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2. PROCESOS MISIONALES/5. CAMBIO CLIMÁTICO Y GESTIÓN DEL RIESGO/"/>
    </mc:Choice>
  </mc:AlternateContent>
  <xr:revisionPtr revIDLastSave="78" documentId="13_ncr:1_{9B2B416E-7E95-49B1-9ECC-EC6412E9E8BB}" xr6:coauthVersionLast="47" xr6:coauthVersionMax="47" xr10:uidLastSave="{901F0786-97DC-4378-BDE4-C3FCB9398535}"/>
  <bookViews>
    <workbookView xWindow="-120" yWindow="-120" windowWidth="20730" windowHeight="11040" tabRatio="761" activeTab="5"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Actualización'!$A$1:$F$30</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26" i="9" l="1"/>
  <c r="Y26" i="9"/>
  <c r="W26" i="9"/>
  <c r="U26" i="9"/>
  <c r="S26" i="9"/>
  <c r="AA25" i="9"/>
  <c r="Y25" i="9"/>
  <c r="W25" i="9"/>
  <c r="U25" i="9"/>
  <c r="S25" i="9"/>
  <c r="O26" i="9"/>
  <c r="O25" i="9"/>
  <c r="AB26" i="9" l="1"/>
  <c r="AC26" i="9" s="1"/>
  <c r="AD26" i="9"/>
  <c r="AB25" i="9"/>
  <c r="AC25" i="9" s="1"/>
  <c r="AE26" i="9" l="1"/>
  <c r="AD25" i="9"/>
  <c r="S13" i="9"/>
  <c r="U13" i="9"/>
  <c r="W13" i="9"/>
  <c r="Y13" i="9"/>
  <c r="AA13" i="9"/>
  <c r="O30" i="9"/>
  <c r="Q30" i="9" s="1"/>
  <c r="O31" i="9"/>
  <c r="Q31" i="9" s="1"/>
  <c r="S21" i="9"/>
  <c r="AD21" i="9" s="1"/>
  <c r="S17" i="9"/>
  <c r="S12" i="9"/>
  <c r="O13" i="9"/>
  <c r="U12" i="9"/>
  <c r="W12" i="9"/>
  <c r="Y12" i="9"/>
  <c r="AA12" i="9"/>
  <c r="O12" i="9"/>
  <c r="O21" i="9"/>
  <c r="O17" i="9"/>
  <c r="F10" i="10"/>
  <c r="F9" i="10"/>
  <c r="F8" i="10"/>
  <c r="F7" i="10"/>
  <c r="F6" i="10"/>
  <c r="F5" i="10"/>
  <c r="F4" i="10"/>
  <c r="F3" i="10"/>
  <c r="AE25" i="9" l="1"/>
  <c r="AB13" i="9"/>
  <c r="AC13" i="9" s="1"/>
  <c r="AD13" i="9"/>
  <c r="AB12" i="9"/>
  <c r="AD12" i="9" l="1"/>
  <c r="AC12" i="9"/>
  <c r="AE13" i="9"/>
  <c r="AE12" i="9" l="1"/>
  <c r="AA21" i="9"/>
  <c r="Y21" i="9"/>
  <c r="W21" i="9"/>
  <c r="U21" i="9"/>
  <c r="AA17" i="9"/>
  <c r="Y17" i="9"/>
  <c r="W17" i="9"/>
  <c r="U17" i="9"/>
  <c r="AA11" i="9"/>
  <c r="Y11" i="9"/>
  <c r="W11" i="9"/>
  <c r="U11" i="9"/>
  <c r="S11" i="9"/>
  <c r="AD11" i="9" s="1"/>
  <c r="H29" i="5"/>
  <c r="O11" i="9"/>
  <c r="AB21" i="9" l="1"/>
  <c r="AC21" i="9" s="1"/>
  <c r="AB17" i="9"/>
  <c r="AC17" i="9" s="1"/>
  <c r="AB11" i="9"/>
  <c r="AC11" i="9" s="1"/>
  <c r="AE11" i="9" l="1"/>
  <c r="AD17" i="9"/>
  <c r="AE17" i="9" s="1"/>
  <c r="AE21" i="9"/>
</calcChain>
</file>

<file path=xl/sharedStrings.xml><?xml version="1.0" encoding="utf-8"?>
<sst xmlns="http://schemas.openxmlformats.org/spreadsheetml/2006/main" count="858" uniqueCount="540">
  <si>
    <t>MAPA</t>
  </si>
  <si>
    <t xml:space="preserve">MAPA DE RIESGOS Y OPORTUNIDADES - PROCESO: CAMBIO CLIMÁTICO Y GESTIÓN DEL RIESGO </t>
  </si>
  <si>
    <r>
      <rPr>
        <b/>
        <sz val="12"/>
        <rFont val="Arial"/>
        <family val="2"/>
      </rPr>
      <t>Código:</t>
    </r>
    <r>
      <rPr>
        <sz val="12"/>
        <rFont val="Arial"/>
        <family val="2"/>
      </rPr>
      <t xml:space="preserve"> CC-MP-01</t>
    </r>
  </si>
  <si>
    <r>
      <t xml:space="preserve">Versión: </t>
    </r>
    <r>
      <rPr>
        <sz val="12"/>
        <rFont val="Arial"/>
        <family val="2"/>
      </rPr>
      <t>3</t>
    </r>
  </si>
  <si>
    <r>
      <rPr>
        <b/>
        <sz val="12"/>
        <rFont val="Arial"/>
        <family val="2"/>
      </rPr>
      <t>Fecha:</t>
    </r>
    <r>
      <rPr>
        <sz val="12"/>
        <rFont val="Arial"/>
        <family val="2"/>
      </rPr>
      <t xml:space="preserve"> 07/05/2024</t>
    </r>
  </si>
  <si>
    <t>Objetivo del Proceso</t>
  </si>
  <si>
    <t>Apoyar a los entes territoriales y usuarios de la jurisdicción del departamento del Atlántico en el conocimiento y adaptación al cambio climático y la gestión del riesgo de desastres, para lograr un territorio seguro, sostenible y resiliente.</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</si>
  <si>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</si>
  <si>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</si>
  <si>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</si>
  <si>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</si>
  <si>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</si>
  <si>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</si>
  <si>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</si>
  <si>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</si>
  <si>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</si>
  <si>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</si>
  <si>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</si>
  <si>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</si>
  <si>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</si>
  <si>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</si>
  <si>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</si>
  <si>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</si>
  <si>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</si>
  <si>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</si>
  <si>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</si>
  <si>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</si>
  <si>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</si>
  <si>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</si>
  <si>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</si>
  <si>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</si>
  <si>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</si>
  <si>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</si>
  <si>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</si>
  <si>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Incumplimiento en la realización de las actividades para la gestión del conocimiento en la reducción del riesgo de desastres y la adaptación al cambio climático.</t>
  </si>
  <si>
    <t>Personas</t>
  </si>
  <si>
    <t>1. Falta de disponibilidad de recursos humanos, físicos, tecnológicos, logisticos,  financieros y demás requeridos.
2. Planificación inadecuada para la realización de las actividades.
3. Demora en el proceso de contratación de personal de apoyo al proceso.</t>
  </si>
  <si>
    <t>Sanciones administrativas y económicas.
Incumplimiento de la normatividad.
Afectación al ambiente.
Afectación a la Imagen Corporativa.</t>
  </si>
  <si>
    <t>Planes y estrategias para el cumplimiento en la gestión del riesgo de desastres y la adaptación al cambio climático mediante la generación de conocimiento e intervenciones preventivas.</t>
  </si>
  <si>
    <t>Preventivo</t>
  </si>
  <si>
    <t>Manual</t>
  </si>
  <si>
    <t>Documentado</t>
  </si>
  <si>
    <t>Continua</t>
  </si>
  <si>
    <t>Con registro</t>
  </si>
  <si>
    <t>Realizar inmediatamente las actividades para la gestión del conocimiento en la reducción del riesgo de desastres y la adaptación al cambio climático.</t>
  </si>
  <si>
    <t>Número de entes territoriales asistidos para el conocimiento y reducción del riesgo de desastres y adaptación al cambio climático</t>
  </si>
  <si>
    <t>Ley 99 de 1993
Ley 1523 de 2012
Ley 1931 de 2018</t>
  </si>
  <si>
    <t>Subdirector de Cambio Climático y Gestión del Riesgo
Profesional Especializado 
Contratista</t>
  </si>
  <si>
    <t>Incumplimiento en la ejecución del  cronograma de asistencias a los entes territoriales.</t>
  </si>
  <si>
    <t>1. Falta de disponibilidad de recursos humanos,  recursos físicos, tecnológicos y financieros.
2. Poco interés por parte de los municipios en la participación activa de las actividades programadas.
3. Falta de disponibilidad de recursos logísticos y de transporte para el desarrollo de las actividades.</t>
  </si>
  <si>
    <t>Sanciones administrativas y económicas.
Afectación al ambiente.
Afectación a la Imagen Corporativa.
Desarticulación de la planeación ambiental con la planeación territorial.</t>
  </si>
  <si>
    <t>Reprogramar la realización de las actividades.</t>
  </si>
  <si>
    <t xml:space="preserve">Número de entes territoriales asistidos para el conocimiento y reducción del riesgo de desastres y adaptación al cambio climático y su incorporación en el ordenamiento territorial </t>
  </si>
  <si>
    <t>Inadecuada priorización de los municipios para la realización de los estudios técnicos.</t>
  </si>
  <si>
    <t>1. Diagnóstico e identificación inapropiada de los riesgos y necesidades de los municipios.
2. Compilación de información inadecuada.</t>
  </si>
  <si>
    <t>Sanciones administrativas y económicas.
Afectación al ambiente.
Afectación a la Imagen Corporativa.
Incumplimiento de la Política de Gestión del Riesgo Nacional.</t>
  </si>
  <si>
    <t>Seguimiento al cumplimiento del plan de trabajo y cronograma establecido.
Realizar la correcta caracterización de los escenarios de riesgos y vulnerabilidad de los entes territoriales de la jurisdicción.</t>
  </si>
  <si>
    <t>Revisión de la priorización para la realización de los estudios técnicos.</t>
  </si>
  <si>
    <t>N.A</t>
  </si>
  <si>
    <t xml:space="preserve">RIESGOS DE CORRUPCIÓN </t>
  </si>
  <si>
    <t>IDENTIFICACIÓN DE RIESGOS DE CORRUPCIÓN</t>
  </si>
  <si>
    <t>Controles Para el Riesgo</t>
  </si>
  <si>
    <t>Alteración en la planificación y ejecución de las acciones para la gestión del conocimiento en la reducción del riesgo de desastres y la adaptación al cambio climático, para favorecer  intereses particulares y/o beneficio propio.</t>
  </si>
  <si>
    <t xml:space="preserve">
Conflicto de intereses en el proceso de Gestión del Riesgo y Cambio Climático.
Falta de ética profesional. 
Poca apropiación del  Código de Integridad de la Corporación.
Tráfico indebido de influencias.</t>
  </si>
  <si>
    <t>Afectación  de la  imagen corporativa. 
Desarrollo inadecuado de las acciones para la gestión del riesgo de desastres y la adaptación al cambio climático.
Deterioro del territorio y/o  afectación a los recursos naturales.
Sanciones Penales, Fiscales, Administrativas y/o Disciplinarias.</t>
  </si>
  <si>
    <t>1.  Reinducción del proceso en Código de Integridad de la Corporación.
2. Capacitaciones en temas de función pública.
3.  Socialización de las políticas y directrices Ambientales emitida por el Ministerio, cuando exista una actualización de la norma.</t>
  </si>
  <si>
    <t>Llevar a cabo las acciones jurídicas pertinentes.
Solicitar actuación de organismos de control.</t>
  </si>
  <si>
    <t xml:space="preserve">Porograma de Transparencia y Ética Pública 
Código de Integridad </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</si>
  <si>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</si>
  <si>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</si>
  <si>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</si>
  <si>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</si>
  <si>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</si>
  <si>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</si>
  <si>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</si>
  <si>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</si>
  <si>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</si>
  <si>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</si>
  <si>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</si>
  <si>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</si>
  <si>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N.A.</t>
  </si>
  <si>
    <t>Informe de ejecución de actividades del contrato.
Recibo a satisfacción.</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</si>
  <si>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</si>
  <si>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</si>
  <si>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</si>
  <si>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</si>
  <si>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</si>
  <si>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</si>
  <si>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</si>
  <si>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</si>
  <si>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</si>
  <si>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</si>
  <si>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</si>
  <si>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</si>
  <si>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</si>
  <si>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</si>
  <si>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Subdirector de Cambio Climático y Gestión del Riesgo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</si>
  <si>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</si>
  <si>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</si>
  <si>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</si>
  <si>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</si>
  <si>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</si>
  <si>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</si>
  <si>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</si>
  <si>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</si>
  <si>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</si>
  <si>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</si>
  <si>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</si>
  <si>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</si>
  <si>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</si>
  <si>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</si>
  <si>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</si>
  <si>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</si>
  <si>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</si>
  <si>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</si>
  <si>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</si>
  <si>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</si>
  <si>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</si>
  <si>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</si>
  <si>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</si>
  <si>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 xml:space="preserve">MAPA DE RIESGO INSTITUCIONAL Y DE CORRUPCIÓN - PROCESO: CAMBIO CLIMÁTICO Y GESTIÓN DEL RIESGO </t>
  </si>
  <si>
    <r>
      <rPr>
        <b/>
        <sz val="12"/>
        <rFont val="Arial"/>
        <family val="2"/>
      </rPr>
      <t xml:space="preserve">Código: </t>
    </r>
    <r>
      <rPr>
        <sz val="12"/>
        <rFont val="Arial"/>
        <family val="2"/>
      </rPr>
      <t>CC-MP-01</t>
    </r>
  </si>
  <si>
    <t>Versión: 3</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</si>
  <si>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</si>
  <si>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</si>
  <si>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</si>
  <si>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</si>
  <si>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</si>
  <si>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</si>
  <si>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</si>
  <si>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</si>
  <si>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</si>
  <si>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</si>
  <si>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</si>
  <si>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</si>
  <si>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</si>
  <si>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</si>
  <si>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</si>
  <si>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</si>
  <si>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</si>
  <si>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</si>
  <si>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</si>
  <si>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</si>
  <si>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</si>
  <si>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</si>
  <si>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</si>
  <si>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</si>
  <si>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</si>
  <si>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</si>
  <si>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</si>
  <si>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</si>
  <si>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</si>
  <si>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</si>
  <si>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</si>
  <si>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</si>
  <si>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</si>
  <si>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</si>
  <si>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</si>
  <si>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</si>
  <si>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</si>
  <si>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</si>
  <si>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</si>
  <si>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</si>
  <si>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</si>
  <si>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</si>
  <si>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</si>
  <si>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</si>
  <si>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</si>
  <si>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</si>
  <si>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</si>
  <si>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</si>
  <si>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</si>
  <si>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</si>
  <si>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</si>
  <si>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</si>
  <si>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</si>
  <si>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</si>
  <si>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</si>
  <si>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</si>
  <si>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</si>
  <si>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</si>
  <si>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</si>
  <si>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</si>
  <si>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</si>
  <si>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</si>
  <si>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</si>
  <si>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</si>
  <si>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</si>
  <si>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</si>
  <si>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</si>
  <si>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</si>
  <si>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</si>
  <si>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</si>
  <si>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</si>
  <si>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</si>
  <si>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</si>
  <si>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</si>
  <si>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</si>
  <si>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</si>
  <si>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</si>
  <si>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</si>
  <si>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</si>
  <si>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</si>
  <si>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</si>
  <si>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</si>
  <si>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</si>
  <si>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</si>
  <si>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</si>
  <si>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</si>
  <si>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</si>
  <si>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</si>
  <si>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</si>
  <si>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</si>
  <si>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</si>
  <si>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</si>
  <si>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</si>
  <si>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</si>
  <si>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</si>
  <si>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</si>
  <si>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</si>
  <si>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</si>
  <si>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</si>
  <si>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</si>
  <si>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</si>
  <si>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</si>
  <si>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</si>
  <si>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</si>
  <si>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</si>
  <si>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</si>
  <si>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</si>
  <si>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</si>
  <si>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</si>
  <si>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</si>
  <si>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</si>
  <si>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</si>
  <si>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</si>
  <si>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</si>
  <si>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</si>
  <si>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</si>
  <si>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</si>
  <si>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</si>
  <si>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</si>
  <si>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</si>
  <si>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</si>
  <si>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</si>
  <si>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</si>
  <si>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</si>
  <si>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</si>
  <si>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</si>
  <si>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</si>
  <si>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</si>
  <si>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</si>
  <si>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</si>
  <si>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</si>
  <si>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</si>
  <si>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</si>
  <si>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</si>
  <si>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</si>
  <si>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</si>
  <si>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</si>
  <si>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</si>
  <si>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</si>
  <si>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</si>
  <si>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</si>
  <si>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</si>
  <si>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</si>
  <si>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</si>
  <si>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</si>
  <si>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</si>
  <si>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</si>
  <si>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</si>
  <si>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</si>
  <si>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</si>
  <si>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</si>
  <si>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</si>
  <si>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</si>
  <si>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</si>
  <si>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</si>
  <si>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</si>
  <si>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</si>
  <si>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</si>
  <si>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</si>
  <si>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</si>
  <si>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</si>
  <si>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</si>
  <si>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</si>
  <si>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</si>
  <si>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</si>
  <si>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</si>
  <si>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</si>
  <si>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</si>
  <si>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</si>
  <si>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</si>
  <si>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</si>
  <si>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</si>
  <si>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</si>
  <si>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</si>
  <si>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</si>
  <si>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</si>
  <si>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</si>
  <si>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</si>
  <si>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</si>
  <si>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</si>
  <si>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</si>
  <si>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</si>
  <si>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</si>
  <si>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</si>
  <si>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</si>
  <si>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</si>
  <si>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</si>
  <si>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</si>
  <si>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</si>
  <si>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</si>
  <si>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</si>
  <si>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</si>
  <si>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</si>
  <si>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</si>
  <si>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</si>
  <si>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</si>
  <si>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</si>
  <si>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</si>
  <si>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</si>
  <si>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</si>
  <si>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</si>
  <si>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</si>
  <si>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</si>
  <si>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</si>
  <si>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</si>
  <si>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</si>
  <si>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</si>
  <si>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</si>
  <si>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</si>
  <si>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</si>
  <si>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</si>
  <si>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</si>
  <si>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</si>
  <si>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</si>
  <si>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</si>
  <si>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</si>
  <si>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</si>
  <si>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</si>
  <si>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</si>
  <si>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</si>
  <si>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</si>
  <si>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</si>
  <si>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</si>
  <si>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</si>
  <si>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</si>
  <si>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</si>
  <si>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</si>
  <si>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</si>
  <si>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</si>
  <si>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</si>
  <si>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</si>
  <si>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</si>
  <si>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</si>
  <si>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</si>
  <si>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</si>
  <si>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</si>
  <si>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</si>
  <si>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</si>
  <si>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</si>
  <si>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</si>
  <si>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</si>
  <si>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</si>
  <si>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</si>
  <si>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</si>
  <si>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</si>
  <si>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</si>
  <si>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</si>
  <si>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</si>
  <si>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</si>
  <si>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</si>
  <si>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</si>
  <si>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</si>
  <si>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</si>
  <si>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</si>
  <si>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</si>
  <si>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</si>
  <si>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</si>
  <si>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</si>
  <si>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</si>
  <si>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</si>
  <si>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</si>
  <si>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</si>
  <si>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</si>
  <si>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</si>
  <si>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</si>
  <si>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</si>
  <si>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</si>
  <si>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</si>
  <si>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</si>
  <si>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</si>
  <si>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</si>
  <si>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</si>
  <si>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</si>
  <si>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</si>
  <si>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</si>
  <si>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</si>
  <si>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</si>
  <si>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</si>
  <si>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</si>
  <si>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</si>
  <si>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</si>
  <si>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</si>
  <si>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</si>
  <si>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</si>
  <si>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</si>
  <si>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</si>
  <si>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</si>
  <si>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</si>
  <si>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</si>
  <si>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</si>
  <si>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</si>
  <si>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</si>
  <si>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</si>
  <si>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</si>
  <si>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</si>
  <si>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</si>
  <si>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CC-MP-01</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</si>
  <si>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</si>
  <si>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</si>
  <si>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</si>
  <si>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</si>
  <si>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</si>
  <si>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</si>
  <si>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</si>
  <si>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</si>
  <si>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</si>
  <si>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</si>
  <si>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</si>
  <si>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</si>
  <si>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</si>
  <si>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</si>
  <si>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</si>
  <si>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</si>
  <si>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</si>
  <si>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</si>
  <si>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</si>
  <si>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</si>
  <si>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</si>
  <si>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</si>
  <si>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</si>
  <si>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</si>
  <si>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</si>
  <si>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</si>
  <si>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</si>
  <si>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</si>
  <si>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</si>
  <si>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</si>
  <si>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</si>
  <si>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</si>
  <si>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</si>
  <si>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</si>
  <si>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</si>
  <si>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</si>
  <si>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</si>
  <si>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</si>
  <si>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</si>
  <si>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</si>
  <si>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</si>
  <si>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</si>
  <si>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</si>
  <si>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</si>
  <si>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</si>
  <si>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</si>
  <si>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</si>
  <si>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</si>
  <si>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</si>
  <si>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</si>
  <si>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</si>
  <si>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</si>
  <si>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</si>
  <si>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</si>
  <si>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</si>
  <si>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</si>
  <si>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</si>
  <si>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</si>
  <si>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</si>
  <si>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</si>
  <si>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</si>
  <si>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</si>
  <si>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</si>
  <si>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</si>
  <si>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</si>
  <si>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</si>
  <si>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</si>
  <si>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</si>
  <si>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</si>
  <si>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</si>
  <si>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</si>
  <si>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</si>
  <si>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</si>
  <si>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</si>
  <si>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</si>
  <si>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</si>
  <si>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</si>
  <si>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</si>
  <si>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</si>
  <si>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</si>
  <si>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</si>
  <si>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</si>
  <si>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</si>
  <si>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</si>
  <si>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</si>
  <si>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</si>
  <si>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</si>
  <si>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</si>
  <si>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</si>
  <si>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</si>
  <si>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 xml:space="preserve">MAPA DE RIESGOS Y OPORTUNIDADES -  CAMBIO CLIMÁTICO Y GESTIÓN DEL RIESGO </t>
  </si>
  <si>
    <t>Código: CC- MP-01</t>
  </si>
  <si>
    <t>Fecha: 07/05/2024</t>
  </si>
  <si>
    <t xml:space="preserve">CONTROL DE ACTUALIZACIÓN </t>
  </si>
  <si>
    <t>FECHA DE REVISIÓN</t>
  </si>
  <si>
    <t>OBSERVACIONES DE REVISIÓN / ACTUALIZACIÓN</t>
  </si>
  <si>
    <t>FUNCIONARIO QUE REALIZÓ LA REVISIÓN / ACTUALIZACIÓN</t>
  </si>
  <si>
    <t>Creación del documento.</t>
  </si>
  <si>
    <t>Subdirección de cambio climático y gestión del riesgo</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</si>
  <si>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</si>
  <si>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</si>
  <si>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</si>
  <si>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</si>
  <si>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</si>
  <si>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</si>
  <si>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</si>
  <si>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</si>
  <si>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</si>
  <si>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</si>
  <si>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</si>
  <si>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</si>
  <si>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</si>
  <si>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</si>
  <si>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</si>
  <si>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</si>
  <si>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</si>
  <si>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</si>
  <si>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</si>
  <si>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 xml:space="preserve">Actas que evidencien la realización de las actividades.
Listas de asistencia que evidencien la participación activa de los municipios.
Evaluación anual del avance de actividades al  cronograma de asistencia a los entes territoriales </t>
  </si>
  <si>
    <r>
      <t xml:space="preserve">Se incluye el control: </t>
    </r>
    <r>
      <rPr>
        <i/>
        <sz val="10"/>
        <rFont val="Arial"/>
        <family val="2"/>
      </rPr>
      <t xml:space="preserve">Evaluación anual del avance de actividades al  cronograma de asistencia a los entes territoriales  </t>
    </r>
    <r>
      <rPr>
        <sz val="10"/>
        <rFont val="Arial"/>
        <family val="2"/>
      </rPr>
      <t xml:space="preserve">en el riesgo denominado </t>
    </r>
    <r>
      <rPr>
        <i/>
        <sz val="10"/>
        <rFont val="Arial"/>
        <family val="2"/>
      </rPr>
      <t>Incumplimiento en la ejecución del  cronograma de asistencias a los entes territoriales.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</si>
</sst>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59">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63" xfId="0" applyFont="1" applyBorder="1" applyAlignment="1">
      <alignment horizontal="justify" vertical="center" wrapText="1"/>
    </xf>
    <xf numFmtId="164" fontId="1" fillId="0" borderId="3" xfId="0" applyNumberFormat="1" applyFont="1" applyBorder="1" applyAlignment="1">
      <alignment horizontal="center"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11" xfId="0" applyFont="1" applyBorder="1" applyAlignment="1">
      <alignment horizontal="justify" vertical="center" wrapText="1"/>
    </xf>
    <xf numFmtId="0" fontId="1" fillId="0" borderId="30" xfId="0" applyFont="1" applyBorder="1" applyAlignment="1">
      <alignment horizontal="justify" vertical="center" wrapText="1"/>
    </xf>
    <xf numFmtId="0" fontId="3" fillId="2" borderId="26"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3" xfId="0" applyFont="1" applyBorder="1" applyAlignment="1">
      <alignment horizontal="center" vertical="center" wrapText="1"/>
    </xf>
    <xf numFmtId="0" fontId="1" fillId="0" borderId="3" xfId="0" applyFont="1" applyBorder="1" applyAlignment="1">
      <alignment horizontal="justify" vertical="center" wrapText="1"/>
    </xf>
    <xf numFmtId="0" fontId="3" fillId="9" borderId="38" xfId="0" applyFont="1" applyFill="1" applyBorder="1" applyAlignment="1">
      <alignment horizontal="center" vertical="center"/>
    </xf>
    <xf numFmtId="0" fontId="3" fillId="9" borderId="39"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4" fillId="0" borderId="16"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11"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1" fillId="0" borderId="2" xfId="0" applyFont="1" applyBorder="1" applyAlignment="1">
      <alignment horizontal="justify" vertical="center" wrapText="1"/>
    </xf>
    <xf numFmtId="0" fontId="1" fillId="0" borderId="4" xfId="0" applyFont="1" applyBorder="1" applyAlignment="1">
      <alignment horizontal="center" vertical="center"/>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5" fillId="0" borderId="31" xfId="0" applyFont="1" applyBorder="1" applyAlignment="1">
      <alignment horizontal="center"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40" xfId="0" applyFont="1" applyFill="1" applyBorder="1" applyAlignment="1">
      <alignment horizontal="center" vertical="center"/>
    </xf>
    <xf numFmtId="0" fontId="3" fillId="2" borderId="42"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 fillId="0" borderId="29" xfId="0" applyFont="1" applyBorder="1" applyAlignment="1">
      <alignment horizontal="justify" vertical="center" wrapText="1"/>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15" fillId="0" borderId="11" xfId="0" applyFont="1" applyBorder="1" applyAlignment="1">
      <alignment horizontal="center" vertical="center" wrapText="1"/>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0" borderId="29" xfId="0" applyFont="1" applyBorder="1" applyAlignment="1">
      <alignment horizontal="center" vertical="center" wrapText="1"/>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8" borderId="41" xfId="0" applyFont="1" applyFill="1" applyBorder="1" applyAlignment="1">
      <alignment horizontal="left" vertical="center"/>
    </xf>
    <xf numFmtId="0" fontId="3" fillId="2" borderId="34" xfId="0" applyFont="1" applyFill="1" applyBorder="1" applyAlignment="1">
      <alignment horizontal="center" vertical="center" wrapText="1"/>
    </xf>
    <xf numFmtId="0" fontId="3" fillId="2" borderId="48"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1"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30" xfId="0" applyFont="1" applyBorder="1" applyAlignment="1">
      <alignment horizontal="center" vertical="center"/>
    </xf>
    <xf numFmtId="0" fontId="3" fillId="2" borderId="16"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4"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50"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1" fillId="0" borderId="9" xfId="0" applyNumberFormat="1" applyFont="1" applyBorder="1" applyAlignment="1">
      <alignment horizontal="justify" vertical="center" wrapText="1"/>
    </xf>
    <xf numFmtId="164" fontId="1" fillId="0" borderId="13" xfId="0" applyNumberFormat="1" applyFont="1" applyBorder="1" applyAlignment="1">
      <alignment horizontal="justify" vertical="center" wrapText="1"/>
    </xf>
    <xf numFmtId="164" fontId="1" fillId="0" borderId="14" xfId="0" applyNumberFormat="1" applyFon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opLeftCell="A10" zoomScale="60" zoomScaleNormal="60" zoomScaleSheetLayoutView="90" workbookViewId="0">
      <selection activeCell="Q12" sqref="Q12"/>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46"/>
      <c r="C2" s="247"/>
      <c r="D2" s="247"/>
      <c r="E2" s="247"/>
      <c r="F2" s="177"/>
      <c r="G2" s="177"/>
      <c r="H2" s="252" t="s">
        <v>0</v>
      </c>
      <c r="I2" s="253"/>
      <c r="J2" s="253"/>
      <c r="K2" s="253"/>
      <c r="L2" s="253"/>
      <c r="M2" s="253"/>
      <c r="N2" s="253"/>
      <c r="O2" s="253"/>
      <c r="P2" s="253"/>
      <c r="Q2" s="253"/>
      <c r="R2" s="253"/>
      <c r="S2" s="253"/>
      <c r="T2" s="253"/>
      <c r="U2" s="253"/>
      <c r="V2" s="253"/>
      <c r="W2" s="253"/>
      <c r="X2" s="253"/>
      <c r="Y2" s="253"/>
      <c r="Z2" s="253"/>
      <c r="AA2" s="253"/>
      <c r="AB2" s="253"/>
      <c r="AC2" s="253"/>
      <c r="AD2" s="253"/>
      <c r="AE2" s="253"/>
      <c r="AF2" s="253"/>
      <c r="AG2" s="253"/>
      <c r="AH2" s="253"/>
      <c r="AI2" s="253"/>
      <c r="AJ2" s="253"/>
      <c r="AK2" s="253"/>
      <c r="AL2" s="253"/>
      <c r="AM2" s="253"/>
      <c r="AN2" s="254"/>
      <c r="AO2" s="255"/>
      <c r="AP2" s="255"/>
      <c r="AQ2" s="256"/>
    </row>
    <row r="3" spans="1:43" ht="100.5" customHeight="1" x14ac:dyDescent="0.2">
      <c r="B3" s="248"/>
      <c r="C3" s="249"/>
      <c r="D3" s="249"/>
      <c r="E3" s="249"/>
      <c r="F3" s="174"/>
      <c r="G3" s="174"/>
      <c r="H3" s="263" t="s">
        <v>1</v>
      </c>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64"/>
      <c r="AN3" s="257"/>
      <c r="AO3" s="258"/>
      <c r="AP3" s="258"/>
      <c r="AQ3" s="259"/>
    </row>
    <row r="4" spans="1:43" ht="29.25" customHeight="1" thickBot="1" x14ac:dyDescent="0.25">
      <c r="B4" s="250"/>
      <c r="C4" s="251"/>
      <c r="D4" s="251"/>
      <c r="E4" s="251"/>
      <c r="F4" s="178"/>
      <c r="G4" s="178"/>
      <c r="H4" s="229" t="s">
        <v>2</v>
      </c>
      <c r="I4" s="230"/>
      <c r="J4" s="230"/>
      <c r="K4" s="230"/>
      <c r="L4" s="230"/>
      <c r="M4" s="230"/>
      <c r="N4" s="230"/>
      <c r="O4" s="230"/>
      <c r="P4" s="231"/>
      <c r="Q4" s="271" t="s">
        <v>3</v>
      </c>
      <c r="R4" s="272"/>
      <c r="S4" s="272"/>
      <c r="T4" s="272"/>
      <c r="U4" s="272"/>
      <c r="V4" s="272"/>
      <c r="W4" s="272"/>
      <c r="X4" s="272"/>
      <c r="Y4" s="272"/>
      <c r="Z4" s="272"/>
      <c r="AA4" s="272"/>
      <c r="AB4" s="272"/>
      <c r="AC4" s="272"/>
      <c r="AD4" s="272"/>
      <c r="AE4" s="230" t="s">
        <v>4</v>
      </c>
      <c r="AF4" s="230"/>
      <c r="AG4" s="230"/>
      <c r="AH4" s="230"/>
      <c r="AI4" s="230"/>
      <c r="AJ4" s="230"/>
      <c r="AK4" s="230"/>
      <c r="AL4" s="230"/>
      <c r="AM4" s="273"/>
      <c r="AN4" s="260"/>
      <c r="AO4" s="261"/>
      <c r="AP4" s="261"/>
      <c r="AQ4" s="262"/>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65" t="s">
        <v>5</v>
      </c>
      <c r="C6" s="266"/>
      <c r="D6" s="266"/>
      <c r="E6" s="266"/>
      <c r="F6" s="266"/>
      <c r="G6" s="266"/>
      <c r="H6" s="266"/>
      <c r="I6" s="195" t="s">
        <v>6</v>
      </c>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c r="AO6" s="195"/>
      <c r="AP6" s="195"/>
      <c r="AQ6" s="196"/>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68" t="s">
        <v>7</v>
      </c>
      <c r="C8" s="269"/>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c r="AL8" s="269"/>
      <c r="AM8" s="269"/>
      <c r="AN8" s="269"/>
      <c r="AO8" s="269"/>
      <c r="AP8" s="269"/>
      <c r="AQ8" s="270"/>
    </row>
    <row r="9" spans="1:43" ht="39.75" customHeight="1" x14ac:dyDescent="0.2">
      <c r="B9" s="274" t="s">
        <v>8</v>
      </c>
      <c r="C9" s="275"/>
      <c r="D9" s="275"/>
      <c r="E9" s="275"/>
      <c r="F9" s="275"/>
      <c r="G9" s="275"/>
      <c r="H9" s="275"/>
      <c r="I9" s="275"/>
      <c r="J9" s="275"/>
      <c r="K9" s="275"/>
      <c r="L9" s="275"/>
      <c r="M9" s="276" t="s">
        <v>9</v>
      </c>
      <c r="N9" s="276"/>
      <c r="O9" s="276"/>
      <c r="P9" s="276"/>
      <c r="Q9" s="275" t="s">
        <v>10</v>
      </c>
      <c r="R9" s="275"/>
      <c r="S9" s="275"/>
      <c r="T9" s="275"/>
      <c r="U9" s="275"/>
      <c r="V9" s="275"/>
      <c r="W9" s="275"/>
      <c r="X9" s="275"/>
      <c r="Y9" s="275"/>
      <c r="Z9" s="275"/>
      <c r="AA9" s="275"/>
      <c r="AB9" s="275"/>
      <c r="AC9" s="275"/>
      <c r="AD9" s="275"/>
      <c r="AE9" s="275"/>
      <c r="AF9" s="275"/>
      <c r="AG9" s="276" t="s">
        <v>11</v>
      </c>
      <c r="AH9" s="276"/>
      <c r="AI9" s="276"/>
      <c r="AJ9" s="276"/>
      <c r="AK9" s="276" t="s">
        <v>12</v>
      </c>
      <c r="AL9" s="276"/>
      <c r="AM9" s="276"/>
      <c r="AN9" s="276"/>
      <c r="AO9" s="276"/>
      <c r="AP9" s="239" t="s">
        <v>13</v>
      </c>
      <c r="AQ9" s="277"/>
    </row>
    <row r="10" spans="1:43" ht="88.5" customHeight="1" x14ac:dyDescent="0.2">
      <c r="B10" s="278" t="s">
        <v>14</v>
      </c>
      <c r="C10" s="279"/>
      <c r="D10" s="203" t="s">
        <v>15</v>
      </c>
      <c r="E10" s="204"/>
      <c r="F10" s="205"/>
      <c r="G10" s="203" t="s">
        <v>16</v>
      </c>
      <c r="H10" s="204"/>
      <c r="I10" s="205"/>
      <c r="J10" s="200" t="s">
        <v>17</v>
      </c>
      <c r="K10" s="201"/>
      <c r="L10" s="202"/>
      <c r="M10" s="148" t="s">
        <v>18</v>
      </c>
      <c r="N10" s="146" t="s">
        <v>19</v>
      </c>
      <c r="O10" s="239" t="s">
        <v>20</v>
      </c>
      <c r="P10" s="239"/>
      <c r="Q10" s="146" t="s">
        <v>21</v>
      </c>
      <c r="R10" s="149" t="s">
        <v>22</v>
      </c>
      <c r="S10" s="149" t="s">
        <v>23</v>
      </c>
      <c r="T10" s="149" t="s">
        <v>24</v>
      </c>
      <c r="U10" s="149" t="s">
        <v>23</v>
      </c>
      <c r="V10" s="149" t="s">
        <v>25</v>
      </c>
      <c r="W10" s="149" t="s">
        <v>23</v>
      </c>
      <c r="X10" s="149" t="s">
        <v>26</v>
      </c>
      <c r="Y10" s="149" t="s">
        <v>23</v>
      </c>
      <c r="Z10" s="149" t="s">
        <v>27</v>
      </c>
      <c r="AA10" s="149" t="s">
        <v>23</v>
      </c>
      <c r="AB10" s="100" t="s">
        <v>28</v>
      </c>
      <c r="AC10" s="146" t="s">
        <v>18</v>
      </c>
      <c r="AD10" s="146" t="s">
        <v>29</v>
      </c>
      <c r="AE10" s="239" t="s">
        <v>30</v>
      </c>
      <c r="AF10" s="239"/>
      <c r="AG10" s="239" t="s">
        <v>31</v>
      </c>
      <c r="AH10" s="239"/>
      <c r="AI10" s="239"/>
      <c r="AJ10" s="239"/>
      <c r="AK10" s="239" t="s">
        <v>32</v>
      </c>
      <c r="AL10" s="239"/>
      <c r="AM10" s="239"/>
      <c r="AN10" s="239" t="s">
        <v>33</v>
      </c>
      <c r="AO10" s="239"/>
      <c r="AP10" s="239"/>
      <c r="AQ10" s="277"/>
    </row>
    <row r="11" spans="1:43" ht="135" customHeight="1" x14ac:dyDescent="0.2">
      <c r="B11" s="244" t="s">
        <v>34</v>
      </c>
      <c r="C11" s="207"/>
      <c r="D11" s="206" t="s">
        <v>35</v>
      </c>
      <c r="E11" s="206"/>
      <c r="F11" s="206"/>
      <c r="G11" s="207" t="s">
        <v>36</v>
      </c>
      <c r="H11" s="207"/>
      <c r="I11" s="207"/>
      <c r="J11" s="207" t="s">
        <v>37</v>
      </c>
      <c r="K11" s="207"/>
      <c r="L11" s="207"/>
      <c r="M11" s="16">
        <v>4</v>
      </c>
      <c r="N11" s="16">
        <v>1</v>
      </c>
      <c r="O11" s="232" t="str">
        <f>VLOOKUP(N11,Instrucciones!$C$19:$H$23,MATCH(Mapa!M11,Instrucciones!$C$18:$H$18,0),FALSE)</f>
        <v>Zona de Riesgo Alta</v>
      </c>
      <c r="P11" s="232"/>
      <c r="Q11" s="114" t="s">
        <v>38</v>
      </c>
      <c r="R11" s="110" t="s">
        <v>39</v>
      </c>
      <c r="S11" s="111">
        <f>IFERROR(VLOOKUP(R11,Instrucciones!$J$17:$K$29,2,),0)</f>
        <v>15</v>
      </c>
      <c r="T11" s="110" t="s">
        <v>40</v>
      </c>
      <c r="U11" s="111">
        <f>IFERROR(VLOOKUP(T11,Instrucciones!$J$17:$K$29,2,),0)</f>
        <v>15</v>
      </c>
      <c r="V11" s="110" t="s">
        <v>41</v>
      </c>
      <c r="W11" s="111">
        <f>IFERROR(VLOOKUP(V11,Instrucciones!$J$17:$K$29,2,),0)</f>
        <v>20</v>
      </c>
      <c r="X11" s="110" t="s">
        <v>42</v>
      </c>
      <c r="Y11" s="111">
        <f>IFERROR(VLOOKUP(X11,Instrucciones!$J$17:$K$29,2,),0)</f>
        <v>20</v>
      </c>
      <c r="Z11" s="110" t="s">
        <v>43</v>
      </c>
      <c r="AA11" s="111">
        <f>IFERROR(VLOOKUP(Z11,Instrucciones!$J$17:$K$29,2,),0)</f>
        <v>20</v>
      </c>
      <c r="AB11" s="111">
        <f t="shared" ref="AB11:AB12" si="0">SUM(S11,U11,W11,Y11,AA11)</f>
        <v>90</v>
      </c>
      <c r="AC11" s="164">
        <f>M11-(_xlfn.IFS(R11="Mixto",VLOOKUP(AB11,Instrucciones!$U$1:$V$100,2,FALSE),R11="Correctivo",VLOOKUP(AB11,Instrucciones!$U$1:$V$100,2,FALSE),R11="Preventivo",0,R11="Detectivo",0))</f>
        <v>4</v>
      </c>
      <c r="AD11" s="111">
        <f>IF(S11&gt;10,(IF(N11=1,1,(IF((N11-(_xlfn.IFS(AB11&lt;=65,Instrucciones!$M$18,AB11&lt;=85,Instrucciones!$M$19,AB11&gt;85,Instrucciones!$M$20))=0),1,(N11-(_xlfn.IFS(AB11&lt;=65,Instrucciones!$M$18,AB11&lt;=85,Instrucciones!$M$19,AB11&gt;85,Instrucciones!$M$20))))))),N11)</f>
        <v>1</v>
      </c>
      <c r="AE11" s="232" t="str">
        <f>VLOOKUP(AD11,Instrucciones!$C$19:$H$23,MATCH(Mapa!AC11,Instrucciones!$C$18:$H$18,0),FALSE)</f>
        <v>Zona de Riesgo Alta</v>
      </c>
      <c r="AF11" s="232"/>
      <c r="AG11" s="206" t="s">
        <v>44</v>
      </c>
      <c r="AH11" s="206"/>
      <c r="AI11" s="206"/>
      <c r="AJ11" s="206"/>
      <c r="AK11" s="206" t="s">
        <v>45</v>
      </c>
      <c r="AL11" s="233"/>
      <c r="AM11" s="233"/>
      <c r="AN11" s="206" t="s">
        <v>46</v>
      </c>
      <c r="AO11" s="206"/>
      <c r="AP11" s="206" t="s">
        <v>47</v>
      </c>
      <c r="AQ11" s="245"/>
    </row>
    <row r="12" spans="1:43" s="11" customFormat="1" ht="158.44999999999999" customHeight="1" x14ac:dyDescent="0.2">
      <c r="A12" s="1"/>
      <c r="B12" s="244" t="s">
        <v>48</v>
      </c>
      <c r="C12" s="207"/>
      <c r="D12" s="206" t="s">
        <v>35</v>
      </c>
      <c r="E12" s="206"/>
      <c r="F12" s="206"/>
      <c r="G12" s="207" t="s">
        <v>49</v>
      </c>
      <c r="H12" s="207"/>
      <c r="I12" s="207"/>
      <c r="J12" s="207" t="s">
        <v>50</v>
      </c>
      <c r="K12" s="207"/>
      <c r="L12" s="207"/>
      <c r="M12" s="16">
        <v>4</v>
      </c>
      <c r="N12" s="16">
        <v>1</v>
      </c>
      <c r="O12" s="232" t="str">
        <f>VLOOKUP(N12,Instrucciones!$C$19:$H$23,MATCH(Mapa!M12,Instrucciones!$C$18:$H$18,0),FALSE)</f>
        <v>Zona de Riesgo Alta</v>
      </c>
      <c r="P12" s="232"/>
      <c r="Q12" s="114" t="s">
        <v>538</v>
      </c>
      <c r="R12" s="110" t="s">
        <v>39</v>
      </c>
      <c r="S12" s="111">
        <f>IFERROR(VLOOKUP(R12,Instrucciones!$J$17:$K$29,2,),0)</f>
        <v>15</v>
      </c>
      <c r="T12" s="110" t="s">
        <v>40</v>
      </c>
      <c r="U12" s="111">
        <f>IFERROR(VLOOKUP(T12,Instrucciones!$J$17:$K$29,2,),0)</f>
        <v>15</v>
      </c>
      <c r="V12" s="110" t="s">
        <v>41</v>
      </c>
      <c r="W12" s="111">
        <f>IFERROR(VLOOKUP(V12,Instrucciones!$J$17:$K$29,2,),0)</f>
        <v>20</v>
      </c>
      <c r="X12" s="110" t="s">
        <v>42</v>
      </c>
      <c r="Y12" s="111">
        <f>IFERROR(VLOOKUP(X12,Instrucciones!$J$17:$K$29,2,),0)</f>
        <v>20</v>
      </c>
      <c r="Z12" s="110" t="s">
        <v>43</v>
      </c>
      <c r="AA12" s="111">
        <f>IFERROR(VLOOKUP(Z12,Instrucciones!$J$17:$K$29,2,),0)</f>
        <v>20</v>
      </c>
      <c r="AB12" s="111">
        <f t="shared" si="0"/>
        <v>90</v>
      </c>
      <c r="AC12" s="164">
        <f>M12-(_xlfn.IFS(R12="Mixto",VLOOKUP(AB12,Instrucciones!$U$1:$V$100,2,FALSE),R12="Correctivo",VLOOKUP(AB12,Instrucciones!$U$1:$V$100,2,FALSE),R12="Preventivo",0,R12="Detectivo",0))</f>
        <v>4</v>
      </c>
      <c r="AD12" s="111">
        <f>IF(S12&gt;10,(IF(N12=1,1,(IF((N12-(_xlfn.IFS(AB12&lt;=65,Instrucciones!$M$18,AB12&lt;=85,Instrucciones!$M$19,AB12&gt;85,Instrucciones!$M$20))=0),1,(N12-(_xlfn.IFS(AB12&lt;=65,Instrucciones!$M$18,AB12&lt;=85,Instrucciones!$M$19,AB12&gt;85,Instrucciones!$M$20))))))),N12)</f>
        <v>1</v>
      </c>
      <c r="AE12" s="235" t="str">
        <f>VLOOKUP(AD12,Instrucciones!$C$19:$H$23,MATCH(Mapa!AC12,Instrucciones!$C$18:$H$18,0),FALSE)</f>
        <v>Zona de Riesgo Alta</v>
      </c>
      <c r="AF12" s="236"/>
      <c r="AG12" s="206" t="s">
        <v>51</v>
      </c>
      <c r="AH12" s="206"/>
      <c r="AI12" s="206"/>
      <c r="AJ12" s="206"/>
      <c r="AK12" s="206" t="s">
        <v>52</v>
      </c>
      <c r="AL12" s="233"/>
      <c r="AM12" s="233"/>
      <c r="AN12" s="206" t="s">
        <v>46</v>
      </c>
      <c r="AO12" s="206"/>
      <c r="AP12" s="206" t="s">
        <v>47</v>
      </c>
      <c r="AQ12" s="245"/>
    </row>
    <row r="13" spans="1:43" s="159" customFormat="1" ht="156.6" customHeight="1" x14ac:dyDescent="0.2">
      <c r="A13" s="157"/>
      <c r="B13" s="244" t="s">
        <v>53</v>
      </c>
      <c r="C13" s="207"/>
      <c r="D13" s="206" t="s">
        <v>35</v>
      </c>
      <c r="E13" s="206"/>
      <c r="F13" s="206"/>
      <c r="G13" s="207" t="s">
        <v>54</v>
      </c>
      <c r="H13" s="207"/>
      <c r="I13" s="207"/>
      <c r="J13" s="207" t="s">
        <v>55</v>
      </c>
      <c r="K13" s="207"/>
      <c r="L13" s="207"/>
      <c r="M13" s="158">
        <v>3</v>
      </c>
      <c r="N13" s="158">
        <v>1</v>
      </c>
      <c r="O13" s="232" t="str">
        <f>VLOOKUP(N13,Instrucciones!$C$19:$H$23,MATCH(Mapa!M13,Instrucciones!$C$18:$H$18,0),FALSE)</f>
        <v>Zona de Riesgo Moderada</v>
      </c>
      <c r="P13" s="232"/>
      <c r="Q13" s="114" t="s">
        <v>56</v>
      </c>
      <c r="R13" s="110" t="s">
        <v>39</v>
      </c>
      <c r="S13" s="111">
        <f>IFERROR(VLOOKUP(R13,Instrucciones!$J$17:$K$29,2,),0)</f>
        <v>15</v>
      </c>
      <c r="T13" s="110" t="s">
        <v>40</v>
      </c>
      <c r="U13" s="111">
        <f>IFERROR(VLOOKUP(T13,Instrucciones!$J$17:$K$29,2,),0)</f>
        <v>15</v>
      </c>
      <c r="V13" s="110" t="s">
        <v>41</v>
      </c>
      <c r="W13" s="111">
        <f>IFERROR(VLOOKUP(V13,Instrucciones!$J$17:$K$29,2,),0)</f>
        <v>20</v>
      </c>
      <c r="X13" s="110" t="s">
        <v>42</v>
      </c>
      <c r="Y13" s="111">
        <f>IFERROR(VLOOKUP(X13,Instrucciones!$J$17:$K$29,2,),0)</f>
        <v>20</v>
      </c>
      <c r="Z13" s="110" t="s">
        <v>43</v>
      </c>
      <c r="AA13" s="111">
        <f>IFERROR(VLOOKUP(Z13,Instrucciones!$J$17:$K$29,2,),0)</f>
        <v>20</v>
      </c>
      <c r="AB13" s="111">
        <f t="shared" ref="AB13" si="1">SUM(S13,U13,W13,Y13,AA13)</f>
        <v>90</v>
      </c>
      <c r="AC13" s="164">
        <f>M13-(_xlfn.IFS(R13="Mixto",VLOOKUP(AB13,Instrucciones!$U$1:$V$100,2,FALSE),R13="Correctivo",VLOOKUP(AB13,Instrucciones!$U$1:$V$100,2,FALSE),R13="Preventivo",0,R13="Detectivo",0))</f>
        <v>3</v>
      </c>
      <c r="AD13" s="111">
        <f>IF(S13&gt;10,(IF(N13=1,1,(IF((N13-(_xlfn.IFS(AB13&lt;=65,Instrucciones!$M$18,AB13&lt;=85,Instrucciones!$M$19,AB13&gt;85,Instrucciones!$M$20))=0),1,(N13-(_xlfn.IFS(AB13&lt;=65,Instrucciones!$M$18,AB13&lt;=85,Instrucciones!$M$19,AB13&gt;85,Instrucciones!$M$20))))))),N13)</f>
        <v>1</v>
      </c>
      <c r="AE13" s="232" t="str">
        <f>VLOOKUP(AD13,Instrucciones!$C$19:$H$23,MATCH(Mapa!AC13,Instrucciones!$C$18:$H$18,0),FALSE)</f>
        <v>Zona de Riesgo Moderada</v>
      </c>
      <c r="AF13" s="232"/>
      <c r="AG13" s="206" t="s">
        <v>57</v>
      </c>
      <c r="AH13" s="206"/>
      <c r="AI13" s="206"/>
      <c r="AJ13" s="206"/>
      <c r="AK13" s="206" t="s">
        <v>58</v>
      </c>
      <c r="AL13" s="233"/>
      <c r="AM13" s="233"/>
      <c r="AN13" s="206" t="s">
        <v>46</v>
      </c>
      <c r="AO13" s="206"/>
      <c r="AP13" s="206" t="s">
        <v>47</v>
      </c>
      <c r="AQ13" s="245"/>
    </row>
    <row r="14" spans="1:43" ht="21.75" customHeight="1" thickBot="1" x14ac:dyDescent="0.25">
      <c r="B14" s="240" t="s">
        <v>59</v>
      </c>
      <c r="C14" s="241"/>
      <c r="D14" s="241"/>
      <c r="E14" s="241"/>
      <c r="F14" s="241"/>
      <c r="G14" s="241"/>
      <c r="H14" s="241"/>
      <c r="I14" s="241"/>
      <c r="J14" s="241"/>
      <c r="K14" s="241"/>
      <c r="L14" s="241"/>
      <c r="M14" s="241"/>
      <c r="N14" s="241"/>
      <c r="O14" s="241"/>
      <c r="P14" s="241"/>
      <c r="Q14" s="241"/>
      <c r="R14" s="241"/>
      <c r="S14" s="241"/>
      <c r="T14" s="241"/>
      <c r="U14" s="241"/>
      <c r="V14" s="241"/>
      <c r="W14" s="241"/>
      <c r="X14" s="241"/>
      <c r="Y14" s="241"/>
      <c r="Z14" s="241"/>
      <c r="AA14" s="241"/>
      <c r="AB14" s="241"/>
      <c r="AC14" s="241"/>
      <c r="AD14" s="241"/>
      <c r="AE14" s="241"/>
      <c r="AF14" s="241"/>
      <c r="AG14" s="241"/>
      <c r="AH14" s="241"/>
      <c r="AI14" s="241"/>
      <c r="AJ14" s="241"/>
      <c r="AK14" s="241"/>
      <c r="AL14" s="241"/>
      <c r="AM14" s="241"/>
      <c r="AN14" s="241"/>
      <c r="AO14" s="241"/>
      <c r="AP14" s="242"/>
      <c r="AQ14" s="243"/>
    </row>
    <row r="15" spans="1:43" ht="39.75" customHeight="1" x14ac:dyDescent="0.2">
      <c r="B15" s="208" t="s">
        <v>60</v>
      </c>
      <c r="C15" s="209"/>
      <c r="D15" s="209"/>
      <c r="E15" s="209"/>
      <c r="F15" s="209"/>
      <c r="G15" s="209"/>
      <c r="H15" s="209"/>
      <c r="I15" s="209"/>
      <c r="J15" s="209"/>
      <c r="K15" s="209"/>
      <c r="L15" s="209"/>
      <c r="M15" s="280" t="s">
        <v>9</v>
      </c>
      <c r="N15" s="281"/>
      <c r="O15" s="281"/>
      <c r="P15" s="281"/>
      <c r="Q15" s="208" t="s">
        <v>10</v>
      </c>
      <c r="R15" s="209"/>
      <c r="S15" s="209"/>
      <c r="T15" s="209"/>
      <c r="U15" s="209"/>
      <c r="V15" s="209"/>
      <c r="W15" s="209"/>
      <c r="X15" s="209"/>
      <c r="Y15" s="209"/>
      <c r="Z15" s="209"/>
      <c r="AA15" s="209"/>
      <c r="AB15" s="209"/>
      <c r="AC15" s="209"/>
      <c r="AD15" s="209"/>
      <c r="AE15" s="209"/>
      <c r="AF15" s="282"/>
      <c r="AG15" s="210" t="s">
        <v>11</v>
      </c>
      <c r="AH15" s="211"/>
      <c r="AI15" s="211"/>
      <c r="AJ15" s="212"/>
      <c r="AK15" s="210" t="s">
        <v>12</v>
      </c>
      <c r="AL15" s="211"/>
      <c r="AM15" s="211"/>
      <c r="AN15" s="211"/>
      <c r="AO15" s="211"/>
      <c r="AP15" s="213" t="s">
        <v>13</v>
      </c>
      <c r="AQ15" s="214"/>
    </row>
    <row r="16" spans="1:43" ht="88.5" customHeight="1" thickBot="1" x14ac:dyDescent="0.25">
      <c r="B16" s="290" t="s">
        <v>14</v>
      </c>
      <c r="C16" s="291"/>
      <c r="D16" s="279" t="s">
        <v>15</v>
      </c>
      <c r="E16" s="279"/>
      <c r="F16" s="279"/>
      <c r="G16" s="279" t="s">
        <v>16</v>
      </c>
      <c r="H16" s="279"/>
      <c r="I16" s="279"/>
      <c r="J16" s="197" t="s">
        <v>17</v>
      </c>
      <c r="K16" s="198"/>
      <c r="L16" s="199"/>
      <c r="M16" s="38" t="s">
        <v>18</v>
      </c>
      <c r="N16" s="10" t="s">
        <v>19</v>
      </c>
      <c r="O16" s="218" t="s">
        <v>20</v>
      </c>
      <c r="P16" s="197"/>
      <c r="Q16" s="154" t="s">
        <v>61</v>
      </c>
      <c r="R16" s="155" t="s">
        <v>22</v>
      </c>
      <c r="S16" s="155" t="s">
        <v>23</v>
      </c>
      <c r="T16" s="155" t="s">
        <v>24</v>
      </c>
      <c r="U16" s="155" t="s">
        <v>23</v>
      </c>
      <c r="V16" s="155" t="s">
        <v>25</v>
      </c>
      <c r="W16" s="155" t="s">
        <v>23</v>
      </c>
      <c r="X16" s="155" t="s">
        <v>26</v>
      </c>
      <c r="Y16" s="155" t="s">
        <v>23</v>
      </c>
      <c r="Z16" s="155" t="s">
        <v>27</v>
      </c>
      <c r="AA16" s="155" t="s">
        <v>23</v>
      </c>
      <c r="AB16" s="156" t="s">
        <v>28</v>
      </c>
      <c r="AC16" s="156" t="s">
        <v>18</v>
      </c>
      <c r="AD16" s="156" t="s">
        <v>29</v>
      </c>
      <c r="AE16" s="292" t="s">
        <v>30</v>
      </c>
      <c r="AF16" s="293"/>
      <c r="AG16" s="217" t="s">
        <v>31</v>
      </c>
      <c r="AH16" s="218"/>
      <c r="AI16" s="218"/>
      <c r="AJ16" s="219"/>
      <c r="AK16" s="217" t="s">
        <v>32</v>
      </c>
      <c r="AL16" s="218"/>
      <c r="AM16" s="218"/>
      <c r="AN16" s="218" t="s">
        <v>33</v>
      </c>
      <c r="AO16" s="218"/>
      <c r="AP16" s="283"/>
      <c r="AQ16" s="284"/>
    </row>
    <row r="17" spans="2:43" ht="175.9" customHeight="1" thickBot="1" x14ac:dyDescent="0.25">
      <c r="B17" s="285" t="s">
        <v>62</v>
      </c>
      <c r="C17" s="195"/>
      <c r="D17" s="234" t="s">
        <v>35</v>
      </c>
      <c r="E17" s="234"/>
      <c r="F17" s="234"/>
      <c r="G17" s="195" t="s">
        <v>63</v>
      </c>
      <c r="H17" s="195"/>
      <c r="I17" s="195"/>
      <c r="J17" s="195" t="s">
        <v>64</v>
      </c>
      <c r="K17" s="195"/>
      <c r="L17" s="196"/>
      <c r="M17" s="39">
        <v>5</v>
      </c>
      <c r="N17" s="41">
        <v>1</v>
      </c>
      <c r="O17" s="237" t="str">
        <f>VLOOKUP(N17,Instrucciones!$C$19:$H$23,MATCH(Mapa!M17,Instrucciones!$C$18:$H$18,0),FALSE)</f>
        <v>Zona de Riesgo Alta</v>
      </c>
      <c r="P17" s="238"/>
      <c r="Q17" s="187" t="s">
        <v>65</v>
      </c>
      <c r="R17" s="150" t="s">
        <v>39</v>
      </c>
      <c r="S17" s="151">
        <f>IFERROR(VLOOKUP(R17,Instrucciones!$J$17:$K$29,2,),0)</f>
        <v>15</v>
      </c>
      <c r="T17" s="152" t="s">
        <v>40</v>
      </c>
      <c r="U17" s="153">
        <f>IFERROR(VLOOKUP(T17,Instrucciones!$J$17:$K$29,2,),0)</f>
        <v>15</v>
      </c>
      <c r="V17" s="152" t="s">
        <v>41</v>
      </c>
      <c r="W17" s="153">
        <f>IFERROR(VLOOKUP(V17,Instrucciones!$J$17:$K$29,2,),0)</f>
        <v>20</v>
      </c>
      <c r="X17" s="152" t="s">
        <v>42</v>
      </c>
      <c r="Y17" s="153">
        <f>IFERROR(VLOOKUP(X17,Instrucciones!$J$17:$K$29,2,),0)</f>
        <v>20</v>
      </c>
      <c r="Z17" s="152" t="s">
        <v>43</v>
      </c>
      <c r="AA17" s="153">
        <f>IFERROR(VLOOKUP(Z17,Instrucciones!$J$17:$K$29,2,),0)</f>
        <v>20</v>
      </c>
      <c r="AB17" s="153">
        <f>SUM(S17,U17,W17,Y17,AA17)</f>
        <v>90</v>
      </c>
      <c r="AC17" s="164">
        <f>M17-(_xlfn.IFS(R17="Mixto",VLOOKUP(AB17,Instrucciones!$U$1:$V$100,2,FALSE),R17="Correctivo",VLOOKUP(AB17,Instrucciones!$U$1:$V$100,2,FALSE),R17="Preventivo",0,R17="Detectivo",0))</f>
        <v>5</v>
      </c>
      <c r="AD17" s="151">
        <f>IF(S17&gt;10,(IF(N17=1,1,(IF((N17-(_xlfn.IFS(AB17&lt;=65,Instrucciones!$M$18,AB17&lt;=85,Instrucciones!$M$19,AB17&gt;85,Instrucciones!$M$20))=0),1,(N17-(_xlfn.IFS(AB17&lt;=65,Instrucciones!$M$18,AB17&lt;=85,Instrucciones!$M$19,AB17&gt;85,Instrucciones!$M$20))))))),N17)</f>
        <v>1</v>
      </c>
      <c r="AE17" s="286" t="str">
        <f>VLOOKUP(AD17,Instrucciones!$C$19:$H$23,MATCH(Mapa!AC17,Instrucciones!$C$18:$H$18,0),FALSE)</f>
        <v>Zona de Riesgo Alta</v>
      </c>
      <c r="AF17" s="287"/>
      <c r="AG17" s="288" t="s">
        <v>66</v>
      </c>
      <c r="AH17" s="234"/>
      <c r="AI17" s="234"/>
      <c r="AJ17" s="289"/>
      <c r="AK17" s="206" t="s">
        <v>58</v>
      </c>
      <c r="AL17" s="233"/>
      <c r="AM17" s="233"/>
      <c r="AN17" s="234" t="s">
        <v>67</v>
      </c>
      <c r="AO17" s="234"/>
      <c r="AP17" s="206" t="s">
        <v>47</v>
      </c>
      <c r="AQ17" s="245"/>
    </row>
    <row r="18" spans="2:43" ht="21.75" customHeight="1" thickBot="1" x14ac:dyDescent="0.25">
      <c r="B18" s="295" t="s">
        <v>68</v>
      </c>
      <c r="C18" s="296"/>
      <c r="D18" s="241"/>
      <c r="E18" s="241"/>
      <c r="F18" s="241"/>
      <c r="G18" s="241"/>
      <c r="H18" s="241"/>
      <c r="I18" s="241"/>
      <c r="J18" s="241"/>
      <c r="K18" s="241"/>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7"/>
      <c r="AQ18" s="298"/>
    </row>
    <row r="19" spans="2:43" ht="39.75" customHeight="1" x14ac:dyDescent="0.2">
      <c r="B19" s="208" t="s">
        <v>69</v>
      </c>
      <c r="C19" s="209"/>
      <c r="D19" s="209"/>
      <c r="E19" s="209"/>
      <c r="F19" s="209"/>
      <c r="G19" s="209"/>
      <c r="H19" s="209"/>
      <c r="I19" s="209"/>
      <c r="J19" s="209"/>
      <c r="K19" s="209"/>
      <c r="L19" s="209"/>
      <c r="M19" s="280" t="s">
        <v>9</v>
      </c>
      <c r="N19" s="281"/>
      <c r="O19" s="281"/>
      <c r="P19" s="281"/>
      <c r="Q19" s="208" t="s">
        <v>10</v>
      </c>
      <c r="R19" s="209"/>
      <c r="S19" s="209"/>
      <c r="T19" s="209"/>
      <c r="U19" s="209"/>
      <c r="V19" s="209"/>
      <c r="W19" s="209"/>
      <c r="X19" s="209"/>
      <c r="Y19" s="209"/>
      <c r="Z19" s="209"/>
      <c r="AA19" s="209"/>
      <c r="AB19" s="209"/>
      <c r="AC19" s="209"/>
      <c r="AD19" s="209"/>
      <c r="AE19" s="209"/>
      <c r="AF19" s="282"/>
      <c r="AG19" s="210" t="s">
        <v>11</v>
      </c>
      <c r="AH19" s="211"/>
      <c r="AI19" s="211"/>
      <c r="AJ19" s="212"/>
      <c r="AK19" s="210" t="s">
        <v>12</v>
      </c>
      <c r="AL19" s="211"/>
      <c r="AM19" s="211"/>
      <c r="AN19" s="211"/>
      <c r="AO19" s="211"/>
      <c r="AP19" s="213" t="s">
        <v>13</v>
      </c>
      <c r="AQ19" s="214"/>
    </row>
    <row r="20" spans="2:43" ht="88.5" customHeight="1" thickBot="1" x14ac:dyDescent="0.25">
      <c r="B20" s="217" t="s">
        <v>70</v>
      </c>
      <c r="C20" s="218"/>
      <c r="D20" s="192" t="s">
        <v>71</v>
      </c>
      <c r="E20" s="304"/>
      <c r="F20" s="304"/>
      <c r="G20" s="304"/>
      <c r="H20" s="304"/>
      <c r="I20" s="305"/>
      <c r="J20" s="192" t="s">
        <v>72</v>
      </c>
      <c r="K20" s="193"/>
      <c r="L20" s="194"/>
      <c r="M20" s="38" t="s">
        <v>18</v>
      </c>
      <c r="N20" s="10" t="s">
        <v>19</v>
      </c>
      <c r="O20" s="218" t="s">
        <v>20</v>
      </c>
      <c r="P20" s="197"/>
      <c r="Q20" s="154" t="s">
        <v>61</v>
      </c>
      <c r="R20" s="155" t="s">
        <v>22</v>
      </c>
      <c r="S20" s="155" t="s">
        <v>23</v>
      </c>
      <c r="T20" s="155" t="s">
        <v>24</v>
      </c>
      <c r="U20" s="155" t="s">
        <v>23</v>
      </c>
      <c r="V20" s="155" t="s">
        <v>25</v>
      </c>
      <c r="W20" s="155" t="s">
        <v>23</v>
      </c>
      <c r="X20" s="155" t="s">
        <v>26</v>
      </c>
      <c r="Y20" s="155" t="s">
        <v>23</v>
      </c>
      <c r="Z20" s="155" t="s">
        <v>27</v>
      </c>
      <c r="AA20" s="155" t="s">
        <v>23</v>
      </c>
      <c r="AB20" s="156" t="s">
        <v>28</v>
      </c>
      <c r="AC20" s="156" t="s">
        <v>18</v>
      </c>
      <c r="AD20" s="156" t="s">
        <v>29</v>
      </c>
      <c r="AE20" s="292" t="s">
        <v>30</v>
      </c>
      <c r="AF20" s="293"/>
      <c r="AG20" s="217" t="s">
        <v>31</v>
      </c>
      <c r="AH20" s="218"/>
      <c r="AI20" s="218"/>
      <c r="AJ20" s="219"/>
      <c r="AK20" s="217" t="s">
        <v>32</v>
      </c>
      <c r="AL20" s="218"/>
      <c r="AM20" s="218"/>
      <c r="AN20" s="218" t="s">
        <v>33</v>
      </c>
      <c r="AO20" s="218"/>
      <c r="AP20" s="283"/>
      <c r="AQ20" s="284"/>
    </row>
    <row r="21" spans="2:43" ht="148.9" customHeight="1" thickBot="1" x14ac:dyDescent="0.25">
      <c r="B21" s="299" t="s">
        <v>73</v>
      </c>
      <c r="C21" s="294"/>
      <c r="D21" s="189" t="s">
        <v>74</v>
      </c>
      <c r="E21" s="190"/>
      <c r="F21" s="190"/>
      <c r="G21" s="190"/>
      <c r="H21" s="190"/>
      <c r="I21" s="267"/>
      <c r="J21" s="189" t="s">
        <v>75</v>
      </c>
      <c r="K21" s="190"/>
      <c r="L21" s="191"/>
      <c r="M21" s="160">
        <v>4</v>
      </c>
      <c r="N21" s="161">
        <v>1</v>
      </c>
      <c r="O21" s="223" t="str">
        <f>VLOOKUP(N21,Instrucciones!$C$19:$H$23,MATCH(Mapa!M21,Instrucciones!$C$18:$H$18,0),FALSE)</f>
        <v>Zona de Riesgo Alta</v>
      </c>
      <c r="P21" s="224"/>
      <c r="Q21" s="162" t="s">
        <v>76</v>
      </c>
      <c r="R21" s="163" t="s">
        <v>77</v>
      </c>
      <c r="S21" s="164">
        <f>IFERROR(VLOOKUP(R21,Instrucciones!$J$17:$K$29,2,),0)</f>
        <v>20</v>
      </c>
      <c r="T21" s="165" t="s">
        <v>40</v>
      </c>
      <c r="U21" s="166">
        <f>IFERROR(VLOOKUP(T21,Instrucciones!$J$17:$K$29,2,),0)</f>
        <v>15</v>
      </c>
      <c r="V21" s="165" t="s">
        <v>41</v>
      </c>
      <c r="W21" s="166">
        <f>IFERROR(VLOOKUP(V21,Instrucciones!$J$17:$K$29,2,),0)</f>
        <v>20</v>
      </c>
      <c r="X21" s="165" t="s">
        <v>78</v>
      </c>
      <c r="Y21" s="166">
        <f>IFERROR(VLOOKUP(X21,Instrucciones!$J$17:$K$29,2,),0)</f>
        <v>10</v>
      </c>
      <c r="Z21" s="165" t="s">
        <v>43</v>
      </c>
      <c r="AA21" s="166">
        <f>IFERROR(VLOOKUP(Z21,Instrucciones!$J$17:$K$29,2,),0)</f>
        <v>20</v>
      </c>
      <c r="AB21" s="166">
        <f>SUM(S21,U21,W21,Y21,AA21)</f>
        <v>85</v>
      </c>
      <c r="AC21" s="164">
        <f>M21-(_xlfn.IFS(R21="Mixto",VLOOKUP(AB21,Instrucciones!$U$1:$V$100,2,FALSE),R21="Correctivo",VLOOKUP(AB21,Instrucciones!$U$1:$V$100,2,FALSE),R21="Preventivo",0,R21="Detectivo",0))</f>
        <v>3</v>
      </c>
      <c r="AD21" s="164">
        <f>IF(S21&gt;10,(IF(N21=1,1,(IF((N21-(_xlfn.IFS(AB21&lt;=65,Instrucciones!$M$18,AB21&lt;=85,Instrucciones!$M$19,AB21&gt;85,Instrucciones!$M$20))=0),1,(N21-(_xlfn.IFS(AB21&lt;=65,Instrucciones!$M$18,AB21&lt;=85,Instrucciones!$M$19,AB21&gt;85,Instrucciones!$M$20))))))),N21)</f>
        <v>1</v>
      </c>
      <c r="AE21" s="300" t="str">
        <f>VLOOKUP(AD21,Instrucciones!$C$19:$H$23,MATCH(Mapa!AC21,Instrucciones!$C$18:$H$18,0),FALSE)</f>
        <v>Zona de Riesgo Moderada</v>
      </c>
      <c r="AF21" s="301"/>
      <c r="AG21" s="299" t="s">
        <v>79</v>
      </c>
      <c r="AH21" s="294"/>
      <c r="AI21" s="294"/>
      <c r="AJ21" s="302"/>
      <c r="AK21" s="299" t="s">
        <v>80</v>
      </c>
      <c r="AL21" s="303"/>
      <c r="AM21" s="303"/>
      <c r="AN21" s="294" t="s">
        <v>81</v>
      </c>
      <c r="AO21" s="294"/>
      <c r="AP21" s="206" t="s">
        <v>47</v>
      </c>
      <c r="AQ21" s="245"/>
    </row>
    <row r="22" spans="2:43" ht="21.75" customHeight="1" thickBot="1" x14ac:dyDescent="0.25">
      <c r="B22" s="306" t="s">
        <v>82</v>
      </c>
      <c r="C22" s="297"/>
      <c r="D22" s="297"/>
      <c r="E22" s="297"/>
      <c r="F22" s="297"/>
      <c r="G22" s="297"/>
      <c r="H22" s="297"/>
      <c r="I22" s="297"/>
      <c r="J22" s="297"/>
      <c r="K22" s="297"/>
      <c r="L22" s="297"/>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7"/>
      <c r="AQ22" s="298"/>
    </row>
    <row r="23" spans="2:43" ht="39.75" customHeight="1" x14ac:dyDescent="0.2">
      <c r="B23" s="210" t="s">
        <v>83</v>
      </c>
      <c r="C23" s="211"/>
      <c r="D23" s="211"/>
      <c r="E23" s="211"/>
      <c r="F23" s="211"/>
      <c r="G23" s="211"/>
      <c r="H23" s="211"/>
      <c r="I23" s="211"/>
      <c r="J23" s="211"/>
      <c r="K23" s="211"/>
      <c r="L23" s="211"/>
      <c r="M23" s="281" t="s">
        <v>9</v>
      </c>
      <c r="N23" s="281"/>
      <c r="O23" s="281"/>
      <c r="P23" s="281"/>
      <c r="Q23" s="208" t="s">
        <v>84</v>
      </c>
      <c r="R23" s="209"/>
      <c r="S23" s="209"/>
      <c r="T23" s="209"/>
      <c r="U23" s="209"/>
      <c r="V23" s="209"/>
      <c r="W23" s="209"/>
      <c r="X23" s="209"/>
      <c r="Y23" s="209"/>
      <c r="Z23" s="209"/>
      <c r="AA23" s="209"/>
      <c r="AB23" s="209"/>
      <c r="AC23" s="209"/>
      <c r="AD23" s="209"/>
      <c r="AE23" s="209"/>
      <c r="AF23" s="209"/>
      <c r="AG23" s="210" t="s">
        <v>11</v>
      </c>
      <c r="AH23" s="211"/>
      <c r="AI23" s="211"/>
      <c r="AJ23" s="212"/>
      <c r="AK23" s="210" t="s">
        <v>12</v>
      </c>
      <c r="AL23" s="211"/>
      <c r="AM23" s="211"/>
      <c r="AN23" s="211"/>
      <c r="AO23" s="211"/>
      <c r="AP23" s="213" t="s">
        <v>13</v>
      </c>
      <c r="AQ23" s="214"/>
    </row>
    <row r="24" spans="2:43" ht="74.25" customHeight="1" thickBot="1" x14ac:dyDescent="0.25">
      <c r="B24" s="143" t="s">
        <v>14</v>
      </c>
      <c r="C24" s="291" t="s">
        <v>85</v>
      </c>
      <c r="D24" s="291"/>
      <c r="E24" s="291" t="s">
        <v>86</v>
      </c>
      <c r="F24" s="291"/>
      <c r="G24" s="291"/>
      <c r="H24" s="291"/>
      <c r="I24" s="218" t="s">
        <v>87</v>
      </c>
      <c r="J24" s="218"/>
      <c r="K24" s="218"/>
      <c r="L24" s="218"/>
      <c r="M24" s="144" t="s">
        <v>18</v>
      </c>
      <c r="N24" s="10" t="s">
        <v>19</v>
      </c>
      <c r="O24" s="218" t="s">
        <v>20</v>
      </c>
      <c r="P24" s="197"/>
      <c r="Q24" s="37" t="s">
        <v>61</v>
      </c>
      <c r="R24" s="116" t="s">
        <v>22</v>
      </c>
      <c r="S24" s="116" t="s">
        <v>23</v>
      </c>
      <c r="T24" s="116" t="s">
        <v>24</v>
      </c>
      <c r="U24" s="116" t="s">
        <v>23</v>
      </c>
      <c r="V24" s="116" t="s">
        <v>25</v>
      </c>
      <c r="W24" s="116" t="s">
        <v>23</v>
      </c>
      <c r="X24" s="116" t="s">
        <v>26</v>
      </c>
      <c r="Y24" s="116" t="s">
        <v>23</v>
      </c>
      <c r="Z24" s="116" t="s">
        <v>27</v>
      </c>
      <c r="AA24" s="116" t="s">
        <v>23</v>
      </c>
      <c r="AB24" s="10" t="s">
        <v>28</v>
      </c>
      <c r="AC24" s="10" t="s">
        <v>18</v>
      </c>
      <c r="AD24" s="10" t="s">
        <v>19</v>
      </c>
      <c r="AE24" s="218" t="s">
        <v>30</v>
      </c>
      <c r="AF24" s="218"/>
      <c r="AG24" s="217" t="s">
        <v>31</v>
      </c>
      <c r="AH24" s="218"/>
      <c r="AI24" s="218"/>
      <c r="AJ24" s="219"/>
      <c r="AK24" s="217" t="s">
        <v>32</v>
      </c>
      <c r="AL24" s="218"/>
      <c r="AM24" s="218"/>
      <c r="AN24" s="218" t="s">
        <v>33</v>
      </c>
      <c r="AO24" s="218"/>
      <c r="AP24" s="215"/>
      <c r="AQ24" s="216"/>
    </row>
    <row r="25" spans="2:43" ht="262.5" customHeight="1" x14ac:dyDescent="0.2">
      <c r="B25" s="145" t="s">
        <v>88</v>
      </c>
      <c r="C25" s="220" t="s">
        <v>89</v>
      </c>
      <c r="D25" s="220"/>
      <c r="E25" s="220" t="s">
        <v>90</v>
      </c>
      <c r="F25" s="220"/>
      <c r="G25" s="220"/>
      <c r="H25" s="220"/>
      <c r="I25" s="220" t="s">
        <v>91</v>
      </c>
      <c r="J25" s="220"/>
      <c r="K25" s="220"/>
      <c r="L25" s="220"/>
      <c r="M25" s="147">
        <v>4</v>
      </c>
      <c r="N25" s="109">
        <v>4</v>
      </c>
      <c r="O25" s="221" t="str">
        <f>VLOOKUP(N25,Instrucciones!$C$19:$H$23,MATCH(M25,Instrucciones!$C$18:$H$18,0),FALSE)</f>
        <v>Zona de Riesgo Extrema</v>
      </c>
      <c r="P25" s="222"/>
      <c r="Q25" s="171" t="s">
        <v>92</v>
      </c>
      <c r="R25" s="175" t="s">
        <v>77</v>
      </c>
      <c r="S25" s="176">
        <f>IFERROR(VLOOKUP(R25,Instrucciones!$J$17:$K$29,2,),0)</f>
        <v>20</v>
      </c>
      <c r="T25" s="175" t="s">
        <v>40</v>
      </c>
      <c r="U25" s="176">
        <f>IFERROR(VLOOKUP(T25,Instrucciones!$J$17:$K$29,2,),0)</f>
        <v>15</v>
      </c>
      <c r="V25" s="175" t="s">
        <v>41</v>
      </c>
      <c r="W25" s="176">
        <f>IFERROR(VLOOKUP(V25,Instrucciones!$J$17:$K$29,2,),0)</f>
        <v>20</v>
      </c>
      <c r="X25" s="175" t="s">
        <v>78</v>
      </c>
      <c r="Y25" s="176">
        <f>IFERROR(VLOOKUP(X25,Instrucciones!$J$17:$K$29,2,),0)</f>
        <v>10</v>
      </c>
      <c r="Z25" s="175" t="s">
        <v>43</v>
      </c>
      <c r="AA25" s="176">
        <f>IFERROR(VLOOKUP(Z25,Instrucciones!$J$17:$K$29,2,),0)</f>
        <v>20</v>
      </c>
      <c r="AB25" s="176">
        <f>SUM(S25,U25,W25,Y25,AA25)</f>
        <v>85</v>
      </c>
      <c r="AC25" s="176">
        <f>M25-(_xlfn.IFS(R25="Mixto",VLOOKUP(AB25,Instrucciones!$U$1:$V$100,2,FALSE),R25="Correctivo",VLOOKUP(AB25,Instrucciones!$U$1:$V$100,2,FALSE),R25="Preventivo",0,R25="Detectivo",0))</f>
        <v>3</v>
      </c>
      <c r="AD25" s="176">
        <f>IF(S25&gt;10,(IF(N25=1,1,(IF((N25-(_xlfn.IFS(AB25&lt;=65,Instrucciones!$M$18,AB25&lt;=85,Instrucciones!$M$19,AB25&gt;85,Instrucciones!$M$20))=0),1,(N25-(_xlfn.IFS(AB25&lt;=65,Instrucciones!$M$18,AB25&lt;=85,Instrucciones!$M$19,AB25&gt;85,Instrucciones!$M$20))))))),N25)</f>
        <v>3</v>
      </c>
      <c r="AE25" s="223" t="str">
        <f>VLOOKUP(AD25,Instrucciones!$C$19:$H$23,MATCH(Mapa!AC25,Instrucciones!$C$18:$H$18,0),FALSE)</f>
        <v>Zona de Riesgo Alta</v>
      </c>
      <c r="AF25" s="224"/>
      <c r="AG25" s="225" t="s">
        <v>93</v>
      </c>
      <c r="AH25" s="220"/>
      <c r="AI25" s="220"/>
      <c r="AJ25" s="226"/>
      <c r="AK25" s="225" t="s">
        <v>94</v>
      </c>
      <c r="AL25" s="227"/>
      <c r="AM25" s="227"/>
      <c r="AN25" s="220" t="s">
        <v>95</v>
      </c>
      <c r="AO25" s="226"/>
      <c r="AP25" s="225" t="s">
        <v>96</v>
      </c>
      <c r="AQ25" s="228"/>
    </row>
    <row r="26" spans="2:43" ht="243" customHeight="1" x14ac:dyDescent="0.2">
      <c r="B26" s="145" t="s">
        <v>88</v>
      </c>
      <c r="C26" s="220" t="s">
        <v>97</v>
      </c>
      <c r="D26" s="220"/>
      <c r="E26" s="220" t="s">
        <v>98</v>
      </c>
      <c r="F26" s="220"/>
      <c r="G26" s="220"/>
      <c r="H26" s="220"/>
      <c r="I26" s="220" t="s">
        <v>99</v>
      </c>
      <c r="J26" s="220"/>
      <c r="K26" s="220"/>
      <c r="L26" s="220"/>
      <c r="M26" s="147">
        <v>4</v>
      </c>
      <c r="N26" s="109">
        <v>1</v>
      </c>
      <c r="O26" s="221" t="str">
        <f>VLOOKUP(N26,Instrucciones!$C$19:$H$23,MATCH(M26,Instrucciones!$C$18:$H$18,0),FALSE)</f>
        <v>Zona de Riesgo Alta</v>
      </c>
      <c r="P26" s="222"/>
      <c r="Q26" s="171" t="s">
        <v>100</v>
      </c>
      <c r="R26" s="175" t="s">
        <v>77</v>
      </c>
      <c r="S26" s="176">
        <f>IFERROR(VLOOKUP(R26,Instrucciones!$J$17:$K$29,2,),0)</f>
        <v>20</v>
      </c>
      <c r="T26" s="175" t="s">
        <v>40</v>
      </c>
      <c r="U26" s="176">
        <f>IFERROR(VLOOKUP(T26,Instrucciones!$J$17:$K$29,2,),0)</f>
        <v>15</v>
      </c>
      <c r="V26" s="175" t="s">
        <v>41</v>
      </c>
      <c r="W26" s="176">
        <f>IFERROR(VLOOKUP(V26,Instrucciones!$J$17:$K$29,2,),0)</f>
        <v>20</v>
      </c>
      <c r="X26" s="175" t="s">
        <v>78</v>
      </c>
      <c r="Y26" s="176">
        <f>IFERROR(VLOOKUP(X26,Instrucciones!$J$17:$K$29,2,),0)</f>
        <v>10</v>
      </c>
      <c r="Z26" s="175" t="s">
        <v>43</v>
      </c>
      <c r="AA26" s="176">
        <f>IFERROR(VLOOKUP(Z26,Instrucciones!$J$17:$K$29,2,),0)</f>
        <v>20</v>
      </c>
      <c r="AB26" s="176">
        <f>SUM(S26,U26,W26,Y26,AA26)</f>
        <v>85</v>
      </c>
      <c r="AC26" s="176">
        <f>M26-(_xlfn.IFS(R26="Mixto",VLOOKUP(AB26,Instrucciones!$U$1:$V$100,2,FALSE),R26="Correctivo",VLOOKUP(AB26,Instrucciones!$U$1:$V$100,2,FALSE),R26="Preventivo",0,R26="Detectivo",0))</f>
        <v>3</v>
      </c>
      <c r="AD26" s="176">
        <f>IF(S26&gt;10,(IF(N26=1,1,(IF((N26-(_xlfn.IFS(AB26&lt;=65,Instrucciones!$M$18,AB26&lt;=85,Instrucciones!$M$19,AB26&gt;85,Instrucciones!$M$20))=0),1,(N26-(_xlfn.IFS(AB26&lt;=65,Instrucciones!$M$18,AB26&lt;=85,Instrucciones!$M$19,AB26&gt;85,Instrucciones!$M$20))))))),N26)</f>
        <v>1</v>
      </c>
      <c r="AE26" s="223" t="str">
        <f>VLOOKUP(AD26,Instrucciones!$C$19:$H$23,MATCH(Mapa!AC26,Instrucciones!$C$18:$H$18,0),FALSE)</f>
        <v>Zona de Riesgo Moderada</v>
      </c>
      <c r="AF26" s="224"/>
      <c r="AG26" s="225" t="s">
        <v>93</v>
      </c>
      <c r="AH26" s="220"/>
      <c r="AI26" s="220"/>
      <c r="AJ26" s="226"/>
      <c r="AK26" s="225" t="s">
        <v>94</v>
      </c>
      <c r="AL26" s="227"/>
      <c r="AM26" s="227"/>
      <c r="AN26" s="220" t="s">
        <v>95</v>
      </c>
      <c r="AO26" s="226"/>
      <c r="AP26" s="225" t="s">
        <v>96</v>
      </c>
      <c r="AQ26" s="228"/>
    </row>
    <row r="27" spans="2:43" ht="21.75" customHeight="1" thickBot="1" x14ac:dyDescent="0.25">
      <c r="B27" s="240" t="s">
        <v>101</v>
      </c>
      <c r="C27" s="241"/>
      <c r="D27" s="241"/>
      <c r="E27" s="241"/>
      <c r="F27" s="241"/>
      <c r="G27" s="241"/>
      <c r="H27" s="241"/>
      <c r="I27" s="241"/>
      <c r="J27" s="241"/>
      <c r="K27" s="241"/>
      <c r="L27" s="241"/>
      <c r="M27" s="242"/>
      <c r="N27" s="242"/>
      <c r="O27" s="242"/>
      <c r="P27" s="242"/>
      <c r="Q27" s="242"/>
      <c r="R27" s="242"/>
      <c r="S27" s="242"/>
      <c r="T27" s="242"/>
      <c r="U27" s="242"/>
      <c r="V27" s="242"/>
      <c r="W27" s="242"/>
      <c r="X27" s="242"/>
      <c r="Y27" s="242"/>
      <c r="Z27" s="242"/>
      <c r="AA27" s="242"/>
      <c r="AB27" s="242"/>
      <c r="AC27" s="242"/>
      <c r="AD27" s="242"/>
      <c r="AE27" s="242"/>
      <c r="AF27" s="242"/>
      <c r="AG27" s="242"/>
      <c r="AH27" s="242"/>
      <c r="AI27" s="242"/>
      <c r="AJ27" s="242"/>
      <c r="AK27" s="242"/>
      <c r="AL27" s="242"/>
      <c r="AM27" s="242"/>
      <c r="AN27" s="242"/>
      <c r="AO27" s="242"/>
      <c r="AP27" s="242"/>
      <c r="AQ27" s="243"/>
    </row>
    <row r="28" spans="2:43" ht="39.75" customHeight="1" x14ac:dyDescent="0.2">
      <c r="B28" s="208" t="s">
        <v>102</v>
      </c>
      <c r="C28" s="209"/>
      <c r="D28" s="209"/>
      <c r="E28" s="209"/>
      <c r="F28" s="209"/>
      <c r="G28" s="209"/>
      <c r="H28" s="209"/>
      <c r="I28" s="209"/>
      <c r="J28" s="209"/>
      <c r="K28" s="209"/>
      <c r="L28" s="209"/>
      <c r="M28" s="210" t="s">
        <v>103</v>
      </c>
      <c r="N28" s="211"/>
      <c r="O28" s="211"/>
      <c r="P28" s="211"/>
      <c r="Q28" s="212"/>
      <c r="R28" s="209" t="s">
        <v>104</v>
      </c>
      <c r="S28" s="209"/>
      <c r="T28" s="209"/>
      <c r="U28" s="209"/>
      <c r="V28" s="209"/>
      <c r="W28" s="209"/>
      <c r="X28" s="209"/>
      <c r="Y28" s="209"/>
      <c r="Z28" s="209"/>
      <c r="AA28" s="209"/>
      <c r="AB28" s="209"/>
      <c r="AC28" s="209"/>
      <c r="AD28" s="209"/>
      <c r="AE28" s="209"/>
      <c r="AF28" s="209"/>
      <c r="AG28" s="209"/>
      <c r="AH28" s="209"/>
      <c r="AI28" s="209"/>
      <c r="AJ28" s="209"/>
      <c r="AK28" s="209"/>
      <c r="AL28" s="209"/>
      <c r="AM28" s="209"/>
      <c r="AN28" s="209"/>
      <c r="AO28" s="282"/>
      <c r="AP28" s="307" t="s">
        <v>13</v>
      </c>
      <c r="AQ28" s="214"/>
    </row>
    <row r="29" spans="2:43" ht="74.25" customHeight="1" thickBot="1" x14ac:dyDescent="0.25">
      <c r="B29" s="290" t="s">
        <v>105</v>
      </c>
      <c r="C29" s="291"/>
      <c r="D29" s="326" t="s">
        <v>106</v>
      </c>
      <c r="E29" s="304"/>
      <c r="F29" s="304"/>
      <c r="G29" s="304"/>
      <c r="H29" s="304"/>
      <c r="I29" s="305"/>
      <c r="J29" s="144"/>
      <c r="K29" s="144"/>
      <c r="L29" s="167" t="s">
        <v>107</v>
      </c>
      <c r="M29" s="101" t="s">
        <v>18</v>
      </c>
      <c r="N29" s="100" t="s">
        <v>108</v>
      </c>
      <c r="O29" s="239" t="s">
        <v>109</v>
      </c>
      <c r="P29" s="239"/>
      <c r="Q29" s="102" t="s">
        <v>110</v>
      </c>
      <c r="R29" s="202" t="s">
        <v>111</v>
      </c>
      <c r="S29" s="239"/>
      <c r="T29" s="239"/>
      <c r="U29" s="239"/>
      <c r="V29" s="239"/>
      <c r="W29" s="239"/>
      <c r="X29" s="239"/>
      <c r="Y29" s="239"/>
      <c r="Z29" s="239"/>
      <c r="AA29" s="239"/>
      <c r="AB29" s="239"/>
      <c r="AC29" s="239"/>
      <c r="AD29" s="239"/>
      <c r="AE29" s="239"/>
      <c r="AF29" s="239"/>
      <c r="AG29" s="239" t="s">
        <v>112</v>
      </c>
      <c r="AH29" s="239"/>
      <c r="AI29" s="239"/>
      <c r="AJ29" s="239"/>
      <c r="AK29" s="239"/>
      <c r="AL29" s="239"/>
      <c r="AM29" s="239"/>
      <c r="AN29" s="239"/>
      <c r="AO29" s="277"/>
      <c r="AP29" s="308"/>
      <c r="AQ29" s="284"/>
    </row>
    <row r="30" spans="2:43" ht="74.45" customHeight="1" thickBot="1" x14ac:dyDescent="0.25">
      <c r="B30" s="285"/>
      <c r="C30" s="195"/>
      <c r="D30" s="317"/>
      <c r="E30" s="318"/>
      <c r="F30" s="318"/>
      <c r="G30" s="318"/>
      <c r="H30" s="318"/>
      <c r="I30" s="319"/>
      <c r="J30" s="172"/>
      <c r="K30" s="172"/>
      <c r="L30" s="168"/>
      <c r="M30" s="71"/>
      <c r="N30" s="81"/>
      <c r="O30" s="320">
        <f>N30*M30</f>
        <v>0</v>
      </c>
      <c r="P30" s="320"/>
      <c r="Q30" s="72" t="str">
        <f>IF(O30=9,Instrucciones!M39,IF(O30&lt;=2,Instrucciones!M41,Instrucciones!M40))</f>
        <v>Oportunidad con priorización baja</v>
      </c>
      <c r="R30" s="323"/>
      <c r="S30" s="324"/>
      <c r="T30" s="324"/>
      <c r="U30" s="324"/>
      <c r="V30" s="324"/>
      <c r="W30" s="324"/>
      <c r="X30" s="324"/>
      <c r="Y30" s="324"/>
      <c r="Z30" s="324"/>
      <c r="AA30" s="324"/>
      <c r="AB30" s="324"/>
      <c r="AC30" s="324"/>
      <c r="AD30" s="324"/>
      <c r="AE30" s="324"/>
      <c r="AF30" s="324"/>
      <c r="AG30" s="321"/>
      <c r="AH30" s="321"/>
      <c r="AI30" s="321"/>
      <c r="AJ30" s="321"/>
      <c r="AK30" s="321"/>
      <c r="AL30" s="321"/>
      <c r="AM30" s="321"/>
      <c r="AN30" s="321"/>
      <c r="AO30" s="322"/>
      <c r="AP30" s="319"/>
      <c r="AQ30" s="325"/>
    </row>
    <row r="31" spans="2:43" ht="68.45" customHeight="1" thickBot="1" x14ac:dyDescent="0.25">
      <c r="B31" s="285"/>
      <c r="C31" s="195"/>
      <c r="D31" s="317"/>
      <c r="E31" s="318"/>
      <c r="F31" s="318"/>
      <c r="G31" s="318"/>
      <c r="H31" s="318"/>
      <c r="I31" s="319"/>
      <c r="J31" s="172"/>
      <c r="K31" s="172"/>
      <c r="L31" s="168"/>
      <c r="M31" s="71"/>
      <c r="N31" s="81"/>
      <c r="O31" s="320">
        <f>N31*M31</f>
        <v>0</v>
      </c>
      <c r="P31" s="320"/>
      <c r="Q31" s="72" t="str">
        <f>IF(O31=9,Instrucciones!M39,IF(O31&lt;=2,Instrucciones!M41,Instrucciones!M40))</f>
        <v>Oportunidad con priorización baja</v>
      </c>
      <c r="R31" s="323"/>
      <c r="S31" s="324"/>
      <c r="T31" s="324"/>
      <c r="U31" s="324"/>
      <c r="V31" s="324"/>
      <c r="W31" s="324"/>
      <c r="X31" s="324"/>
      <c r="Y31" s="324"/>
      <c r="Z31" s="324"/>
      <c r="AA31" s="324"/>
      <c r="AB31" s="324"/>
      <c r="AC31" s="324"/>
      <c r="AD31" s="324"/>
      <c r="AE31" s="324"/>
      <c r="AF31" s="324"/>
      <c r="AG31" s="321"/>
      <c r="AH31" s="321"/>
      <c r="AI31" s="321"/>
      <c r="AJ31" s="321"/>
      <c r="AK31" s="321"/>
      <c r="AL31" s="321"/>
      <c r="AM31" s="321"/>
      <c r="AN31" s="321"/>
      <c r="AO31" s="322"/>
      <c r="AP31" s="319"/>
      <c r="AQ31" s="325"/>
    </row>
    <row r="32" spans="2:43" ht="24.75" customHeight="1" x14ac:dyDescent="0.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x14ac:dyDescent="0.2">
      <c r="B34" s="3"/>
      <c r="C34" s="3"/>
      <c r="D34" s="3"/>
      <c r="E34" s="3"/>
      <c r="F34" s="3"/>
      <c r="G34" s="3"/>
      <c r="H34" s="314" t="s">
        <v>113</v>
      </c>
      <c r="I34" s="315"/>
      <c r="J34" s="315"/>
      <c r="K34" s="315"/>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6"/>
      <c r="AN34" s="3"/>
      <c r="AO34" s="3"/>
    </row>
    <row r="35" spans="2:41" ht="30" customHeight="1" x14ac:dyDescent="0.2">
      <c r="B35" s="3"/>
      <c r="C35" s="3"/>
      <c r="D35" s="3"/>
      <c r="E35" s="3"/>
      <c r="F35" s="3"/>
      <c r="G35" s="3"/>
      <c r="H35" s="314" t="s">
        <v>114</v>
      </c>
      <c r="I35" s="316"/>
      <c r="J35" s="173"/>
      <c r="K35" s="173"/>
      <c r="L35" s="170" t="s">
        <v>115</v>
      </c>
      <c r="M35" s="314" t="s">
        <v>116</v>
      </c>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6"/>
      <c r="AN35" s="3"/>
      <c r="AO35" s="3"/>
    </row>
    <row r="36" spans="2:41" ht="27.75" customHeight="1" x14ac:dyDescent="0.2">
      <c r="B36" s="3"/>
      <c r="C36" s="3"/>
      <c r="D36" s="3"/>
      <c r="E36" s="3"/>
      <c r="F36" s="3"/>
      <c r="G36" s="3"/>
      <c r="H36" s="309">
        <v>1</v>
      </c>
      <c r="I36" s="310"/>
      <c r="J36" s="179"/>
      <c r="K36" s="179"/>
      <c r="L36" s="169">
        <v>41418</v>
      </c>
      <c r="M36" s="311" t="s">
        <v>117</v>
      </c>
      <c r="N36" s="312"/>
      <c r="O36" s="312"/>
      <c r="P36" s="312"/>
      <c r="Q36" s="312"/>
      <c r="R36" s="312"/>
      <c r="S36" s="312"/>
      <c r="T36" s="312"/>
      <c r="U36" s="312"/>
      <c r="V36" s="312"/>
      <c r="W36" s="312"/>
      <c r="X36" s="312"/>
      <c r="Y36" s="312"/>
      <c r="Z36" s="312"/>
      <c r="AA36" s="312"/>
      <c r="AB36" s="312"/>
      <c r="AC36" s="312"/>
      <c r="AD36" s="312"/>
      <c r="AE36" s="312"/>
      <c r="AF36" s="312"/>
      <c r="AG36" s="312"/>
      <c r="AH36" s="312"/>
      <c r="AI36" s="312"/>
      <c r="AJ36" s="312"/>
      <c r="AK36" s="312"/>
      <c r="AL36" s="312"/>
      <c r="AM36" s="313"/>
      <c r="AN36" s="3"/>
      <c r="AO36" s="3"/>
    </row>
    <row r="37" spans="2:41" ht="27.75" customHeight="1" x14ac:dyDescent="0.2">
      <c r="B37" s="3"/>
      <c r="C37" s="3"/>
      <c r="D37" s="3"/>
      <c r="E37" s="3"/>
      <c r="F37" s="3"/>
      <c r="G37" s="3"/>
      <c r="H37" s="309">
        <v>2</v>
      </c>
      <c r="I37" s="310"/>
      <c r="J37" s="179"/>
      <c r="K37" s="179"/>
      <c r="L37" s="169">
        <v>45040</v>
      </c>
      <c r="M37" s="311" t="s">
        <v>118</v>
      </c>
      <c r="N37" s="312"/>
      <c r="O37" s="312"/>
      <c r="P37" s="312"/>
      <c r="Q37" s="312"/>
      <c r="R37" s="312"/>
      <c r="S37" s="312"/>
      <c r="T37" s="312"/>
      <c r="U37" s="312"/>
      <c r="V37" s="312"/>
      <c r="W37" s="312"/>
      <c r="X37" s="312"/>
      <c r="Y37" s="312"/>
      <c r="Z37" s="312"/>
      <c r="AA37" s="312"/>
      <c r="AB37" s="312"/>
      <c r="AC37" s="312"/>
      <c r="AD37" s="312"/>
      <c r="AE37" s="312"/>
      <c r="AF37" s="312"/>
      <c r="AG37" s="312"/>
      <c r="AH37" s="312"/>
      <c r="AI37" s="312"/>
      <c r="AJ37" s="312"/>
      <c r="AK37" s="312"/>
      <c r="AL37" s="312"/>
      <c r="AM37" s="313"/>
      <c r="AN37" s="3"/>
      <c r="AO37" s="3"/>
    </row>
    <row r="38" spans="2:41" ht="81" customHeight="1" x14ac:dyDescent="0.2">
      <c r="B38" s="3"/>
      <c r="C38" s="3"/>
      <c r="D38" s="3"/>
      <c r="E38" s="3"/>
      <c r="F38" s="3"/>
      <c r="G38" s="3"/>
      <c r="H38" s="309">
        <v>3</v>
      </c>
      <c r="I38" s="310"/>
      <c r="J38" s="179"/>
      <c r="K38" s="179"/>
      <c r="L38" s="169">
        <v>45419</v>
      </c>
      <c r="M38" s="311" t="s">
        <v>119</v>
      </c>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K38" s="312"/>
      <c r="AL38" s="312"/>
      <c r="AM38" s="313"/>
      <c r="AN38" s="3"/>
      <c r="AO38" s="3"/>
    </row>
  </sheetData>
  <mergeCells count="169">
    <mergeCell ref="AP30:AQ30"/>
    <mergeCell ref="O31:P31"/>
    <mergeCell ref="R31:AF31"/>
    <mergeCell ref="AG31:AO31"/>
    <mergeCell ref="H37:I37"/>
    <mergeCell ref="M37:AM37"/>
    <mergeCell ref="AP12:AQ12"/>
    <mergeCell ref="B13:C13"/>
    <mergeCell ref="O13:P13"/>
    <mergeCell ref="AE13:AF13"/>
    <mergeCell ref="AG13:AJ13"/>
    <mergeCell ref="AK13:AM13"/>
    <mergeCell ref="AN13:AO13"/>
    <mergeCell ref="B29:C29"/>
    <mergeCell ref="O29:P29"/>
    <mergeCell ref="D29:I29"/>
    <mergeCell ref="AG29:AO29"/>
    <mergeCell ref="R29:AF29"/>
    <mergeCell ref="AP31:AQ31"/>
    <mergeCell ref="AK24:AM24"/>
    <mergeCell ref="C26:D26"/>
    <mergeCell ref="E26:H26"/>
    <mergeCell ref="I26:L26"/>
    <mergeCell ref="O26:P26"/>
    <mergeCell ref="H38:I38"/>
    <mergeCell ref="M38:AM38"/>
    <mergeCell ref="M28:Q28"/>
    <mergeCell ref="H34:AM34"/>
    <mergeCell ref="H35:I35"/>
    <mergeCell ref="M35:AM35"/>
    <mergeCell ref="H36:I36"/>
    <mergeCell ref="M36:AM36"/>
    <mergeCell ref="B31:C31"/>
    <mergeCell ref="D31:I31"/>
    <mergeCell ref="B30:C30"/>
    <mergeCell ref="O30:P30"/>
    <mergeCell ref="D30:I30"/>
    <mergeCell ref="AG30:AO30"/>
    <mergeCell ref="R30:AF30"/>
    <mergeCell ref="R28:AO28"/>
    <mergeCell ref="AE26:AF26"/>
    <mergeCell ref="AG26:AJ26"/>
    <mergeCell ref="AK26:AM26"/>
    <mergeCell ref="AN26:AO26"/>
    <mergeCell ref="AP26:AQ26"/>
    <mergeCell ref="I24:L24"/>
    <mergeCell ref="E24:H24"/>
    <mergeCell ref="B27:AQ27"/>
    <mergeCell ref="B28:L28"/>
    <mergeCell ref="AP28:AQ29"/>
    <mergeCell ref="AN21:AO21"/>
    <mergeCell ref="AP21:AQ21"/>
    <mergeCell ref="B18:AQ18"/>
    <mergeCell ref="B21:C21"/>
    <mergeCell ref="O21:P21"/>
    <mergeCell ref="AE21:AF21"/>
    <mergeCell ref="AG21:AJ21"/>
    <mergeCell ref="AK21:AM21"/>
    <mergeCell ref="C24:D24"/>
    <mergeCell ref="AP19:AQ20"/>
    <mergeCell ref="B20:C20"/>
    <mergeCell ref="O20:P20"/>
    <mergeCell ref="AE20:AF20"/>
    <mergeCell ref="AG20:AJ20"/>
    <mergeCell ref="AK20:AM20"/>
    <mergeCell ref="AN20:AO20"/>
    <mergeCell ref="D20:I20"/>
    <mergeCell ref="M19:P19"/>
    <mergeCell ref="Q19:AF19"/>
    <mergeCell ref="AG19:AJ19"/>
    <mergeCell ref="AK19:AO19"/>
    <mergeCell ref="B22:AQ22"/>
    <mergeCell ref="B23:L23"/>
    <mergeCell ref="M23:P23"/>
    <mergeCell ref="AP15:AQ16"/>
    <mergeCell ref="B17:C17"/>
    <mergeCell ref="AE17:AF17"/>
    <mergeCell ref="AG17:AJ17"/>
    <mergeCell ref="B16:C16"/>
    <mergeCell ref="O16:P16"/>
    <mergeCell ref="AE16:AF16"/>
    <mergeCell ref="AG16:AJ16"/>
    <mergeCell ref="AK16:AM16"/>
    <mergeCell ref="AN16:AO16"/>
    <mergeCell ref="D16:F16"/>
    <mergeCell ref="D17:F17"/>
    <mergeCell ref="G16:I16"/>
    <mergeCell ref="G17:I17"/>
    <mergeCell ref="H3:AM3"/>
    <mergeCell ref="B6:H6"/>
    <mergeCell ref="I6:AQ6"/>
    <mergeCell ref="D21:I21"/>
    <mergeCell ref="B19:L19"/>
    <mergeCell ref="AP11:AQ11"/>
    <mergeCell ref="B8:AQ8"/>
    <mergeCell ref="B11:C11"/>
    <mergeCell ref="O11:P11"/>
    <mergeCell ref="Q4:AD4"/>
    <mergeCell ref="AE4:AM4"/>
    <mergeCell ref="B9:L9"/>
    <mergeCell ref="M9:P9"/>
    <mergeCell ref="Q9:AF9"/>
    <mergeCell ref="AG9:AJ9"/>
    <mergeCell ref="AK9:AO9"/>
    <mergeCell ref="AP9:AQ10"/>
    <mergeCell ref="B10:C10"/>
    <mergeCell ref="AP17:AQ17"/>
    <mergeCell ref="B15:L15"/>
    <mergeCell ref="M15:P15"/>
    <mergeCell ref="Q15:AF15"/>
    <mergeCell ref="AG15:AJ15"/>
    <mergeCell ref="AK15:AO15"/>
    <mergeCell ref="H4:P4"/>
    <mergeCell ref="AE11:AF11"/>
    <mergeCell ref="AG11:AJ11"/>
    <mergeCell ref="AK11:AM11"/>
    <mergeCell ref="AN11:AO11"/>
    <mergeCell ref="AK17:AM17"/>
    <mergeCell ref="AN17:AO17"/>
    <mergeCell ref="AN12:AO12"/>
    <mergeCell ref="AK12:AM12"/>
    <mergeCell ref="O12:P12"/>
    <mergeCell ref="AE12:AF12"/>
    <mergeCell ref="AG12:AJ12"/>
    <mergeCell ref="O17:P17"/>
    <mergeCell ref="O10:P10"/>
    <mergeCell ref="AE10:AF10"/>
    <mergeCell ref="AG10:AJ10"/>
    <mergeCell ref="AK10:AM10"/>
    <mergeCell ref="AN10:AO10"/>
    <mergeCell ref="B14:AQ14"/>
    <mergeCell ref="B12:C12"/>
    <mergeCell ref="AP13:AQ13"/>
    <mergeCell ref="B2:E4"/>
    <mergeCell ref="H2:AM2"/>
    <mergeCell ref="AN2:AQ4"/>
    <mergeCell ref="Q23:AF23"/>
    <mergeCell ref="AG23:AJ23"/>
    <mergeCell ref="AK23:AO23"/>
    <mergeCell ref="AP23:AQ24"/>
    <mergeCell ref="AG24:AJ24"/>
    <mergeCell ref="O24:P24"/>
    <mergeCell ref="AE24:AF24"/>
    <mergeCell ref="C25:D25"/>
    <mergeCell ref="E25:H25"/>
    <mergeCell ref="I25:L25"/>
    <mergeCell ref="AN24:AO24"/>
    <mergeCell ref="O25:P25"/>
    <mergeCell ref="AE25:AF25"/>
    <mergeCell ref="AG25:AJ25"/>
    <mergeCell ref="AK25:AM25"/>
    <mergeCell ref="AN25:AO25"/>
    <mergeCell ref="AP25:AQ25"/>
    <mergeCell ref="J21:L21"/>
    <mergeCell ref="J20:L20"/>
    <mergeCell ref="J17:L17"/>
    <mergeCell ref="J16:L16"/>
    <mergeCell ref="J10:L10"/>
    <mergeCell ref="D10:F10"/>
    <mergeCell ref="G10:I10"/>
    <mergeCell ref="D11:F11"/>
    <mergeCell ref="G11:I11"/>
    <mergeCell ref="J11:L11"/>
    <mergeCell ref="D12:F12"/>
    <mergeCell ref="D13:F13"/>
    <mergeCell ref="G12:I12"/>
    <mergeCell ref="G13:I13"/>
    <mergeCell ref="J12:L12"/>
    <mergeCell ref="J13:L13"/>
  </mergeCells>
  <conditionalFormatting sqref="O11:P13 AE11:AF13">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7:P17">
    <cfRule type="containsText" dxfId="50" priority="65" stopIfTrue="1" operator="containsText" text="Zona de Riesgo Alta">
      <formula>NOT(ISERROR(SEARCH("Zona de Riesgo Alta",O17)))</formula>
    </cfRule>
    <cfRule type="containsText" dxfId="49" priority="61" stopIfTrue="1" operator="containsText" text="Zona de Riesgo moderado">
      <formula>NOT(ISERROR(SEARCH("Zona de Riesgo moderado",O17)))</formula>
    </cfRule>
    <cfRule type="containsText" dxfId="48" priority="62" stopIfTrue="1" operator="containsText" text="Zona de Riesgo Moderada">
      <formula>NOT(ISERROR(SEARCH("Zona de Riesgo Moderada",O17)))</formula>
    </cfRule>
    <cfRule type="containsText" dxfId="47" priority="63" stopIfTrue="1" operator="containsText" text="Zona de Riesgo Baja">
      <formula>NOT(ISERROR(SEARCH("Zona de Riesgo Baja",O17)))</formula>
    </cfRule>
    <cfRule type="containsText" dxfId="46" priority="64" stopIfTrue="1" operator="containsText" text="Zona de Riesgo Extrema">
      <formula>NOT(ISERROR(SEARCH("Zona de Riesgo Extrema",O17)))</formula>
    </cfRule>
    <cfRule type="containsText" dxfId="45" priority="66" stopIfTrue="1" operator="containsText" text="Zona de Riesgo Alta">
      <formula>NOT(ISERROR(SEARCH("Zona de Riesgo Alta",O17)))</formula>
    </cfRule>
  </conditionalFormatting>
  <conditionalFormatting sqref="O21:P21">
    <cfRule type="containsText" dxfId="44" priority="49" stopIfTrue="1" operator="containsText" text="Zona de Riesgo moderado">
      <formula>NOT(ISERROR(SEARCH("Zona de Riesgo moderado",O21)))</formula>
    </cfRule>
    <cfRule type="containsText" dxfId="43" priority="50" stopIfTrue="1" operator="containsText" text="Zona de Riesgo Moderada">
      <formula>NOT(ISERROR(SEARCH("Zona de Riesgo Moderada",O21)))</formula>
    </cfRule>
    <cfRule type="containsText" dxfId="42" priority="51" stopIfTrue="1" operator="containsText" text="Zona de Riesgo Baja">
      <formula>NOT(ISERROR(SEARCH("Zona de Riesgo Baja",O21)))</formula>
    </cfRule>
    <cfRule type="containsText" dxfId="41" priority="53" stopIfTrue="1" operator="containsText" text="Zona de Riesgo Alta">
      <formula>NOT(ISERROR(SEARCH("Zona de Riesgo Alta",O21)))</formula>
    </cfRule>
    <cfRule type="containsText" dxfId="40" priority="54" stopIfTrue="1" operator="containsText" text="Zona de Riesgo Alta">
      <formula>NOT(ISERROR(SEARCH("Zona de Riesgo Alta",O21)))</formula>
    </cfRule>
    <cfRule type="containsText" dxfId="39" priority="52" stopIfTrue="1" operator="containsText" text="Zona de Riesgo Extrema">
      <formula>NOT(ISERROR(SEARCH("Zona de Riesgo Extrema",O21)))</formula>
    </cfRule>
  </conditionalFormatting>
  <conditionalFormatting sqref="O25:P26">
    <cfRule type="containsText" dxfId="38" priority="9" stopIfTrue="1" operator="containsText" text="Zona de Riesgo Baja">
      <formula>NOT(ISERROR(SEARCH("Zona de Riesgo Baja",O25)))</formula>
    </cfRule>
    <cfRule type="containsText" dxfId="37" priority="10" stopIfTrue="1" operator="containsText" text="Zona de Riesgo Extrema">
      <formula>NOT(ISERROR(SEARCH("Zona de Riesgo Extrema",O25)))</formula>
    </cfRule>
    <cfRule type="containsText" dxfId="36" priority="11" stopIfTrue="1" operator="containsText" text="Zona de Riesgo Alta">
      <formula>NOT(ISERROR(SEARCH("Zona de Riesgo Alta",O25)))</formula>
    </cfRule>
    <cfRule type="containsText" dxfId="35" priority="12" stopIfTrue="1" operator="containsText" text="Zona de Riesgo Alta">
      <formula>NOT(ISERROR(SEARCH("Zona de Riesgo Alta",O25)))</formula>
    </cfRule>
    <cfRule type="containsText" dxfId="34" priority="8" stopIfTrue="1" operator="containsText" text="Zona de Riesgo Moderada">
      <formula>NOT(ISERROR(SEARCH("Zona de Riesgo Moderada",O25)))</formula>
    </cfRule>
    <cfRule type="containsText" dxfId="33" priority="7" stopIfTrue="1" operator="containsText" text="Zona de Riesgo moderado">
      <formula>NOT(ISERROR(SEARCH("Zona de Riesgo moderado",O25)))</formula>
    </cfRule>
  </conditionalFormatting>
  <conditionalFormatting sqref="AE22">
    <cfRule type="containsText" dxfId="29" priority="141" stopIfTrue="1" operator="containsText" text="Zona de Riesgo Alta">
      <formula>NOT(ISERROR(SEARCH("Zona de Riesgo Alta",AE22)))</formula>
    </cfRule>
    <cfRule type="containsText" dxfId="28" priority="136" stopIfTrue="1" operator="containsText" text="Zona de Riesgo moderado">
      <formula>NOT(ISERROR(SEARCH("Zona de Riesgo moderado",AE22)))</formula>
    </cfRule>
    <cfRule type="containsText" dxfId="27" priority="137" stopIfTrue="1" operator="containsText" text="Zona de Riesgo Moderada">
      <formula>NOT(ISERROR(SEARCH("Zona de Riesgo Moderada",AE22)))</formula>
    </cfRule>
    <cfRule type="containsText" dxfId="26" priority="138" stopIfTrue="1" operator="containsText" text="Zona de Riesgo Baja">
      <formula>NOT(ISERROR(SEARCH("Zona de Riesgo Baja",AE22)))</formula>
    </cfRule>
    <cfRule type="containsText" dxfId="25" priority="139" stopIfTrue="1" operator="containsText" text="Zona de Riesgo Extrema">
      <formula>NOT(ISERROR(SEARCH("Zona de Riesgo Extrema",AE22)))</formula>
    </cfRule>
    <cfRule type="containsText" dxfId="24" priority="140" stopIfTrue="1" operator="containsText" text="Zona de Riesgo Alta">
      <formula>NOT(ISERROR(SEARCH("Zona de Riesgo Alta",AE22)))</formula>
    </cfRule>
  </conditionalFormatting>
  <conditionalFormatting sqref="AE27">
    <cfRule type="containsText" dxfId="23" priority="99" stopIfTrue="1" operator="containsText" text="Zona de Riesgo Alta">
      <formula>NOT(ISERROR(SEARCH("Zona de Riesgo Alta",AE27)))</formula>
    </cfRule>
    <cfRule type="containsText" dxfId="22" priority="94" stopIfTrue="1" operator="containsText" text="Zona de Riesgo moderado">
      <formula>NOT(ISERROR(SEARCH("Zona de Riesgo moderado",AE27)))</formula>
    </cfRule>
    <cfRule type="containsText" dxfId="21" priority="95" stopIfTrue="1" operator="containsText" text="Zona de Riesgo Moderada">
      <formula>NOT(ISERROR(SEARCH("Zona de Riesgo Moderada",AE27)))</formula>
    </cfRule>
    <cfRule type="containsText" dxfId="20" priority="96" stopIfTrue="1" operator="containsText" text="Zona de Riesgo Baja">
      <formula>NOT(ISERROR(SEARCH("Zona de Riesgo Baja",AE27)))</formula>
    </cfRule>
    <cfRule type="containsText" dxfId="19" priority="97" stopIfTrue="1" operator="containsText" text="Zona de Riesgo Extrema">
      <formula>NOT(ISERROR(SEARCH("Zona de Riesgo Extrema",AE27)))</formula>
    </cfRule>
    <cfRule type="containsText" dxfId="18" priority="98" stopIfTrue="1" operator="containsText" text="Zona de Riesgo Alta">
      <formula>NOT(ISERROR(SEARCH("Zona de Riesgo Alta",AE27)))</formula>
    </cfRule>
  </conditionalFormatting>
  <conditionalFormatting sqref="AE17:AF17">
    <cfRule type="containsText" dxfId="17" priority="115" stopIfTrue="1" operator="containsText" text="Zona de Riesgo Extrema">
      <formula>NOT(ISERROR(SEARCH("Zona de Riesgo Extrema",AE17)))</formula>
    </cfRule>
    <cfRule type="containsText" dxfId="16" priority="114" stopIfTrue="1" operator="containsText" text="Zona de Riesgo Baja">
      <formula>NOT(ISERROR(SEARCH("Zona de Riesgo Baja",AE17)))</formula>
    </cfRule>
    <cfRule type="containsText" dxfId="15" priority="113" stopIfTrue="1" operator="containsText" text="Zona de Riesgo Moderada">
      <formula>NOT(ISERROR(SEARCH("Zona de Riesgo Moderada",AE17)))</formula>
    </cfRule>
    <cfRule type="containsText" dxfId="14" priority="112" stopIfTrue="1" operator="containsText" text="Zona de Riesgo moderado">
      <formula>NOT(ISERROR(SEARCH("Zona de Riesgo moderado",AE17)))</formula>
    </cfRule>
    <cfRule type="containsText" dxfId="13" priority="116" stopIfTrue="1" operator="containsText" text="Zona de Riesgo Alta">
      <formula>NOT(ISERROR(SEARCH("Zona de Riesgo Alta",AE17)))</formula>
    </cfRule>
    <cfRule type="containsText" dxfId="12" priority="117" stopIfTrue="1" operator="containsText" text="Zona de Riesgo Alta">
      <formula>NOT(ISERROR(SEARCH("Zona de Riesgo Alta",AE17)))</formula>
    </cfRule>
  </conditionalFormatting>
  <conditionalFormatting sqref="AE21:AF21">
    <cfRule type="containsText" dxfId="11" priority="106" stopIfTrue="1" operator="containsText" text="Zona de Riesgo moderado">
      <formula>NOT(ISERROR(SEARCH("Zona de Riesgo moderado",AE21)))</formula>
    </cfRule>
    <cfRule type="containsText" dxfId="10" priority="109" stopIfTrue="1" operator="containsText" text="Zona de Riesgo Extrema">
      <formula>NOT(ISERROR(SEARCH("Zona de Riesgo Extrema",AE21)))</formula>
    </cfRule>
    <cfRule type="containsText" dxfId="9" priority="108" stopIfTrue="1" operator="containsText" text="Zona de Riesgo Baja">
      <formula>NOT(ISERROR(SEARCH("Zona de Riesgo Baja",AE21)))</formula>
    </cfRule>
    <cfRule type="containsText" dxfId="8" priority="110" stopIfTrue="1" operator="containsText" text="Zona de Riesgo Alta">
      <formula>NOT(ISERROR(SEARCH("Zona de Riesgo Alta",AE21)))</formula>
    </cfRule>
    <cfRule type="containsText" dxfId="7" priority="111" stopIfTrue="1" operator="containsText" text="Zona de Riesgo Alta">
      <formula>NOT(ISERROR(SEARCH("Zona de Riesgo Alta",AE21)))</formula>
    </cfRule>
    <cfRule type="containsText" dxfId="6" priority="107" stopIfTrue="1" operator="containsText" text="Zona de Riesgo Moderada">
      <formula>NOT(ISERROR(SEARCH("Zona de Riesgo Moderada",AE21)))</formula>
    </cfRule>
  </conditionalFormatting>
  <conditionalFormatting sqref="AE25:AF26">
    <cfRule type="containsText" dxfId="5" priority="5" stopIfTrue="1" operator="containsText" text="Zona de Riesgo Alta">
      <formula>NOT(ISERROR(SEARCH("Zona de Riesgo Alta",AE25)))</formula>
    </cfRule>
    <cfRule type="containsText" dxfId="4" priority="4" stopIfTrue="1" operator="containsText" text="Zona de Riesgo Extrema">
      <formula>NOT(ISERROR(SEARCH("Zona de Riesgo Extrema",AE25)))</formula>
    </cfRule>
    <cfRule type="containsText" dxfId="3" priority="3" stopIfTrue="1" operator="containsText" text="Zona de Riesgo Baja">
      <formula>NOT(ISERROR(SEARCH("Zona de Riesgo Baja",AE25)))</formula>
    </cfRule>
    <cfRule type="containsText" dxfId="2" priority="1" stopIfTrue="1" operator="containsText" text="Zona de Riesgo moderado">
      <formula>NOT(ISERROR(SEARCH("Zona de Riesgo moderado",AE25)))</formula>
    </cfRule>
    <cfRule type="containsText" dxfId="1" priority="6" stopIfTrue="1" operator="containsText" text="Zona de Riesgo Alta">
      <formula>NOT(ISERROR(SEARCH("Zona de Riesgo Alta",AE25)))</formula>
    </cfRule>
    <cfRule type="containsText" dxfId="0" priority="2" stopIfTrue="1" operator="containsText" text="Zona de Riesgo Moderada">
      <formula>NOT(ISERROR(SEARCH("Zona de Riesgo Moderada",AE25)))</formula>
    </cfRule>
  </conditionalFormatting>
  <dataValidations count="2">
    <dataValidation allowBlank="1" showInputMessage="1" showErrorMessage="1" prompt="Seleccione un riesgo de la lista" sqref="B25:B26" xr:uid="{DB5CFCB0-32B2-4C7A-96B9-854183956C6A}"/>
    <dataValidation type="list" allowBlank="1" showInputMessage="1" showErrorMessage="1" prompt="Seleccione un actividad de la lista desplegable" sqref="D21:I21" xr:uid="{92E91894-F7D8-4EAB-BC70-33945E432F45}">
      <formula1>INDIRECT($B$21)</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M11:M13 M21</xm:sqref>
        </x14:dataValidation>
        <x14:dataValidation type="list" allowBlank="1" showInputMessage="1" showErrorMessage="1" xr:uid="{B1D863D4-9D8F-44C7-85AC-90858F307B3C}">
          <x14:formula1>
            <xm:f>Instrucciones!$J$10:$J$12</xm:f>
          </x14:formula1>
          <xm:sqref>M17</xm:sqref>
        </x14:dataValidation>
        <x14:dataValidation type="list" allowBlank="1" showInputMessage="1" showErrorMessage="1" xr:uid="{BD86A362-E3DD-4C7D-8ED2-A98A9D7563AC}">
          <x14:formula1>
            <xm:f>Instrucciones!$M$34:$O$34</xm:f>
          </x14:formula1>
          <xm:sqref>M30:M31</xm:sqref>
        </x14:dataValidation>
        <x14:dataValidation type="list" allowBlank="1" showInputMessage="1" showErrorMessage="1" xr:uid="{0AC99999-803A-4116-BFE6-985FBBAE8412}">
          <x14:formula1>
            <xm:f>Instrucciones!$L$35:$L$37</xm:f>
          </x14:formula1>
          <xm:sqref>N30:N31</xm:sqref>
        </x14:dataValidation>
        <x14:dataValidation type="list" allowBlank="1" showInputMessage="1" showErrorMessage="1" prompt="Seleccione un punto de riesgo fiscal de la lista" xr:uid="{EEEBDAF2-6D12-4F2A-B7AC-6A210F492374}">
          <x14:formula1>
            <xm:f>'Puntos de riesgo fiscal'!$F$3:$F$10</xm:f>
          </x14:formula1>
          <xm:sqref>B21:C21</xm:sqref>
        </x14:dataValidation>
        <x14:dataValidation type="list" allowBlank="1" showInputMessage="1" showErrorMessage="1" xr:uid="{A89A7B9E-7080-4AEA-9937-92B9F003A1FC}">
          <x14:formula1>
            <xm:f>Instrucciones!$B$10:$B$14</xm:f>
          </x14:formula1>
          <xm:sqref>N11:N13 N17 N21</xm:sqref>
        </x14:dataValidation>
        <x14:dataValidation type="list" allowBlank="1" showInputMessage="1" showErrorMessage="1" xr:uid="{0FA4EF50-1ED1-46A4-8B3E-CD1CF2C9CA3F}">
          <x14:formula1>
            <xm:f>Instrucciones!$J$22:$J$23</xm:f>
          </x14:formula1>
          <xm:sqref>T17 T21 T11:T13 T25:T26</xm:sqref>
        </x14:dataValidation>
        <x14:dataValidation type="list" allowBlank="1" showInputMessage="1" showErrorMessage="1" xr:uid="{4502807E-DCAF-40ED-97AA-77C78AB7381F}">
          <x14:formula1>
            <xm:f>Instrucciones!$J$24:$J$25</xm:f>
          </x14:formula1>
          <xm:sqref>V17 V21 V11:V13 V25:V26</xm:sqref>
        </x14:dataValidation>
        <x14:dataValidation type="list" allowBlank="1" showInputMessage="1" showErrorMessage="1" xr:uid="{148B93AC-0934-4FF2-BD91-134823362450}">
          <x14:formula1>
            <xm:f>Instrucciones!$J$26:$J$27</xm:f>
          </x14:formula1>
          <xm:sqref>X17 X21 X11:X13 X25:X26</xm:sqref>
        </x14:dataValidation>
        <x14:dataValidation type="list" allowBlank="1" showInputMessage="1" showErrorMessage="1" xr:uid="{25697579-510E-4E22-8E08-940898F9EDE3}">
          <x14:formula1>
            <xm:f>Instrucciones!$J$28:$J$29</xm:f>
          </x14:formula1>
          <xm:sqref>Z17 Z21 Z11:Z13 Z25:Z26</xm:sqref>
        </x14:dataValidation>
        <x14:dataValidation type="list" allowBlank="1" showInputMessage="1" showErrorMessage="1" xr:uid="{C2FBEB0F-A3B8-46A1-9815-2BD200DFA07B}">
          <x14:formula1>
            <xm:f>Instrucciones!$J$18:$J$21</xm:f>
          </x14:formula1>
          <xm:sqref>R11:R13 R17 R21 R25:R26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8" sqref="K8"/>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246"/>
      <c r="C2" s="247"/>
      <c r="D2" s="252" t="s">
        <v>0</v>
      </c>
      <c r="E2" s="253"/>
      <c r="F2" s="253"/>
      <c r="G2" s="253"/>
      <c r="H2" s="253"/>
      <c r="I2" s="253"/>
      <c r="J2" s="253"/>
      <c r="K2" s="254"/>
    </row>
    <row r="3" spans="2:11" ht="100.5" customHeight="1" x14ac:dyDescent="0.2">
      <c r="B3" s="248"/>
      <c r="C3" s="249"/>
      <c r="D3" s="263" t="s">
        <v>120</v>
      </c>
      <c r="E3" s="264"/>
      <c r="F3" s="264"/>
      <c r="G3" s="264"/>
      <c r="H3" s="264"/>
      <c r="I3" s="264"/>
      <c r="J3" s="264"/>
      <c r="K3" s="257"/>
    </row>
    <row r="4" spans="2:11" ht="29.25" customHeight="1" thickBot="1" x14ac:dyDescent="0.25">
      <c r="B4" s="250"/>
      <c r="C4" s="251"/>
      <c r="D4" s="343" t="s">
        <v>121</v>
      </c>
      <c r="E4" s="343"/>
      <c r="F4" s="343"/>
      <c r="G4" s="344" t="s">
        <v>122</v>
      </c>
      <c r="H4" s="343"/>
      <c r="I4" s="229" t="s">
        <v>123</v>
      </c>
      <c r="J4" s="230"/>
      <c r="K4" s="260"/>
    </row>
    <row r="5" spans="2:11" ht="17.25" customHeight="1" x14ac:dyDescent="0.2">
      <c r="B5" s="5"/>
      <c r="C5" s="6"/>
      <c r="D5" s="7"/>
      <c r="E5" s="7"/>
      <c r="F5" s="7"/>
      <c r="G5" s="6"/>
      <c r="H5" s="6"/>
      <c r="I5" s="6"/>
      <c r="J5" s="6"/>
      <c r="K5" s="6"/>
    </row>
    <row r="6" spans="2:11" ht="61.5" customHeight="1" x14ac:dyDescent="0.2">
      <c r="B6" s="334" t="s">
        <v>124</v>
      </c>
      <c r="C6" s="334"/>
      <c r="D6" s="334"/>
      <c r="E6" s="334"/>
      <c r="F6" s="334"/>
      <c r="G6" s="334"/>
      <c r="H6" s="334"/>
      <c r="I6" s="334"/>
      <c r="J6" s="334"/>
      <c r="K6" s="334"/>
    </row>
    <row r="7" spans="2:11" ht="17.25" customHeight="1" x14ac:dyDescent="0.2">
      <c r="B7" s="5"/>
      <c r="C7" s="6"/>
      <c r="D7" s="7"/>
      <c r="E7" s="7"/>
      <c r="F7" s="7"/>
      <c r="G7" s="6"/>
      <c r="H7" s="6"/>
      <c r="I7" s="6"/>
      <c r="J7" s="6"/>
      <c r="K7" s="6"/>
    </row>
    <row r="8" spans="2:11" ht="26.25" customHeight="1" x14ac:dyDescent="0.2">
      <c r="B8" s="9"/>
      <c r="C8" s="9"/>
      <c r="E8" s="335" t="s">
        <v>125</v>
      </c>
      <c r="F8" s="337" t="s">
        <v>126</v>
      </c>
      <c r="G8" s="338"/>
      <c r="H8" s="341" t="s">
        <v>127</v>
      </c>
      <c r="I8" s="342"/>
      <c r="J8" s="8"/>
      <c r="K8" s="8"/>
    </row>
    <row r="9" spans="2:11" ht="26.25" customHeight="1" x14ac:dyDescent="0.2">
      <c r="B9" s="9"/>
      <c r="C9" s="9"/>
      <c r="E9" s="336"/>
      <c r="F9" s="339"/>
      <c r="G9" s="340"/>
      <c r="H9" s="17" t="s">
        <v>128</v>
      </c>
      <c r="I9" s="17" t="s">
        <v>129</v>
      </c>
      <c r="J9" s="8"/>
      <c r="K9" s="8"/>
    </row>
    <row r="10" spans="2:11" ht="24.75" customHeight="1" x14ac:dyDescent="0.2">
      <c r="B10" s="12"/>
      <c r="C10" s="12"/>
      <c r="E10" s="4">
        <v>1</v>
      </c>
      <c r="F10" s="327" t="s">
        <v>130</v>
      </c>
      <c r="G10" s="328"/>
      <c r="H10" s="4" t="s">
        <v>131</v>
      </c>
      <c r="I10" s="4"/>
      <c r="J10" s="12"/>
      <c r="K10" s="12"/>
    </row>
    <row r="11" spans="2:11" ht="24.75" customHeight="1" x14ac:dyDescent="0.2">
      <c r="B11" s="12"/>
      <c r="C11" s="12"/>
      <c r="E11" s="4">
        <v>2</v>
      </c>
      <c r="F11" s="327" t="s">
        <v>132</v>
      </c>
      <c r="G11" s="328"/>
      <c r="H11" s="4" t="s">
        <v>131</v>
      </c>
      <c r="I11" s="4"/>
      <c r="J11" s="12"/>
      <c r="K11" s="12"/>
    </row>
    <row r="12" spans="2:11" ht="24.75" customHeight="1" x14ac:dyDescent="0.2">
      <c r="B12" s="12"/>
      <c r="C12" s="12"/>
      <c r="E12" s="4">
        <v>3</v>
      </c>
      <c r="F12" s="327" t="s">
        <v>133</v>
      </c>
      <c r="G12" s="328"/>
      <c r="H12" s="4" t="s">
        <v>131</v>
      </c>
      <c r="I12" s="4"/>
      <c r="J12" s="12"/>
      <c r="K12" s="12"/>
    </row>
    <row r="13" spans="2:11" ht="24.75" customHeight="1" x14ac:dyDescent="0.2">
      <c r="B13" s="12"/>
      <c r="C13" s="12"/>
      <c r="E13" s="4">
        <v>4</v>
      </c>
      <c r="F13" s="327" t="s">
        <v>134</v>
      </c>
      <c r="G13" s="328"/>
      <c r="H13" s="4" t="s">
        <v>131</v>
      </c>
      <c r="I13" s="4"/>
      <c r="J13" s="12"/>
      <c r="K13" s="12"/>
    </row>
    <row r="14" spans="2:11" ht="24.75" customHeight="1" x14ac:dyDescent="0.2">
      <c r="B14" s="12"/>
      <c r="C14" s="12"/>
      <c r="E14" s="4">
        <v>5</v>
      </c>
      <c r="F14" s="327" t="s">
        <v>135</v>
      </c>
      <c r="G14" s="328"/>
      <c r="H14" s="4" t="s">
        <v>131</v>
      </c>
      <c r="I14" s="4"/>
      <c r="J14" s="12"/>
      <c r="K14" s="12"/>
    </row>
    <row r="15" spans="2:11" ht="24.75" customHeight="1" x14ac:dyDescent="0.2">
      <c r="B15" s="12"/>
      <c r="C15" s="12"/>
      <c r="E15" s="4">
        <v>6</v>
      </c>
      <c r="F15" s="327" t="s">
        <v>136</v>
      </c>
      <c r="G15" s="328"/>
      <c r="H15" s="4"/>
      <c r="I15" s="4" t="s">
        <v>131</v>
      </c>
      <c r="J15" s="12"/>
      <c r="K15" s="12"/>
    </row>
    <row r="16" spans="2:11" ht="24.75" customHeight="1" x14ac:dyDescent="0.2">
      <c r="B16" s="12"/>
      <c r="C16" s="12"/>
      <c r="E16" s="4">
        <v>7</v>
      </c>
      <c r="F16" s="327" t="s">
        <v>137</v>
      </c>
      <c r="G16" s="328"/>
      <c r="H16" s="4"/>
      <c r="I16" s="4" t="s">
        <v>131</v>
      </c>
      <c r="J16" s="12"/>
      <c r="K16" s="12"/>
    </row>
    <row r="17" spans="2:11" ht="24.75" customHeight="1" x14ac:dyDescent="0.2">
      <c r="B17" s="12"/>
      <c r="C17" s="12"/>
      <c r="E17" s="4">
        <v>8</v>
      </c>
      <c r="F17" s="327" t="s">
        <v>138</v>
      </c>
      <c r="G17" s="328"/>
      <c r="H17" s="4" t="s">
        <v>131</v>
      </c>
      <c r="I17" s="4"/>
      <c r="J17" s="12"/>
      <c r="K17" s="12"/>
    </row>
    <row r="18" spans="2:11" ht="24.75" customHeight="1" x14ac:dyDescent="0.2">
      <c r="B18" s="12"/>
      <c r="C18" s="12"/>
      <c r="E18" s="4">
        <v>9</v>
      </c>
      <c r="F18" s="327" t="s">
        <v>139</v>
      </c>
      <c r="G18" s="328"/>
      <c r="H18" s="4"/>
      <c r="I18" s="4" t="s">
        <v>131</v>
      </c>
      <c r="J18" s="12"/>
      <c r="K18" s="12"/>
    </row>
    <row r="19" spans="2:11" ht="24.75" customHeight="1" x14ac:dyDescent="0.2">
      <c r="B19" s="12"/>
      <c r="C19" s="12"/>
      <c r="E19" s="4">
        <v>10</v>
      </c>
      <c r="F19" s="327" t="s">
        <v>140</v>
      </c>
      <c r="G19" s="328"/>
      <c r="H19" s="4"/>
      <c r="I19" s="4" t="s">
        <v>131</v>
      </c>
      <c r="J19" s="12"/>
      <c r="K19" s="12"/>
    </row>
    <row r="20" spans="2:11" ht="24.75" customHeight="1" x14ac:dyDescent="0.2">
      <c r="B20" s="12"/>
      <c r="C20" s="12"/>
      <c r="E20" s="4">
        <v>11</v>
      </c>
      <c r="F20" s="327" t="s">
        <v>141</v>
      </c>
      <c r="G20" s="328"/>
      <c r="H20" s="4" t="s">
        <v>131</v>
      </c>
      <c r="I20" s="4"/>
      <c r="J20" s="12"/>
      <c r="K20" s="12"/>
    </row>
    <row r="21" spans="2:11" ht="24.75" customHeight="1" x14ac:dyDescent="0.2">
      <c r="B21" s="12"/>
      <c r="C21" s="12"/>
      <c r="E21" s="4">
        <v>12</v>
      </c>
      <c r="F21" s="327" t="s">
        <v>142</v>
      </c>
      <c r="G21" s="328"/>
      <c r="H21" s="4" t="s">
        <v>131</v>
      </c>
      <c r="I21" s="4"/>
      <c r="J21" s="12"/>
      <c r="K21" s="12"/>
    </row>
    <row r="22" spans="2:11" ht="24.75" customHeight="1" x14ac:dyDescent="0.2">
      <c r="B22" s="12"/>
      <c r="C22" s="12"/>
      <c r="E22" s="4">
        <v>13</v>
      </c>
      <c r="F22" s="327" t="s">
        <v>143</v>
      </c>
      <c r="G22" s="328"/>
      <c r="H22" s="4" t="s">
        <v>131</v>
      </c>
      <c r="I22" s="4"/>
      <c r="J22" s="12"/>
      <c r="K22" s="12"/>
    </row>
    <row r="23" spans="2:11" ht="24.75" customHeight="1" x14ac:dyDescent="0.2">
      <c r="B23" s="12"/>
      <c r="C23" s="12"/>
      <c r="E23" s="4">
        <v>14</v>
      </c>
      <c r="F23" s="327" t="s">
        <v>144</v>
      </c>
      <c r="G23" s="328"/>
      <c r="H23" s="4" t="s">
        <v>131</v>
      </c>
      <c r="I23" s="4"/>
      <c r="J23" s="12"/>
      <c r="K23" s="12"/>
    </row>
    <row r="24" spans="2:11" ht="24.75" customHeight="1" x14ac:dyDescent="0.2">
      <c r="B24" s="12"/>
      <c r="C24" s="12"/>
      <c r="E24" s="4">
        <v>15</v>
      </c>
      <c r="F24" s="327" t="s">
        <v>145</v>
      </c>
      <c r="G24" s="328"/>
      <c r="H24" s="4" t="s">
        <v>131</v>
      </c>
      <c r="I24" s="4"/>
      <c r="J24" s="12"/>
      <c r="K24" s="12"/>
    </row>
    <row r="25" spans="2:11" ht="24.75" customHeight="1" x14ac:dyDescent="0.2">
      <c r="B25" s="12"/>
      <c r="C25" s="12"/>
      <c r="E25" s="4">
        <v>16</v>
      </c>
      <c r="F25" s="327" t="s">
        <v>146</v>
      </c>
      <c r="G25" s="328"/>
      <c r="H25" s="4"/>
      <c r="I25" s="4" t="s">
        <v>131</v>
      </c>
      <c r="J25" s="12"/>
      <c r="K25" s="12"/>
    </row>
    <row r="26" spans="2:11" ht="24.75" customHeight="1" x14ac:dyDescent="0.2">
      <c r="B26" s="12"/>
      <c r="C26" s="12"/>
      <c r="E26" s="4">
        <v>17</v>
      </c>
      <c r="F26" s="327" t="s">
        <v>147</v>
      </c>
      <c r="G26" s="328"/>
      <c r="H26" s="4" t="s">
        <v>131</v>
      </c>
      <c r="I26" s="4"/>
      <c r="J26" s="12"/>
      <c r="K26" s="12"/>
    </row>
    <row r="27" spans="2:11" ht="24.75" customHeight="1" x14ac:dyDescent="0.2">
      <c r="B27" s="12"/>
      <c r="C27" s="12"/>
      <c r="E27" s="4">
        <v>18</v>
      </c>
      <c r="F27" s="327" t="s">
        <v>148</v>
      </c>
      <c r="G27" s="328"/>
      <c r="H27" s="4" t="s">
        <v>131</v>
      </c>
      <c r="I27" s="4"/>
      <c r="J27" s="12"/>
      <c r="K27" s="12"/>
    </row>
    <row r="28" spans="2:11" ht="24.75" customHeight="1" x14ac:dyDescent="0.2">
      <c r="B28" s="12"/>
      <c r="C28" s="12"/>
      <c r="E28" s="4">
        <v>19</v>
      </c>
      <c r="F28" s="327" t="s">
        <v>149</v>
      </c>
      <c r="G28" s="328"/>
      <c r="H28" s="4"/>
      <c r="I28" s="4" t="s">
        <v>131</v>
      </c>
      <c r="J28" s="12"/>
      <c r="K28" s="12"/>
    </row>
    <row r="29" spans="2:11" ht="77.25" customHeight="1" x14ac:dyDescent="0.2">
      <c r="B29" s="12"/>
      <c r="C29" s="12"/>
      <c r="E29" s="330" t="s">
        <v>150</v>
      </c>
      <c r="F29" s="331"/>
      <c r="G29" s="331"/>
      <c r="H29" s="332">
        <f>E28-(COUNTBLANK(H10:H28))</f>
        <v>13</v>
      </c>
      <c r="I29" s="333"/>
      <c r="J29" s="12"/>
      <c r="K29" s="12"/>
    </row>
    <row r="30" spans="2:11" ht="18.75" customHeight="1" x14ac:dyDescent="0.2">
      <c r="B30" s="12"/>
      <c r="C30" s="12"/>
      <c r="E30" s="327" t="s">
        <v>151</v>
      </c>
      <c r="F30" s="328"/>
      <c r="G30" s="328"/>
      <c r="H30" s="328"/>
      <c r="I30" s="329"/>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45" t="s">
        <v>152</v>
      </c>
      <c r="B1" s="346"/>
      <c r="C1" s="347"/>
    </row>
    <row r="2" spans="1:6" ht="26.25" thickBot="1" x14ac:dyDescent="0.25">
      <c r="A2" s="122" t="s">
        <v>153</v>
      </c>
      <c r="B2" s="123" t="s">
        <v>154</v>
      </c>
      <c r="C2" s="124" t="s">
        <v>155</v>
      </c>
    </row>
    <row r="3" spans="1:6" ht="26.25" customHeight="1" x14ac:dyDescent="0.2">
      <c r="A3" s="351" t="s">
        <v>156</v>
      </c>
      <c r="B3" s="125" t="s">
        <v>157</v>
      </c>
      <c r="C3" s="126" t="s">
        <v>158</v>
      </c>
      <c r="F3" t="str">
        <f>A3</f>
        <v>ACTIVIDAD_ADMINISTRATIVA_CONTABLE_FINANCIERA</v>
      </c>
    </row>
    <row r="4" spans="1:6" ht="26.25" customHeight="1" x14ac:dyDescent="0.2">
      <c r="A4" s="352"/>
      <c r="B4" s="117" t="s">
        <v>159</v>
      </c>
      <c r="C4" s="119" t="s">
        <v>160</v>
      </c>
      <c r="F4" t="str">
        <f>A11</f>
        <v>DEFENSA_JUDICIAL</v>
      </c>
    </row>
    <row r="5" spans="1:6" ht="26.25" customHeight="1" x14ac:dyDescent="0.2">
      <c r="A5" s="352"/>
      <c r="B5" s="114" t="s">
        <v>161</v>
      </c>
      <c r="C5" s="118" t="s">
        <v>162</v>
      </c>
      <c r="F5" t="str">
        <f>A15</f>
        <v>ETAPA_PRECONTRACTUAL</v>
      </c>
    </row>
    <row r="6" spans="1:6" ht="26.25" customHeight="1" x14ac:dyDescent="0.2">
      <c r="A6" s="352"/>
      <c r="B6" s="114" t="s">
        <v>163</v>
      </c>
      <c r="C6" s="119" t="s">
        <v>164</v>
      </c>
      <c r="F6" t="str">
        <f>A25</f>
        <v>ETAPA_CONTRACTUAL</v>
      </c>
    </row>
    <row r="7" spans="1:6" ht="26.25" customHeight="1" x14ac:dyDescent="0.2">
      <c r="A7" s="352"/>
      <c r="B7" s="117" t="s">
        <v>165</v>
      </c>
      <c r="C7" s="119" t="s">
        <v>166</v>
      </c>
      <c r="F7" t="str">
        <f>A40</f>
        <v>ETAPA_POSTCONTRACTUAL</v>
      </c>
    </row>
    <row r="8" spans="1:6" ht="26.25" customHeight="1" x14ac:dyDescent="0.2">
      <c r="A8" s="352"/>
      <c r="B8" s="117" t="s">
        <v>167</v>
      </c>
      <c r="C8" s="119" t="s">
        <v>168</v>
      </c>
      <c r="F8" t="str">
        <f>A48</f>
        <v>GESTIÓN_PREDIAL_REGISTRO_INMOBILIARIO</v>
      </c>
    </row>
    <row r="9" spans="1:6" ht="26.25" customHeight="1" x14ac:dyDescent="0.2">
      <c r="A9" s="352"/>
      <c r="B9" s="114" t="s">
        <v>169</v>
      </c>
      <c r="C9" s="118" t="s">
        <v>170</v>
      </c>
      <c r="F9" t="str">
        <f>A50</f>
        <v>ACTIVIDAD_MANEJO_BASES_DE_DATOS_SISTEMAS_INFORMACIÓN</v>
      </c>
    </row>
    <row r="10" spans="1:6" ht="26.25" customHeight="1" thickBot="1" x14ac:dyDescent="0.25">
      <c r="A10" s="353"/>
      <c r="B10" s="120" t="s">
        <v>171</v>
      </c>
      <c r="C10" s="127" t="s">
        <v>172</v>
      </c>
      <c r="F10" t="str">
        <f>A54</f>
        <v>ACTIVIDAD_DE_LA_GESTIÓN_COBRO</v>
      </c>
    </row>
    <row r="11" spans="1:6" ht="26.25" customHeight="1" x14ac:dyDescent="0.2">
      <c r="A11" s="351" t="s">
        <v>173</v>
      </c>
      <c r="B11" s="125" t="s">
        <v>174</v>
      </c>
      <c r="C11" s="128" t="s">
        <v>175</v>
      </c>
    </row>
    <row r="12" spans="1:6" ht="26.25" customHeight="1" x14ac:dyDescent="0.2">
      <c r="A12" s="352"/>
      <c r="B12" s="117" t="s">
        <v>176</v>
      </c>
      <c r="C12" s="118" t="s">
        <v>177</v>
      </c>
    </row>
    <row r="13" spans="1:6" ht="26.25" customHeight="1" x14ac:dyDescent="0.2">
      <c r="A13" s="352"/>
      <c r="B13" s="114" t="s">
        <v>178</v>
      </c>
      <c r="C13" s="118" t="s">
        <v>179</v>
      </c>
    </row>
    <row r="14" spans="1:6" ht="26.25" customHeight="1" thickBot="1" x14ac:dyDescent="0.25">
      <c r="A14" s="353"/>
      <c r="B14" s="120" t="s">
        <v>180</v>
      </c>
      <c r="C14" s="121" t="s">
        <v>181</v>
      </c>
    </row>
    <row r="15" spans="1:6" ht="26.25" customHeight="1" x14ac:dyDescent="0.2">
      <c r="A15" s="351" t="s">
        <v>182</v>
      </c>
      <c r="B15" s="125" t="s">
        <v>183</v>
      </c>
      <c r="C15" s="128" t="s">
        <v>184</v>
      </c>
    </row>
    <row r="16" spans="1:6" ht="26.25" customHeight="1" x14ac:dyDescent="0.2">
      <c r="A16" s="352"/>
      <c r="B16" s="114" t="s">
        <v>185</v>
      </c>
      <c r="C16" s="119" t="s">
        <v>186</v>
      </c>
    </row>
    <row r="17" spans="1:3" ht="26.25" customHeight="1" x14ac:dyDescent="0.2">
      <c r="A17" s="352"/>
      <c r="B17" s="114" t="s">
        <v>187</v>
      </c>
      <c r="C17" s="119" t="s">
        <v>188</v>
      </c>
    </row>
    <row r="18" spans="1:3" ht="26.25" customHeight="1" x14ac:dyDescent="0.2">
      <c r="A18" s="352"/>
      <c r="B18" s="117" t="s">
        <v>189</v>
      </c>
      <c r="C18" s="119" t="s">
        <v>190</v>
      </c>
    </row>
    <row r="19" spans="1:3" ht="26.25" customHeight="1" x14ac:dyDescent="0.2">
      <c r="A19" s="352"/>
      <c r="B19" s="117" t="s">
        <v>191</v>
      </c>
      <c r="C19" s="119" t="s">
        <v>192</v>
      </c>
    </row>
    <row r="20" spans="1:3" ht="26.25" customHeight="1" x14ac:dyDescent="0.2">
      <c r="A20" s="352"/>
      <c r="B20" s="117" t="s">
        <v>191</v>
      </c>
      <c r="C20" s="119" t="s">
        <v>193</v>
      </c>
    </row>
    <row r="21" spans="1:3" ht="26.25" customHeight="1" x14ac:dyDescent="0.2">
      <c r="A21" s="352"/>
      <c r="B21" s="117" t="s">
        <v>191</v>
      </c>
      <c r="C21" s="119" t="s">
        <v>194</v>
      </c>
    </row>
    <row r="22" spans="1:3" ht="26.25" customHeight="1" x14ac:dyDescent="0.2">
      <c r="A22" s="352"/>
      <c r="B22" s="117" t="s">
        <v>191</v>
      </c>
      <c r="C22" s="119" t="s">
        <v>195</v>
      </c>
    </row>
    <row r="23" spans="1:3" ht="26.25" customHeight="1" x14ac:dyDescent="0.2">
      <c r="A23" s="352"/>
      <c r="B23" s="117" t="s">
        <v>191</v>
      </c>
      <c r="C23" s="118" t="s">
        <v>196</v>
      </c>
    </row>
    <row r="24" spans="1:3" ht="42.75" customHeight="1" thickBot="1" x14ac:dyDescent="0.25">
      <c r="A24" s="353"/>
      <c r="B24" s="113" t="s">
        <v>197</v>
      </c>
      <c r="C24" s="127" t="s">
        <v>198</v>
      </c>
    </row>
    <row r="25" spans="1:3" ht="26.25" customHeight="1" x14ac:dyDescent="0.2">
      <c r="A25" s="351" t="s">
        <v>73</v>
      </c>
      <c r="B25" s="125" t="s">
        <v>74</v>
      </c>
      <c r="C25" s="126" t="s">
        <v>75</v>
      </c>
    </row>
    <row r="26" spans="1:3" ht="26.25" customHeight="1" x14ac:dyDescent="0.2">
      <c r="A26" s="352"/>
      <c r="B26" s="117" t="s">
        <v>199</v>
      </c>
      <c r="C26" s="118" t="s">
        <v>200</v>
      </c>
    </row>
    <row r="27" spans="1:3" ht="26.25" customHeight="1" x14ac:dyDescent="0.2">
      <c r="A27" s="352"/>
      <c r="B27" s="117" t="s">
        <v>201</v>
      </c>
      <c r="C27" s="118" t="s">
        <v>202</v>
      </c>
    </row>
    <row r="28" spans="1:3" ht="26.25" customHeight="1" x14ac:dyDescent="0.2">
      <c r="A28" s="352"/>
      <c r="B28" s="117" t="s">
        <v>203</v>
      </c>
      <c r="C28" s="119" t="s">
        <v>204</v>
      </c>
    </row>
    <row r="29" spans="1:3" ht="26.25" customHeight="1" x14ac:dyDescent="0.2">
      <c r="A29" s="352"/>
      <c r="B29" s="117" t="s">
        <v>203</v>
      </c>
      <c r="C29" s="119" t="s">
        <v>205</v>
      </c>
    </row>
    <row r="30" spans="1:3" ht="26.25" customHeight="1" x14ac:dyDescent="0.2">
      <c r="A30" s="352"/>
      <c r="B30" s="114" t="s">
        <v>206</v>
      </c>
      <c r="C30" s="119" t="s">
        <v>207</v>
      </c>
    </row>
    <row r="31" spans="1:3" ht="26.25" customHeight="1" x14ac:dyDescent="0.2">
      <c r="A31" s="352"/>
      <c r="B31" s="117" t="s">
        <v>208</v>
      </c>
      <c r="C31" s="118" t="s">
        <v>209</v>
      </c>
    </row>
    <row r="32" spans="1:3" ht="26.25" customHeight="1" x14ac:dyDescent="0.2">
      <c r="A32" s="352"/>
      <c r="B32" s="114" t="s">
        <v>210</v>
      </c>
      <c r="C32" s="118" t="s">
        <v>211</v>
      </c>
    </row>
    <row r="33" spans="1:3" ht="26.25" customHeight="1" x14ac:dyDescent="0.2">
      <c r="A33" s="352"/>
      <c r="B33" s="114" t="s">
        <v>212</v>
      </c>
      <c r="C33" s="119" t="s">
        <v>213</v>
      </c>
    </row>
    <row r="34" spans="1:3" ht="26.25" customHeight="1" x14ac:dyDescent="0.2">
      <c r="A34" s="352"/>
      <c r="B34" s="117" t="s">
        <v>214</v>
      </c>
      <c r="C34" s="119" t="s">
        <v>215</v>
      </c>
    </row>
    <row r="35" spans="1:3" ht="26.25" customHeight="1" x14ac:dyDescent="0.2">
      <c r="A35" s="352"/>
      <c r="B35" s="114" t="s">
        <v>216</v>
      </c>
      <c r="C35" s="119" t="s">
        <v>217</v>
      </c>
    </row>
    <row r="36" spans="1:3" ht="26.25" customHeight="1" x14ac:dyDescent="0.2">
      <c r="A36" s="352"/>
      <c r="B36" s="117" t="s">
        <v>218</v>
      </c>
      <c r="C36" s="118" t="s">
        <v>219</v>
      </c>
    </row>
    <row r="37" spans="1:3" ht="26.25" customHeight="1" x14ac:dyDescent="0.2">
      <c r="A37" s="352"/>
      <c r="B37" s="117" t="s">
        <v>220</v>
      </c>
      <c r="C37" s="118" t="s">
        <v>221</v>
      </c>
    </row>
    <row r="38" spans="1:3" ht="26.25" customHeight="1" x14ac:dyDescent="0.2">
      <c r="A38" s="352"/>
      <c r="B38" s="117" t="s">
        <v>222</v>
      </c>
      <c r="C38" s="118" t="s">
        <v>223</v>
      </c>
    </row>
    <row r="39" spans="1:3" ht="26.25" customHeight="1" thickBot="1" x14ac:dyDescent="0.25">
      <c r="A39" s="353"/>
      <c r="B39" s="120" t="s">
        <v>224</v>
      </c>
      <c r="C39" s="127" t="s">
        <v>225</v>
      </c>
    </row>
    <row r="40" spans="1:3" ht="26.25" customHeight="1" x14ac:dyDescent="0.2">
      <c r="A40" s="351" t="s">
        <v>226</v>
      </c>
      <c r="B40" s="125" t="s">
        <v>227</v>
      </c>
      <c r="C40" s="128" t="s">
        <v>228</v>
      </c>
    </row>
    <row r="41" spans="1:3" ht="26.25" customHeight="1" x14ac:dyDescent="0.2">
      <c r="A41" s="352"/>
      <c r="B41" s="117" t="s">
        <v>229</v>
      </c>
      <c r="C41" s="119" t="s">
        <v>230</v>
      </c>
    </row>
    <row r="42" spans="1:3" ht="26.25" customHeight="1" x14ac:dyDescent="0.2">
      <c r="A42" s="352"/>
      <c r="B42" s="117" t="s">
        <v>229</v>
      </c>
      <c r="C42" s="119" t="s">
        <v>231</v>
      </c>
    </row>
    <row r="43" spans="1:3" ht="26.25" customHeight="1" x14ac:dyDescent="0.2">
      <c r="A43" s="352"/>
      <c r="B43" s="117" t="s">
        <v>232</v>
      </c>
      <c r="C43" s="119" t="s">
        <v>233</v>
      </c>
    </row>
    <row r="44" spans="1:3" ht="26.25" customHeight="1" x14ac:dyDescent="0.2">
      <c r="A44" s="352"/>
      <c r="B44" s="117" t="s">
        <v>229</v>
      </c>
      <c r="C44" s="118" t="s">
        <v>234</v>
      </c>
    </row>
    <row r="45" spans="1:3" ht="26.25" customHeight="1" x14ac:dyDescent="0.2">
      <c r="A45" s="352"/>
      <c r="B45" s="117" t="s">
        <v>235</v>
      </c>
      <c r="C45" s="118" t="s">
        <v>236</v>
      </c>
    </row>
    <row r="46" spans="1:3" ht="26.25" customHeight="1" x14ac:dyDescent="0.2">
      <c r="A46" s="352"/>
      <c r="B46" s="117" t="s">
        <v>220</v>
      </c>
      <c r="C46" s="118" t="s">
        <v>237</v>
      </c>
    </row>
    <row r="47" spans="1:3" ht="26.25" customHeight="1" thickBot="1" x14ac:dyDescent="0.25">
      <c r="A47" s="353"/>
      <c r="B47" s="120" t="s">
        <v>238</v>
      </c>
      <c r="C47" s="121" t="s">
        <v>239</v>
      </c>
    </row>
    <row r="48" spans="1:3" ht="26.25" customHeight="1" x14ac:dyDescent="0.2">
      <c r="A48" s="351" t="s">
        <v>240</v>
      </c>
      <c r="B48" s="125" t="s">
        <v>241</v>
      </c>
      <c r="C48" s="128" t="s">
        <v>242</v>
      </c>
    </row>
    <row r="49" spans="1:3" ht="26.25" customHeight="1" thickBot="1" x14ac:dyDescent="0.25">
      <c r="A49" s="353"/>
      <c r="B49" s="113" t="s">
        <v>243</v>
      </c>
      <c r="C49" s="127" t="s">
        <v>244</v>
      </c>
    </row>
    <row r="50" spans="1:3" ht="26.25" customHeight="1" x14ac:dyDescent="0.2">
      <c r="A50" s="351" t="s">
        <v>245</v>
      </c>
      <c r="B50" s="115" t="s">
        <v>246</v>
      </c>
      <c r="C50" s="128" t="s">
        <v>247</v>
      </c>
    </row>
    <row r="51" spans="1:3" ht="26.25" customHeight="1" x14ac:dyDescent="0.2">
      <c r="A51" s="352"/>
      <c r="B51" s="114" t="s">
        <v>246</v>
      </c>
      <c r="C51" s="119" t="s">
        <v>248</v>
      </c>
    </row>
    <row r="52" spans="1:3" ht="26.25" customHeight="1" x14ac:dyDescent="0.2">
      <c r="A52" s="352"/>
      <c r="B52" s="114" t="s">
        <v>246</v>
      </c>
      <c r="C52" s="119" t="s">
        <v>249</v>
      </c>
    </row>
    <row r="53" spans="1:3" ht="26.25" customHeight="1" thickBot="1" x14ac:dyDescent="0.25">
      <c r="A53" s="353"/>
      <c r="B53" s="113" t="s">
        <v>246</v>
      </c>
      <c r="C53" s="121" t="s">
        <v>250</v>
      </c>
    </row>
    <row r="54" spans="1:3" ht="26.25" customHeight="1" thickBot="1" x14ac:dyDescent="0.25">
      <c r="A54" s="129" t="s">
        <v>251</v>
      </c>
      <c r="B54" s="130" t="s">
        <v>252</v>
      </c>
      <c r="C54" s="131" t="s">
        <v>253</v>
      </c>
    </row>
    <row r="55" spans="1:3" ht="34.5" customHeight="1" thickBot="1" x14ac:dyDescent="0.25">
      <c r="A55" s="348" t="s">
        <v>254</v>
      </c>
      <c r="B55" s="349"/>
      <c r="C55" s="350"/>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81" customWidth="1"/>
    <col min="2" max="2" width="66.42578125" style="181" customWidth="1"/>
    <col min="3" max="3" width="18.28515625" style="181" customWidth="1"/>
    <col min="4" max="4" width="11.42578125" style="181"/>
    <col min="5" max="5" width="18" style="181" customWidth="1"/>
    <col min="6" max="6" width="81" style="181" customWidth="1"/>
    <col min="7" max="16384" width="11.42578125" style="181"/>
  </cols>
  <sheetData>
    <row r="1" spans="1:6" ht="32.25" customHeight="1" x14ac:dyDescent="0.2">
      <c r="A1" s="180" t="s">
        <v>22</v>
      </c>
      <c r="B1" s="180" t="s">
        <v>255</v>
      </c>
      <c r="C1" s="180" t="s">
        <v>256</v>
      </c>
      <c r="E1" s="180" t="s">
        <v>22</v>
      </c>
      <c r="F1" s="180" t="s">
        <v>257</v>
      </c>
    </row>
    <row r="2" spans="1:6" ht="33.75" customHeight="1" x14ac:dyDescent="0.2">
      <c r="A2" s="356" t="s">
        <v>258</v>
      </c>
      <c r="B2" s="182" t="s">
        <v>259</v>
      </c>
      <c r="C2" s="182" t="s">
        <v>260</v>
      </c>
      <c r="E2" s="357" t="s">
        <v>261</v>
      </c>
      <c r="F2" s="182" t="s">
        <v>262</v>
      </c>
    </row>
    <row r="3" spans="1:6" ht="33.75" customHeight="1" x14ac:dyDescent="0.2">
      <c r="A3" s="356"/>
      <c r="B3" s="182" t="s">
        <v>263</v>
      </c>
      <c r="C3" s="182" t="s">
        <v>260</v>
      </c>
      <c r="E3" s="358"/>
      <c r="F3" s="182" t="s">
        <v>264</v>
      </c>
    </row>
    <row r="4" spans="1:6" ht="33.75" customHeight="1" x14ac:dyDescent="0.2">
      <c r="A4" s="356"/>
      <c r="B4" s="182" t="s">
        <v>265</v>
      </c>
      <c r="C4" s="182" t="s">
        <v>260</v>
      </c>
      <c r="E4" s="358"/>
      <c r="F4" s="182" t="s">
        <v>266</v>
      </c>
    </row>
    <row r="5" spans="1:6" ht="33.75" customHeight="1" x14ac:dyDescent="0.2">
      <c r="A5" s="356"/>
      <c r="B5" s="182" t="s">
        <v>267</v>
      </c>
      <c r="C5" s="182" t="s">
        <v>260</v>
      </c>
      <c r="E5" s="358"/>
      <c r="F5" s="182" t="s">
        <v>268</v>
      </c>
    </row>
    <row r="6" spans="1:6" ht="33.75" customHeight="1" x14ac:dyDescent="0.2">
      <c r="A6" s="356"/>
      <c r="B6" s="182" t="s">
        <v>269</v>
      </c>
      <c r="C6" s="182" t="s">
        <v>260</v>
      </c>
      <c r="E6" s="358"/>
      <c r="F6" s="182" t="s">
        <v>270</v>
      </c>
    </row>
    <row r="7" spans="1:6" ht="33.75" customHeight="1" x14ac:dyDescent="0.2">
      <c r="A7" s="356"/>
      <c r="B7" s="182" t="s">
        <v>271</v>
      </c>
      <c r="C7" s="182" t="s">
        <v>260</v>
      </c>
      <c r="E7" s="358"/>
      <c r="F7" s="182" t="s">
        <v>272</v>
      </c>
    </row>
    <row r="8" spans="1:6" ht="33.75" customHeight="1" x14ac:dyDescent="0.2">
      <c r="A8" s="357" t="s">
        <v>273</v>
      </c>
      <c r="B8" s="182" t="s">
        <v>274</v>
      </c>
      <c r="C8" s="182" t="s">
        <v>275</v>
      </c>
      <c r="E8" s="358"/>
      <c r="F8" s="182" t="s">
        <v>276</v>
      </c>
    </row>
    <row r="9" spans="1:6" ht="33.75" customHeight="1" x14ac:dyDescent="0.2">
      <c r="A9" s="358"/>
      <c r="B9" s="182" t="s">
        <v>277</v>
      </c>
      <c r="C9" s="182" t="s">
        <v>275</v>
      </c>
      <c r="E9" s="358"/>
      <c r="F9" s="182" t="s">
        <v>278</v>
      </c>
    </row>
    <row r="10" spans="1:6" ht="33.75" customHeight="1" x14ac:dyDescent="0.2">
      <c r="A10" s="358"/>
      <c r="B10" s="182" t="s">
        <v>279</v>
      </c>
      <c r="C10" s="182" t="s">
        <v>275</v>
      </c>
      <c r="E10" s="358"/>
      <c r="F10" s="182" t="s">
        <v>280</v>
      </c>
    </row>
    <row r="11" spans="1:6" ht="33.75" customHeight="1" x14ac:dyDescent="0.2">
      <c r="A11" s="358"/>
      <c r="B11" s="182" t="s">
        <v>281</v>
      </c>
      <c r="C11" s="182" t="s">
        <v>275</v>
      </c>
      <c r="E11" s="359"/>
      <c r="F11" s="182" t="s">
        <v>282</v>
      </c>
    </row>
    <row r="12" spans="1:6" ht="33.75" customHeight="1" x14ac:dyDescent="0.2">
      <c r="A12" s="358"/>
      <c r="B12" s="182" t="s">
        <v>283</v>
      </c>
      <c r="C12" s="182" t="s">
        <v>275</v>
      </c>
      <c r="E12" s="357" t="s">
        <v>284</v>
      </c>
      <c r="F12" s="182" t="s">
        <v>285</v>
      </c>
    </row>
    <row r="13" spans="1:6" ht="33.75" customHeight="1" x14ac:dyDescent="0.2">
      <c r="A13" s="359"/>
      <c r="B13" s="182" t="s">
        <v>286</v>
      </c>
      <c r="C13" s="182" t="s">
        <v>275</v>
      </c>
      <c r="E13" s="358"/>
      <c r="F13" s="182" t="s">
        <v>287</v>
      </c>
    </row>
    <row r="14" spans="1:6" ht="33.75" customHeight="1" x14ac:dyDescent="0.2">
      <c r="A14" s="357" t="s">
        <v>288</v>
      </c>
      <c r="B14" s="182" t="s">
        <v>289</v>
      </c>
      <c r="C14" s="182" t="s">
        <v>290</v>
      </c>
      <c r="E14" s="358"/>
      <c r="F14" s="182" t="s">
        <v>291</v>
      </c>
    </row>
    <row r="15" spans="1:6" ht="33.75" customHeight="1" x14ac:dyDescent="0.2">
      <c r="A15" s="358"/>
      <c r="B15" s="182" t="s">
        <v>292</v>
      </c>
      <c r="C15" s="182" t="s">
        <v>290</v>
      </c>
      <c r="E15" s="358"/>
      <c r="F15" s="182" t="s">
        <v>293</v>
      </c>
    </row>
    <row r="16" spans="1:6" ht="33.75" customHeight="1" x14ac:dyDescent="0.2">
      <c r="A16" s="358"/>
      <c r="B16" s="182" t="s">
        <v>294</v>
      </c>
      <c r="C16" s="182" t="s">
        <v>260</v>
      </c>
      <c r="E16" s="358"/>
      <c r="F16" s="182" t="s">
        <v>295</v>
      </c>
    </row>
    <row r="17" spans="1:6" ht="33.75" customHeight="1" x14ac:dyDescent="0.2">
      <c r="A17" s="358"/>
      <c r="B17" s="182" t="s">
        <v>296</v>
      </c>
      <c r="C17" s="182" t="s">
        <v>260</v>
      </c>
      <c r="E17" s="358"/>
      <c r="F17" s="182" t="s">
        <v>297</v>
      </c>
    </row>
    <row r="18" spans="1:6" ht="33.75" customHeight="1" x14ac:dyDescent="0.2">
      <c r="A18" s="358"/>
      <c r="B18" s="182" t="s">
        <v>298</v>
      </c>
      <c r="C18" s="182" t="s">
        <v>290</v>
      </c>
      <c r="E18" s="358"/>
      <c r="F18" s="182" t="s">
        <v>299</v>
      </c>
    </row>
    <row r="19" spans="1:6" ht="33.75" customHeight="1" x14ac:dyDescent="0.2">
      <c r="A19" s="358"/>
      <c r="B19" s="182" t="s">
        <v>300</v>
      </c>
      <c r="C19" s="182" t="s">
        <v>260</v>
      </c>
      <c r="E19" s="358"/>
      <c r="F19" s="182" t="s">
        <v>301</v>
      </c>
    </row>
    <row r="20" spans="1:6" ht="33.75" customHeight="1" x14ac:dyDescent="0.2">
      <c r="A20" s="358"/>
      <c r="B20" s="182" t="s">
        <v>302</v>
      </c>
      <c r="C20" s="182" t="s">
        <v>260</v>
      </c>
      <c r="E20" s="358"/>
      <c r="F20" s="182" t="s">
        <v>303</v>
      </c>
    </row>
    <row r="21" spans="1:6" ht="33.75" customHeight="1" x14ac:dyDescent="0.2">
      <c r="A21" s="359"/>
      <c r="B21" s="182" t="s">
        <v>304</v>
      </c>
      <c r="C21" s="182" t="s">
        <v>260</v>
      </c>
      <c r="E21" s="358"/>
      <c r="F21" s="182" t="s">
        <v>305</v>
      </c>
    </row>
    <row r="22" spans="1:6" ht="33.75" customHeight="1" x14ac:dyDescent="0.2">
      <c r="A22" s="357" t="s">
        <v>306</v>
      </c>
      <c r="B22" s="182" t="s">
        <v>307</v>
      </c>
      <c r="C22" s="182" t="s">
        <v>308</v>
      </c>
      <c r="E22" s="358"/>
      <c r="F22" s="182" t="s">
        <v>309</v>
      </c>
    </row>
    <row r="23" spans="1:6" ht="33.75" customHeight="1" x14ac:dyDescent="0.2">
      <c r="A23" s="358"/>
      <c r="B23" s="182" t="s">
        <v>310</v>
      </c>
      <c r="C23" s="182" t="s">
        <v>290</v>
      </c>
      <c r="E23" s="358"/>
      <c r="F23" s="182" t="s">
        <v>311</v>
      </c>
    </row>
    <row r="24" spans="1:6" ht="33.75" customHeight="1" x14ac:dyDescent="0.2">
      <c r="A24" s="359"/>
      <c r="B24" s="182" t="s">
        <v>312</v>
      </c>
      <c r="C24" s="182" t="s">
        <v>290</v>
      </c>
      <c r="E24" s="358"/>
      <c r="F24" s="182" t="s">
        <v>313</v>
      </c>
    </row>
    <row r="25" spans="1:6" ht="33.75" customHeight="1" x14ac:dyDescent="0.2">
      <c r="A25" s="357" t="s">
        <v>314</v>
      </c>
      <c r="B25" s="182" t="s">
        <v>315</v>
      </c>
      <c r="C25" s="182" t="s">
        <v>316</v>
      </c>
      <c r="E25" s="358"/>
      <c r="F25" s="182" t="s">
        <v>317</v>
      </c>
    </row>
    <row r="26" spans="1:6" ht="33.75" customHeight="1" x14ac:dyDescent="0.2">
      <c r="A26" s="358"/>
      <c r="B26" s="182" t="s">
        <v>318</v>
      </c>
      <c r="C26" s="182" t="s">
        <v>316</v>
      </c>
      <c r="E26" s="358"/>
      <c r="F26" s="182" t="s">
        <v>319</v>
      </c>
    </row>
    <row r="27" spans="1:6" ht="33.75" customHeight="1" x14ac:dyDescent="0.2">
      <c r="A27" s="358"/>
      <c r="B27" s="182" t="s">
        <v>320</v>
      </c>
      <c r="C27" s="182" t="s">
        <v>316</v>
      </c>
      <c r="E27" s="358"/>
      <c r="F27" s="182" t="s">
        <v>321</v>
      </c>
    </row>
    <row r="28" spans="1:6" ht="33.75" customHeight="1" x14ac:dyDescent="0.2">
      <c r="A28" s="358"/>
      <c r="B28" s="182" t="s">
        <v>322</v>
      </c>
      <c r="C28" s="182" t="s">
        <v>316</v>
      </c>
      <c r="E28" s="358"/>
      <c r="F28" s="182" t="s">
        <v>323</v>
      </c>
    </row>
    <row r="29" spans="1:6" ht="33.75" customHeight="1" x14ac:dyDescent="0.2">
      <c r="A29" s="358"/>
      <c r="B29" s="182" t="s">
        <v>324</v>
      </c>
      <c r="C29" s="182" t="s">
        <v>316</v>
      </c>
      <c r="E29" s="358"/>
      <c r="F29" s="182" t="s">
        <v>325</v>
      </c>
    </row>
    <row r="30" spans="1:6" ht="33.75" customHeight="1" x14ac:dyDescent="0.2">
      <c r="A30" s="358"/>
      <c r="B30" s="182" t="s">
        <v>326</v>
      </c>
      <c r="C30" s="182" t="s">
        <v>316</v>
      </c>
      <c r="E30" s="358"/>
      <c r="F30" s="182" t="s">
        <v>327</v>
      </c>
    </row>
    <row r="31" spans="1:6" ht="33.75" customHeight="1" x14ac:dyDescent="0.2">
      <c r="A31" s="358"/>
      <c r="B31" s="182" t="s">
        <v>328</v>
      </c>
      <c r="C31" s="182" t="s">
        <v>316</v>
      </c>
      <c r="E31" s="358"/>
      <c r="F31" s="182" t="s">
        <v>329</v>
      </c>
    </row>
    <row r="32" spans="1:6" ht="33.75" customHeight="1" x14ac:dyDescent="0.2">
      <c r="A32" s="358"/>
      <c r="B32" s="182" t="s">
        <v>330</v>
      </c>
      <c r="C32" s="182" t="s">
        <v>316</v>
      </c>
      <c r="E32" s="358"/>
      <c r="F32" s="182" t="s">
        <v>331</v>
      </c>
    </row>
    <row r="33" spans="1:6" ht="33.75" customHeight="1" x14ac:dyDescent="0.2">
      <c r="A33" s="358"/>
      <c r="B33" s="182" t="s">
        <v>332</v>
      </c>
      <c r="C33" s="182" t="s">
        <v>316</v>
      </c>
      <c r="E33" s="359"/>
      <c r="F33" s="182" t="s">
        <v>333</v>
      </c>
    </row>
    <row r="34" spans="1:6" ht="33.75" customHeight="1" x14ac:dyDescent="0.2">
      <c r="A34" s="358"/>
      <c r="B34" s="182" t="s">
        <v>334</v>
      </c>
      <c r="C34" s="182" t="s">
        <v>290</v>
      </c>
      <c r="E34" s="357" t="s">
        <v>335</v>
      </c>
      <c r="F34" s="182" t="s">
        <v>336</v>
      </c>
    </row>
    <row r="35" spans="1:6" ht="33.75" customHeight="1" x14ac:dyDescent="0.2">
      <c r="A35" s="358"/>
      <c r="B35" s="182" t="s">
        <v>337</v>
      </c>
      <c r="C35" s="182" t="s">
        <v>290</v>
      </c>
      <c r="E35" s="358"/>
      <c r="F35" s="182" t="s">
        <v>338</v>
      </c>
    </row>
    <row r="36" spans="1:6" ht="33.75" customHeight="1" x14ac:dyDescent="0.2">
      <c r="A36" s="358"/>
      <c r="B36" s="182" t="s">
        <v>339</v>
      </c>
      <c r="C36" s="182" t="s">
        <v>316</v>
      </c>
      <c r="E36" s="358"/>
      <c r="F36" s="182" t="s">
        <v>340</v>
      </c>
    </row>
    <row r="37" spans="1:6" ht="33.75" customHeight="1" x14ac:dyDescent="0.2">
      <c r="A37" s="358"/>
      <c r="B37" s="182" t="s">
        <v>341</v>
      </c>
      <c r="C37" s="182" t="s">
        <v>290</v>
      </c>
      <c r="E37" s="358"/>
      <c r="F37" s="182" t="s">
        <v>342</v>
      </c>
    </row>
    <row r="38" spans="1:6" ht="33.75" customHeight="1" x14ac:dyDescent="0.2">
      <c r="A38" s="358"/>
      <c r="B38" s="182" t="s">
        <v>343</v>
      </c>
      <c r="C38" s="182" t="s">
        <v>316</v>
      </c>
      <c r="E38" s="358"/>
      <c r="F38" s="182" t="s">
        <v>344</v>
      </c>
    </row>
    <row r="39" spans="1:6" ht="33.75" customHeight="1" x14ac:dyDescent="0.2">
      <c r="A39" s="358"/>
      <c r="B39" s="182" t="s">
        <v>345</v>
      </c>
      <c r="C39" s="182" t="s">
        <v>316</v>
      </c>
      <c r="E39" s="358"/>
      <c r="F39" s="182" t="s">
        <v>346</v>
      </c>
    </row>
    <row r="40" spans="1:6" ht="33.75" customHeight="1" x14ac:dyDescent="0.2">
      <c r="A40" s="358"/>
      <c r="B40" s="182" t="s">
        <v>347</v>
      </c>
      <c r="C40" s="182" t="s">
        <v>290</v>
      </c>
      <c r="E40" s="358"/>
      <c r="F40" s="182" t="s">
        <v>348</v>
      </c>
    </row>
    <row r="41" spans="1:6" ht="33.75" customHeight="1" x14ac:dyDescent="0.2">
      <c r="A41" s="358"/>
      <c r="B41" s="182" t="s">
        <v>349</v>
      </c>
      <c r="C41" s="182" t="s">
        <v>316</v>
      </c>
      <c r="E41" s="358"/>
      <c r="F41" s="182" t="s">
        <v>350</v>
      </c>
    </row>
    <row r="42" spans="1:6" ht="33.75" customHeight="1" x14ac:dyDescent="0.2">
      <c r="A42" s="358"/>
      <c r="B42" s="182" t="s">
        <v>351</v>
      </c>
      <c r="C42" s="182" t="s">
        <v>316</v>
      </c>
      <c r="E42" s="358"/>
      <c r="F42" s="182" t="s">
        <v>352</v>
      </c>
    </row>
    <row r="43" spans="1:6" ht="33.75" customHeight="1" x14ac:dyDescent="0.2">
      <c r="A43" s="358"/>
      <c r="B43" s="182" t="s">
        <v>353</v>
      </c>
      <c r="C43" s="182" t="s">
        <v>290</v>
      </c>
      <c r="E43" s="359"/>
      <c r="F43" s="182" t="s">
        <v>354</v>
      </c>
    </row>
    <row r="44" spans="1:6" ht="33.75" customHeight="1" x14ac:dyDescent="0.2">
      <c r="A44" s="358"/>
      <c r="B44" s="182" t="s">
        <v>355</v>
      </c>
      <c r="C44" s="182" t="s">
        <v>290</v>
      </c>
      <c r="E44" s="357" t="s">
        <v>356</v>
      </c>
      <c r="F44" s="182" t="s">
        <v>357</v>
      </c>
    </row>
    <row r="45" spans="1:6" ht="33.75" customHeight="1" x14ac:dyDescent="0.2">
      <c r="A45" s="358"/>
      <c r="B45" s="182" t="s">
        <v>358</v>
      </c>
      <c r="C45" s="182" t="s">
        <v>316</v>
      </c>
      <c r="E45" s="358"/>
      <c r="F45" s="182" t="s">
        <v>359</v>
      </c>
    </row>
    <row r="46" spans="1:6" ht="33.75" customHeight="1" x14ac:dyDescent="0.2">
      <c r="A46" s="358"/>
      <c r="B46" s="182" t="s">
        <v>360</v>
      </c>
      <c r="C46" s="182" t="s">
        <v>290</v>
      </c>
      <c r="E46" s="358"/>
      <c r="F46" s="182" t="s">
        <v>361</v>
      </c>
    </row>
    <row r="47" spans="1:6" ht="33.75" customHeight="1" x14ac:dyDescent="0.2">
      <c r="A47" s="358"/>
      <c r="B47" s="182" t="s">
        <v>362</v>
      </c>
      <c r="C47" s="182" t="s">
        <v>316</v>
      </c>
      <c r="E47" s="358"/>
      <c r="F47" s="182" t="s">
        <v>363</v>
      </c>
    </row>
    <row r="48" spans="1:6" ht="33.75" customHeight="1" x14ac:dyDescent="0.2">
      <c r="A48" s="358"/>
      <c r="B48" s="182" t="s">
        <v>364</v>
      </c>
      <c r="C48" s="182" t="s">
        <v>316</v>
      </c>
      <c r="E48" s="358"/>
      <c r="F48" s="182" t="s">
        <v>365</v>
      </c>
    </row>
    <row r="49" spans="1:6" ht="33.75" customHeight="1" x14ac:dyDescent="0.2">
      <c r="A49" s="358"/>
      <c r="B49" s="182" t="s">
        <v>366</v>
      </c>
      <c r="C49" s="182" t="s">
        <v>260</v>
      </c>
      <c r="E49" s="358"/>
      <c r="F49" s="182" t="s">
        <v>367</v>
      </c>
    </row>
    <row r="50" spans="1:6" ht="33.75" customHeight="1" x14ac:dyDescent="0.2">
      <c r="A50" s="359"/>
      <c r="B50" s="182" t="s">
        <v>368</v>
      </c>
      <c r="C50" s="182" t="s">
        <v>316</v>
      </c>
      <c r="E50" s="358"/>
      <c r="F50" s="182" t="s">
        <v>369</v>
      </c>
    </row>
    <row r="51" spans="1:6" ht="33.75" customHeight="1" x14ac:dyDescent="0.2">
      <c r="A51" s="357" t="s">
        <v>370</v>
      </c>
      <c r="B51" s="182" t="s">
        <v>371</v>
      </c>
      <c r="C51" s="182" t="s">
        <v>308</v>
      </c>
      <c r="E51" s="359"/>
      <c r="F51" s="182" t="s">
        <v>372</v>
      </c>
    </row>
    <row r="52" spans="1:6" ht="33.75" customHeight="1" x14ac:dyDescent="0.2">
      <c r="A52" s="358"/>
      <c r="B52" s="182" t="s">
        <v>373</v>
      </c>
      <c r="C52" s="182" t="s">
        <v>290</v>
      </c>
      <c r="E52" s="357" t="s">
        <v>374</v>
      </c>
      <c r="F52" s="182" t="s">
        <v>375</v>
      </c>
    </row>
    <row r="53" spans="1:6" ht="33.75" customHeight="1" x14ac:dyDescent="0.2">
      <c r="A53" s="358"/>
      <c r="B53" s="182" t="s">
        <v>376</v>
      </c>
      <c r="C53" s="182" t="s">
        <v>316</v>
      </c>
      <c r="E53" s="358"/>
      <c r="F53" s="182" t="s">
        <v>377</v>
      </c>
    </row>
    <row r="54" spans="1:6" ht="33.75" customHeight="1" x14ac:dyDescent="0.2">
      <c r="A54" s="358"/>
      <c r="B54" s="183" t="s">
        <v>378</v>
      </c>
      <c r="C54" s="183" t="s">
        <v>316</v>
      </c>
      <c r="E54" s="358"/>
      <c r="F54" s="182" t="s">
        <v>379</v>
      </c>
    </row>
    <row r="55" spans="1:6" ht="33.75" customHeight="1" x14ac:dyDescent="0.2">
      <c r="A55" s="356" t="s">
        <v>380</v>
      </c>
      <c r="B55" s="182" t="s">
        <v>381</v>
      </c>
      <c r="C55" s="182" t="s">
        <v>382</v>
      </c>
      <c r="E55" s="359"/>
      <c r="F55" s="182" t="s">
        <v>383</v>
      </c>
    </row>
    <row r="56" spans="1:6" ht="33.75" customHeight="1" x14ac:dyDescent="0.2">
      <c r="A56" s="356"/>
      <c r="B56" s="182" t="s">
        <v>384</v>
      </c>
      <c r="C56" s="182" t="s">
        <v>382</v>
      </c>
      <c r="E56" s="357" t="s">
        <v>385</v>
      </c>
      <c r="F56" s="182" t="s">
        <v>386</v>
      </c>
    </row>
    <row r="57" spans="1:6" ht="33.75" customHeight="1" x14ac:dyDescent="0.2">
      <c r="A57" s="356"/>
      <c r="B57" s="182" t="s">
        <v>387</v>
      </c>
      <c r="C57" s="182" t="s">
        <v>382</v>
      </c>
      <c r="E57" s="358"/>
      <c r="F57" s="182" t="s">
        <v>388</v>
      </c>
    </row>
    <row r="58" spans="1:6" ht="33.75" customHeight="1" x14ac:dyDescent="0.2">
      <c r="A58" s="356"/>
      <c r="B58" s="182" t="s">
        <v>389</v>
      </c>
      <c r="C58" s="182" t="s">
        <v>290</v>
      </c>
      <c r="E58" s="358"/>
      <c r="F58" s="182" t="s">
        <v>390</v>
      </c>
    </row>
    <row r="59" spans="1:6" ht="50.45" customHeight="1" x14ac:dyDescent="0.2">
      <c r="A59" s="360" t="s">
        <v>391</v>
      </c>
      <c r="B59" s="360"/>
      <c r="C59" s="360"/>
      <c r="D59" s="184"/>
      <c r="E59" s="358"/>
      <c r="F59" s="182" t="s">
        <v>392</v>
      </c>
    </row>
    <row r="60" spans="1:6" ht="30" customHeight="1" x14ac:dyDescent="0.2">
      <c r="E60" s="358"/>
      <c r="F60" s="182" t="s">
        <v>393</v>
      </c>
    </row>
    <row r="61" spans="1:6" ht="33.75" customHeight="1" x14ac:dyDescent="0.2">
      <c r="E61" s="358"/>
      <c r="F61" s="182" t="s">
        <v>394</v>
      </c>
    </row>
    <row r="62" spans="1:6" ht="33.75" customHeight="1" x14ac:dyDescent="0.2">
      <c r="E62" s="358"/>
      <c r="F62" s="182" t="s">
        <v>395</v>
      </c>
    </row>
    <row r="63" spans="1:6" ht="33.75" customHeight="1" x14ac:dyDescent="0.2">
      <c r="E63" s="358"/>
      <c r="F63" s="182" t="s">
        <v>396</v>
      </c>
    </row>
    <row r="64" spans="1:6" ht="33.75" customHeight="1" x14ac:dyDescent="0.2">
      <c r="E64" s="358"/>
      <c r="F64" s="182" t="s">
        <v>397</v>
      </c>
    </row>
    <row r="65" spans="5:6" ht="33.75" customHeight="1" x14ac:dyDescent="0.2">
      <c r="E65" s="358"/>
      <c r="F65" s="182" t="s">
        <v>398</v>
      </c>
    </row>
    <row r="66" spans="5:6" ht="33.75" customHeight="1" x14ac:dyDescent="0.2">
      <c r="E66" s="358"/>
      <c r="F66" s="182" t="s">
        <v>399</v>
      </c>
    </row>
    <row r="67" spans="5:6" ht="33.75" customHeight="1" x14ac:dyDescent="0.2">
      <c r="E67" s="358"/>
      <c r="F67" s="182" t="s">
        <v>400</v>
      </c>
    </row>
    <row r="68" spans="5:6" ht="33.75" customHeight="1" x14ac:dyDescent="0.2">
      <c r="E68" s="358"/>
      <c r="F68" s="182" t="s">
        <v>401</v>
      </c>
    </row>
    <row r="69" spans="5:6" ht="33.75" customHeight="1" x14ac:dyDescent="0.2">
      <c r="E69" s="358"/>
      <c r="F69" s="182" t="s">
        <v>402</v>
      </c>
    </row>
    <row r="70" spans="5:6" ht="33.75" customHeight="1" x14ac:dyDescent="0.2">
      <c r="E70" s="358"/>
      <c r="F70" s="182" t="s">
        <v>403</v>
      </c>
    </row>
    <row r="71" spans="5:6" ht="33.75" customHeight="1" x14ac:dyDescent="0.2">
      <c r="E71" s="358"/>
      <c r="F71" s="182" t="s">
        <v>404</v>
      </c>
    </row>
    <row r="72" spans="5:6" ht="33.75" customHeight="1" x14ac:dyDescent="0.2">
      <c r="E72" s="358"/>
      <c r="F72" s="182" t="s">
        <v>405</v>
      </c>
    </row>
    <row r="73" spans="5:6" ht="33.75" customHeight="1" x14ac:dyDescent="0.2">
      <c r="E73" s="358"/>
      <c r="F73" s="182" t="s">
        <v>406</v>
      </c>
    </row>
    <row r="74" spans="5:6" ht="33.75" customHeight="1" x14ac:dyDescent="0.2">
      <c r="E74" s="358"/>
      <c r="F74" s="182" t="s">
        <v>407</v>
      </c>
    </row>
    <row r="75" spans="5:6" ht="33.75" customHeight="1" x14ac:dyDescent="0.2">
      <c r="E75" s="358"/>
      <c r="F75" s="182" t="s">
        <v>408</v>
      </c>
    </row>
    <row r="76" spans="5:6" ht="33.75" customHeight="1" x14ac:dyDescent="0.2">
      <c r="E76" s="358"/>
      <c r="F76" s="182" t="s">
        <v>409</v>
      </c>
    </row>
    <row r="77" spans="5:6" ht="33.75" customHeight="1" x14ac:dyDescent="0.2">
      <c r="E77" s="358"/>
      <c r="F77" s="182" t="s">
        <v>410</v>
      </c>
    </row>
    <row r="78" spans="5:6" ht="33.75" customHeight="1" x14ac:dyDescent="0.2">
      <c r="E78" s="358"/>
      <c r="F78" s="182" t="s">
        <v>411</v>
      </c>
    </row>
    <row r="79" spans="5:6" ht="33.75" customHeight="1" x14ac:dyDescent="0.2">
      <c r="E79" s="358"/>
      <c r="F79" s="182" t="s">
        <v>412</v>
      </c>
    </row>
    <row r="80" spans="5:6" ht="33.75" customHeight="1" x14ac:dyDescent="0.2">
      <c r="E80" s="358"/>
      <c r="F80" s="182" t="s">
        <v>413</v>
      </c>
    </row>
    <row r="81" spans="5:7" ht="33.75" customHeight="1" x14ac:dyDescent="0.2">
      <c r="E81" s="358"/>
      <c r="F81" s="182" t="s">
        <v>414</v>
      </c>
    </row>
    <row r="82" spans="5:7" ht="33.75" customHeight="1" x14ac:dyDescent="0.2">
      <c r="E82" s="358"/>
      <c r="F82" s="182" t="s">
        <v>415</v>
      </c>
    </row>
    <row r="83" spans="5:7" ht="33.75" customHeight="1" x14ac:dyDescent="0.2">
      <c r="E83" s="359"/>
      <c r="F83" s="182" t="s">
        <v>416</v>
      </c>
    </row>
    <row r="84" spans="5:7" ht="37.15" customHeight="1" x14ac:dyDescent="0.2">
      <c r="E84" s="361" t="s">
        <v>417</v>
      </c>
      <c r="F84" s="361"/>
      <c r="G84" s="185"/>
    </row>
    <row r="85" spans="5:7" ht="33.75" customHeight="1" x14ac:dyDescent="0.2">
      <c r="E85" s="185"/>
      <c r="F85" s="185"/>
      <c r="G85" s="185"/>
    </row>
    <row r="86" spans="5:7" ht="33.75" customHeight="1" x14ac:dyDescent="0.2">
      <c r="F86" s="186"/>
    </row>
    <row r="87" spans="5:7" ht="33.75" customHeight="1" x14ac:dyDescent="0.2">
      <c r="F87" s="186"/>
    </row>
    <row r="88" spans="5:7" ht="33.75" customHeight="1" x14ac:dyDescent="0.2">
      <c r="F88" s="186"/>
    </row>
    <row r="89" spans="5:7" ht="33.75" customHeight="1" x14ac:dyDescent="0.2">
      <c r="F89" s="186"/>
    </row>
    <row r="90" spans="5:7" ht="33.75" customHeight="1" x14ac:dyDescent="0.2">
      <c r="F90" s="186"/>
    </row>
    <row r="91" spans="5:7" ht="33.75" customHeight="1" x14ac:dyDescent="0.2">
      <c r="F91" s="186"/>
    </row>
    <row r="92" spans="5:7" ht="33.75" customHeight="1" x14ac:dyDescent="0.2">
      <c r="F92" s="186"/>
    </row>
    <row r="93" spans="5:7" ht="33.75" customHeight="1" x14ac:dyDescent="0.2">
      <c r="F93" s="186"/>
    </row>
    <row r="94" spans="5:7" ht="33.75" customHeight="1" x14ac:dyDescent="0.2">
      <c r="F94" s="186"/>
    </row>
    <row r="95" spans="5:7" ht="33.75" customHeight="1" x14ac:dyDescent="0.2">
      <c r="F95" s="186"/>
    </row>
    <row r="96" spans="5:7" ht="33.75" customHeight="1" x14ac:dyDescent="0.2">
      <c r="F96" s="186"/>
    </row>
    <row r="97" spans="5:7" ht="33.75" customHeight="1" x14ac:dyDescent="0.2">
      <c r="F97" s="186"/>
    </row>
    <row r="99" spans="5:7" ht="19.5" customHeight="1" x14ac:dyDescent="0.2">
      <c r="E99" s="354" t="s">
        <v>418</v>
      </c>
      <c r="F99" s="355"/>
      <c r="G99" s="355"/>
    </row>
    <row r="100" spans="5:7" ht="19.5" customHeight="1" x14ac:dyDescent="0.2">
      <c r="E100" s="355"/>
      <c r="F100" s="355"/>
      <c r="G100" s="355"/>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topLeftCell="A16" zoomScale="70" zoomScaleNormal="70" zoomScaleSheetLayoutView="70" workbookViewId="0">
      <selection activeCell="F3" sqref="F3:N3"/>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246"/>
      <c r="C2" s="247"/>
      <c r="D2" s="247"/>
      <c r="E2" s="247"/>
      <c r="F2" s="427" t="s">
        <v>0</v>
      </c>
      <c r="G2" s="427"/>
      <c r="H2" s="427"/>
      <c r="I2" s="427"/>
      <c r="J2" s="427"/>
      <c r="K2" s="427"/>
      <c r="L2" s="427"/>
      <c r="M2" s="427"/>
      <c r="N2" s="427"/>
      <c r="O2" s="427"/>
      <c r="P2" s="427"/>
      <c r="Q2" s="427"/>
      <c r="R2" s="428"/>
      <c r="U2" s="2">
        <v>2</v>
      </c>
      <c r="V2" s="2">
        <v>0</v>
      </c>
    </row>
    <row r="3" spans="2:22" ht="100.5" customHeight="1" x14ac:dyDescent="0.2">
      <c r="B3" s="248"/>
      <c r="C3" s="249"/>
      <c r="D3" s="249"/>
      <c r="E3" s="249"/>
      <c r="F3" s="429" t="s">
        <v>120</v>
      </c>
      <c r="G3" s="429"/>
      <c r="H3" s="429"/>
      <c r="I3" s="429"/>
      <c r="J3" s="429"/>
      <c r="K3" s="429"/>
      <c r="L3" s="429"/>
      <c r="M3" s="429"/>
      <c r="N3" s="429"/>
      <c r="O3" s="429"/>
      <c r="P3" s="429"/>
      <c r="Q3" s="429"/>
      <c r="R3" s="430"/>
      <c r="U3" s="2">
        <v>3</v>
      </c>
      <c r="V3" s="2">
        <v>0</v>
      </c>
    </row>
    <row r="4" spans="2:22" ht="29.25" customHeight="1" thickBot="1" x14ac:dyDescent="0.25">
      <c r="B4" s="250"/>
      <c r="C4" s="251"/>
      <c r="D4" s="251"/>
      <c r="E4" s="251"/>
      <c r="F4" s="344" t="s">
        <v>419</v>
      </c>
      <c r="G4" s="344"/>
      <c r="H4" s="344"/>
      <c r="I4" s="344" t="s">
        <v>122</v>
      </c>
      <c r="J4" s="344"/>
      <c r="K4" s="344"/>
      <c r="L4" s="344" t="s">
        <v>420</v>
      </c>
      <c r="M4" s="344"/>
      <c r="N4" s="344"/>
      <c r="O4" s="431"/>
      <c r="P4" s="431"/>
      <c r="Q4" s="431"/>
      <c r="R4" s="432"/>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375" t="s">
        <v>421</v>
      </c>
      <c r="C6" s="375"/>
      <c r="D6" s="375"/>
      <c r="E6" s="375"/>
      <c r="F6" s="375"/>
      <c r="G6" s="375"/>
      <c r="H6" s="375"/>
      <c r="I6" s="375"/>
      <c r="J6" s="375"/>
      <c r="K6" s="375"/>
      <c r="L6" s="375"/>
      <c r="M6" s="375"/>
      <c r="N6" s="375"/>
      <c r="O6" s="375"/>
      <c r="P6" s="375"/>
      <c r="Q6" s="375"/>
      <c r="R6" s="89"/>
      <c r="U6" s="2">
        <v>6</v>
      </c>
      <c r="V6" s="2">
        <v>0</v>
      </c>
    </row>
    <row r="7" spans="2:22" ht="36" customHeight="1" x14ac:dyDescent="0.25">
      <c r="B7" s="376" t="s">
        <v>422</v>
      </c>
      <c r="C7" s="377"/>
      <c r="D7" s="377"/>
      <c r="E7" s="377"/>
      <c r="F7" s="377"/>
      <c r="G7" s="377"/>
      <c r="H7" s="378"/>
      <c r="I7" s="381" t="s">
        <v>423</v>
      </c>
      <c r="J7" s="382"/>
      <c r="K7" s="382"/>
      <c r="L7" s="382"/>
      <c r="M7" s="382"/>
      <c r="N7" s="382"/>
      <c r="O7" s="382"/>
      <c r="P7" s="382"/>
      <c r="Q7" s="383"/>
      <c r="R7" s="89"/>
      <c r="U7" s="2">
        <v>7</v>
      </c>
      <c r="V7" s="2">
        <v>0</v>
      </c>
    </row>
    <row r="8" spans="2:22" ht="36" customHeight="1" x14ac:dyDescent="0.25">
      <c r="B8" s="368" t="s">
        <v>424</v>
      </c>
      <c r="C8" s="369" t="s">
        <v>425</v>
      </c>
      <c r="D8" s="369"/>
      <c r="E8" s="369" t="s">
        <v>108</v>
      </c>
      <c r="F8" s="369"/>
      <c r="G8" s="369" t="s">
        <v>426</v>
      </c>
      <c r="H8" s="370"/>
      <c r="I8" s="384" t="s">
        <v>425</v>
      </c>
      <c r="J8" s="379" t="s">
        <v>424</v>
      </c>
      <c r="K8" s="379" t="s">
        <v>427</v>
      </c>
      <c r="L8" s="379"/>
      <c r="M8" s="379" t="s">
        <v>428</v>
      </c>
      <c r="N8" s="379"/>
      <c r="O8" s="379" t="s">
        <v>429</v>
      </c>
      <c r="P8" s="379"/>
      <c r="Q8" s="380"/>
      <c r="R8" s="89"/>
      <c r="U8" s="2">
        <v>8</v>
      </c>
      <c r="V8" s="2">
        <v>0</v>
      </c>
    </row>
    <row r="9" spans="2:22" ht="35.25" customHeight="1" x14ac:dyDescent="0.25">
      <c r="B9" s="368"/>
      <c r="C9" s="369"/>
      <c r="D9" s="369"/>
      <c r="E9" s="369"/>
      <c r="F9" s="369"/>
      <c r="G9" s="369"/>
      <c r="H9" s="370"/>
      <c r="I9" s="384"/>
      <c r="J9" s="379"/>
      <c r="K9" s="379" t="s">
        <v>430</v>
      </c>
      <c r="L9" s="379"/>
      <c r="M9" s="379" t="s">
        <v>430</v>
      </c>
      <c r="N9" s="379"/>
      <c r="O9" s="379" t="s">
        <v>430</v>
      </c>
      <c r="P9" s="379"/>
      <c r="Q9" s="380"/>
      <c r="R9" s="89"/>
      <c r="U9" s="2">
        <v>9</v>
      </c>
      <c r="V9" s="2">
        <v>0</v>
      </c>
    </row>
    <row r="10" spans="2:22" ht="114" customHeight="1" x14ac:dyDescent="0.2">
      <c r="B10" s="14">
        <v>5</v>
      </c>
      <c r="C10" s="206" t="s">
        <v>431</v>
      </c>
      <c r="D10" s="206"/>
      <c r="E10" s="207" t="s">
        <v>432</v>
      </c>
      <c r="F10" s="207"/>
      <c r="G10" s="207" t="s">
        <v>433</v>
      </c>
      <c r="H10" s="371"/>
      <c r="I10" s="74" t="s">
        <v>434</v>
      </c>
      <c r="J10" s="15">
        <v>5</v>
      </c>
      <c r="K10" s="387" t="s">
        <v>435</v>
      </c>
      <c r="L10" s="207"/>
      <c r="M10" s="387" t="s">
        <v>436</v>
      </c>
      <c r="N10" s="387"/>
      <c r="O10" s="385" t="s">
        <v>437</v>
      </c>
      <c r="P10" s="385"/>
      <c r="Q10" s="386"/>
      <c r="R10" s="103"/>
      <c r="U10" s="2">
        <v>10</v>
      </c>
      <c r="V10" s="2">
        <v>0</v>
      </c>
    </row>
    <row r="11" spans="2:22" ht="114" customHeight="1" x14ac:dyDescent="0.2">
      <c r="B11" s="40">
        <v>4</v>
      </c>
      <c r="C11" s="233" t="s">
        <v>438</v>
      </c>
      <c r="D11" s="233"/>
      <c r="E11" s="207" t="s">
        <v>439</v>
      </c>
      <c r="F11" s="207"/>
      <c r="G11" s="207" t="s">
        <v>440</v>
      </c>
      <c r="H11" s="371"/>
      <c r="I11" s="74" t="s">
        <v>441</v>
      </c>
      <c r="J11" s="15">
        <v>4</v>
      </c>
      <c r="K11" s="387" t="s">
        <v>442</v>
      </c>
      <c r="L11" s="207"/>
      <c r="M11" s="387" t="s">
        <v>443</v>
      </c>
      <c r="N11" s="387"/>
      <c r="O11" s="385" t="s">
        <v>444</v>
      </c>
      <c r="P11" s="385"/>
      <c r="Q11" s="386"/>
      <c r="R11" s="103"/>
      <c r="U11" s="2">
        <v>11</v>
      </c>
      <c r="V11" s="2">
        <v>0</v>
      </c>
    </row>
    <row r="12" spans="2:22" ht="142.5" customHeight="1" x14ac:dyDescent="0.2">
      <c r="B12" s="132">
        <v>3</v>
      </c>
      <c r="C12" s="233" t="s">
        <v>445</v>
      </c>
      <c r="D12" s="233"/>
      <c r="E12" s="207" t="s">
        <v>446</v>
      </c>
      <c r="F12" s="207"/>
      <c r="G12" s="207" t="s">
        <v>447</v>
      </c>
      <c r="H12" s="371"/>
      <c r="I12" s="74" t="s">
        <v>448</v>
      </c>
      <c r="J12" s="15">
        <v>3</v>
      </c>
      <c r="K12" s="387" t="s">
        <v>449</v>
      </c>
      <c r="L12" s="207"/>
      <c r="M12" s="387" t="s">
        <v>450</v>
      </c>
      <c r="N12" s="387"/>
      <c r="O12" s="385" t="s">
        <v>451</v>
      </c>
      <c r="P12" s="385"/>
      <c r="Q12" s="386"/>
      <c r="R12" s="103"/>
      <c r="U12" s="2">
        <v>12</v>
      </c>
      <c r="V12" s="2">
        <v>0</v>
      </c>
    </row>
    <row r="13" spans="2:22" ht="114" customHeight="1" x14ac:dyDescent="0.2">
      <c r="B13" s="40">
        <v>2</v>
      </c>
      <c r="C13" s="233" t="s">
        <v>452</v>
      </c>
      <c r="D13" s="233"/>
      <c r="E13" s="207" t="s">
        <v>453</v>
      </c>
      <c r="F13" s="207"/>
      <c r="G13" s="207" t="s">
        <v>454</v>
      </c>
      <c r="H13" s="371"/>
      <c r="I13" s="74" t="s">
        <v>455</v>
      </c>
      <c r="J13" s="15">
        <v>2</v>
      </c>
      <c r="K13" s="387" t="s">
        <v>456</v>
      </c>
      <c r="L13" s="207"/>
      <c r="M13" s="387" t="s">
        <v>457</v>
      </c>
      <c r="N13" s="387"/>
      <c r="O13" s="385" t="s">
        <v>458</v>
      </c>
      <c r="P13" s="385"/>
      <c r="Q13" s="386"/>
      <c r="R13" s="104"/>
      <c r="T13" s="105"/>
      <c r="U13" s="2">
        <v>13</v>
      </c>
      <c r="V13" s="2">
        <v>0</v>
      </c>
    </row>
    <row r="14" spans="2:22" ht="114" customHeight="1" thickBot="1" x14ac:dyDescent="0.25">
      <c r="B14" s="71">
        <v>1</v>
      </c>
      <c r="C14" s="374" t="s">
        <v>459</v>
      </c>
      <c r="D14" s="374"/>
      <c r="E14" s="372" t="s">
        <v>460</v>
      </c>
      <c r="F14" s="372"/>
      <c r="G14" s="372" t="s">
        <v>461</v>
      </c>
      <c r="H14" s="373"/>
      <c r="I14" s="93" t="s">
        <v>462</v>
      </c>
      <c r="J14" s="36">
        <v>1</v>
      </c>
      <c r="K14" s="397" t="s">
        <v>463</v>
      </c>
      <c r="L14" s="372"/>
      <c r="M14" s="397" t="s">
        <v>464</v>
      </c>
      <c r="N14" s="397"/>
      <c r="O14" s="405" t="s">
        <v>465</v>
      </c>
      <c r="P14" s="405"/>
      <c r="Q14" s="406"/>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398" t="s">
        <v>466</v>
      </c>
      <c r="C16" s="399"/>
      <c r="D16" s="399"/>
      <c r="E16" s="399"/>
      <c r="F16" s="399"/>
      <c r="G16" s="399"/>
      <c r="H16" s="400"/>
      <c r="I16" s="401" t="s">
        <v>467</v>
      </c>
      <c r="J16" s="402"/>
      <c r="K16" s="402"/>
      <c r="L16" s="403"/>
      <c r="M16" s="403"/>
      <c r="N16" s="403"/>
      <c r="O16" s="403"/>
      <c r="P16" s="403"/>
      <c r="Q16" s="403"/>
      <c r="R16" s="404"/>
      <c r="U16" s="2">
        <v>16</v>
      </c>
      <c r="V16" s="2">
        <v>0</v>
      </c>
    </row>
    <row r="17" spans="2:22" ht="72.75" customHeight="1" thickBot="1" x14ac:dyDescent="0.25">
      <c r="B17" s="42"/>
      <c r="C17" s="5"/>
      <c r="D17" s="395"/>
      <c r="E17" s="396"/>
      <c r="F17" s="396"/>
      <c r="G17" s="396"/>
      <c r="H17" s="396"/>
      <c r="I17" s="68" t="s">
        <v>468</v>
      </c>
      <c r="J17" s="69" t="s">
        <v>469</v>
      </c>
      <c r="K17" s="70" t="s">
        <v>470</v>
      </c>
      <c r="L17" s="75" t="s">
        <v>471</v>
      </c>
      <c r="M17" s="388" t="s">
        <v>472</v>
      </c>
      <c r="N17" s="389"/>
      <c r="O17" s="389"/>
      <c r="P17" s="389"/>
      <c r="Q17" s="389"/>
      <c r="R17" s="390"/>
      <c r="U17" s="2">
        <v>17</v>
      </c>
      <c r="V17" s="2">
        <v>0</v>
      </c>
    </row>
    <row r="18" spans="2:22" ht="51.75" customHeight="1" thickBot="1" x14ac:dyDescent="0.25">
      <c r="B18" s="42"/>
      <c r="C18" s="45"/>
      <c r="D18" s="46">
        <v>1</v>
      </c>
      <c r="E18" s="47">
        <v>2</v>
      </c>
      <c r="F18" s="47">
        <v>3</v>
      </c>
      <c r="G18" s="47">
        <v>4</v>
      </c>
      <c r="H18" s="47">
        <v>5</v>
      </c>
      <c r="I18" s="366" t="s">
        <v>22</v>
      </c>
      <c r="J18" s="66" t="s">
        <v>77</v>
      </c>
      <c r="K18" s="67">
        <v>20</v>
      </c>
      <c r="L18" s="76" t="s">
        <v>473</v>
      </c>
      <c r="M18" s="391">
        <v>0</v>
      </c>
      <c r="N18" s="392"/>
      <c r="O18" s="392"/>
      <c r="P18" s="392"/>
      <c r="Q18" s="392"/>
      <c r="R18" s="393"/>
      <c r="U18" s="2">
        <v>18</v>
      </c>
      <c r="V18" s="2">
        <v>0</v>
      </c>
    </row>
    <row r="19" spans="2:22" ht="53.25" customHeight="1" x14ac:dyDescent="0.2">
      <c r="B19" s="439"/>
      <c r="C19" s="48">
        <v>5</v>
      </c>
      <c r="D19" s="49" t="s">
        <v>474</v>
      </c>
      <c r="E19" s="50" t="s">
        <v>474</v>
      </c>
      <c r="F19" s="51" t="s">
        <v>475</v>
      </c>
      <c r="G19" s="51" t="s">
        <v>475</v>
      </c>
      <c r="H19" s="86" t="s">
        <v>475</v>
      </c>
      <c r="I19" s="367"/>
      <c r="J19" s="43" t="s">
        <v>39</v>
      </c>
      <c r="K19" s="44">
        <v>15</v>
      </c>
      <c r="L19" s="76" t="s">
        <v>476</v>
      </c>
      <c r="M19" s="391">
        <v>1</v>
      </c>
      <c r="N19" s="392"/>
      <c r="O19" s="392"/>
      <c r="P19" s="392"/>
      <c r="Q19" s="392"/>
      <c r="R19" s="393"/>
      <c r="U19" s="2">
        <v>19</v>
      </c>
      <c r="V19" s="2">
        <v>0</v>
      </c>
    </row>
    <row r="20" spans="2:22" ht="53.25" customHeight="1" thickBot="1" x14ac:dyDescent="0.25">
      <c r="B20" s="440"/>
      <c r="C20" s="52">
        <v>4</v>
      </c>
      <c r="D20" s="53" t="s">
        <v>477</v>
      </c>
      <c r="E20" s="54" t="s">
        <v>474</v>
      </c>
      <c r="F20" s="54" t="s">
        <v>474</v>
      </c>
      <c r="G20" s="55" t="s">
        <v>475</v>
      </c>
      <c r="H20" s="87" t="s">
        <v>475</v>
      </c>
      <c r="I20" s="367"/>
      <c r="J20" s="43" t="s">
        <v>478</v>
      </c>
      <c r="K20" s="44">
        <v>10</v>
      </c>
      <c r="L20" s="73" t="s">
        <v>479</v>
      </c>
      <c r="M20" s="394">
        <v>2</v>
      </c>
      <c r="N20" s="230"/>
      <c r="O20" s="230"/>
      <c r="P20" s="230"/>
      <c r="Q20" s="230"/>
      <c r="R20" s="273"/>
      <c r="U20" s="2">
        <v>20</v>
      </c>
      <c r="V20" s="2">
        <v>0</v>
      </c>
    </row>
    <row r="21" spans="2:22" ht="53.25" customHeight="1" x14ac:dyDescent="0.2">
      <c r="B21" s="440"/>
      <c r="C21" s="52">
        <v>3</v>
      </c>
      <c r="D21" s="56" t="s">
        <v>480</v>
      </c>
      <c r="E21" s="57" t="s">
        <v>477</v>
      </c>
      <c r="F21" s="54" t="s">
        <v>474</v>
      </c>
      <c r="G21" s="55" t="s">
        <v>475</v>
      </c>
      <c r="H21" s="87" t="s">
        <v>475</v>
      </c>
      <c r="I21" s="365"/>
      <c r="J21" s="43" t="s">
        <v>481</v>
      </c>
      <c r="K21" s="44">
        <v>10</v>
      </c>
      <c r="U21" s="2">
        <v>21</v>
      </c>
      <c r="V21" s="2">
        <v>0</v>
      </c>
    </row>
    <row r="22" spans="2:22" ht="53.25" customHeight="1" x14ac:dyDescent="0.2">
      <c r="B22" s="440"/>
      <c r="C22" s="52">
        <v>2</v>
      </c>
      <c r="D22" s="56" t="s">
        <v>480</v>
      </c>
      <c r="E22" s="58" t="s">
        <v>480</v>
      </c>
      <c r="F22" s="57" t="s">
        <v>477</v>
      </c>
      <c r="G22" s="54" t="s">
        <v>474</v>
      </c>
      <c r="H22" s="87" t="s">
        <v>475</v>
      </c>
      <c r="I22" s="364" t="s">
        <v>24</v>
      </c>
      <c r="J22" s="43" t="s">
        <v>482</v>
      </c>
      <c r="K22" s="44">
        <v>20</v>
      </c>
      <c r="U22" s="2">
        <v>22</v>
      </c>
      <c r="V22" s="2">
        <v>0</v>
      </c>
    </row>
    <row r="23" spans="2:22" ht="53.25" customHeight="1" thickBot="1" x14ac:dyDescent="0.25">
      <c r="B23" s="441"/>
      <c r="C23" s="59">
        <v>1</v>
      </c>
      <c r="D23" s="60" t="s">
        <v>480</v>
      </c>
      <c r="E23" s="61" t="s">
        <v>480</v>
      </c>
      <c r="F23" s="62" t="s">
        <v>477</v>
      </c>
      <c r="G23" s="63" t="s">
        <v>474</v>
      </c>
      <c r="H23" s="88" t="s">
        <v>474</v>
      </c>
      <c r="I23" s="365"/>
      <c r="J23" s="43" t="s">
        <v>40</v>
      </c>
      <c r="K23" s="64">
        <v>15</v>
      </c>
      <c r="U23" s="2">
        <v>23</v>
      </c>
      <c r="V23" s="2">
        <v>0</v>
      </c>
    </row>
    <row r="24" spans="2:22" ht="53.25" customHeight="1" x14ac:dyDescent="0.2">
      <c r="F24" s="2"/>
      <c r="G24" s="2"/>
      <c r="H24" s="2"/>
      <c r="I24" s="364" t="s">
        <v>25</v>
      </c>
      <c r="J24" s="43" t="s">
        <v>41</v>
      </c>
      <c r="K24" s="44">
        <v>20</v>
      </c>
      <c r="U24" s="2">
        <v>24</v>
      </c>
      <c r="V24" s="2">
        <v>0</v>
      </c>
    </row>
    <row r="25" spans="2:22" ht="53.25" customHeight="1" x14ac:dyDescent="0.2">
      <c r="F25" s="2"/>
      <c r="G25" s="2"/>
      <c r="H25" s="2"/>
      <c r="I25" s="365"/>
      <c r="J25" s="43" t="s">
        <v>483</v>
      </c>
      <c r="K25" s="64">
        <v>10</v>
      </c>
      <c r="U25" s="2">
        <v>25</v>
      </c>
      <c r="V25" s="2">
        <v>0</v>
      </c>
    </row>
    <row r="26" spans="2:22" ht="53.25" customHeight="1" x14ac:dyDescent="0.2">
      <c r="F26" s="2"/>
      <c r="G26" s="2"/>
      <c r="H26" s="2"/>
      <c r="I26" s="364" t="s">
        <v>26</v>
      </c>
      <c r="J26" s="43" t="s">
        <v>42</v>
      </c>
      <c r="K26" s="64">
        <v>20</v>
      </c>
      <c r="U26" s="2">
        <v>26</v>
      </c>
      <c r="V26" s="2">
        <v>0</v>
      </c>
    </row>
    <row r="27" spans="2:22" ht="53.25" customHeight="1" x14ac:dyDescent="0.2">
      <c r="F27" s="2"/>
      <c r="G27" s="2"/>
      <c r="H27" s="2"/>
      <c r="I27" s="365"/>
      <c r="J27" s="43" t="s">
        <v>78</v>
      </c>
      <c r="K27" s="64">
        <v>10</v>
      </c>
      <c r="U27" s="2">
        <v>27</v>
      </c>
      <c r="V27" s="2">
        <v>0</v>
      </c>
    </row>
    <row r="28" spans="2:22" ht="53.25" customHeight="1" x14ac:dyDescent="0.2">
      <c r="F28" s="2"/>
      <c r="G28" s="2"/>
      <c r="H28" s="2"/>
      <c r="I28" s="364" t="s">
        <v>27</v>
      </c>
      <c r="J28" s="43" t="s">
        <v>43</v>
      </c>
      <c r="K28" s="64">
        <v>20</v>
      </c>
      <c r="U28" s="2">
        <v>28</v>
      </c>
      <c r="V28" s="2">
        <v>0</v>
      </c>
    </row>
    <row r="29" spans="2:22" ht="53.25" customHeight="1" x14ac:dyDescent="0.2">
      <c r="F29" s="2"/>
      <c r="G29" s="2"/>
      <c r="H29" s="2"/>
      <c r="I29" s="365"/>
      <c r="J29" s="43" t="s">
        <v>484</v>
      </c>
      <c r="K29" s="64">
        <v>10</v>
      </c>
      <c r="U29" s="2">
        <v>29</v>
      </c>
      <c r="V29" s="2">
        <v>0</v>
      </c>
    </row>
    <row r="30" spans="2:22" ht="53.25" customHeight="1" thickBot="1" x14ac:dyDescent="0.25">
      <c r="F30" s="2"/>
      <c r="G30" s="2"/>
      <c r="H30" s="2"/>
      <c r="I30" s="362" t="s">
        <v>485</v>
      </c>
      <c r="J30" s="363"/>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410" t="s">
        <v>486</v>
      </c>
      <c r="C32" s="411"/>
      <c r="D32" s="411"/>
      <c r="E32" s="411"/>
      <c r="F32" s="411"/>
      <c r="G32" s="411"/>
      <c r="H32" s="411"/>
      <c r="I32" s="411"/>
      <c r="J32" s="411"/>
      <c r="K32" s="411"/>
      <c r="L32" s="411"/>
      <c r="M32" s="411"/>
      <c r="N32" s="411"/>
      <c r="O32" s="412"/>
      <c r="U32" s="2">
        <v>32</v>
      </c>
      <c r="V32" s="2">
        <v>0</v>
      </c>
    </row>
    <row r="33" spans="2:22" ht="40.5" customHeight="1" x14ac:dyDescent="0.2">
      <c r="B33" s="433" t="s">
        <v>487</v>
      </c>
      <c r="C33" s="434"/>
      <c r="D33" s="434"/>
      <c r="E33" s="434"/>
      <c r="F33" s="434"/>
      <c r="G33" s="435" t="s">
        <v>423</v>
      </c>
      <c r="H33" s="435"/>
      <c r="I33" s="435"/>
      <c r="J33" s="436"/>
      <c r="K33" s="96"/>
      <c r="L33" s="97"/>
      <c r="M33" s="419" t="s">
        <v>423</v>
      </c>
      <c r="N33" s="419"/>
      <c r="O33" s="420"/>
      <c r="P33" s="5"/>
      <c r="Q33" s="5"/>
      <c r="R33" s="5"/>
      <c r="U33" s="2">
        <v>33</v>
      </c>
      <c r="V33" s="2">
        <v>0</v>
      </c>
    </row>
    <row r="34" spans="2:22" ht="40.5" customHeight="1" x14ac:dyDescent="0.2">
      <c r="B34" s="437" t="s">
        <v>488</v>
      </c>
      <c r="C34" s="438"/>
      <c r="D34" s="438" t="s">
        <v>489</v>
      </c>
      <c r="E34" s="438"/>
      <c r="F34" s="438"/>
      <c r="G34" s="422" t="s">
        <v>488</v>
      </c>
      <c r="H34" s="422"/>
      <c r="I34" s="422" t="s">
        <v>490</v>
      </c>
      <c r="J34" s="423"/>
      <c r="K34" s="98"/>
      <c r="L34" s="99"/>
      <c r="M34" s="82">
        <v>1</v>
      </c>
      <c r="N34" s="82">
        <v>2</v>
      </c>
      <c r="O34" s="94">
        <v>3</v>
      </c>
      <c r="P34" s="5"/>
      <c r="Q34" s="5"/>
      <c r="R34" s="5"/>
      <c r="U34" s="2">
        <v>34</v>
      </c>
      <c r="V34" s="2">
        <v>0</v>
      </c>
    </row>
    <row r="35" spans="2:22" ht="66" customHeight="1" x14ac:dyDescent="0.2">
      <c r="B35" s="40" t="s">
        <v>491</v>
      </c>
      <c r="C35" s="16">
        <v>3</v>
      </c>
      <c r="D35" s="206" t="s">
        <v>492</v>
      </c>
      <c r="E35" s="206"/>
      <c r="F35" s="206"/>
      <c r="G35" s="15" t="s">
        <v>493</v>
      </c>
      <c r="H35" s="15">
        <v>3</v>
      </c>
      <c r="I35" s="330" t="s">
        <v>494</v>
      </c>
      <c r="J35" s="424"/>
      <c r="K35" s="416" t="s">
        <v>487</v>
      </c>
      <c r="L35" s="82">
        <v>3</v>
      </c>
      <c r="M35" s="57" t="s">
        <v>445</v>
      </c>
      <c r="N35" s="57" t="s">
        <v>445</v>
      </c>
      <c r="O35" s="106" t="s">
        <v>495</v>
      </c>
      <c r="P35" s="7"/>
      <c r="Q35" s="7"/>
      <c r="R35" s="80"/>
      <c r="U35" s="2">
        <v>35</v>
      </c>
      <c r="V35" s="2">
        <v>0</v>
      </c>
    </row>
    <row r="36" spans="2:22" ht="66" customHeight="1" x14ac:dyDescent="0.2">
      <c r="B36" s="40" t="s">
        <v>496</v>
      </c>
      <c r="C36" s="16">
        <v>2</v>
      </c>
      <c r="D36" s="206" t="s">
        <v>497</v>
      </c>
      <c r="E36" s="206"/>
      <c r="F36" s="206"/>
      <c r="G36" s="15" t="s">
        <v>498</v>
      </c>
      <c r="H36" s="15">
        <v>2</v>
      </c>
      <c r="I36" s="330" t="s">
        <v>499</v>
      </c>
      <c r="J36" s="424"/>
      <c r="K36" s="417"/>
      <c r="L36" s="82">
        <v>2</v>
      </c>
      <c r="M36" s="95" t="s">
        <v>452</v>
      </c>
      <c r="N36" s="57" t="s">
        <v>445</v>
      </c>
      <c r="O36" s="107" t="s">
        <v>445</v>
      </c>
      <c r="P36" s="7"/>
      <c r="Q36" s="7"/>
      <c r="R36" s="80"/>
      <c r="U36" s="2">
        <v>36</v>
      </c>
      <c r="V36" s="2">
        <v>0</v>
      </c>
    </row>
    <row r="37" spans="2:22" ht="66" customHeight="1" thickBot="1" x14ac:dyDescent="0.25">
      <c r="B37" s="71" t="s">
        <v>500</v>
      </c>
      <c r="C37" s="81">
        <v>1</v>
      </c>
      <c r="D37" s="421" t="s">
        <v>501</v>
      </c>
      <c r="E37" s="421"/>
      <c r="F37" s="421"/>
      <c r="G37" s="36" t="s">
        <v>502</v>
      </c>
      <c r="H37" s="36">
        <v>1</v>
      </c>
      <c r="I37" s="425" t="s">
        <v>503</v>
      </c>
      <c r="J37" s="426"/>
      <c r="K37" s="418"/>
      <c r="L37" s="83">
        <v>1</v>
      </c>
      <c r="M37" s="84" t="s">
        <v>452</v>
      </c>
      <c r="N37" s="84" t="s">
        <v>452</v>
      </c>
      <c r="O37" s="108" t="s">
        <v>445</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407" t="s">
        <v>504</v>
      </c>
      <c r="N39" s="408"/>
      <c r="O39" s="409"/>
      <c r="P39" s="7"/>
      <c r="Q39" s="7"/>
      <c r="R39" s="80"/>
      <c r="U39" s="2">
        <v>39</v>
      </c>
      <c r="V39" s="2">
        <v>0</v>
      </c>
    </row>
    <row r="40" spans="2:22" ht="30.75" customHeight="1" x14ac:dyDescent="0.2">
      <c r="B40" s="1"/>
      <c r="C40" s="1"/>
      <c r="D40" s="7"/>
      <c r="E40" s="7"/>
      <c r="F40" s="7"/>
      <c r="G40" s="7"/>
      <c r="H40" s="7"/>
      <c r="I40" s="7"/>
      <c r="J40" s="7"/>
      <c r="L40" s="91"/>
      <c r="M40" s="407" t="s">
        <v>505</v>
      </c>
      <c r="N40" s="408"/>
      <c r="O40" s="409"/>
      <c r="P40" s="7"/>
      <c r="Q40" s="7"/>
      <c r="R40" s="80"/>
      <c r="U40" s="2">
        <v>40</v>
      </c>
      <c r="V40" s="2">
        <v>0</v>
      </c>
    </row>
    <row r="41" spans="2:22" ht="30.75" customHeight="1" x14ac:dyDescent="0.2">
      <c r="B41" s="1"/>
      <c r="C41" s="1"/>
      <c r="D41" s="7"/>
      <c r="E41" s="7"/>
      <c r="F41" s="7"/>
      <c r="G41" s="7"/>
      <c r="H41" s="7"/>
      <c r="I41" s="7"/>
      <c r="J41" s="7"/>
      <c r="L41" s="92"/>
      <c r="M41" s="407" t="s">
        <v>506</v>
      </c>
      <c r="N41" s="408"/>
      <c r="O41" s="409"/>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413" t="s">
        <v>82</v>
      </c>
      <c r="C43" s="414"/>
      <c r="D43" s="415"/>
      <c r="E43" s="7"/>
      <c r="F43" s="7"/>
      <c r="G43" s="7"/>
      <c r="H43" s="7"/>
      <c r="I43" s="7"/>
      <c r="J43" s="7"/>
      <c r="M43" s="85"/>
      <c r="N43" s="85"/>
      <c r="O43" s="85"/>
      <c r="P43" s="7"/>
      <c r="Q43" s="7"/>
      <c r="R43" s="80"/>
      <c r="U43" s="2">
        <v>43</v>
      </c>
      <c r="V43" s="2">
        <v>0</v>
      </c>
    </row>
    <row r="44" spans="2:22" ht="30.75" customHeight="1" x14ac:dyDescent="0.2">
      <c r="B44" s="112" t="s">
        <v>507</v>
      </c>
      <c r="C44" s="112"/>
      <c r="D44" s="112"/>
      <c r="E44" s="7"/>
      <c r="F44" s="7"/>
      <c r="G44" s="7"/>
      <c r="H44" s="7"/>
      <c r="I44" s="7"/>
      <c r="J44" s="7"/>
      <c r="M44" s="85"/>
      <c r="N44" s="85"/>
      <c r="O44" s="85"/>
      <c r="P44" s="7"/>
      <c r="Q44" s="7"/>
      <c r="R44" s="80"/>
      <c r="U44" s="2">
        <v>44</v>
      </c>
      <c r="V44" s="2">
        <v>0</v>
      </c>
    </row>
    <row r="45" spans="2:22" ht="30.75" customHeight="1" x14ac:dyDescent="0.2">
      <c r="B45" s="112" t="s">
        <v>508</v>
      </c>
      <c r="C45" s="112"/>
      <c r="D45" s="112"/>
      <c r="E45" s="7"/>
      <c r="F45" s="7"/>
      <c r="G45" s="7"/>
      <c r="H45" s="7"/>
      <c r="I45" s="7"/>
      <c r="J45" s="7"/>
      <c r="M45" s="85"/>
      <c r="N45" s="85"/>
      <c r="O45" s="85"/>
      <c r="P45" s="7"/>
      <c r="Q45" s="7"/>
      <c r="R45" s="80"/>
      <c r="U45" s="2">
        <v>45</v>
      </c>
      <c r="V45" s="2">
        <v>0</v>
      </c>
    </row>
    <row r="46" spans="2:22" ht="30.75" customHeight="1" x14ac:dyDescent="0.2">
      <c r="B46" s="112" t="s">
        <v>509</v>
      </c>
      <c r="C46" s="112"/>
      <c r="D46" s="112"/>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27"/>
  <sheetViews>
    <sheetView tabSelected="1" view="pageBreakPreview" zoomScaleNormal="91" zoomScaleSheetLayoutView="100" workbookViewId="0">
      <selection activeCell="C15" sqref="C15:E15"/>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42"/>
      <c r="B1" s="442"/>
      <c r="C1" s="443" t="s">
        <v>0</v>
      </c>
      <c r="D1" s="444"/>
      <c r="E1" s="445"/>
      <c r="F1" s="446"/>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42"/>
      <c r="B2" s="442"/>
      <c r="C2" s="443" t="s">
        <v>510</v>
      </c>
      <c r="D2" s="444"/>
      <c r="E2" s="445"/>
      <c r="F2" s="447"/>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42"/>
      <c r="B3" s="442"/>
      <c r="C3" s="19" t="s">
        <v>511</v>
      </c>
      <c r="D3" s="19" t="s">
        <v>122</v>
      </c>
      <c r="E3" s="19" t="s">
        <v>512</v>
      </c>
      <c r="F3" s="448"/>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49" t="s">
        <v>513</v>
      </c>
      <c r="B4" s="449"/>
      <c r="C4" s="449"/>
      <c r="D4" s="449"/>
      <c r="E4" s="449"/>
      <c r="F4" s="449"/>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125</v>
      </c>
      <c r="B5" s="22" t="s">
        <v>514</v>
      </c>
      <c r="C5" s="332" t="s">
        <v>515</v>
      </c>
      <c r="D5" s="453"/>
      <c r="E5" s="333"/>
      <c r="F5" s="4" t="s">
        <v>516</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28.9" customHeight="1" x14ac:dyDescent="0.2">
      <c r="A6" s="23">
        <v>1</v>
      </c>
      <c r="B6" s="24">
        <v>45742</v>
      </c>
      <c r="C6" s="454" t="s">
        <v>517</v>
      </c>
      <c r="D6" s="455"/>
      <c r="E6" s="456"/>
      <c r="F6" s="15" t="s">
        <v>518</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28.9" customHeight="1" x14ac:dyDescent="0.2">
      <c r="A7" s="23">
        <v>2</v>
      </c>
      <c r="B7" s="24">
        <v>45938</v>
      </c>
      <c r="C7" s="454" t="s">
        <v>519</v>
      </c>
      <c r="D7" s="455"/>
      <c r="E7" s="456"/>
      <c r="F7" s="15" t="s">
        <v>520</v>
      </c>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3.5" customHeight="1" x14ac:dyDescent="0.2">
      <c r="A8" s="23">
        <v>3</v>
      </c>
      <c r="B8" s="188">
        <v>45958</v>
      </c>
      <c r="C8" s="454" t="s">
        <v>539</v>
      </c>
      <c r="D8" s="457"/>
      <c r="E8" s="458"/>
      <c r="F8" s="15" t="s">
        <v>518</v>
      </c>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x14ac:dyDescent="0.2">
      <c r="A9" s="23"/>
      <c r="B9" s="24"/>
      <c r="C9" s="450"/>
      <c r="D9" s="451"/>
      <c r="E9" s="452"/>
      <c r="F9" s="23"/>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x14ac:dyDescent="0.2">
      <c r="A10" s="23"/>
      <c r="B10" s="24"/>
      <c r="C10" s="450"/>
      <c r="D10" s="451"/>
      <c r="E10" s="452"/>
      <c r="F10" s="23"/>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x14ac:dyDescent="0.2">
      <c r="A11" s="23"/>
      <c r="B11" s="24"/>
      <c r="C11" s="450"/>
      <c r="D11" s="451"/>
      <c r="E11" s="452"/>
      <c r="F11" s="23"/>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x14ac:dyDescent="0.2">
      <c r="A12" s="23"/>
      <c r="B12" s="24"/>
      <c r="C12" s="450"/>
      <c r="D12" s="451"/>
      <c r="E12" s="452"/>
      <c r="F12" s="23"/>
      <c r="H12" s="26"/>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x14ac:dyDescent="0.2">
      <c r="A13" s="23"/>
      <c r="B13" s="24"/>
      <c r="C13" s="450"/>
      <c r="D13" s="451"/>
      <c r="E13" s="452"/>
      <c r="F13" s="23"/>
      <c r="H13" s="26"/>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7"/>
      <c r="B14" s="28"/>
      <c r="C14" s="450"/>
      <c r="D14" s="451"/>
      <c r="E14" s="452"/>
      <c r="F14" s="23"/>
      <c r="H14" s="26"/>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7"/>
      <c r="B15" s="28"/>
      <c r="C15" s="450"/>
      <c r="D15" s="451"/>
      <c r="E15" s="452"/>
      <c r="F15" s="23"/>
      <c r="H15" s="26"/>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50"/>
      <c r="D16" s="451"/>
      <c r="E16" s="452"/>
      <c r="F16" s="23"/>
      <c r="H16" s="26"/>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50"/>
      <c r="D17" s="451"/>
      <c r="E17" s="452"/>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50"/>
      <c r="D18" s="451"/>
      <c r="E18" s="452"/>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50"/>
      <c r="D19" s="451"/>
      <c r="E19" s="452"/>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3"/>
      <c r="B20" s="24"/>
      <c r="C20" s="450"/>
      <c r="D20" s="451"/>
      <c r="E20" s="452"/>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3"/>
      <c r="B21" s="24"/>
      <c r="C21" s="450"/>
      <c r="D21" s="451"/>
      <c r="E21" s="452"/>
      <c r="F21" s="23"/>
      <c r="G21" s="21"/>
      <c r="H21" s="29"/>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row>
    <row r="22" spans="1:64" x14ac:dyDescent="0.2">
      <c r="A22" s="23"/>
      <c r="B22" s="24"/>
      <c r="C22" s="450"/>
      <c r="D22" s="451"/>
      <c r="E22" s="452"/>
      <c r="F22" s="23"/>
      <c r="G22" s="21"/>
      <c r="H22" s="29"/>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row>
    <row r="23" spans="1:64" x14ac:dyDescent="0.2">
      <c r="A23" s="30"/>
      <c r="B23" s="31"/>
      <c r="C23" s="450"/>
      <c r="D23" s="451"/>
      <c r="E23" s="452"/>
      <c r="F23" s="15"/>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30"/>
      <c r="B24" s="31"/>
      <c r="C24" s="450"/>
      <c r="D24" s="451"/>
      <c r="E24" s="452"/>
      <c r="F24" s="15"/>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30"/>
      <c r="B25" s="31"/>
      <c r="C25" s="450"/>
      <c r="D25" s="451"/>
      <c r="E25" s="452"/>
      <c r="F25" s="15"/>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30"/>
      <c r="B26" s="31"/>
      <c r="C26" s="450"/>
      <c r="D26" s="451"/>
      <c r="E26" s="452"/>
      <c r="F26" s="15"/>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30"/>
      <c r="B27" s="31"/>
      <c r="C27" s="450"/>
      <c r="D27" s="451"/>
      <c r="E27" s="452"/>
      <c r="F27" s="15"/>
      <c r="H27" s="26"/>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row>
    <row r="28" spans="1:64" x14ac:dyDescent="0.2">
      <c r="A28" s="30"/>
      <c r="B28" s="31"/>
      <c r="C28" s="450"/>
      <c r="D28" s="451"/>
      <c r="E28" s="452"/>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x14ac:dyDescent="0.2">
      <c r="A29" s="30"/>
      <c r="B29" s="31"/>
      <c r="C29" s="450"/>
      <c r="D29" s="451"/>
      <c r="E29" s="452"/>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50"/>
      <c r="D30" s="451"/>
      <c r="E30" s="452"/>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2"/>
      <c r="B31" s="33"/>
      <c r="C31" s="33"/>
      <c r="D31" s="33"/>
      <c r="E31" s="25"/>
      <c r="F31" s="32"/>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2"/>
      <c r="B32" s="33"/>
      <c r="C32" s="33"/>
      <c r="D32" s="33"/>
      <c r="E32" s="20"/>
      <c r="F32" s="32"/>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2"/>
      <c r="B33" s="33"/>
      <c r="C33" s="33"/>
      <c r="D33" s="33"/>
      <c r="E33" s="20"/>
      <c r="F33" s="32"/>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2"/>
      <c r="B34" s="33"/>
      <c r="C34" s="33"/>
      <c r="D34" s="33"/>
      <c r="E34" s="20"/>
      <c r="F34" s="32"/>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2"/>
      <c r="B35" s="33"/>
      <c r="C35" s="33"/>
      <c r="D35" s="33"/>
      <c r="E35" s="20"/>
      <c r="F35" s="32"/>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2"/>
      <c r="B36" s="32"/>
      <c r="C36" s="32"/>
      <c r="D36" s="32"/>
      <c r="E36" s="20"/>
      <c r="F36" s="20"/>
      <c r="H36" s="26"/>
      <c r="AO36" s="20"/>
      <c r="AP36" s="20"/>
      <c r="AQ36" s="20"/>
      <c r="AR36" s="20"/>
      <c r="AS36" s="20"/>
      <c r="AT36" s="20"/>
      <c r="AU36" s="20"/>
      <c r="AV36" s="20"/>
      <c r="AW36" s="20"/>
      <c r="AX36" s="20"/>
      <c r="AY36" s="20"/>
      <c r="AZ36" s="20"/>
      <c r="BA36" s="20"/>
      <c r="BB36" s="20"/>
      <c r="BC36" s="20"/>
      <c r="BD36" s="20"/>
      <c r="BE36" s="20"/>
      <c r="BF36" s="20"/>
      <c r="BG36" s="20"/>
      <c r="BH36" s="20"/>
      <c r="BI36" s="20"/>
      <c r="BJ36" s="20"/>
    </row>
    <row r="37" spans="1:64" x14ac:dyDescent="0.2">
      <c r="A37" s="32"/>
      <c r="B37" s="32"/>
      <c r="C37" s="32"/>
      <c r="D37" s="32"/>
      <c r="E37" s="20"/>
      <c r="F37" s="20"/>
      <c r="H37" s="26"/>
      <c r="AO37" s="20"/>
      <c r="AP37" s="20"/>
      <c r="AQ37" s="20"/>
      <c r="AR37" s="20"/>
      <c r="AS37" s="20"/>
      <c r="AT37" s="20"/>
      <c r="AU37" s="20"/>
      <c r="AV37" s="20"/>
      <c r="AW37" s="20"/>
      <c r="AX37" s="20"/>
      <c r="AY37" s="20"/>
      <c r="AZ37" s="20"/>
      <c r="BA37" s="20"/>
      <c r="BB37" s="20"/>
      <c r="BC37" s="20"/>
      <c r="BD37" s="20"/>
      <c r="BE37" s="20"/>
      <c r="BF37" s="20"/>
      <c r="BG37" s="20"/>
      <c r="BH37" s="20"/>
      <c r="BI37" s="20"/>
      <c r="BJ37" s="20"/>
    </row>
    <row r="38" spans="1:64" x14ac:dyDescent="0.2">
      <c r="A38" s="32"/>
      <c r="B38" s="32"/>
      <c r="C38" s="32"/>
      <c r="D38" s="32"/>
      <c r="E38" s="20"/>
      <c r="F38" s="20"/>
      <c r="H38" s="26"/>
      <c r="AO38" s="20"/>
      <c r="AP38" s="20"/>
      <c r="AQ38" s="20"/>
      <c r="AR38" s="20"/>
      <c r="AS38" s="20"/>
      <c r="AT38" s="20"/>
      <c r="AU38" s="20"/>
      <c r="AV38" s="20"/>
      <c r="AW38" s="20"/>
      <c r="AX38" s="20"/>
      <c r="AY38" s="20"/>
      <c r="AZ38" s="20"/>
      <c r="BA38" s="20"/>
      <c r="BB38" s="20"/>
      <c r="BC38" s="20"/>
      <c r="BD38" s="20"/>
      <c r="BE38" s="20"/>
      <c r="BF38" s="20"/>
      <c r="BG38" s="20"/>
      <c r="BH38" s="20"/>
      <c r="BI38" s="20"/>
      <c r="BJ38" s="20"/>
    </row>
    <row r="39" spans="1:64" x14ac:dyDescent="0.2">
      <c r="A39" s="32"/>
      <c r="B39" s="32"/>
      <c r="C39" s="32"/>
      <c r="D39" s="32"/>
      <c r="E39" s="20"/>
      <c r="F39" s="20"/>
      <c r="H39" s="26"/>
      <c r="AO39" s="20"/>
      <c r="AP39" s="20"/>
      <c r="AQ39" s="20"/>
      <c r="AR39" s="20"/>
      <c r="AS39" s="20"/>
      <c r="AT39" s="20"/>
      <c r="AU39" s="20"/>
      <c r="AV39" s="20"/>
      <c r="AW39" s="20"/>
      <c r="AX39" s="20"/>
      <c r="AY39" s="20"/>
      <c r="AZ39" s="20"/>
      <c r="BA39" s="20"/>
      <c r="BB39" s="20"/>
      <c r="BC39" s="20"/>
      <c r="BD39" s="20"/>
      <c r="BE39" s="20"/>
      <c r="BF39" s="20"/>
      <c r="BG39" s="20"/>
      <c r="BH39" s="20"/>
      <c r="BI39" s="20"/>
      <c r="BJ39" s="20"/>
    </row>
    <row r="40" spans="1:64" x14ac:dyDescent="0.2">
      <c r="A40" s="32"/>
      <c r="B40" s="32"/>
      <c r="C40" s="32"/>
      <c r="D40" s="32"/>
      <c r="E40" s="20"/>
      <c r="F40" s="20"/>
      <c r="H40" s="26"/>
      <c r="AO40" s="20"/>
      <c r="AP40" s="20"/>
      <c r="AQ40" s="20"/>
      <c r="AR40" s="20"/>
      <c r="AS40" s="20"/>
      <c r="AT40" s="20"/>
      <c r="AU40" s="20"/>
      <c r="AV40" s="20"/>
      <c r="AW40" s="20"/>
      <c r="AX40" s="20"/>
      <c r="AY40" s="20"/>
      <c r="AZ40" s="20"/>
      <c r="BA40" s="20"/>
      <c r="BB40" s="20"/>
      <c r="BC40" s="20"/>
      <c r="BD40" s="20"/>
      <c r="BE40" s="20"/>
      <c r="BF40" s="20"/>
      <c r="BG40" s="20"/>
      <c r="BH40" s="20"/>
      <c r="BI40" s="20"/>
      <c r="BJ40" s="20"/>
    </row>
    <row r="41" spans="1:64" x14ac:dyDescent="0.2">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3"/>
      <c r="C44" s="33"/>
      <c r="D44" s="33"/>
      <c r="E44" s="20"/>
      <c r="F44" s="32"/>
      <c r="H44" s="26"/>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row>
    <row r="45" spans="1:64" x14ac:dyDescent="0.2">
      <c r="A45" s="32"/>
      <c r="B45" s="33"/>
      <c r="C45" s="33"/>
      <c r="D45" s="33"/>
      <c r="E45" s="20"/>
      <c r="F45" s="32"/>
      <c r="H45" s="26"/>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row>
    <row r="46" spans="1:64" x14ac:dyDescent="0.2">
      <c r="A46" s="32"/>
      <c r="B46" s="33"/>
      <c r="C46" s="33"/>
      <c r="D46" s="33"/>
      <c r="E46" s="20"/>
      <c r="F46" s="32"/>
      <c r="H46" s="26"/>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row>
    <row r="47" spans="1:64" x14ac:dyDescent="0.2">
      <c r="A47" s="32"/>
      <c r="B47" s="33"/>
      <c r="C47" s="33"/>
      <c r="D47" s="33"/>
      <c r="E47" s="20"/>
      <c r="F47" s="32"/>
      <c r="H47" s="26"/>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row>
    <row r="48" spans="1:64" x14ac:dyDescent="0.2">
      <c r="A48" s="32"/>
      <c r="B48" s="33"/>
      <c r="C48" s="33"/>
      <c r="D48" s="33"/>
      <c r="E48" s="20"/>
      <c r="F48" s="32"/>
      <c r="H48" s="26"/>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row>
    <row r="49" spans="1:64" x14ac:dyDescent="0.2">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sheetData>
  <mergeCells count="31">
    <mergeCell ref="C29:E29"/>
    <mergeCell ref="C30:E30"/>
    <mergeCell ref="C23:E23"/>
    <mergeCell ref="C24:E24"/>
    <mergeCell ref="C25:E25"/>
    <mergeCell ref="C26:E26"/>
    <mergeCell ref="C27:E27"/>
    <mergeCell ref="C28:E28"/>
    <mergeCell ref="C22:E22"/>
    <mergeCell ref="C11:E11"/>
    <mergeCell ref="C12:E12"/>
    <mergeCell ref="C13:E13"/>
    <mergeCell ref="C14:E14"/>
    <mergeCell ref="C15:E15"/>
    <mergeCell ref="C16:E16"/>
    <mergeCell ref="C17:E17"/>
    <mergeCell ref="C18:E18"/>
    <mergeCell ref="C19:E19"/>
    <mergeCell ref="C20:E20"/>
    <mergeCell ref="C21:E21"/>
    <mergeCell ref="C10:E10"/>
    <mergeCell ref="C5:E5"/>
    <mergeCell ref="C6:E6"/>
    <mergeCell ref="C7:E7"/>
    <mergeCell ref="C8:E8"/>
    <mergeCell ref="C9:E9"/>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5" t="s">
        <v>521</v>
      </c>
      <c r="B1" s="135" t="s">
        <v>522</v>
      </c>
      <c r="C1" s="135" t="s">
        <v>523</v>
      </c>
      <c r="D1" s="135" t="s">
        <v>524</v>
      </c>
      <c r="E1" s="135" t="s">
        <v>525</v>
      </c>
      <c r="F1" s="135" t="s">
        <v>526</v>
      </c>
      <c r="G1" s="135" t="s">
        <v>527</v>
      </c>
      <c r="H1" s="135" t="s">
        <v>528</v>
      </c>
    </row>
    <row r="2" spans="1:8" ht="26.25" customHeight="1" x14ac:dyDescent="0.2">
      <c r="A2" s="136" t="s">
        <v>157</v>
      </c>
      <c r="B2" s="133" t="s">
        <v>174</v>
      </c>
      <c r="C2" s="134" t="s">
        <v>183</v>
      </c>
      <c r="D2" s="133" t="s">
        <v>74</v>
      </c>
      <c r="E2" s="133" t="s">
        <v>227</v>
      </c>
      <c r="F2" s="133" t="s">
        <v>241</v>
      </c>
      <c r="G2" s="134" t="s">
        <v>246</v>
      </c>
      <c r="H2" s="139" t="s">
        <v>252</v>
      </c>
    </row>
    <row r="3" spans="1:8" ht="26.25" customHeight="1" x14ac:dyDescent="0.2">
      <c r="A3" s="136" t="s">
        <v>159</v>
      </c>
      <c r="B3" s="133" t="s">
        <v>176</v>
      </c>
      <c r="C3" s="134" t="s">
        <v>185</v>
      </c>
      <c r="D3" s="133" t="s">
        <v>199</v>
      </c>
      <c r="E3" s="133" t="s">
        <v>229</v>
      </c>
      <c r="F3" s="142" t="s">
        <v>243</v>
      </c>
      <c r="G3" s="134" t="s">
        <v>529</v>
      </c>
      <c r="H3" s="134"/>
    </row>
    <row r="4" spans="1:8" ht="26.25" customHeight="1" x14ac:dyDescent="0.2">
      <c r="A4" s="137" t="s">
        <v>161</v>
      </c>
      <c r="B4" s="134" t="s">
        <v>178</v>
      </c>
      <c r="C4" s="134" t="s">
        <v>187</v>
      </c>
      <c r="D4" s="133" t="s">
        <v>201</v>
      </c>
      <c r="E4" s="134" t="s">
        <v>530</v>
      </c>
      <c r="F4" s="133"/>
      <c r="G4" s="114" t="s">
        <v>531</v>
      </c>
      <c r="H4" s="133"/>
    </row>
    <row r="5" spans="1:8" ht="26.25" customHeight="1" x14ac:dyDescent="0.2">
      <c r="A5" s="137" t="s">
        <v>163</v>
      </c>
      <c r="B5" s="139" t="s">
        <v>180</v>
      </c>
      <c r="C5" s="133" t="s">
        <v>189</v>
      </c>
      <c r="D5" s="133" t="s">
        <v>203</v>
      </c>
      <c r="E5" s="133" t="s">
        <v>232</v>
      </c>
      <c r="F5" s="133"/>
      <c r="G5" s="140" t="s">
        <v>532</v>
      </c>
      <c r="H5" s="133"/>
    </row>
    <row r="6" spans="1:8" ht="26.25" customHeight="1" x14ac:dyDescent="0.2">
      <c r="A6" s="136" t="s">
        <v>165</v>
      </c>
      <c r="B6" s="117"/>
      <c r="C6" s="114" t="s">
        <v>191</v>
      </c>
      <c r="D6" s="134" t="s">
        <v>533</v>
      </c>
      <c r="E6" s="133" t="s">
        <v>229</v>
      </c>
      <c r="F6" s="133"/>
      <c r="G6" s="117"/>
      <c r="H6" s="117"/>
    </row>
    <row r="7" spans="1:8" ht="26.25" customHeight="1" x14ac:dyDescent="0.2">
      <c r="A7" s="136" t="s">
        <v>167</v>
      </c>
      <c r="B7" s="117"/>
      <c r="C7" s="114" t="s">
        <v>534</v>
      </c>
      <c r="D7" s="134" t="s">
        <v>206</v>
      </c>
      <c r="E7" s="133" t="s">
        <v>235</v>
      </c>
      <c r="F7" s="133"/>
      <c r="G7" s="117"/>
      <c r="H7" s="117"/>
    </row>
    <row r="8" spans="1:8" ht="26.25" customHeight="1" x14ac:dyDescent="0.2">
      <c r="A8" s="137" t="s">
        <v>169</v>
      </c>
      <c r="B8" s="114"/>
      <c r="C8" s="114" t="s">
        <v>535</v>
      </c>
      <c r="D8" s="133" t="s">
        <v>208</v>
      </c>
      <c r="E8" s="133" t="s">
        <v>220</v>
      </c>
      <c r="F8" s="133"/>
      <c r="G8" s="117"/>
      <c r="H8" s="117"/>
    </row>
    <row r="9" spans="1:8" ht="26.25" customHeight="1" x14ac:dyDescent="0.2">
      <c r="A9" s="136" t="s">
        <v>171</v>
      </c>
      <c r="B9" s="117"/>
      <c r="C9" s="114" t="s">
        <v>536</v>
      </c>
      <c r="D9" s="134" t="s">
        <v>210</v>
      </c>
      <c r="E9" s="139" t="s">
        <v>238</v>
      </c>
      <c r="F9" s="133"/>
      <c r="G9" s="117"/>
      <c r="H9" s="117"/>
    </row>
    <row r="10" spans="1:8" ht="26.25" customHeight="1" x14ac:dyDescent="0.2">
      <c r="A10" s="136"/>
      <c r="B10" s="117"/>
      <c r="C10" s="114" t="s">
        <v>537</v>
      </c>
      <c r="D10" s="134" t="s">
        <v>212</v>
      </c>
      <c r="E10" s="134"/>
      <c r="F10" s="114"/>
      <c r="G10" s="114"/>
      <c r="H10" s="114"/>
    </row>
    <row r="11" spans="1:8" ht="26.25" customHeight="1" x14ac:dyDescent="0.2">
      <c r="A11" s="136"/>
      <c r="B11" s="117"/>
      <c r="C11" s="140" t="s">
        <v>197</v>
      </c>
      <c r="D11" s="133" t="s">
        <v>214</v>
      </c>
      <c r="E11" s="133"/>
      <c r="F11" s="117"/>
      <c r="G11" s="117"/>
      <c r="H11" s="117"/>
    </row>
    <row r="12" spans="1:8" ht="26.25" customHeight="1" x14ac:dyDescent="0.2">
      <c r="A12" s="137"/>
      <c r="B12" s="114"/>
      <c r="C12" s="114"/>
      <c r="D12" s="114" t="s">
        <v>216</v>
      </c>
      <c r="E12" s="134"/>
      <c r="F12" s="114"/>
      <c r="G12" s="114"/>
      <c r="H12" s="114"/>
    </row>
    <row r="13" spans="1:8" ht="26.25" customHeight="1" x14ac:dyDescent="0.2">
      <c r="A13" s="136"/>
      <c r="B13" s="117"/>
      <c r="C13" s="117"/>
      <c r="D13" s="117" t="s">
        <v>218</v>
      </c>
      <c r="E13" s="133"/>
      <c r="F13" s="117"/>
      <c r="G13" s="117"/>
      <c r="H13" s="117"/>
    </row>
    <row r="14" spans="1:8" ht="26.25" customHeight="1" x14ac:dyDescent="0.2">
      <c r="A14" s="136"/>
      <c r="B14" s="117"/>
      <c r="C14" s="117"/>
      <c r="D14" s="117" t="s">
        <v>220</v>
      </c>
      <c r="E14" s="133"/>
      <c r="F14" s="117"/>
      <c r="G14" s="117"/>
      <c r="H14" s="117"/>
    </row>
    <row r="15" spans="1:8" ht="26.25" customHeight="1" x14ac:dyDescent="0.2">
      <c r="A15" s="136"/>
      <c r="B15" s="117"/>
      <c r="C15" s="117"/>
      <c r="D15" s="117" t="s">
        <v>222</v>
      </c>
      <c r="E15" s="133"/>
      <c r="F15" s="117"/>
      <c r="G15" s="117"/>
      <c r="H15" s="117"/>
    </row>
    <row r="16" spans="1:8" ht="26.25" customHeight="1" x14ac:dyDescent="0.2">
      <c r="A16" s="138"/>
      <c r="B16" s="114"/>
      <c r="C16" s="114"/>
      <c r="D16" s="141" t="s">
        <v>224</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2025-11-10T03:41:49Z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