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2. GESTIÓN DOCUMENTAL Y ARCHIVO/"/>
    </mc:Choice>
  </mc:AlternateContent>
  <xr:revisionPtr revIDLastSave="126" documentId="13_ncr:1_{9B2B416E-7E95-49B1-9ECC-EC6412E9E8BB}" xr6:coauthVersionLast="47" xr6:coauthVersionMax="47" xr10:uidLastSave="{EEA2F130-BF0C-40D6-BEC6-2BE6BD42C26C}"/>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Actualización'!$A$1:$F$35</definedName>
    <definedName name="_xlnm.Print_Area" localSheetId="6">'Datos R fiscal'!$A$1:$H$16</definedName>
    <definedName name="_xlnm.Print_Area" localSheetId="4">Instrucciones!$A$1:$R$47</definedName>
    <definedName name="_xlnm.Print_Area" localSheetId="0">Mapa!$A$1:$AQ$41</definedName>
    <definedName name="_xlnm.Print_Area" localSheetId="2">'Puntos de riesgo fiscal'!$A$1:$C$55</definedName>
    <definedName name="_xlnm.Print_Area" localSheetId="1">'Val. Imp. Corrupcion'!$A$1:$K$31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4" i="9" l="1"/>
  <c r="Y14" i="9"/>
  <c r="W14" i="9"/>
  <c r="U14" i="9"/>
  <c r="S14" i="9"/>
  <c r="O14" i="9"/>
  <c r="AA28" i="9"/>
  <c r="Y28" i="9"/>
  <c r="W28" i="9"/>
  <c r="U28" i="9"/>
  <c r="S28" i="9"/>
  <c r="AD28" i="9" s="1"/>
  <c r="O28" i="9"/>
  <c r="AA27" i="9"/>
  <c r="Y27" i="9"/>
  <c r="W27" i="9"/>
  <c r="U27" i="9"/>
  <c r="S27" i="9"/>
  <c r="AA26" i="9"/>
  <c r="Y26" i="9"/>
  <c r="W26" i="9"/>
  <c r="U26" i="9"/>
  <c r="S26" i="9"/>
  <c r="O27" i="9"/>
  <c r="O26" i="9"/>
  <c r="AB14" i="9" l="1"/>
  <c r="AC14" i="9" s="1"/>
  <c r="AB28" i="9"/>
  <c r="AC28" i="9" s="1"/>
  <c r="AE28" i="9" s="1"/>
  <c r="AB27" i="9"/>
  <c r="AC27" i="9" s="1"/>
  <c r="AD27" i="9"/>
  <c r="AB26" i="9"/>
  <c r="AC26" i="9" s="1"/>
  <c r="AD14" i="9" l="1"/>
  <c r="AE14" i="9" s="1"/>
  <c r="AE27" i="9"/>
  <c r="AD26" i="9"/>
  <c r="S13" i="9"/>
  <c r="U13" i="9"/>
  <c r="W13" i="9"/>
  <c r="Y13" i="9"/>
  <c r="AA13" i="9"/>
  <c r="O32" i="9"/>
  <c r="Q32" i="9" s="1"/>
  <c r="O33" i="9"/>
  <c r="Q33" i="9" s="1"/>
  <c r="S22" i="9"/>
  <c r="AD22" i="9" s="1"/>
  <c r="S18" i="9"/>
  <c r="S12" i="9"/>
  <c r="O13" i="9"/>
  <c r="U12" i="9"/>
  <c r="W12" i="9"/>
  <c r="Y12" i="9"/>
  <c r="AA12" i="9"/>
  <c r="O12" i="9"/>
  <c r="O22" i="9"/>
  <c r="O18" i="9"/>
  <c r="F10" i="10"/>
  <c r="F9" i="10"/>
  <c r="F8" i="10"/>
  <c r="F7" i="10"/>
  <c r="F6" i="10"/>
  <c r="F5" i="10"/>
  <c r="F4" i="10"/>
  <c r="F3" i="10"/>
  <c r="AE26" i="9" l="1"/>
  <c r="AB13" i="9"/>
  <c r="AC13" i="9" s="1"/>
  <c r="AD13" i="9"/>
  <c r="AB12" i="9"/>
  <c r="AD12" i="9" l="1"/>
  <c r="AC12" i="9"/>
  <c r="AE13" i="9"/>
  <c r="AE12" i="9" l="1"/>
  <c r="AA22" i="9"/>
  <c r="Y22" i="9"/>
  <c r="W22" i="9"/>
  <c r="U22" i="9"/>
  <c r="AA18" i="9"/>
  <c r="Y18" i="9"/>
  <c r="W18" i="9"/>
  <c r="U18" i="9"/>
  <c r="AA11" i="9"/>
  <c r="Y11" i="9"/>
  <c r="W11" i="9"/>
  <c r="U11" i="9"/>
  <c r="S11" i="9"/>
  <c r="H29" i="5"/>
  <c r="O11" i="9"/>
  <c r="AB22" i="9" l="1"/>
  <c r="AC22" i="9" s="1"/>
  <c r="AB18" i="9"/>
  <c r="AC18" i="9" s="1"/>
  <c r="AB11" i="9"/>
  <c r="AC11" i="9" s="1"/>
  <c r="AD11" i="9" l="1"/>
  <c r="AE11" i="9" s="1"/>
  <c r="AD18" i="9"/>
  <c r="AE18" i="9" s="1"/>
  <c r="AE22" i="9"/>
</calcChain>
</file>

<file path=xl/sharedStrings.xml><?xml version="1.0" encoding="utf-8"?>
<sst xmlns="http://schemas.openxmlformats.org/spreadsheetml/2006/main" count="902" uniqueCount="566">
  <si>
    <t>MAPA</t>
  </si>
  <si>
    <r>
      <t xml:space="preserve">Versión: </t>
    </r>
    <r>
      <rPr>
        <sz val="12"/>
        <rFont val="Arial"/>
        <family val="2"/>
      </rPr>
      <t>3</t>
    </r>
  </si>
  <si>
    <r>
      <rPr>
        <b/>
        <sz val="12"/>
        <rFont val="Arial"/>
        <family val="2"/>
      </rPr>
      <t>Fecha:</t>
    </r>
    <r>
      <rPr>
        <sz val="12"/>
        <rFont val="Arial"/>
        <family val="2"/>
      </rPr>
      <t xml:space="preserve"> 07/05/2024</t>
    </r>
  </si>
  <si>
    <t>Objetivo del Proceso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</si>
  <si>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</si>
  <si>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</si>
  <si>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</si>
  <si>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</si>
  <si>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</si>
  <si>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</si>
  <si>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</si>
  <si>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</si>
  <si>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</si>
  <si>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</si>
  <si>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</si>
  <si>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</si>
  <si>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</si>
  <si>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</si>
  <si>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</si>
  <si>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</si>
  <si>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</si>
  <si>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</si>
  <si>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</si>
  <si>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</si>
  <si>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</si>
  <si>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</si>
  <si>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</si>
  <si>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</si>
  <si>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</si>
  <si>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</si>
  <si>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</si>
  <si>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Mixto</t>
  </si>
  <si>
    <t>Manual</t>
  </si>
  <si>
    <t>Documentado</t>
  </si>
  <si>
    <t>Continua</t>
  </si>
  <si>
    <t>Con registro</t>
  </si>
  <si>
    <t>N.A.</t>
  </si>
  <si>
    <t>Preventivo</t>
  </si>
  <si>
    <t>N/A</t>
  </si>
  <si>
    <t xml:space="preserve">RIESGOS DE CORRUPCIÓN </t>
  </si>
  <si>
    <t>IDENTIFICACIÓN DE RIESGOS DE CORRUPCIÓN</t>
  </si>
  <si>
    <t>Controles Para el Riesgo</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</si>
  <si>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</si>
  <si>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</si>
  <si>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</si>
  <si>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</si>
  <si>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</si>
  <si>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</si>
  <si>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</si>
  <si>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</si>
  <si>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Aleatoria</t>
  </si>
  <si>
    <t>Investigaciones y sanciones pertinentes al riesgo fiscal asociado</t>
  </si>
  <si>
    <t>Informe de Ejecución de Actividades del Contrato.
Recibo a satisfacción.</t>
  </si>
  <si>
    <t>RIESGOS DE SEGURIDAD DE LA INFORMACIÓN</t>
  </si>
  <si>
    <t>IDENTIFICACIÓN DE RIESGOS PARA LA SEGURIDAD DE LA INFORMACIÓN</t>
  </si>
  <si>
    <t>EVALUACIÓN DEL RIESGO</t>
  </si>
  <si>
    <t>Activo</t>
  </si>
  <si>
    <t>Amenaza</t>
  </si>
  <si>
    <t>PÉRDIDA DE LA DISPONIBILIDAD</t>
  </si>
  <si>
    <t>Autómatico</t>
  </si>
  <si>
    <t>PÉRDIDA DE LA INTEGRIDAD</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</si>
  <si>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</si>
  <si>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</si>
  <si>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</si>
  <si>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</si>
  <si>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</si>
  <si>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</si>
  <si>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</si>
  <si>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</si>
  <si>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</si>
  <si>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</si>
  <si>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</si>
  <si>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</si>
  <si>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</si>
  <si>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</si>
  <si>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</si>
  <si>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</si>
  <si>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</si>
  <si>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</si>
  <si>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</si>
  <si>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</si>
  <si>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</si>
  <si>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</si>
  <si>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</si>
  <si>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</si>
  <si>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</si>
  <si>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</si>
  <si>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</si>
  <si>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</si>
  <si>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</si>
  <si>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</si>
  <si>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</si>
  <si>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</si>
  <si>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</si>
  <si>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</si>
  <si>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</si>
  <si>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</si>
  <si>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</si>
  <si>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</si>
  <si>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</si>
  <si>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</si>
  <si>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</si>
  <si>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</si>
  <si>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</si>
  <si>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</si>
  <si>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</si>
  <si>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</si>
  <si>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</si>
  <si>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</si>
  <si>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</si>
  <si>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</si>
  <si>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</si>
  <si>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</si>
  <si>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</si>
  <si>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</si>
  <si>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</si>
  <si>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</si>
  <si>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</si>
  <si>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</si>
  <si>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</si>
  <si>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</si>
  <si>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</si>
  <si>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</si>
  <si>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</si>
  <si>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</si>
  <si>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</si>
  <si>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</si>
  <si>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</si>
  <si>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</si>
  <si>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</si>
  <si>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</si>
  <si>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</si>
  <si>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</si>
  <si>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</si>
  <si>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</si>
  <si>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</si>
  <si>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</si>
  <si>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</si>
  <si>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</si>
  <si>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</si>
  <si>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</si>
  <si>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</si>
  <si>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</si>
  <si>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</si>
  <si>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</si>
  <si>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</si>
  <si>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</si>
  <si>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</si>
  <si>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</si>
  <si>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</si>
  <si>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</si>
  <si>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</si>
  <si>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</si>
  <si>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</si>
  <si>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</si>
  <si>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</si>
  <si>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</si>
  <si>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</si>
  <si>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</si>
  <si>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</si>
  <si>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</si>
  <si>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</si>
  <si>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</si>
  <si>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</si>
  <si>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</si>
  <si>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</si>
  <si>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</si>
  <si>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</si>
  <si>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</si>
  <si>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</si>
  <si>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</si>
  <si>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</si>
  <si>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</si>
  <si>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</si>
  <si>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</si>
  <si>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</si>
  <si>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</si>
  <si>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</si>
  <si>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</si>
  <si>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</si>
  <si>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</si>
  <si>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</si>
  <si>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</si>
  <si>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</si>
  <si>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</si>
  <si>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</si>
  <si>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</si>
  <si>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</si>
  <si>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</si>
  <si>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</si>
  <si>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</si>
  <si>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</si>
  <si>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</si>
  <si>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</si>
  <si>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</si>
  <si>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</si>
  <si>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</si>
  <si>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</si>
  <si>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</si>
  <si>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</si>
  <si>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</si>
  <si>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</si>
  <si>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</si>
  <si>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</si>
  <si>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</si>
  <si>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</si>
  <si>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</si>
  <si>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</si>
  <si>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</si>
  <si>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</si>
  <si>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</si>
  <si>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</si>
  <si>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</si>
  <si>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</si>
  <si>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</si>
  <si>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</si>
  <si>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Fuego</t>
  </si>
  <si>
    <t>A, D, E</t>
  </si>
  <si>
    <t>Hardware</t>
  </si>
  <si>
    <t>Daños por el agua</t>
  </si>
  <si>
    <t>Accidente grave</t>
  </si>
  <si>
    <t>Sensibilidad a la radiación electromagnética</t>
  </si>
  <si>
    <t>Polvo, corrosión, congelación</t>
  </si>
  <si>
    <t>Susceptibilidad a las variaciones de temperatura</t>
  </si>
  <si>
    <t>Fenómeno climático</t>
  </si>
  <si>
    <t>E</t>
  </si>
  <si>
    <t>Almacenamiento sin protección</t>
  </si>
  <si>
    <t>Fenómeno sísmico</t>
  </si>
  <si>
    <t>Fenómeno volcánico</t>
  </si>
  <si>
    <t>Fenómeno meteorológico</t>
  </si>
  <si>
    <t>Software</t>
  </si>
  <si>
    <t>Inundación</t>
  </si>
  <si>
    <t>A, D</t>
  </si>
  <si>
    <t>Fallo del equipo de telecomunicaciones</t>
  </si>
  <si>
    <t>Radiación electromagnética</t>
  </si>
  <si>
    <t>Radiación térmica</t>
  </si>
  <si>
    <t>Software ampliamente distribuido</t>
  </si>
  <si>
    <t>Pulsos electromagnéticos</t>
  </si>
  <si>
    <t>D</t>
  </si>
  <si>
    <t>Interfaz de usuario complicada</t>
  </si>
  <si>
    <t>Espionaje remoto</t>
  </si>
  <si>
    <t>Configuración incorrecta de los parámetros</t>
  </si>
  <si>
    <t>Fechas incorrectas</t>
  </si>
  <si>
    <t>Tablas de contraseñas desprotegidas</t>
  </si>
  <si>
    <t>Mala gestión de las contraseñas</t>
  </si>
  <si>
    <t>Servicios innecesarios habilitados</t>
  </si>
  <si>
    <t>Manipulación del hardware</t>
  </si>
  <si>
    <t>Software inmaduro o nuevo</t>
  </si>
  <si>
    <t>Manipulación del software</t>
  </si>
  <si>
    <t>Especificaciones poco claras o incompletas para los desarrolladores</t>
  </si>
  <si>
    <t>A</t>
  </si>
  <si>
    <t>Descarga y uso incontrolado de software</t>
  </si>
  <si>
    <t>Saturación del sistema de información</t>
  </si>
  <si>
    <t>Red</t>
  </si>
  <si>
    <t>Líneas de comunicación desprotegidas</t>
  </si>
  <si>
    <t>Corrupción de datos</t>
  </si>
  <si>
    <t>Arquitectura de red insegura</t>
  </si>
  <si>
    <t>Transferencia de contraseñas en claro</t>
  </si>
  <si>
    <t>Personal</t>
  </si>
  <si>
    <t>Ausencia de personal</t>
  </si>
  <si>
    <t>Trabajo no supervisado por personal externo o de limpieza</t>
  </si>
  <si>
    <t>Sitio</t>
  </si>
  <si>
    <t>Red eléctrica inestable</t>
  </si>
  <si>
    <t>Organización</t>
  </si>
  <si>
    <t>Respuesta inadecuada del servicio de mantenimiento</t>
  </si>
  <si>
    <t>Tabla No. 7 Listado indicativo de vulnerabilidades relacionadas con los riesgos de la seguridad de la información. Fuente: ISO 27005:2022</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</si>
  <si>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</si>
  <si>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</si>
  <si>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</si>
  <si>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</si>
  <si>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</si>
  <si>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</si>
  <si>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</si>
  <si>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</si>
  <si>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</si>
  <si>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</si>
  <si>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</si>
  <si>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</si>
  <si>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</si>
  <si>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</si>
  <si>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</si>
  <si>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</si>
  <si>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</si>
  <si>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</si>
  <si>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</si>
  <si>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</si>
  <si>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</si>
  <si>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</si>
  <si>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</si>
  <si>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</si>
  <si>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</si>
  <si>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</si>
  <si>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</si>
  <si>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</si>
  <si>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</si>
  <si>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</si>
  <si>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</si>
  <si>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</si>
  <si>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</si>
  <si>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</si>
  <si>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</si>
  <si>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</si>
  <si>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</si>
  <si>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</si>
  <si>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</si>
  <si>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</si>
  <si>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</si>
  <si>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</si>
  <si>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</si>
  <si>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</si>
  <si>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</si>
  <si>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</si>
  <si>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</si>
  <si>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</si>
  <si>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</si>
  <si>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</si>
  <si>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</si>
  <si>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</si>
  <si>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</si>
  <si>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</si>
  <si>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</si>
  <si>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Detectivo</t>
  </si>
  <si>
    <t xml:space="preserve"> Entre 66-85</t>
  </si>
  <si>
    <t>Zona de Riesgo Moderada</t>
  </si>
  <si>
    <t>Entre 86-100</t>
  </si>
  <si>
    <t>Zona de Riesgo Baja</t>
  </si>
  <si>
    <t>Correctivo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</si>
  <si>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</si>
  <si>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</si>
  <si>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</si>
  <si>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</si>
  <si>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</si>
  <si>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</si>
  <si>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</si>
  <si>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</si>
  <si>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</si>
  <si>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</si>
  <si>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</si>
  <si>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</si>
  <si>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</si>
  <si>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</si>
  <si>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</si>
  <si>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</si>
  <si>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</si>
  <si>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</si>
  <si>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</si>
  <si>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</si>
  <si>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</si>
  <si>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</si>
  <si>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</si>
  <si>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</si>
  <si>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CONFIDENCIALIDAD</t>
  </si>
  <si>
    <t>Fecha: 07/05/2024</t>
  </si>
  <si>
    <t xml:space="preserve">CONTROL DE ACTUALIZACIÓN </t>
  </si>
  <si>
    <t>FECHA DE REVISIÓN</t>
  </si>
  <si>
    <t>OBSERVACIONES DE REVISIÓN / ACTUALIZACIÓN</t>
  </si>
  <si>
    <t>FUNCIONARIO QUE REALIZÓ LA REVISIÓN / ACTUALIZACIÓN</t>
  </si>
  <si>
    <t>Juan Camilo Calderón</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</si>
  <si>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</si>
  <si>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</si>
  <si>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</si>
  <si>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</si>
  <si>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</si>
  <si>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</si>
  <si>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</si>
  <si>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</si>
  <si>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</si>
  <si>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</si>
  <si>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</si>
  <si>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</si>
  <si>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</si>
  <si>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</si>
  <si>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</si>
  <si>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</si>
  <si>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</si>
  <si>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</si>
  <si>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Documentación del proceso en medio digital</t>
  </si>
  <si>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</si>
  <si>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</si>
  <si>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GS-OT-02 Política de Seguridad de la Información
Inventario de activos de la información</t>
  </si>
  <si>
    <t>Documentación del proceso en medio físico</t>
  </si>
  <si>
    <t>Vulnerabilidad</t>
  </si>
  <si>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</si>
  <si>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</si>
  <si>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Amenazas físicas</t>
  </si>
  <si>
    <t>Mantenimiento insuficiente/instalación defectuosa de los medios de almacenamiento</t>
  </si>
  <si>
    <t>Insuficientes planes de sustitución periódica de los equipos</t>
  </si>
  <si>
    <t>Contaminación, radiación nociva</t>
  </si>
  <si>
    <t>Susceptibilidad a la humedad, el polvo y la suciedad</t>
  </si>
  <si>
    <t>Explosión</t>
  </si>
  <si>
    <t>Insuficiente control de los cambios de configuración</t>
  </si>
  <si>
    <t>Susceptibilidad a las variaciones de tensión</t>
  </si>
  <si>
    <t>Amenazas naturales</t>
  </si>
  <si>
    <t>Falta de cuidado en la eliminación</t>
  </si>
  <si>
    <t>Copia incontrolada</t>
  </si>
  <si>
    <t>Ausencia o insuficiencia de pruebas de software</t>
  </si>
  <si>
    <t>Fenómeno pandémico/epidémico</t>
  </si>
  <si>
    <t>Defectos conocidos en el software</t>
  </si>
  <si>
    <t>Fallos en las infraestructuras</t>
  </si>
  <si>
    <t>Fallo de un sistema de suministro</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</si>
  <si>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</si>
  <si>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</si>
  <si>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</si>
  <si>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</si>
  <si>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</si>
  <si>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</si>
  <si>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</si>
  <si>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Aplicación de programas de aplicación a los datos erróneos en términos de tiempo</t>
  </si>
  <si>
    <t>Insuficiente o falta de documentación</t>
  </si>
  <si>
    <t>Fallos técnicos</t>
  </si>
  <si>
    <t>Fallo del dispositivo o del sistema</t>
  </si>
  <si>
    <t>Violación de la mantenibilidad del sistema de información</t>
  </si>
  <si>
    <t>Mecanismos de identificación y autentificación insuficientes (por ejemplo, para la autentificación de los usuarios)</t>
  </si>
  <si>
    <t>Acciones humanas</t>
  </si>
  <si>
    <t>Ataque terrorista, sabotaje</t>
  </si>
  <si>
    <t>Ingeniería social</t>
  </si>
  <si>
    <t>Interceptación de la radiación de un dispositivo</t>
  </si>
  <si>
    <t>Espionaje</t>
  </si>
  <si>
    <t>Robo de medios o documentos</t>
  </si>
  <si>
    <t>Control de cambios ineficaz</t>
  </si>
  <si>
    <t>Robo de equipos</t>
  </si>
  <si>
    <t>Robo de identidad o credenciales digitales</t>
  </si>
  <si>
    <t>Falta de copias de seguridad o copias incompletas</t>
  </si>
  <si>
    <t>Recuperación de soportes reciclados o desechados</t>
  </si>
  <si>
    <t>Falta de elaboración de informes de gestión</t>
  </si>
  <si>
    <t>Divulgación de información</t>
  </si>
  <si>
    <t>Mecanismos insuficientes para la prueba de envío o recepción de un mensaje</t>
  </si>
  <si>
    <t>Introducción de datos de fuentes no fiables</t>
  </si>
  <si>
    <t>Tráfico sensible desprotegido</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</si>
  <si>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</si>
  <si>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</si>
  <si>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</si>
  <si>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</si>
  <si>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</si>
  <si>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</si>
  <si>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Entrada no autorizada a las instalaciones</t>
  </si>
  <si>
    <t>Uso no autorizado de dispositivos</t>
  </si>
  <si>
    <t>Gestión inadecuada de la red (resiliencia del enrutamiento)</t>
  </si>
  <si>
    <t>Uso incorrecto de los dispositivos</t>
  </si>
  <si>
    <t>Conexiones de red pública no protegidas</t>
  </si>
  <si>
    <t>Deterioro de dispositivos o soportes</t>
  </si>
  <si>
    <t>Copia fraudulenta de software</t>
  </si>
  <si>
    <t>Procedimientos de contratación inadecuados</t>
  </si>
  <si>
    <t>Uso de software falsificado o copiado</t>
  </si>
  <si>
    <t>Formación insuficiente en materia de seguridad</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</si>
  <si>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</si>
  <si>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</si>
  <si>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</si>
  <si>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</si>
  <si>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</si>
  <si>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</si>
  <si>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Compromiso de funciones o servicios</t>
  </si>
  <si>
    <t>Error de uso</t>
  </si>
  <si>
    <t>Ineficacia o falta de políticas para el uso correcto de los medios de telecomunicación y mensajería</t>
  </si>
  <si>
    <t>Abuso de derechos o permisos</t>
  </si>
  <si>
    <t>Uso inadecuado o descuidado del control de acceso físico a edificios y salas</t>
  </si>
  <si>
    <t>Falsificación de derechos o permisos</t>
  </si>
  <si>
    <t>Ubicación en una zona susceptible de inundación</t>
  </si>
  <si>
    <t>Denegación de acciones</t>
  </si>
  <si>
    <t>Amenazas para la organización</t>
  </si>
  <si>
    <t>Falta de personal</t>
  </si>
  <si>
    <t>A, E</t>
  </si>
  <si>
    <t>Insuficiente protección física del edificio, puertas y ventanas</t>
  </si>
  <si>
    <t>Falta de recursos</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</si>
  <si>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</si>
  <si>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</si>
  <si>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</si>
  <si>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</si>
  <si>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</si>
  <si>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</si>
  <si>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</si>
  <si>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</si>
  <si>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</si>
  <si>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</si>
  <si>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</si>
  <si>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</si>
  <si>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</si>
  <si>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</si>
  <si>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</si>
  <si>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</si>
  <si>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</si>
  <si>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</si>
  <si>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</si>
  <si>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</si>
  <si>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</si>
  <si>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</si>
  <si>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</si>
  <si>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</si>
  <si>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</si>
  <si>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</si>
  <si>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</si>
  <si>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</si>
  <si>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</si>
  <si>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</si>
  <si>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</si>
  <si>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</si>
  <si>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</si>
  <si>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</si>
  <si>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Pérdida de la disponibilidad e integridad</t>
  </si>
  <si>
    <t>Profesional Especializado - Gestión Documental y Archivo
Oficina asesora de CTeI</t>
  </si>
  <si>
    <t>Pérdida de la confidencialidad</t>
  </si>
  <si>
    <t>Documentación almacenada en el archivo central</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</si>
  <si>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</si>
  <si>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t>Establecimiento de sanciones disciplinarias.</t>
  </si>
  <si>
    <t xml:space="preserve">GS-OT-02 Política de Seguridad de la Información
</t>
  </si>
  <si>
    <t xml:space="preserve">MAPA DE RIESGOS Y OPORTUNIDADES - PROCESO: GESTIÓN DOCUMENTAL Y ARCHIVO </t>
  </si>
  <si>
    <t>Coordinar el sistema de gestión documental de la Corporación junto con el SGI a través de los instrumentos existentes, garantizando el acceso a la información y apuntando a la transformación digital de los servicios.</t>
  </si>
  <si>
    <r>
      <rPr>
        <b/>
        <sz val="12"/>
        <rFont val="Arial"/>
        <family val="2"/>
      </rPr>
      <t xml:space="preserve">Código: </t>
    </r>
    <r>
      <rPr>
        <sz val="12"/>
        <rFont val="Arial"/>
        <family val="2"/>
      </rPr>
      <t>GA-MP-01</t>
    </r>
  </si>
  <si>
    <t>Todos los funcionarios</t>
  </si>
  <si>
    <t>Desconocimiento,  desactualización  y/o  no implementación de las Tablas de Retención Documental.</t>
  </si>
  <si>
    <t>Pérdida de información.
Incumplimiento             al derecho  de  acceso  a  la información.
Sanciones                  por incumplimiento     a    los requerimientos    de    los entes de control.
Disposición  final  errada aplicada          a          los expedientes.</t>
  </si>
  <si>
    <t>1.     Adoptar los lineamientos normativos expedidos por el Archivo General de la Nación y demás normas reglamentarias.
2.    Actualización  del plan anual de capacitación sobre la temática en gestión documental y de archivo.
3.   Capacitación presencial y /o virtual en gestión Documental y archivo, según lo señalado en el Plan Institucional  de Capacitación.
4.   El archivo central es custodiado por un contratista especializado. 
5.    Solicitar a recursos físicos los insumos según las necesidades establecidas en el proceso de GDYA.
6.   Acciones preventivas y/o correctivas  del programa de mantenimiento de la corporación.
7.   Registro  de comunicaciones oficiales en    las herramientas tecnológicas  implementadas en la entidad 
8.   Validación física y electrónica de las transferencias documentales, según lo establecido en el Plan anual de Transferencias documentales.
9.    Monitoreo permanente a los indicadores definidos para el proceso de Gestión Documental.
10. Revisar anualmente los instrumentos archivísticos y actaulizarlos según las necesidades presentadas.</t>
  </si>
  <si>
    <t>Realizar     inducciones     y reinducciones        a        los integrantes  de  la  entidad, en  la  temática requerida según las necesidades presentadas; así mismo enviar a la Oficina de Gestión Humana la temática a incluir en   el  Plan  Institucional de Capacitación.
Ubicar  la  documentación de la  entidad  en  un  lugar  que cumpla    las    condiciones medioambientales            y
apuntar           hacia          la digitalización         de        la información  sensible  y  de conservación total.</t>
  </si>
  <si>
    <t xml:space="preserve">
Porcentaje de custodia de documentos en
archivo Central en condiciones adecuadas
según los parámetros legales aplicables.
Número de instrumentos archivísticos actualizados
Porcentaje de documentos misionales
y sensibles digitalizados</t>
  </si>
  <si>
    <t>Política  de  Gestión Documental
Plan      Institucional de archivos-PINAR.
Procedimientos   de la                  gestión
documental
Plan de Conservación Documental</t>
  </si>
  <si>
    <t>Secretaría General, Profesional epecializado, tecnicos admisnistrativos y auxiliar administrativo del proceso;  todos los integrantes de la corporación.</t>
  </si>
  <si>
    <t>1.Seguimiento    permanente    a    los indicadores     definidos     para  el proceso de Gestión Documental.
2.Aplicación    permanente     de    los procedimientos  establecidos   en  el Sistema de Gestión integral.
3.Actualización    de   las Tablas de Retención documental en la Entidad cuando sea necesario,  según lo establecido en la  normatividad vigente.
4. Inducción    y    reinducción    a    los integrantes  de  la  CRA,   sobre  la importancia   y   aplicación   de   las Tablas  de  Retención  Documental. según  lo  plasmado  en  el  plan   institucional de capacitación .</t>
  </si>
  <si>
    <t xml:space="preserve">Realizar     inducciones     y reinducciones        a        los integrantes  pertinentes sobre la debilidad identificada
Realizar los ajustes necesarios en la documentación
Revisar  los
procedimientos       en       el Sistema    de    Gestión    Integral y actualizar si se considera pertinente
</t>
  </si>
  <si>
    <t>Transferencias oportunas     de la documentación
 ( cuadro         de
mando         de indicadores).
Instrumentos archivísticos actualizados.
Porcentaje de las Tablas de Retención
Documental actualizadas y convalidadas</t>
  </si>
  <si>
    <t>Política  de  Gestión Documental
Procedimientos   de la                  gestión
documental
Tablas de Retención actualizadas.</t>
  </si>
  <si>
    <t>Todos los integrantes  de la entidad.
Profesional Especializado - Gestión Documental y Archivo</t>
  </si>
  <si>
    <t>Asesor de Dirección, área de recepción, funcionarios y contratistas de apoyo que diligencian la información.</t>
  </si>
  <si>
    <t>Pérdidas,       destrucción, alteración  o  deterioro   de documentos               para favorecer   a   un   tercero interesado o en beneficio propio.</t>
  </si>
  <si>
    <t>Todos los funcionarios y contratistas</t>
  </si>
  <si>
    <t>1. Falta de ética.
2. Falta de control, cuidado, custodia,   conservación y administración de la información física y electrónica.</t>
  </si>
  <si>
    <t xml:space="preserve">Toma     de     decisiones incorrectas                 por información parcializada.
No  poder  dar  respuesta al ciudadano por falta de información.
No   dar   cumplimento  a los    procedimientos   de gestión documental.
Posible sancion por incumplimiento en la entrega de informacion importante para usuarios  
Perdidas financieras 	</t>
  </si>
  <si>
    <t>1.   Código de Integridad de la entidad.
2.   Capacitaciones presenciales y/o virtuales a los integrantes, según lo establecido en el Plan Anual de Capacitación Institucional .
3.   Aplicación y Seguimientos al Proceso de Gestión Documental, a través de Auditorías Internas y Externas.
4.   Control permanente en el acceso de  la información que reposa en el Archivo Central, que está en custodia de terceros.
5.   Actualizar cuando se requiera  en página web  las Tablas de control de acceso y el índice de información clasificado y reservado.
6.   Aplicación  de aspectos normativos.</t>
  </si>
  <si>
    <t>Posterior al análisis de la materialización del riesgo, se puede optar por una o más de las siguientes alternativas:
- Reconstrucción de Expedientes.
- Aviso a la Oficina de Control Disciplinario Interno y/o supervisor del contrato según sea el caso, para que se tomen los correctivos pertinentes.
- Ajustes al Proceso de gestión documental y de archivo en el Sistema Gestión Integral .</t>
  </si>
  <si>
    <t>Código de Integridad</t>
  </si>
  <si>
    <t xml:space="preserve">1. Informe de Ejecución de Actividades del Contrato.
2. Recibo a satisfacción. </t>
  </si>
  <si>
    <t>Secretaría General
Grupo de Gestión Documental y Archivo</t>
  </si>
  <si>
    <t xml:space="preserve">MAPA DE RIESGO INSTITUCIONAL Y DE CORRUPCIÓN - PROCESO: GESTIÓN DOCUMENTAL Y ARCHIVO </t>
  </si>
  <si>
    <t>Fecha:  07/05/2024</t>
  </si>
  <si>
    <t>Código: GA-MP-01</t>
  </si>
  <si>
    <t xml:space="preserve">MAPA DE RIESGOS Y OPORTUNIDADES - GESTIÓN DOCUMENTAL Y ARCHIVO </t>
  </si>
  <si>
    <t>Proceso de Gestión documental y de archivo</t>
  </si>
  <si>
    <t>Se realizaron ajustes a los riesgos. Se incluyó el nuevo objetivo de la línea estratégica que aplica al proceso de acuerdo al nuevo Plan de Acción Institucional PAI 2020-2023. Adicionalmente, se incluyó el nuevo logo del SGI.</t>
  </si>
  <si>
    <t>1. Se ajusta el objetivo del proceso conforme está desde la caracterización. “Coordinar el sistema de gestión documental de la Corporación con el SGI a través de los instrumentos existentes, garantizando el acceso a la información y apuntando a la transformación digital de los servicios” 	                                                                                                                                                                                                                                                                                                                                                                                                                       2. Se ajustan los numerales 4 y 7 de controles del riesgo “Pérdida   o deterioro del patrimonio documental durante el ciclo vital del documento”; el numeral 4 respecto al acceso al archivo central, este ya no se encuentra en las instalaciones de la entidad, se encuentra en custodia a través de contratación 362/2020 con la empresa MERCADATOS S. A, a la cual solo puede acceder el supervisor del contrato; de otro lado, el numeral 7, desde el mes de noviembre de 2020 no se cuenta con un Gestor Documental, debido al vencimiento del contrato que se tenía con el proveedor de (DOCUNET), el proceso se está ejecutando de forma manual, la entrega de las comunicaciones se está haciendo de forma virtual a través de los correos institucionales, solo en caso excepcional se utiliza el libro de radicación. No obstante, se está en el proceso de implementación del nuevo gestor que iniciará su paso de producción para el último trimestre de este 2021.                                                                                                                                                                                                                                                                                                     3. Se ajusta el numeral 4 del control “errores    en    la     gestión    y trámite   de comunicaciones (internas y externas)” debido a que la base de datos de los usuarios se encuentra actualizada hasta el mes de noviembre de 2020, fecha en el cual se dejó de utilizar el Gestor Documental-DOCUNET; por lo tanto, se va a Actualizar la base de datos de usuarios a medida que se va obteniendo la información correcta con las herramientas tecnológicas actuales en la entidad.                   
4. Se ajusta el control 4 del riesgo “Pérdidas, destrucción, alteración o deterioro de documentos para favorecer a un tercero interesado o en beneficio propio” ya que el archivo central está en custodia; por lo tanto, se establece el Control permanente en el acceso para la información que reposa en el Archivo Central, que está en custodia de terceros.                                                                                                                                                      5. Se elimina Contexto Externo, contexto interno y contexto del proceso.</t>
  </si>
  <si>
    <t>1. Se eliminó el contexto externo, interno y del proceso.                                                                                                                                                                                                                                                                                                  2. Se eliminó el objetivo estrátegico.                                                                                                                                                                                                                                                                                                                                   3. Se eliminó el objetivo de calidad.</t>
  </si>
  <si>
    <t>1. Se ajsuta la valoración del riesgo ncumplimiento        en        la aplicación   de  las  Tablas  de Retención documental
2. Se adicionan consecuencias en el riesgo de corrupción y se actualiza el nombre de códitgo de ética a código de integridad.
3. se ajustó un control en el riesgo Pérdida   o  deterioro  del patrimonio documental durante  el  ciclo  vital  del documento.
4. Se actualizaron los respondables del riego 1.
5. Se coloca una nueva causa en el primer riesgo.
6.En el riesgo Errores    en    la     gestión    y trámite   de  comunicaciones (internas y externas), como causa se adiciona: Deficiencias en el manejo del SGD y demás herramientas tecnológicas disponibles en la entidad; otra causa Incompatibilidad entre los formatos que admite el SGD y los formatos que se aportan lo usuarios.</t>
  </si>
  <si>
    <t>1. Se actualiza el documento bajo el nueva versión del mapa de riesgos.
2. Se incluyen riesgos fiscales y de corrupción.
3. Se incluye riesgo de seguridad de la información.</t>
  </si>
  <si>
    <t>Fabiola Duque</t>
  </si>
  <si>
    <t>1.En el Riesgo Pérdida o deterioro  del patrimonio documental durante  su ciclo vital se actualizaron: las causas, los controles al riego, las acciones en Caso de Materialización; los indicadores y documentos relacionados
2. En el riesgo Incumplimiento en  la aplicación de  las Tabla de Retención documental; se actualizaron los indicadores y documentos relacionados</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</si>
  <si>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</si>
  <si>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1. Se actualizo toda la metodologia del mapa de riesgo adoptando los lineamientos de la función publica y la iso 31000
2. Se revisaron los riesgos eliminandose aquellos que no se habian podido identificar adecuadamente.</t>
  </si>
  <si>
    <t>Se modifican algunos riesgos.</t>
  </si>
  <si>
    <t>Incumplimiento en la aplicación de  las Tabla de Retención documental.</t>
  </si>
  <si>
    <t>Sanciones disciplinarias, penales y fiscales. 
Acciones judiciales en contra de la Corporación
Pérdida de la información.  
Afectación negativa de la imagen institucional.
Reprocesos administrativos y pérdidas económicas.</t>
  </si>
  <si>
    <t>Inducción y reinducción del personal que haya presentado debilidades
Revisión y/o ajuste de procedimientos según las necesidades
Reenviar la comunicación con los datos correctos.
Se publica por aviso en la entidad.</t>
  </si>
  <si>
    <t>GA-PR-01 Procedimientos de la gestión documental</t>
  </si>
  <si>
    <t>Pérdida o deterioro del patrimonio documental durante su ciclo vital</t>
  </si>
  <si>
    <t>1. Aplicación    inadecuada de la Ley General de Archivo y demás normas reglamentarias.
2. Desactualización de los Instrumentos Archivísticos.
3. Fallas humanas en la forma de manipulación o intervención de los documentos.
4. Renuencia al  Cambio frente al  uso de herramientas       tecnológicas    para gestionar la información.
5. Falta de Compromiso por parte de los funcionarios y/o contratistas al ejecutar las labores respectivas en la gestión de archivo.
6. Ausencia de controles ante acceso y condiciones medioambientales
7. Sabotaje interno y/o externo
8. Infraestructura deficiente para  albergar el  volumen documental generado en la entidad.
9. Adquisición de materiales y /o insumos que   no   cumplan    con   las   normas específicas</t>
  </si>
  <si>
    <t>Pérdida  de  la  memoria institucional de manera parcial o total
Destrucción del archivo.
No     cumplimiento     del derecho  de  acceso  a  la información
Pérdidas económicas
Sanciones por incumplimiento a los requerimientos.
Reprocesos      en      las actividades desarrolladas.</t>
  </si>
  <si>
    <t>Gestión inadecuada de la información almacenada en el archivo central de la entidad</t>
  </si>
  <si>
    <t>Recurso Humano
Estructura física
Fallas eléctricas
Factores atmósfericos o medioambientales en el área de Archivo
Recurso Tecnológico</t>
  </si>
  <si>
    <t>Recurso Humano
Recurso Tecnológico</t>
  </si>
  <si>
    <t>Profesional especializado Gestión Documental
Técnico administrativo gestión documental
Auiliar administrativo gestión documental</t>
  </si>
  <si>
    <t>Identificar los controles que no se aplicaron de manera adecuada y establecer las acciones correctivas pertinentes</t>
  </si>
  <si>
    <t>Plan de Conservación Documental
Programa específico de archivos descentralizados
Programa de auditoria y control</t>
  </si>
  <si>
    <t>1. Implementación del Plan de Conservación Documental de la entidad.
2. Planificación y ejecución de visitas de seguimiento a la custodia del archivo central de la entidad por parte del contratista especializado.</t>
  </si>
  <si>
    <t>1. Inadecuada implementación de los controles establecidos en Plan de Conservación Documental
2. Seguimiento inadecuado o inoportuno a las actividades de contratista especializado.</t>
  </si>
  <si>
    <t>Indicador PAI 6.3.1.1 (B) Porcentaje de custodia de documentos en archivo Central en condiciones adecuadas según los parámetros legales aplicables.</t>
  </si>
  <si>
    <r>
      <t xml:space="preserve">Se cambia el nombre del riesgo denomina </t>
    </r>
    <r>
      <rPr>
        <i/>
        <sz val="10"/>
        <rFont val="Arial"/>
        <family val="2"/>
      </rPr>
      <t>Errores en la gestión y trámite de comunicaciones recibidas y enviadas</t>
    </r>
    <r>
      <rPr>
        <sz val="10"/>
        <rFont val="Arial"/>
        <family val="2"/>
      </rPr>
      <t xml:space="preserve"> por</t>
    </r>
    <r>
      <rPr>
        <i/>
        <sz val="10"/>
        <rFont val="Arial"/>
        <family val="2"/>
      </rPr>
      <t xml:space="preserve"> Demora o inconsistencias en la gestión y trámite de comunicaciones recibidas y enviadas,</t>
    </r>
    <r>
      <rPr>
        <sz val="10"/>
        <rFont val="Arial"/>
        <family val="2"/>
      </rPr>
      <t xml:space="preserve"> y se realizan los siguientes ajustes al riesgo 
- Adición de causa: 8. Deficiencias en el funcionamiento del SGD.
- Se eliminan las siguientes causas:</t>
    </r>
    <r>
      <rPr>
        <i/>
        <sz val="10"/>
        <rFont val="Arial"/>
        <family val="2"/>
      </rPr>
      <t>-Ausencia de controles.</t>
    </r>
    <r>
      <rPr>
        <sz val="10"/>
        <rFont val="Arial"/>
        <family val="2"/>
      </rPr>
      <t xml:space="preserve">
</t>
    </r>
    <r>
      <rPr>
        <i/>
        <sz val="10"/>
        <rFont val="Arial"/>
        <family val="2"/>
      </rPr>
      <t>Debilidades en los ocho (8) procesos de la gestión documental</t>
    </r>
    <r>
      <rPr>
        <sz val="10"/>
        <rFont val="Arial"/>
        <family val="2"/>
      </rPr>
      <t xml:space="preserve">
- Se retira el control: </t>
    </r>
    <r>
      <rPr>
        <i/>
        <sz val="10"/>
        <rFont val="Arial"/>
        <family val="2"/>
      </rPr>
      <t xml:space="preserve">Aplicación de las actividades pertinentes del procedimiento de gestión documental.
</t>
    </r>
    <r>
      <rPr>
        <sz val="10"/>
        <rFont val="Arial"/>
        <family val="2"/>
      </rPr>
      <t xml:space="preserve">Se vincula un nuevo riesgo denominado: </t>
    </r>
    <r>
      <rPr>
        <i/>
        <sz val="10"/>
        <rFont val="Arial"/>
        <family val="2"/>
      </rPr>
      <t>Gestión inadecuada de la información almacenada en el archivo central de la entidad</t>
    </r>
  </si>
  <si>
    <t>Demora o inconsistencias en la gestión y trámite de comunicaciones recibidas y enviadas</t>
  </si>
  <si>
    <t>1.Aplicación inadecuada de la normatividad archivística.
2.Base de Datos de los usuarios desactualizados.
3. Errores en el diligenciamiento de los datos del usuario.
4.Deficiencias en el manejo del SGD y demás herramientas tecnológicas disponibles en la entidad.
5. Incompatibilidad entre los formatos que admite el SGD y los formatos que se aportan lo usuarios.
6. Deficiencias en el funcionamiento del SGD.</t>
  </si>
  <si>
    <r>
      <t xml:space="preserve">1. Radicación física y/o electrónica diaria de los documentos recibidos y enviados de la corporación. 
2.   Actualización del Normograma cuando sea necesario.
3. Implementación de los lineamientos establecidos en el documento </t>
    </r>
    <r>
      <rPr>
        <i/>
        <sz val="10"/>
        <rFont val="Arial"/>
        <family val="2"/>
      </rPr>
      <t xml:space="preserve">GA-PR-01 Procedimientos de la gestión documental </t>
    </r>
    <r>
      <rPr>
        <sz val="10"/>
        <rFont val="Arial"/>
        <family val="2"/>
      </rPr>
      <t xml:space="preserve">
4. Actualizar la base de datos de usuarios a medida que se va obteniendo la información correcta con las herramientas tecnológicas actuales en la entidad.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</si>
</sst>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71">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63" xfId="0" applyFont="1" applyBorder="1" applyAlignment="1">
      <alignment horizontal="justify" vertical="center" wrapText="1"/>
    </xf>
    <xf numFmtId="0" fontId="1" fillId="0" borderId="3" xfId="2" applyBorder="1" applyAlignment="1">
      <alignment horizontal="center" vertical="center" wrapText="1"/>
    </xf>
    <xf numFmtId="164" fontId="1" fillId="0" borderId="3" xfId="2" applyNumberFormat="1" applyBorder="1" applyAlignment="1">
      <alignment horizontal="center"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 fillId="0" borderId="29" xfId="0" applyFont="1" applyBorder="1" applyAlignment="1">
      <alignment horizontal="center" vertical="center" wrapText="1"/>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0" borderId="29" xfId="0" applyFont="1" applyBorder="1" applyAlignment="1">
      <alignment horizontal="center" vertical="center" wrapText="1"/>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30" xfId="0" applyFont="1" applyBorder="1" applyAlignment="1">
      <alignment horizontal="justify" vertical="center" wrapText="1"/>
    </xf>
    <xf numFmtId="0" fontId="3" fillId="2" borderId="3" xfId="0" applyFont="1" applyFill="1" applyBorder="1" applyAlignment="1">
      <alignment horizontal="center" vertical="center"/>
    </xf>
    <xf numFmtId="0" fontId="1"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left" vertical="center" wrapText="1"/>
    </xf>
    <xf numFmtId="0" fontId="1" fillId="10" borderId="11"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164" fontId="1" fillId="0" borderId="9" xfId="0" applyNumberFormat="1" applyFon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3" fillId="0" borderId="13" xfId="0" applyFont="1" applyBorder="1" applyAlignment="1">
      <alignment horizontal="center" vertical="center" wrapText="1"/>
    </xf>
    <xf numFmtId="164" fontId="1" fillId="0" borderId="9" xfId="2" applyNumberFormat="1" applyBorder="1" applyAlignment="1">
      <alignment horizontal="justify" vertical="center" wrapText="1"/>
    </xf>
    <xf numFmtId="164" fontId="1" fillId="0" borderId="13" xfId="2" applyNumberFormat="1" applyBorder="1" applyAlignment="1">
      <alignment horizontal="justify" vertical="center" wrapText="1"/>
    </xf>
    <xf numFmtId="164" fontId="1" fillId="0" borderId="14" xfId="2" applyNumberFormat="1" applyBorder="1" applyAlignment="1">
      <alignment horizontal="justify" vertical="center" wrapText="1"/>
    </xf>
    <xf numFmtId="164" fontId="1" fillId="0" borderId="9" xfId="2" applyNumberFormat="1" applyBorder="1" applyAlignment="1">
      <alignment vertical="center" wrapText="1"/>
    </xf>
    <xf numFmtId="164" fontId="1" fillId="0" borderId="13" xfId="2" applyNumberFormat="1" applyBorder="1" applyAlignment="1">
      <alignment vertical="center" wrapText="1"/>
    </xf>
    <xf numFmtId="164" fontId="1" fillId="0" borderId="14" xfId="2" applyNumberFormat="1" applyBorder="1" applyAlignment="1">
      <alignment vertical="center" wrapText="1"/>
    </xf>
    <xf numFmtId="164" fontId="0" fillId="0" borderId="9" xfId="0" applyNumberFormat="1" applyBorder="1" applyAlignment="1">
      <alignment horizontal="justify"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40"/>
  <sheetViews>
    <sheetView tabSelected="1" topLeftCell="A19" zoomScale="85" zoomScaleNormal="85" zoomScaleSheetLayoutView="90" workbookViewId="0">
      <selection activeCell="D14" sqref="D14:F14"/>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33.140625" style="3" customWidth="1"/>
    <col min="9" max="11" width="6.140625" style="3" customWidth="1"/>
    <col min="12" max="12" width="28.5703125" style="3" customWidth="1"/>
    <col min="13" max="13" width="7.5703125" style="3" customWidth="1"/>
    <col min="14" max="16" width="7.5703125" style="2" customWidth="1"/>
    <col min="17" max="17" width="43.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01"/>
      <c r="C2" s="302"/>
      <c r="D2" s="302"/>
      <c r="E2" s="302"/>
      <c r="F2" s="176"/>
      <c r="G2" s="176"/>
      <c r="H2" s="307" t="s">
        <v>0</v>
      </c>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9"/>
      <c r="AO2" s="310"/>
      <c r="AP2" s="310"/>
      <c r="AQ2" s="311"/>
    </row>
    <row r="3" spans="1:43" ht="100.5" customHeight="1" x14ac:dyDescent="0.2">
      <c r="B3" s="303"/>
      <c r="C3" s="304"/>
      <c r="D3" s="304"/>
      <c r="E3" s="304"/>
      <c r="F3" s="173"/>
      <c r="G3" s="173"/>
      <c r="H3" s="273" t="s">
        <v>505</v>
      </c>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312"/>
      <c r="AO3" s="313"/>
      <c r="AP3" s="313"/>
      <c r="AQ3" s="314"/>
    </row>
    <row r="4" spans="1:43" ht="29.25" customHeight="1" thickBot="1" x14ac:dyDescent="0.25">
      <c r="B4" s="305"/>
      <c r="C4" s="306"/>
      <c r="D4" s="306"/>
      <c r="E4" s="306"/>
      <c r="F4" s="177"/>
      <c r="G4" s="177"/>
      <c r="H4" s="292" t="s">
        <v>507</v>
      </c>
      <c r="I4" s="286"/>
      <c r="J4" s="286"/>
      <c r="K4" s="286"/>
      <c r="L4" s="286"/>
      <c r="M4" s="286"/>
      <c r="N4" s="286"/>
      <c r="O4" s="286"/>
      <c r="P4" s="293"/>
      <c r="Q4" s="284" t="s">
        <v>1</v>
      </c>
      <c r="R4" s="285"/>
      <c r="S4" s="285"/>
      <c r="T4" s="285"/>
      <c r="U4" s="285"/>
      <c r="V4" s="285"/>
      <c r="W4" s="285"/>
      <c r="X4" s="285"/>
      <c r="Y4" s="285"/>
      <c r="Z4" s="285"/>
      <c r="AA4" s="285"/>
      <c r="AB4" s="285"/>
      <c r="AC4" s="285"/>
      <c r="AD4" s="285"/>
      <c r="AE4" s="286" t="s">
        <v>2</v>
      </c>
      <c r="AF4" s="286"/>
      <c r="AG4" s="286"/>
      <c r="AH4" s="286"/>
      <c r="AI4" s="286"/>
      <c r="AJ4" s="286"/>
      <c r="AK4" s="286"/>
      <c r="AL4" s="286"/>
      <c r="AM4" s="287"/>
      <c r="AN4" s="315"/>
      <c r="AO4" s="316"/>
      <c r="AP4" s="316"/>
      <c r="AQ4" s="317"/>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75" t="s">
        <v>3</v>
      </c>
      <c r="C6" s="276"/>
      <c r="D6" s="276"/>
      <c r="E6" s="276"/>
      <c r="F6" s="276"/>
      <c r="G6" s="276"/>
      <c r="H6" s="276"/>
      <c r="I6" s="227" t="s">
        <v>506</v>
      </c>
      <c r="J6" s="227"/>
      <c r="K6" s="227"/>
      <c r="L6" s="227"/>
      <c r="M6" s="227"/>
      <c r="N6" s="227"/>
      <c r="O6" s="227"/>
      <c r="P6" s="227"/>
      <c r="Q6" s="227"/>
      <c r="R6" s="227"/>
      <c r="S6" s="227"/>
      <c r="T6" s="227"/>
      <c r="U6" s="227"/>
      <c r="V6" s="227"/>
      <c r="W6" s="227"/>
      <c r="X6" s="227"/>
      <c r="Y6" s="227"/>
      <c r="Z6" s="227"/>
      <c r="AA6" s="227"/>
      <c r="AB6" s="227"/>
      <c r="AC6" s="227"/>
      <c r="AD6" s="227"/>
      <c r="AE6" s="227"/>
      <c r="AF6" s="227"/>
      <c r="AG6" s="227"/>
      <c r="AH6" s="227"/>
      <c r="AI6" s="227"/>
      <c r="AJ6" s="227"/>
      <c r="AK6" s="227"/>
      <c r="AL6" s="227"/>
      <c r="AM6" s="227"/>
      <c r="AN6" s="227"/>
      <c r="AO6" s="227"/>
      <c r="AP6" s="227"/>
      <c r="AQ6" s="270"/>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0" t="s">
        <v>4</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2"/>
    </row>
    <row r="9" spans="1:43" ht="39.75" customHeight="1" x14ac:dyDescent="0.2">
      <c r="B9" s="288" t="s">
        <v>5</v>
      </c>
      <c r="C9" s="289"/>
      <c r="D9" s="289"/>
      <c r="E9" s="289"/>
      <c r="F9" s="289"/>
      <c r="G9" s="289"/>
      <c r="H9" s="289"/>
      <c r="I9" s="289"/>
      <c r="J9" s="289"/>
      <c r="K9" s="289"/>
      <c r="L9" s="289"/>
      <c r="M9" s="290" t="s">
        <v>6</v>
      </c>
      <c r="N9" s="290"/>
      <c r="O9" s="290"/>
      <c r="P9" s="290"/>
      <c r="Q9" s="289" t="s">
        <v>7</v>
      </c>
      <c r="R9" s="289"/>
      <c r="S9" s="289"/>
      <c r="T9" s="289"/>
      <c r="U9" s="289"/>
      <c r="V9" s="289"/>
      <c r="W9" s="289"/>
      <c r="X9" s="289"/>
      <c r="Y9" s="289"/>
      <c r="Z9" s="289"/>
      <c r="AA9" s="289"/>
      <c r="AB9" s="289"/>
      <c r="AC9" s="289"/>
      <c r="AD9" s="289"/>
      <c r="AE9" s="289"/>
      <c r="AF9" s="289"/>
      <c r="AG9" s="290" t="s">
        <v>8</v>
      </c>
      <c r="AH9" s="290"/>
      <c r="AI9" s="290"/>
      <c r="AJ9" s="290"/>
      <c r="AK9" s="290" t="s">
        <v>9</v>
      </c>
      <c r="AL9" s="290"/>
      <c r="AM9" s="290"/>
      <c r="AN9" s="290"/>
      <c r="AO9" s="290"/>
      <c r="AP9" s="209" t="s">
        <v>10</v>
      </c>
      <c r="AQ9" s="213"/>
    </row>
    <row r="10" spans="1:43" ht="88.5" customHeight="1" x14ac:dyDescent="0.2">
      <c r="B10" s="291" t="s">
        <v>11</v>
      </c>
      <c r="C10" s="271"/>
      <c r="D10" s="327" t="s">
        <v>12</v>
      </c>
      <c r="E10" s="328"/>
      <c r="F10" s="329"/>
      <c r="G10" s="327" t="s">
        <v>13</v>
      </c>
      <c r="H10" s="328"/>
      <c r="I10" s="329"/>
      <c r="J10" s="325" t="s">
        <v>14</v>
      </c>
      <c r="K10" s="326"/>
      <c r="L10" s="214"/>
      <c r="M10" s="148" t="s">
        <v>15</v>
      </c>
      <c r="N10" s="146" t="s">
        <v>16</v>
      </c>
      <c r="O10" s="209" t="s">
        <v>17</v>
      </c>
      <c r="P10" s="209"/>
      <c r="Q10" s="146" t="s">
        <v>18</v>
      </c>
      <c r="R10" s="149" t="s">
        <v>19</v>
      </c>
      <c r="S10" s="149" t="s">
        <v>20</v>
      </c>
      <c r="T10" s="149" t="s">
        <v>21</v>
      </c>
      <c r="U10" s="149" t="s">
        <v>20</v>
      </c>
      <c r="V10" s="149" t="s">
        <v>22</v>
      </c>
      <c r="W10" s="149" t="s">
        <v>20</v>
      </c>
      <c r="X10" s="149" t="s">
        <v>23</v>
      </c>
      <c r="Y10" s="149" t="s">
        <v>20</v>
      </c>
      <c r="Z10" s="149" t="s">
        <v>24</v>
      </c>
      <c r="AA10" s="149" t="s">
        <v>20</v>
      </c>
      <c r="AB10" s="100" t="s">
        <v>25</v>
      </c>
      <c r="AC10" s="146" t="s">
        <v>15</v>
      </c>
      <c r="AD10" s="146" t="s">
        <v>26</v>
      </c>
      <c r="AE10" s="209" t="s">
        <v>27</v>
      </c>
      <c r="AF10" s="209"/>
      <c r="AG10" s="209" t="s">
        <v>28</v>
      </c>
      <c r="AH10" s="209"/>
      <c r="AI10" s="209"/>
      <c r="AJ10" s="209"/>
      <c r="AK10" s="209" t="s">
        <v>29</v>
      </c>
      <c r="AL10" s="209"/>
      <c r="AM10" s="209"/>
      <c r="AN10" s="209" t="s">
        <v>30</v>
      </c>
      <c r="AO10" s="209"/>
      <c r="AP10" s="209"/>
      <c r="AQ10" s="213"/>
    </row>
    <row r="11" spans="1:43" ht="408.6" customHeight="1" x14ac:dyDescent="0.2">
      <c r="B11" s="283" t="s">
        <v>550</v>
      </c>
      <c r="C11" s="201"/>
      <c r="D11" s="201" t="s">
        <v>554</v>
      </c>
      <c r="E11" s="201"/>
      <c r="F11" s="201"/>
      <c r="G11" s="204" t="s">
        <v>551</v>
      </c>
      <c r="H11" s="204"/>
      <c r="I11" s="204"/>
      <c r="J11" s="204" t="s">
        <v>552</v>
      </c>
      <c r="K11" s="204"/>
      <c r="L11" s="204"/>
      <c r="M11" s="16">
        <v>3</v>
      </c>
      <c r="N11" s="16">
        <v>4</v>
      </c>
      <c r="O11" s="205" t="str">
        <f>VLOOKUP(N11,Instrucciones!$C$19:$H$23,MATCH(Mapa!M11,Instrucciones!$C$18:$H$18,0),FALSE)</f>
        <v>Zona de Riesgo Alta</v>
      </c>
      <c r="P11" s="205"/>
      <c r="Q11" s="114" t="s">
        <v>511</v>
      </c>
      <c r="R11" s="110" t="s">
        <v>37</v>
      </c>
      <c r="S11" s="111">
        <f>IFERROR(VLOOKUP(R11,Instrucciones!$J$17:$K$29,2,),0)</f>
        <v>15</v>
      </c>
      <c r="T11" s="110" t="s">
        <v>32</v>
      </c>
      <c r="U11" s="111">
        <f>IFERROR(VLOOKUP(T11,Instrucciones!$J$17:$K$29,2,),0)</f>
        <v>15</v>
      </c>
      <c r="V11" s="110" t="s">
        <v>33</v>
      </c>
      <c r="W11" s="111">
        <f>IFERROR(VLOOKUP(V11,Instrucciones!$J$17:$K$29,2,),0)</f>
        <v>20</v>
      </c>
      <c r="X11" s="110" t="s">
        <v>34</v>
      </c>
      <c r="Y11" s="111">
        <f>IFERROR(VLOOKUP(X11,Instrucciones!$J$17:$K$29,2,),0)</f>
        <v>20</v>
      </c>
      <c r="Z11" s="110" t="s">
        <v>35</v>
      </c>
      <c r="AA11" s="111">
        <f>IFERROR(VLOOKUP(Z11,Instrucciones!$J$17:$K$29,2,),0)</f>
        <v>20</v>
      </c>
      <c r="AB11" s="111">
        <f t="shared" ref="AB11:AB12" si="0">SUM(S11,U11,W11,Y11,AA11)</f>
        <v>90</v>
      </c>
      <c r="AC11" s="163">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2</v>
      </c>
      <c r="AE11" s="205" t="str">
        <f>VLOOKUP(AD11,Instrucciones!$C$19:$H$23,MATCH(Mapa!AC11,Instrucciones!$C$18:$H$18,0),FALSE)</f>
        <v>Zona de Riesgo Moderada</v>
      </c>
      <c r="AF11" s="205"/>
      <c r="AG11" s="294" t="s">
        <v>512</v>
      </c>
      <c r="AH11" s="294"/>
      <c r="AI11" s="294"/>
      <c r="AJ11" s="294"/>
      <c r="AK11" s="201" t="s">
        <v>513</v>
      </c>
      <c r="AL11" s="206"/>
      <c r="AM11" s="206"/>
      <c r="AN11" s="201" t="s">
        <v>514</v>
      </c>
      <c r="AO11" s="201"/>
      <c r="AP11" s="201" t="s">
        <v>515</v>
      </c>
      <c r="AQ11" s="202"/>
    </row>
    <row r="12" spans="1:43" s="11" customFormat="1" ht="243" customHeight="1" x14ac:dyDescent="0.2">
      <c r="A12" s="1"/>
      <c r="B12" s="283" t="s">
        <v>546</v>
      </c>
      <c r="C12" s="201"/>
      <c r="D12" s="201" t="s">
        <v>508</v>
      </c>
      <c r="E12" s="201"/>
      <c r="F12" s="201"/>
      <c r="G12" s="204" t="s">
        <v>509</v>
      </c>
      <c r="H12" s="204"/>
      <c r="I12" s="204"/>
      <c r="J12" s="204" t="s">
        <v>510</v>
      </c>
      <c r="K12" s="204"/>
      <c r="L12" s="204"/>
      <c r="M12" s="16">
        <v>3</v>
      </c>
      <c r="N12" s="16">
        <v>5</v>
      </c>
      <c r="O12" s="205" t="str">
        <f>VLOOKUP(N12,Instrucciones!$C$19:$H$23,MATCH(Mapa!M12,Instrucciones!$C$18:$H$18,0),FALSE)</f>
        <v>Zona de Riesgo Extrema</v>
      </c>
      <c r="P12" s="205"/>
      <c r="Q12" s="114" t="s">
        <v>516</v>
      </c>
      <c r="R12" s="110" t="s">
        <v>37</v>
      </c>
      <c r="S12" s="111">
        <f>IFERROR(VLOOKUP(R12,Instrucciones!$J$17:$K$29,2,),0)</f>
        <v>15</v>
      </c>
      <c r="T12" s="110" t="s">
        <v>32</v>
      </c>
      <c r="U12" s="111">
        <f>IFERROR(VLOOKUP(T12,Instrucciones!$J$17:$K$29,2,),0)</f>
        <v>15</v>
      </c>
      <c r="V12" s="110" t="s">
        <v>33</v>
      </c>
      <c r="W12" s="111">
        <f>IFERROR(VLOOKUP(V12,Instrucciones!$J$17:$K$29,2,),0)</f>
        <v>20</v>
      </c>
      <c r="X12" s="110" t="s">
        <v>34</v>
      </c>
      <c r="Y12" s="111">
        <f>IFERROR(VLOOKUP(X12,Instrucciones!$J$17:$K$29,2,),0)</f>
        <v>20</v>
      </c>
      <c r="Z12" s="110" t="s">
        <v>35</v>
      </c>
      <c r="AA12" s="111">
        <f>IFERROR(VLOOKUP(Z12,Instrucciones!$J$17:$K$29,2,),0)</f>
        <v>20</v>
      </c>
      <c r="AB12" s="111">
        <f t="shared" si="0"/>
        <v>90</v>
      </c>
      <c r="AC12" s="163">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3</v>
      </c>
      <c r="AE12" s="296" t="str">
        <f>VLOOKUP(AD12,Instrucciones!$C$19:$H$23,MATCH(Mapa!AC12,Instrucciones!$C$18:$H$18,0),FALSE)</f>
        <v>Zona de Riesgo Alta</v>
      </c>
      <c r="AF12" s="297"/>
      <c r="AG12" s="201" t="s">
        <v>517</v>
      </c>
      <c r="AH12" s="201"/>
      <c r="AI12" s="201"/>
      <c r="AJ12" s="201"/>
      <c r="AK12" s="201" t="s">
        <v>518</v>
      </c>
      <c r="AL12" s="206"/>
      <c r="AM12" s="206"/>
      <c r="AN12" s="201" t="s">
        <v>519</v>
      </c>
      <c r="AO12" s="201"/>
      <c r="AP12" s="201" t="s">
        <v>520</v>
      </c>
      <c r="AQ12" s="202"/>
    </row>
    <row r="13" spans="1:43" s="159" customFormat="1" ht="306" customHeight="1" x14ac:dyDescent="0.2">
      <c r="A13" s="157"/>
      <c r="B13" s="203" t="s">
        <v>563</v>
      </c>
      <c r="C13" s="204"/>
      <c r="D13" s="201" t="s">
        <v>508</v>
      </c>
      <c r="E13" s="201"/>
      <c r="F13" s="201"/>
      <c r="G13" s="204" t="s">
        <v>564</v>
      </c>
      <c r="H13" s="204"/>
      <c r="I13" s="204"/>
      <c r="J13" s="204" t="s">
        <v>547</v>
      </c>
      <c r="K13" s="204"/>
      <c r="L13" s="204"/>
      <c r="M13" s="158">
        <v>5</v>
      </c>
      <c r="N13" s="158">
        <v>3</v>
      </c>
      <c r="O13" s="205" t="str">
        <f>VLOOKUP(N13,Instrucciones!$C$19:$H$23,MATCH(Mapa!M13,Instrucciones!$C$18:$H$18,0),FALSE)</f>
        <v>Zona de Riesgo Extrema</v>
      </c>
      <c r="P13" s="205"/>
      <c r="Q13" s="114" t="s">
        <v>565</v>
      </c>
      <c r="R13" s="110" t="s">
        <v>37</v>
      </c>
      <c r="S13" s="111">
        <f>IFERROR(VLOOKUP(R13,Instrucciones!$J$17:$K$29,2,),0)</f>
        <v>15</v>
      </c>
      <c r="T13" s="110" t="s">
        <v>32</v>
      </c>
      <c r="U13" s="111">
        <f>IFERROR(VLOOKUP(T13,Instrucciones!$J$17:$K$29,2,),0)</f>
        <v>15</v>
      </c>
      <c r="V13" s="110" t="s">
        <v>33</v>
      </c>
      <c r="W13" s="111">
        <f>IFERROR(VLOOKUP(V13,Instrucciones!$J$17:$K$29,2,),0)</f>
        <v>20</v>
      </c>
      <c r="X13" s="110" t="s">
        <v>34</v>
      </c>
      <c r="Y13" s="111">
        <f>IFERROR(VLOOKUP(X13,Instrucciones!$J$17:$K$29,2,),0)</f>
        <v>20</v>
      </c>
      <c r="Z13" s="110" t="s">
        <v>35</v>
      </c>
      <c r="AA13" s="111">
        <f>IFERROR(VLOOKUP(Z13,Instrucciones!$J$17:$K$29,2,),0)</f>
        <v>20</v>
      </c>
      <c r="AB13" s="111">
        <f t="shared" ref="AB13" si="1">SUM(S13,U13,W13,Y13,AA13)</f>
        <v>90</v>
      </c>
      <c r="AC13" s="163">
        <f>M13-(_xlfn.IFS(R13="Mixto",VLOOKUP(AB13,Instrucciones!$U$1:$V$100,2,FALSE),R13="Correctivo",VLOOKUP(AB13,Instrucciones!$U$1:$V$100,2,FALSE),R13="Preventivo",0,R13="Detectivo",0))</f>
        <v>5</v>
      </c>
      <c r="AD13" s="111">
        <f>IF(S13&gt;10,(IF(N13=1,1,(IF((N13-(_xlfn.IFS(AB13&lt;=65,Instrucciones!$M$18,AB13&lt;=85,Instrucciones!$M$19,AB13&gt;85,Instrucciones!$M$20))=0),1,(N13-(_xlfn.IFS(AB13&lt;=65,Instrucciones!$M$18,AB13&lt;=85,Instrucciones!$M$19,AB13&gt;85,Instrucciones!$M$20))))))),N13)</f>
        <v>1</v>
      </c>
      <c r="AE13" s="205" t="str">
        <f>VLOOKUP(AD13,Instrucciones!$C$19:$H$23,MATCH(Mapa!AC13,Instrucciones!$C$18:$H$18,0),FALSE)</f>
        <v>Zona de Riesgo Alta</v>
      </c>
      <c r="AF13" s="205"/>
      <c r="AG13" s="201" t="s">
        <v>548</v>
      </c>
      <c r="AH13" s="201"/>
      <c r="AI13" s="201"/>
      <c r="AJ13" s="201"/>
      <c r="AK13" s="201" t="s">
        <v>36</v>
      </c>
      <c r="AL13" s="206"/>
      <c r="AM13" s="206"/>
      <c r="AN13" s="201" t="s">
        <v>549</v>
      </c>
      <c r="AO13" s="201"/>
      <c r="AP13" s="201" t="s">
        <v>521</v>
      </c>
      <c r="AQ13" s="300"/>
    </row>
    <row r="14" spans="1:43" s="159" customFormat="1" ht="182.25" customHeight="1" x14ac:dyDescent="0.2">
      <c r="A14" s="157"/>
      <c r="B14" s="469" t="s">
        <v>553</v>
      </c>
      <c r="C14" s="470"/>
      <c r="D14" s="201" t="s">
        <v>555</v>
      </c>
      <c r="E14" s="201"/>
      <c r="F14" s="201"/>
      <c r="G14" s="204" t="s">
        <v>560</v>
      </c>
      <c r="H14" s="204"/>
      <c r="I14" s="204"/>
      <c r="J14" s="204" t="s">
        <v>547</v>
      </c>
      <c r="K14" s="204"/>
      <c r="L14" s="204"/>
      <c r="M14" s="158">
        <v>5</v>
      </c>
      <c r="N14" s="158">
        <v>3</v>
      </c>
      <c r="O14" s="205" t="str">
        <f>VLOOKUP(N14,Instrucciones!$C$19:$H$23,MATCH(Mapa!M14,Instrucciones!$C$18:$H$18,0),FALSE)</f>
        <v>Zona de Riesgo Extrema</v>
      </c>
      <c r="P14" s="205"/>
      <c r="Q14" s="114" t="s">
        <v>559</v>
      </c>
      <c r="R14" s="110" t="s">
        <v>37</v>
      </c>
      <c r="S14" s="111">
        <f>IFERROR(VLOOKUP(R14,Instrucciones!$J$17:$K$29,2,),0)</f>
        <v>15</v>
      </c>
      <c r="T14" s="110" t="s">
        <v>32</v>
      </c>
      <c r="U14" s="111">
        <f>IFERROR(VLOOKUP(T14,Instrucciones!$J$17:$K$29,2,),0)</f>
        <v>15</v>
      </c>
      <c r="V14" s="110" t="s">
        <v>33</v>
      </c>
      <c r="W14" s="111">
        <f>IFERROR(VLOOKUP(V14,Instrucciones!$J$17:$K$29,2,),0)</f>
        <v>20</v>
      </c>
      <c r="X14" s="110" t="s">
        <v>34</v>
      </c>
      <c r="Y14" s="111">
        <f>IFERROR(VLOOKUP(X14,Instrucciones!$J$17:$K$29,2,),0)</f>
        <v>20</v>
      </c>
      <c r="Z14" s="110" t="s">
        <v>35</v>
      </c>
      <c r="AA14" s="111">
        <f>IFERROR(VLOOKUP(Z14,Instrucciones!$J$17:$K$29,2,),0)</f>
        <v>20</v>
      </c>
      <c r="AB14" s="111">
        <f t="shared" ref="AB14" si="2">SUM(S14,U14,W14,Y14,AA14)</f>
        <v>90</v>
      </c>
      <c r="AC14" s="163">
        <f>M14-(_xlfn.IFS(R14="Mixto",VLOOKUP(AB14,Instrucciones!$U$1:$V$100,2,FALSE),R14="Correctivo",VLOOKUP(AB14,Instrucciones!$U$1:$V$100,2,FALSE),R14="Preventivo",0,R14="Detectivo",0))</f>
        <v>5</v>
      </c>
      <c r="AD14" s="111">
        <f>IF(S14&gt;10,(IF(N14=1,1,(IF((N14-(_xlfn.IFS(AB14&lt;=65,Instrucciones!$M$18,AB14&lt;=85,Instrucciones!$M$19,AB14&gt;85,Instrucciones!$M$20))=0),1,(N14-(_xlfn.IFS(AB14&lt;=65,Instrucciones!$M$18,AB14&lt;=85,Instrucciones!$M$19,AB14&gt;85,Instrucciones!$M$20))))))),N14)</f>
        <v>1</v>
      </c>
      <c r="AE14" s="205" t="str">
        <f>VLOOKUP(AD14,Instrucciones!$C$19:$H$23,MATCH(Mapa!AC14,Instrucciones!$C$18:$H$18,0),FALSE)</f>
        <v>Zona de Riesgo Alta</v>
      </c>
      <c r="AF14" s="205"/>
      <c r="AG14" s="201" t="s">
        <v>557</v>
      </c>
      <c r="AH14" s="201"/>
      <c r="AI14" s="201"/>
      <c r="AJ14" s="201"/>
      <c r="AK14" s="201" t="s">
        <v>561</v>
      </c>
      <c r="AL14" s="206"/>
      <c r="AM14" s="206"/>
      <c r="AN14" s="201" t="s">
        <v>558</v>
      </c>
      <c r="AO14" s="201"/>
      <c r="AP14" s="201" t="s">
        <v>556</v>
      </c>
      <c r="AQ14" s="300"/>
    </row>
    <row r="15" spans="1:43" ht="21.75" customHeight="1" thickBot="1" x14ac:dyDescent="0.25">
      <c r="B15" s="238" t="s">
        <v>39</v>
      </c>
      <c r="C15" s="239"/>
      <c r="D15" s="239"/>
      <c r="E15" s="239"/>
      <c r="F15" s="239"/>
      <c r="G15" s="239"/>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40"/>
      <c r="AQ15" s="241"/>
    </row>
    <row r="16" spans="1:43" ht="39.75" customHeight="1" x14ac:dyDescent="0.2">
      <c r="B16" s="242" t="s">
        <v>40</v>
      </c>
      <c r="C16" s="230"/>
      <c r="D16" s="230"/>
      <c r="E16" s="230"/>
      <c r="F16" s="230"/>
      <c r="G16" s="230"/>
      <c r="H16" s="230"/>
      <c r="I16" s="230"/>
      <c r="J16" s="230"/>
      <c r="K16" s="230"/>
      <c r="L16" s="230"/>
      <c r="M16" s="265" t="s">
        <v>6</v>
      </c>
      <c r="N16" s="266"/>
      <c r="O16" s="266"/>
      <c r="P16" s="266"/>
      <c r="Q16" s="242" t="s">
        <v>7</v>
      </c>
      <c r="R16" s="230"/>
      <c r="S16" s="230"/>
      <c r="T16" s="230"/>
      <c r="U16" s="230"/>
      <c r="V16" s="230"/>
      <c r="W16" s="230"/>
      <c r="X16" s="230"/>
      <c r="Y16" s="230"/>
      <c r="Z16" s="230"/>
      <c r="AA16" s="230"/>
      <c r="AB16" s="230"/>
      <c r="AC16" s="230"/>
      <c r="AD16" s="230"/>
      <c r="AE16" s="230"/>
      <c r="AF16" s="231"/>
      <c r="AG16" s="220" t="s">
        <v>8</v>
      </c>
      <c r="AH16" s="221"/>
      <c r="AI16" s="221"/>
      <c r="AJ16" s="222"/>
      <c r="AK16" s="220" t="s">
        <v>9</v>
      </c>
      <c r="AL16" s="221"/>
      <c r="AM16" s="221"/>
      <c r="AN16" s="221"/>
      <c r="AO16" s="221"/>
      <c r="AP16" s="258" t="s">
        <v>10</v>
      </c>
      <c r="AQ16" s="244"/>
    </row>
    <row r="17" spans="2:43" ht="88.5" customHeight="1" thickBot="1" x14ac:dyDescent="0.25">
      <c r="B17" s="207" t="s">
        <v>11</v>
      </c>
      <c r="C17" s="208"/>
      <c r="D17" s="271" t="s">
        <v>12</v>
      </c>
      <c r="E17" s="271"/>
      <c r="F17" s="271"/>
      <c r="G17" s="271" t="s">
        <v>13</v>
      </c>
      <c r="H17" s="271"/>
      <c r="I17" s="271"/>
      <c r="J17" s="260" t="s">
        <v>14</v>
      </c>
      <c r="K17" s="323"/>
      <c r="L17" s="324"/>
      <c r="M17" s="38" t="s">
        <v>15</v>
      </c>
      <c r="N17" s="10" t="s">
        <v>16</v>
      </c>
      <c r="O17" s="216" t="s">
        <v>17</v>
      </c>
      <c r="P17" s="260"/>
      <c r="Q17" s="154" t="s">
        <v>41</v>
      </c>
      <c r="R17" s="155" t="s">
        <v>19</v>
      </c>
      <c r="S17" s="155" t="s">
        <v>20</v>
      </c>
      <c r="T17" s="155" t="s">
        <v>21</v>
      </c>
      <c r="U17" s="155" t="s">
        <v>20</v>
      </c>
      <c r="V17" s="155" t="s">
        <v>22</v>
      </c>
      <c r="W17" s="155" t="s">
        <v>20</v>
      </c>
      <c r="X17" s="155" t="s">
        <v>23</v>
      </c>
      <c r="Y17" s="155" t="s">
        <v>20</v>
      </c>
      <c r="Z17" s="155" t="s">
        <v>24</v>
      </c>
      <c r="AA17" s="155" t="s">
        <v>20</v>
      </c>
      <c r="AB17" s="156" t="s">
        <v>25</v>
      </c>
      <c r="AC17" s="156" t="s">
        <v>15</v>
      </c>
      <c r="AD17" s="156" t="s">
        <v>26</v>
      </c>
      <c r="AE17" s="261" t="s">
        <v>27</v>
      </c>
      <c r="AF17" s="262"/>
      <c r="AG17" s="215" t="s">
        <v>28</v>
      </c>
      <c r="AH17" s="216"/>
      <c r="AI17" s="216"/>
      <c r="AJ17" s="263"/>
      <c r="AK17" s="215" t="s">
        <v>29</v>
      </c>
      <c r="AL17" s="216"/>
      <c r="AM17" s="216"/>
      <c r="AN17" s="216" t="s">
        <v>30</v>
      </c>
      <c r="AO17" s="216"/>
      <c r="AP17" s="259"/>
      <c r="AQ17" s="246"/>
    </row>
    <row r="18" spans="2:43" ht="319.89999999999998" customHeight="1" thickBot="1" x14ac:dyDescent="0.25">
      <c r="B18" s="226" t="s">
        <v>522</v>
      </c>
      <c r="C18" s="227"/>
      <c r="D18" s="272" t="s">
        <v>523</v>
      </c>
      <c r="E18" s="272"/>
      <c r="F18" s="272"/>
      <c r="G18" s="227" t="s">
        <v>524</v>
      </c>
      <c r="H18" s="227"/>
      <c r="I18" s="227"/>
      <c r="J18" s="227" t="s">
        <v>525</v>
      </c>
      <c r="K18" s="227"/>
      <c r="L18" s="270"/>
      <c r="M18" s="39">
        <v>5</v>
      </c>
      <c r="N18" s="41">
        <v>2</v>
      </c>
      <c r="O18" s="298" t="str">
        <f>VLOOKUP(N18,Instrucciones!$C$19:$H$23,MATCH(Mapa!M18,Instrucciones!$C$18:$H$18,0),FALSE)</f>
        <v>Zona de Riesgo Extrema</v>
      </c>
      <c r="P18" s="299"/>
      <c r="Q18" s="186" t="s">
        <v>526</v>
      </c>
      <c r="R18" s="150" t="s">
        <v>37</v>
      </c>
      <c r="S18" s="151">
        <f>IFERROR(VLOOKUP(R18,Instrucciones!$J$17:$K$29,2,),0)</f>
        <v>15</v>
      </c>
      <c r="T18" s="152" t="s">
        <v>32</v>
      </c>
      <c r="U18" s="153">
        <f>IFERROR(VLOOKUP(T18,Instrucciones!$J$17:$K$29,2,),0)</f>
        <v>15</v>
      </c>
      <c r="V18" s="152" t="s">
        <v>33</v>
      </c>
      <c r="W18" s="153">
        <f>IFERROR(VLOOKUP(V18,Instrucciones!$J$17:$K$29,2,),0)</f>
        <v>20</v>
      </c>
      <c r="X18" s="152" t="s">
        <v>34</v>
      </c>
      <c r="Y18" s="153">
        <f>IFERROR(VLOOKUP(X18,Instrucciones!$J$17:$K$29,2,),0)</f>
        <v>20</v>
      </c>
      <c r="Z18" s="152" t="s">
        <v>35</v>
      </c>
      <c r="AA18" s="153">
        <f>IFERROR(VLOOKUP(Z18,Instrucciones!$J$17:$K$29,2,),0)</f>
        <v>20</v>
      </c>
      <c r="AB18" s="153">
        <f>SUM(S18,U18,W18,Y18,AA18)</f>
        <v>90</v>
      </c>
      <c r="AC18" s="163">
        <f>M18-(_xlfn.IFS(R18="Mixto",VLOOKUP(AB18,Instrucciones!$U$1:$V$100,2,FALSE),R18="Correctivo",VLOOKUP(AB18,Instrucciones!$U$1:$V$100,2,FALSE),R18="Preventivo",0,R18="Detectivo",0))</f>
        <v>5</v>
      </c>
      <c r="AD18" s="151">
        <f>IF(S18&gt;10,(IF(N18=1,1,(IF((N18-(_xlfn.IFS(AB18&lt;=65,Instrucciones!$M$18,AB18&lt;=85,Instrucciones!$M$19,AB18&gt;85,Instrucciones!$M$20))=0),1,(N18-(_xlfn.IFS(AB18&lt;=65,Instrucciones!$M$18,AB18&lt;=85,Instrucciones!$M$19,AB18&gt;85,Instrucciones!$M$20))))))),N18)</f>
        <v>1</v>
      </c>
      <c r="AE18" s="268" t="str">
        <f>VLOOKUP(AD18,Instrucciones!$C$19:$H$23,MATCH(Mapa!AC18,Instrucciones!$C$18:$H$18,0),FALSE)</f>
        <v>Zona de Riesgo Alta</v>
      </c>
      <c r="AF18" s="269"/>
      <c r="AG18" s="226" t="s">
        <v>527</v>
      </c>
      <c r="AH18" s="227"/>
      <c r="AI18" s="227"/>
      <c r="AJ18" s="270"/>
      <c r="AK18" s="201" t="s">
        <v>36</v>
      </c>
      <c r="AL18" s="206"/>
      <c r="AM18" s="206"/>
      <c r="AN18" s="295" t="s">
        <v>528</v>
      </c>
      <c r="AO18" s="295"/>
      <c r="AP18" s="248" t="s">
        <v>508</v>
      </c>
      <c r="AQ18" s="190"/>
    </row>
    <row r="19" spans="2:43" ht="21.75" customHeight="1" thickBot="1" x14ac:dyDescent="0.25">
      <c r="B19" s="249" t="s">
        <v>42</v>
      </c>
      <c r="C19" s="250"/>
      <c r="D19" s="239"/>
      <c r="E19" s="239"/>
      <c r="F19" s="239"/>
      <c r="G19" s="239"/>
      <c r="H19" s="239"/>
      <c r="I19" s="239"/>
      <c r="J19" s="239"/>
      <c r="K19" s="239"/>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1"/>
      <c r="AQ19" s="252"/>
    </row>
    <row r="20" spans="2:43" ht="39.75" customHeight="1" x14ac:dyDescent="0.2">
      <c r="B20" s="242" t="s">
        <v>43</v>
      </c>
      <c r="C20" s="230"/>
      <c r="D20" s="230"/>
      <c r="E20" s="230"/>
      <c r="F20" s="230"/>
      <c r="G20" s="230"/>
      <c r="H20" s="230"/>
      <c r="I20" s="230"/>
      <c r="J20" s="230"/>
      <c r="K20" s="230"/>
      <c r="L20" s="230"/>
      <c r="M20" s="265" t="s">
        <v>6</v>
      </c>
      <c r="N20" s="266"/>
      <c r="O20" s="266"/>
      <c r="P20" s="266"/>
      <c r="Q20" s="242" t="s">
        <v>7</v>
      </c>
      <c r="R20" s="230"/>
      <c r="S20" s="230"/>
      <c r="T20" s="230"/>
      <c r="U20" s="230"/>
      <c r="V20" s="230"/>
      <c r="W20" s="230"/>
      <c r="X20" s="230"/>
      <c r="Y20" s="230"/>
      <c r="Z20" s="230"/>
      <c r="AA20" s="230"/>
      <c r="AB20" s="230"/>
      <c r="AC20" s="230"/>
      <c r="AD20" s="230"/>
      <c r="AE20" s="230"/>
      <c r="AF20" s="231"/>
      <c r="AG20" s="220" t="s">
        <v>8</v>
      </c>
      <c r="AH20" s="221"/>
      <c r="AI20" s="221"/>
      <c r="AJ20" s="222"/>
      <c r="AK20" s="220" t="s">
        <v>9</v>
      </c>
      <c r="AL20" s="221"/>
      <c r="AM20" s="221"/>
      <c r="AN20" s="221"/>
      <c r="AO20" s="221"/>
      <c r="AP20" s="258" t="s">
        <v>10</v>
      </c>
      <c r="AQ20" s="244"/>
    </row>
    <row r="21" spans="2:43" ht="88.5" customHeight="1" thickBot="1" x14ac:dyDescent="0.25">
      <c r="B21" s="215" t="s">
        <v>44</v>
      </c>
      <c r="C21" s="216"/>
      <c r="D21" s="264" t="s">
        <v>45</v>
      </c>
      <c r="E21" s="211"/>
      <c r="F21" s="211"/>
      <c r="G21" s="211"/>
      <c r="H21" s="211"/>
      <c r="I21" s="212"/>
      <c r="J21" s="264" t="s">
        <v>46</v>
      </c>
      <c r="K21" s="321"/>
      <c r="L21" s="322"/>
      <c r="M21" s="38" t="s">
        <v>15</v>
      </c>
      <c r="N21" s="10" t="s">
        <v>16</v>
      </c>
      <c r="O21" s="216" t="s">
        <v>17</v>
      </c>
      <c r="P21" s="260"/>
      <c r="Q21" s="154" t="s">
        <v>41</v>
      </c>
      <c r="R21" s="155" t="s">
        <v>19</v>
      </c>
      <c r="S21" s="155" t="s">
        <v>20</v>
      </c>
      <c r="T21" s="155" t="s">
        <v>21</v>
      </c>
      <c r="U21" s="155" t="s">
        <v>20</v>
      </c>
      <c r="V21" s="155" t="s">
        <v>22</v>
      </c>
      <c r="W21" s="155" t="s">
        <v>20</v>
      </c>
      <c r="X21" s="155" t="s">
        <v>23</v>
      </c>
      <c r="Y21" s="155" t="s">
        <v>20</v>
      </c>
      <c r="Z21" s="155" t="s">
        <v>24</v>
      </c>
      <c r="AA21" s="155" t="s">
        <v>20</v>
      </c>
      <c r="AB21" s="156" t="s">
        <v>25</v>
      </c>
      <c r="AC21" s="156" t="s">
        <v>15</v>
      </c>
      <c r="AD21" s="156" t="s">
        <v>26</v>
      </c>
      <c r="AE21" s="261" t="s">
        <v>27</v>
      </c>
      <c r="AF21" s="262"/>
      <c r="AG21" s="215" t="s">
        <v>28</v>
      </c>
      <c r="AH21" s="216"/>
      <c r="AI21" s="216"/>
      <c r="AJ21" s="263"/>
      <c r="AK21" s="215" t="s">
        <v>29</v>
      </c>
      <c r="AL21" s="216"/>
      <c r="AM21" s="216"/>
      <c r="AN21" s="216" t="s">
        <v>30</v>
      </c>
      <c r="AO21" s="216"/>
      <c r="AP21" s="259"/>
      <c r="AQ21" s="246"/>
    </row>
    <row r="22" spans="2:43" ht="177" customHeight="1" thickBot="1" x14ac:dyDescent="0.25">
      <c r="B22" s="253" t="s">
        <v>47</v>
      </c>
      <c r="C22" s="247"/>
      <c r="D22" s="277" t="s">
        <v>48</v>
      </c>
      <c r="E22" s="278"/>
      <c r="F22" s="278"/>
      <c r="G22" s="278"/>
      <c r="H22" s="278"/>
      <c r="I22" s="279"/>
      <c r="J22" s="277" t="s">
        <v>49</v>
      </c>
      <c r="K22" s="278"/>
      <c r="L22" s="320"/>
      <c r="M22" s="160">
        <v>5</v>
      </c>
      <c r="N22" s="161">
        <v>1</v>
      </c>
      <c r="O22" s="232" t="str">
        <f>VLOOKUP(N22,Instrucciones!$C$19:$H$23,MATCH(Mapa!M22,Instrucciones!$C$18:$H$18,0),FALSE)</f>
        <v>Zona de Riesgo Alta</v>
      </c>
      <c r="P22" s="233"/>
      <c r="Q22" s="186" t="s">
        <v>529</v>
      </c>
      <c r="R22" s="162" t="s">
        <v>31</v>
      </c>
      <c r="S22" s="163">
        <f>IFERROR(VLOOKUP(R22,Instrucciones!$J$17:$K$29,2,),0)</f>
        <v>20</v>
      </c>
      <c r="T22" s="164" t="s">
        <v>32</v>
      </c>
      <c r="U22" s="165">
        <f>IFERROR(VLOOKUP(T22,Instrucciones!$J$17:$K$29,2,),0)</f>
        <v>15</v>
      </c>
      <c r="V22" s="164" t="s">
        <v>33</v>
      </c>
      <c r="W22" s="165">
        <f>IFERROR(VLOOKUP(V22,Instrucciones!$J$17:$K$29,2,),0)</f>
        <v>20</v>
      </c>
      <c r="X22" s="164" t="s">
        <v>50</v>
      </c>
      <c r="Y22" s="165">
        <f>IFERROR(VLOOKUP(X22,Instrucciones!$J$17:$K$29,2,),0)</f>
        <v>10</v>
      </c>
      <c r="Z22" s="164" t="s">
        <v>35</v>
      </c>
      <c r="AA22" s="165">
        <f>IFERROR(VLOOKUP(Z22,Instrucciones!$J$17:$K$29,2,),0)</f>
        <v>20</v>
      </c>
      <c r="AB22" s="165">
        <f>SUM(S22,U22,W22,Y22,AA22)</f>
        <v>85</v>
      </c>
      <c r="AC22" s="163">
        <f>M22-(_xlfn.IFS(R22="Mixto",VLOOKUP(AB22,Instrucciones!$U$1:$V$100,2,FALSE),R22="Correctivo",VLOOKUP(AB22,Instrucciones!$U$1:$V$100,2,FALSE),R22="Preventivo",0,R22="Detectivo",0))</f>
        <v>4</v>
      </c>
      <c r="AD22" s="163">
        <f>IF(S22&gt;10,(IF(N22=1,1,(IF((N22-(_xlfn.IFS(AB22&lt;=65,Instrucciones!$M$18,AB22&lt;=85,Instrucciones!$M$19,AB22&gt;85,Instrucciones!$M$20))=0),1,(N22-(_xlfn.IFS(AB22&lt;=65,Instrucciones!$M$18,AB22&lt;=85,Instrucciones!$M$19,AB22&gt;85,Instrucciones!$M$20))))))),N22)</f>
        <v>1</v>
      </c>
      <c r="AE22" s="254" t="str">
        <f>VLOOKUP(AD22,Instrucciones!$C$19:$H$23,MATCH(Mapa!AC22,Instrucciones!$C$18:$H$18,0),FALSE)</f>
        <v>Zona de Riesgo Alta</v>
      </c>
      <c r="AF22" s="255"/>
      <c r="AG22" s="253" t="s">
        <v>51</v>
      </c>
      <c r="AH22" s="247"/>
      <c r="AI22" s="247"/>
      <c r="AJ22" s="256"/>
      <c r="AK22" s="253" t="s">
        <v>36</v>
      </c>
      <c r="AL22" s="257"/>
      <c r="AM22" s="257"/>
      <c r="AN22" s="247" t="s">
        <v>52</v>
      </c>
      <c r="AO22" s="247"/>
      <c r="AP22" s="248" t="s">
        <v>530</v>
      </c>
      <c r="AQ22" s="190"/>
    </row>
    <row r="23" spans="2:43" ht="21.75" customHeight="1" thickBot="1" x14ac:dyDescent="0.25">
      <c r="B23" s="267" t="s">
        <v>53</v>
      </c>
      <c r="C23" s="251"/>
      <c r="D23" s="251"/>
      <c r="E23" s="251"/>
      <c r="F23" s="251"/>
      <c r="G23" s="251"/>
      <c r="H23" s="251"/>
      <c r="I23" s="251"/>
      <c r="J23" s="251"/>
      <c r="K23" s="251"/>
      <c r="L23" s="251"/>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1"/>
      <c r="AQ23" s="252"/>
    </row>
    <row r="24" spans="2:43" ht="39.75" customHeight="1" x14ac:dyDescent="0.2">
      <c r="B24" s="220" t="s">
        <v>54</v>
      </c>
      <c r="C24" s="221"/>
      <c r="D24" s="221"/>
      <c r="E24" s="221"/>
      <c r="F24" s="221"/>
      <c r="G24" s="221"/>
      <c r="H24" s="221"/>
      <c r="I24" s="221"/>
      <c r="J24" s="221"/>
      <c r="K24" s="221"/>
      <c r="L24" s="221"/>
      <c r="M24" s="266" t="s">
        <v>6</v>
      </c>
      <c r="N24" s="266"/>
      <c r="O24" s="266"/>
      <c r="P24" s="266"/>
      <c r="Q24" s="242" t="s">
        <v>55</v>
      </c>
      <c r="R24" s="230"/>
      <c r="S24" s="230"/>
      <c r="T24" s="230"/>
      <c r="U24" s="230"/>
      <c r="V24" s="230"/>
      <c r="W24" s="230"/>
      <c r="X24" s="230"/>
      <c r="Y24" s="230"/>
      <c r="Z24" s="230"/>
      <c r="AA24" s="230"/>
      <c r="AB24" s="230"/>
      <c r="AC24" s="230"/>
      <c r="AD24" s="230"/>
      <c r="AE24" s="230"/>
      <c r="AF24" s="230"/>
      <c r="AG24" s="220" t="s">
        <v>8</v>
      </c>
      <c r="AH24" s="221"/>
      <c r="AI24" s="221"/>
      <c r="AJ24" s="222"/>
      <c r="AK24" s="220" t="s">
        <v>9</v>
      </c>
      <c r="AL24" s="221"/>
      <c r="AM24" s="221"/>
      <c r="AN24" s="221"/>
      <c r="AO24" s="221"/>
      <c r="AP24" s="258" t="s">
        <v>10</v>
      </c>
      <c r="AQ24" s="244"/>
    </row>
    <row r="25" spans="2:43" ht="74.25" customHeight="1" thickBot="1" x14ac:dyDescent="0.25">
      <c r="B25" s="143" t="s">
        <v>11</v>
      </c>
      <c r="C25" s="208" t="s">
        <v>56</v>
      </c>
      <c r="D25" s="208"/>
      <c r="E25" s="208" t="s">
        <v>57</v>
      </c>
      <c r="F25" s="208"/>
      <c r="G25" s="208"/>
      <c r="H25" s="208"/>
      <c r="I25" s="216" t="s">
        <v>381</v>
      </c>
      <c r="J25" s="216"/>
      <c r="K25" s="216"/>
      <c r="L25" s="216"/>
      <c r="M25" s="144" t="s">
        <v>15</v>
      </c>
      <c r="N25" s="10" t="s">
        <v>16</v>
      </c>
      <c r="O25" s="216" t="s">
        <v>17</v>
      </c>
      <c r="P25" s="260"/>
      <c r="Q25" s="37" t="s">
        <v>41</v>
      </c>
      <c r="R25" s="116" t="s">
        <v>19</v>
      </c>
      <c r="S25" s="116" t="s">
        <v>20</v>
      </c>
      <c r="T25" s="116" t="s">
        <v>21</v>
      </c>
      <c r="U25" s="116" t="s">
        <v>20</v>
      </c>
      <c r="V25" s="116" t="s">
        <v>22</v>
      </c>
      <c r="W25" s="116" t="s">
        <v>20</v>
      </c>
      <c r="X25" s="116" t="s">
        <v>23</v>
      </c>
      <c r="Y25" s="116" t="s">
        <v>20</v>
      </c>
      <c r="Z25" s="116" t="s">
        <v>24</v>
      </c>
      <c r="AA25" s="116" t="s">
        <v>20</v>
      </c>
      <c r="AB25" s="10" t="s">
        <v>25</v>
      </c>
      <c r="AC25" s="10" t="s">
        <v>15</v>
      </c>
      <c r="AD25" s="10" t="s">
        <v>16</v>
      </c>
      <c r="AE25" s="216" t="s">
        <v>27</v>
      </c>
      <c r="AF25" s="216"/>
      <c r="AG25" s="215" t="s">
        <v>28</v>
      </c>
      <c r="AH25" s="216"/>
      <c r="AI25" s="216"/>
      <c r="AJ25" s="263"/>
      <c r="AK25" s="215" t="s">
        <v>29</v>
      </c>
      <c r="AL25" s="216"/>
      <c r="AM25" s="216"/>
      <c r="AN25" s="216" t="s">
        <v>30</v>
      </c>
      <c r="AO25" s="216"/>
      <c r="AP25" s="318"/>
      <c r="AQ25" s="319"/>
    </row>
    <row r="26" spans="2:43" ht="262.5" customHeight="1" thickBot="1" x14ac:dyDescent="0.25">
      <c r="B26" s="145" t="s">
        <v>498</v>
      </c>
      <c r="C26" s="217" t="s">
        <v>376</v>
      </c>
      <c r="D26" s="217"/>
      <c r="E26" s="217" t="s">
        <v>495</v>
      </c>
      <c r="F26" s="217"/>
      <c r="G26" s="217"/>
      <c r="H26" s="217"/>
      <c r="I26" s="217" t="s">
        <v>383</v>
      </c>
      <c r="J26" s="217"/>
      <c r="K26" s="217"/>
      <c r="L26" s="217"/>
      <c r="M26" s="147">
        <v>4</v>
      </c>
      <c r="N26" s="109">
        <v>4</v>
      </c>
      <c r="O26" s="218" t="str">
        <f>VLOOKUP(N26,Instrucciones!$C$19:$H$23,MATCH(M26,Instrucciones!$C$18:$H$18,0),FALSE)</f>
        <v>Zona de Riesgo Extrema</v>
      </c>
      <c r="P26" s="219"/>
      <c r="Q26" s="170" t="s">
        <v>377</v>
      </c>
      <c r="R26" s="174" t="s">
        <v>31</v>
      </c>
      <c r="S26" s="175">
        <f>IFERROR(VLOOKUP(R26,Instrucciones!$J$17:$K$29,2,),0)</f>
        <v>20</v>
      </c>
      <c r="T26" s="174" t="s">
        <v>32</v>
      </c>
      <c r="U26" s="175">
        <f>IFERROR(VLOOKUP(T26,Instrucciones!$J$17:$K$29,2,),0)</f>
        <v>15</v>
      </c>
      <c r="V26" s="174" t="s">
        <v>33</v>
      </c>
      <c r="W26" s="175">
        <f>IFERROR(VLOOKUP(V26,Instrucciones!$J$17:$K$29,2,),0)</f>
        <v>20</v>
      </c>
      <c r="X26" s="174" t="s">
        <v>50</v>
      </c>
      <c r="Y26" s="175">
        <f>IFERROR(VLOOKUP(X26,Instrucciones!$J$17:$K$29,2,),0)</f>
        <v>10</v>
      </c>
      <c r="Z26" s="174" t="s">
        <v>35</v>
      </c>
      <c r="AA26" s="175">
        <f>IFERROR(VLOOKUP(Z26,Instrucciones!$J$17:$K$29,2,),0)</f>
        <v>20</v>
      </c>
      <c r="AB26" s="175">
        <f>SUM(S26,U26,W26,Y26,AA26)</f>
        <v>85</v>
      </c>
      <c r="AC26" s="175">
        <f>M26-(_xlfn.IFS(R26="Mixto",VLOOKUP(AB26,Instrucciones!$U$1:$V$100,2,FALSE),R26="Correctivo",VLOOKUP(AB26,Instrucciones!$U$1:$V$100,2,FALSE),R26="Preventivo",0,R26="Detectivo",0))</f>
        <v>3</v>
      </c>
      <c r="AD26" s="175">
        <f>IF(S26&gt;10,(IF(N26=1,1,(IF((N26-(_xlfn.IFS(AB26&lt;=65,Instrucciones!$M$18,AB26&lt;=85,Instrucciones!$M$19,AB26&gt;85,Instrucciones!$M$20))=0),1,(N26-(_xlfn.IFS(AB26&lt;=65,Instrucciones!$M$18,AB26&lt;=85,Instrucciones!$M$19,AB26&gt;85,Instrucciones!$M$20))))))),N26)</f>
        <v>3</v>
      </c>
      <c r="AE26" s="232" t="str">
        <f>VLOOKUP(AD26,Instrucciones!$C$19:$H$23,MATCH(Mapa!AC26,Instrucciones!$C$18:$H$18,0),FALSE)</f>
        <v>Zona de Riesgo Alta</v>
      </c>
      <c r="AF26" s="233"/>
      <c r="AG26" s="234" t="s">
        <v>378</v>
      </c>
      <c r="AH26" s="217"/>
      <c r="AI26" s="217"/>
      <c r="AJ26" s="235"/>
      <c r="AK26" s="234" t="s">
        <v>38</v>
      </c>
      <c r="AL26" s="236"/>
      <c r="AM26" s="236"/>
      <c r="AN26" s="217" t="s">
        <v>379</v>
      </c>
      <c r="AO26" s="235"/>
      <c r="AP26" s="234" t="s">
        <v>499</v>
      </c>
      <c r="AQ26" s="237"/>
    </row>
    <row r="27" spans="2:43" ht="243" customHeight="1" thickBot="1" x14ac:dyDescent="0.25">
      <c r="B27" s="145" t="s">
        <v>498</v>
      </c>
      <c r="C27" s="217" t="s">
        <v>380</v>
      </c>
      <c r="D27" s="217"/>
      <c r="E27" s="217" t="s">
        <v>496</v>
      </c>
      <c r="F27" s="217"/>
      <c r="G27" s="217"/>
      <c r="H27" s="217"/>
      <c r="I27" s="217" t="s">
        <v>497</v>
      </c>
      <c r="J27" s="217"/>
      <c r="K27" s="217"/>
      <c r="L27" s="217"/>
      <c r="M27" s="147">
        <v>4</v>
      </c>
      <c r="N27" s="109">
        <v>1</v>
      </c>
      <c r="O27" s="218" t="str">
        <f>VLOOKUP(N27,Instrucciones!$C$19:$H$23,MATCH(M27,Instrucciones!$C$18:$H$18,0),FALSE)</f>
        <v>Zona de Riesgo Alta</v>
      </c>
      <c r="P27" s="219"/>
      <c r="Q27" s="170" t="s">
        <v>382</v>
      </c>
      <c r="R27" s="174" t="s">
        <v>31</v>
      </c>
      <c r="S27" s="175">
        <f>IFERROR(VLOOKUP(R27,Instrucciones!$J$17:$K$29,2,),0)</f>
        <v>20</v>
      </c>
      <c r="T27" s="174" t="s">
        <v>32</v>
      </c>
      <c r="U27" s="175">
        <f>IFERROR(VLOOKUP(T27,Instrucciones!$J$17:$K$29,2,),0)</f>
        <v>15</v>
      </c>
      <c r="V27" s="174" t="s">
        <v>33</v>
      </c>
      <c r="W27" s="175">
        <f>IFERROR(VLOOKUP(V27,Instrucciones!$J$17:$K$29,2,),0)</f>
        <v>20</v>
      </c>
      <c r="X27" s="174" t="s">
        <v>50</v>
      </c>
      <c r="Y27" s="175">
        <f>IFERROR(VLOOKUP(X27,Instrucciones!$J$17:$K$29,2,),0)</f>
        <v>10</v>
      </c>
      <c r="Z27" s="174" t="s">
        <v>35</v>
      </c>
      <c r="AA27" s="175">
        <f>IFERROR(VLOOKUP(Z27,Instrucciones!$J$17:$K$29,2,),0)</f>
        <v>20</v>
      </c>
      <c r="AB27" s="175">
        <f>SUM(S27,U27,W27,Y27,AA27)</f>
        <v>85</v>
      </c>
      <c r="AC27" s="175">
        <f>M27-(_xlfn.IFS(R27="Mixto",VLOOKUP(AB27,Instrucciones!$U$1:$V$100,2,FALSE),R27="Correctivo",VLOOKUP(AB27,Instrucciones!$U$1:$V$100,2,FALSE),R27="Preventivo",0,R27="Detectivo",0))</f>
        <v>3</v>
      </c>
      <c r="AD27" s="175">
        <f>IF(S27&gt;10,(IF(N27=1,1,(IF((N27-(_xlfn.IFS(AB27&lt;=65,Instrucciones!$M$18,AB27&lt;=85,Instrucciones!$M$19,AB27&gt;85,Instrucciones!$M$20))=0),1,(N27-(_xlfn.IFS(AB27&lt;=65,Instrucciones!$M$18,AB27&lt;=85,Instrucciones!$M$19,AB27&gt;85,Instrucciones!$M$20))))))),N27)</f>
        <v>1</v>
      </c>
      <c r="AE27" s="232" t="str">
        <f>VLOOKUP(AD27,Instrucciones!$C$19:$H$23,MATCH(Mapa!AC27,Instrucciones!$C$18:$H$18,0),FALSE)</f>
        <v>Zona de Riesgo Moderada</v>
      </c>
      <c r="AF27" s="233"/>
      <c r="AG27" s="234" t="s">
        <v>378</v>
      </c>
      <c r="AH27" s="217"/>
      <c r="AI27" s="217"/>
      <c r="AJ27" s="235"/>
      <c r="AK27" s="234" t="s">
        <v>38</v>
      </c>
      <c r="AL27" s="236"/>
      <c r="AM27" s="236"/>
      <c r="AN27" s="217" t="s">
        <v>379</v>
      </c>
      <c r="AO27" s="235"/>
      <c r="AP27" s="234" t="s">
        <v>499</v>
      </c>
      <c r="AQ27" s="237"/>
    </row>
    <row r="28" spans="2:43" ht="211.15" customHeight="1" thickBot="1" x14ac:dyDescent="0.25">
      <c r="B28" s="145" t="s">
        <v>500</v>
      </c>
      <c r="C28" s="217" t="s">
        <v>501</v>
      </c>
      <c r="D28" s="217"/>
      <c r="E28" s="217" t="s">
        <v>502</v>
      </c>
      <c r="F28" s="217"/>
      <c r="G28" s="217"/>
      <c r="H28" s="217"/>
      <c r="I28" s="217" t="s">
        <v>497</v>
      </c>
      <c r="J28" s="217"/>
      <c r="K28" s="217"/>
      <c r="L28" s="217"/>
      <c r="M28" s="147">
        <v>4</v>
      </c>
      <c r="N28" s="109">
        <v>1</v>
      </c>
      <c r="O28" s="218" t="str">
        <f>VLOOKUP(N28,Instrucciones!$C$19:$H$23,MATCH(M28,Instrucciones!$C$18:$H$18,0),FALSE)</f>
        <v>Zona de Riesgo Alta</v>
      </c>
      <c r="P28" s="219"/>
      <c r="Q28" s="170" t="s">
        <v>382</v>
      </c>
      <c r="R28" s="174" t="s">
        <v>31</v>
      </c>
      <c r="S28" s="175">
        <f>IFERROR(VLOOKUP(R28,Instrucciones!$J$17:$K$29,2,),0)</f>
        <v>20</v>
      </c>
      <c r="T28" s="174" t="s">
        <v>32</v>
      </c>
      <c r="U28" s="175">
        <f>IFERROR(VLOOKUP(T28,Instrucciones!$J$17:$K$29,2,),0)</f>
        <v>15</v>
      </c>
      <c r="V28" s="174" t="s">
        <v>33</v>
      </c>
      <c r="W28" s="175">
        <f>IFERROR(VLOOKUP(V28,Instrucciones!$J$17:$K$29,2,),0)</f>
        <v>20</v>
      </c>
      <c r="X28" s="174" t="s">
        <v>50</v>
      </c>
      <c r="Y28" s="175">
        <f>IFERROR(VLOOKUP(X28,Instrucciones!$J$17:$K$29,2,),0)</f>
        <v>10</v>
      </c>
      <c r="Z28" s="174" t="s">
        <v>35</v>
      </c>
      <c r="AA28" s="175">
        <f>IFERROR(VLOOKUP(Z28,Instrucciones!$J$17:$K$29,2,),0)</f>
        <v>20</v>
      </c>
      <c r="AB28" s="175">
        <f>SUM(S28,U28,W28,Y28,AA28)</f>
        <v>85</v>
      </c>
      <c r="AC28" s="175">
        <f>M28-(_xlfn.IFS(R28="Mixto",VLOOKUP(AB28,Instrucciones!$U$1:$V$100,2,FALSE),R28="Correctivo",VLOOKUP(AB28,Instrucciones!$U$1:$V$100,2,FALSE),R28="Preventivo",0,R28="Detectivo",0))</f>
        <v>3</v>
      </c>
      <c r="AD28" s="175">
        <f>IF(S28&gt;10,(IF(N28=1,1,(IF((N28-(_xlfn.IFS(AB28&lt;=65,Instrucciones!$M$18,AB28&lt;=85,Instrucciones!$M$19,AB28&gt;85,Instrucciones!$M$20))=0),1,(N28-(_xlfn.IFS(AB28&lt;=65,Instrucciones!$M$18,AB28&lt;=85,Instrucciones!$M$19,AB28&gt;85,Instrucciones!$M$20))))))),N28)</f>
        <v>1</v>
      </c>
      <c r="AE28" s="232" t="str">
        <f>VLOOKUP(AD28,Instrucciones!$C$19:$H$23,MATCH(Mapa!AC28,Instrucciones!$C$18:$H$18,0),FALSE)</f>
        <v>Zona de Riesgo Moderada</v>
      </c>
      <c r="AF28" s="233"/>
      <c r="AG28" s="234" t="s">
        <v>503</v>
      </c>
      <c r="AH28" s="217"/>
      <c r="AI28" s="217"/>
      <c r="AJ28" s="235"/>
      <c r="AK28" s="234" t="s">
        <v>38</v>
      </c>
      <c r="AL28" s="236"/>
      <c r="AM28" s="236"/>
      <c r="AN28" s="217" t="s">
        <v>504</v>
      </c>
      <c r="AO28" s="235"/>
      <c r="AP28" s="234" t="s">
        <v>499</v>
      </c>
      <c r="AQ28" s="237"/>
    </row>
    <row r="29" spans="2:43" ht="21.75" customHeight="1" thickBot="1" x14ac:dyDescent="0.25">
      <c r="B29" s="238" t="s">
        <v>61</v>
      </c>
      <c r="C29" s="239"/>
      <c r="D29" s="239"/>
      <c r="E29" s="239"/>
      <c r="F29" s="239"/>
      <c r="G29" s="239"/>
      <c r="H29" s="239"/>
      <c r="I29" s="239"/>
      <c r="J29" s="239"/>
      <c r="K29" s="239"/>
      <c r="L29" s="239"/>
      <c r="M29" s="240"/>
      <c r="N29" s="240"/>
      <c r="O29" s="240"/>
      <c r="P29" s="240"/>
      <c r="Q29" s="240"/>
      <c r="R29" s="240"/>
      <c r="S29" s="240"/>
      <c r="T29" s="240"/>
      <c r="U29" s="240"/>
      <c r="V29" s="240"/>
      <c r="W29" s="240"/>
      <c r="X29" s="240"/>
      <c r="Y29" s="240"/>
      <c r="Z29" s="240"/>
      <c r="AA29" s="240"/>
      <c r="AB29" s="240"/>
      <c r="AC29" s="240"/>
      <c r="AD29" s="240"/>
      <c r="AE29" s="240"/>
      <c r="AF29" s="240"/>
      <c r="AG29" s="240"/>
      <c r="AH29" s="240"/>
      <c r="AI29" s="240"/>
      <c r="AJ29" s="240"/>
      <c r="AK29" s="240"/>
      <c r="AL29" s="240"/>
      <c r="AM29" s="240"/>
      <c r="AN29" s="240"/>
      <c r="AO29" s="240"/>
      <c r="AP29" s="240"/>
      <c r="AQ29" s="241"/>
    </row>
    <row r="30" spans="2:43" ht="39.75" customHeight="1" x14ac:dyDescent="0.2">
      <c r="B30" s="242" t="s">
        <v>62</v>
      </c>
      <c r="C30" s="230"/>
      <c r="D30" s="230"/>
      <c r="E30" s="230"/>
      <c r="F30" s="230"/>
      <c r="G30" s="230"/>
      <c r="H30" s="230"/>
      <c r="I30" s="230"/>
      <c r="J30" s="230"/>
      <c r="K30" s="230"/>
      <c r="L30" s="230"/>
      <c r="M30" s="220" t="s">
        <v>63</v>
      </c>
      <c r="N30" s="221"/>
      <c r="O30" s="221"/>
      <c r="P30" s="221"/>
      <c r="Q30" s="222"/>
      <c r="R30" s="230" t="s">
        <v>64</v>
      </c>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1"/>
      <c r="AP30" s="243" t="s">
        <v>10</v>
      </c>
      <c r="AQ30" s="244"/>
    </row>
    <row r="31" spans="2:43" ht="74.25" customHeight="1" thickBot="1" x14ac:dyDescent="0.25">
      <c r="B31" s="207" t="s">
        <v>65</v>
      </c>
      <c r="C31" s="208"/>
      <c r="D31" s="210" t="s">
        <v>66</v>
      </c>
      <c r="E31" s="211"/>
      <c r="F31" s="211"/>
      <c r="G31" s="211"/>
      <c r="H31" s="211"/>
      <c r="I31" s="212"/>
      <c r="J31" s="144"/>
      <c r="K31" s="144"/>
      <c r="L31" s="166" t="s">
        <v>67</v>
      </c>
      <c r="M31" s="101" t="s">
        <v>15</v>
      </c>
      <c r="N31" s="100" t="s">
        <v>68</v>
      </c>
      <c r="O31" s="209" t="s">
        <v>69</v>
      </c>
      <c r="P31" s="209"/>
      <c r="Q31" s="102" t="s">
        <v>70</v>
      </c>
      <c r="R31" s="214" t="s">
        <v>71</v>
      </c>
      <c r="S31" s="209"/>
      <c r="T31" s="209"/>
      <c r="U31" s="209"/>
      <c r="V31" s="209"/>
      <c r="W31" s="209"/>
      <c r="X31" s="209"/>
      <c r="Y31" s="209"/>
      <c r="Z31" s="209"/>
      <c r="AA31" s="209"/>
      <c r="AB31" s="209"/>
      <c r="AC31" s="209"/>
      <c r="AD31" s="209"/>
      <c r="AE31" s="209"/>
      <c r="AF31" s="209"/>
      <c r="AG31" s="209" t="s">
        <v>72</v>
      </c>
      <c r="AH31" s="209"/>
      <c r="AI31" s="209"/>
      <c r="AJ31" s="209"/>
      <c r="AK31" s="209"/>
      <c r="AL31" s="209"/>
      <c r="AM31" s="209"/>
      <c r="AN31" s="209"/>
      <c r="AO31" s="213"/>
      <c r="AP31" s="245"/>
      <c r="AQ31" s="246"/>
    </row>
    <row r="32" spans="2:43" ht="93.6" customHeight="1" thickBot="1" x14ac:dyDescent="0.25">
      <c r="B32" s="226"/>
      <c r="C32" s="227"/>
      <c r="D32" s="228"/>
      <c r="E32" s="229"/>
      <c r="F32" s="229"/>
      <c r="G32" s="229"/>
      <c r="H32" s="229"/>
      <c r="I32" s="189"/>
      <c r="J32" s="171"/>
      <c r="K32" s="171"/>
      <c r="L32" s="167"/>
      <c r="M32" s="71"/>
      <c r="N32" s="81"/>
      <c r="O32" s="191">
        <f>N32*M32</f>
        <v>0</v>
      </c>
      <c r="P32" s="191"/>
      <c r="Q32" s="72" t="str">
        <f>IF(O32=9,Instrucciones!M39,IF(O32&lt;=2,Instrucciones!M41,Instrucciones!M40))</f>
        <v>Oportunidad con priorización baja</v>
      </c>
      <c r="R32" s="192"/>
      <c r="S32" s="193"/>
      <c r="T32" s="193"/>
      <c r="U32" s="193"/>
      <c r="V32" s="193"/>
      <c r="W32" s="193"/>
      <c r="X32" s="193"/>
      <c r="Y32" s="193"/>
      <c r="Z32" s="193"/>
      <c r="AA32" s="193"/>
      <c r="AB32" s="193"/>
      <c r="AC32" s="193"/>
      <c r="AD32" s="193"/>
      <c r="AE32" s="193"/>
      <c r="AF32" s="193"/>
      <c r="AG32" s="194"/>
      <c r="AH32" s="194"/>
      <c r="AI32" s="194"/>
      <c r="AJ32" s="194"/>
      <c r="AK32" s="194"/>
      <c r="AL32" s="194"/>
      <c r="AM32" s="194"/>
      <c r="AN32" s="194"/>
      <c r="AO32" s="195"/>
      <c r="AP32" s="189"/>
      <c r="AQ32" s="190"/>
    </row>
    <row r="33" spans="2:43" ht="87" customHeight="1" thickBot="1" x14ac:dyDescent="0.25">
      <c r="B33" s="226"/>
      <c r="C33" s="227"/>
      <c r="D33" s="228"/>
      <c r="E33" s="229"/>
      <c r="F33" s="229"/>
      <c r="G33" s="229"/>
      <c r="H33" s="229"/>
      <c r="I33" s="189"/>
      <c r="J33" s="171"/>
      <c r="K33" s="171"/>
      <c r="L33" s="167"/>
      <c r="M33" s="71"/>
      <c r="N33" s="81"/>
      <c r="O33" s="191">
        <f>N33*M33</f>
        <v>0</v>
      </c>
      <c r="P33" s="191"/>
      <c r="Q33" s="72" t="str">
        <f>IF(O33=9,Instrucciones!M39,IF(O33&lt;=2,Instrucciones!M41,Instrucciones!M40))</f>
        <v>Oportunidad con priorización baja</v>
      </c>
      <c r="R33" s="192"/>
      <c r="S33" s="193"/>
      <c r="T33" s="193"/>
      <c r="U33" s="193"/>
      <c r="V33" s="193"/>
      <c r="W33" s="193"/>
      <c r="X33" s="193"/>
      <c r="Y33" s="193"/>
      <c r="Z33" s="193"/>
      <c r="AA33" s="193"/>
      <c r="AB33" s="193"/>
      <c r="AC33" s="193"/>
      <c r="AD33" s="193"/>
      <c r="AE33" s="193"/>
      <c r="AF33" s="193"/>
      <c r="AG33" s="194"/>
      <c r="AH33" s="194"/>
      <c r="AI33" s="194"/>
      <c r="AJ33" s="194"/>
      <c r="AK33" s="194"/>
      <c r="AL33" s="194"/>
      <c r="AM33" s="194"/>
      <c r="AN33" s="194"/>
      <c r="AO33" s="195"/>
      <c r="AP33" s="189"/>
      <c r="AQ33" s="190"/>
    </row>
    <row r="34" spans="2:43" ht="24.75" customHeight="1" x14ac:dyDescent="0.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3"/>
    </row>
    <row r="36" spans="2:43" x14ac:dyDescent="0.2">
      <c r="B36" s="3"/>
      <c r="C36" s="3"/>
      <c r="D36" s="3"/>
      <c r="E36" s="3"/>
      <c r="F36" s="3"/>
      <c r="G36" s="3"/>
      <c r="H36" s="223" t="s">
        <v>73</v>
      </c>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5"/>
      <c r="AN36" s="3"/>
      <c r="AO36" s="3"/>
    </row>
    <row r="37" spans="2:43" ht="30" customHeight="1" x14ac:dyDescent="0.2">
      <c r="B37" s="3"/>
      <c r="C37" s="3"/>
      <c r="D37" s="3"/>
      <c r="E37" s="3"/>
      <c r="F37" s="3"/>
      <c r="G37" s="3"/>
      <c r="H37" s="223" t="s">
        <v>74</v>
      </c>
      <c r="I37" s="225"/>
      <c r="J37" s="172"/>
      <c r="K37" s="172"/>
      <c r="L37" s="169" t="s">
        <v>75</v>
      </c>
      <c r="M37" s="223" t="s">
        <v>76</v>
      </c>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5"/>
      <c r="AN37" s="3"/>
      <c r="AO37" s="3"/>
    </row>
    <row r="38" spans="2:43" ht="27.75" customHeight="1" x14ac:dyDescent="0.2">
      <c r="B38" s="3"/>
      <c r="C38" s="3"/>
      <c r="D38" s="3"/>
      <c r="E38" s="3"/>
      <c r="F38" s="3"/>
      <c r="G38" s="3"/>
      <c r="H38" s="196">
        <v>1</v>
      </c>
      <c r="I38" s="197"/>
      <c r="J38" s="178"/>
      <c r="K38" s="178"/>
      <c r="L38" s="168">
        <v>41418</v>
      </c>
      <c r="M38" s="198" t="s">
        <v>77</v>
      </c>
      <c r="N38" s="199"/>
      <c r="O38" s="199"/>
      <c r="P38" s="199"/>
      <c r="Q38" s="199"/>
      <c r="R38" s="199"/>
      <c r="S38" s="199"/>
      <c r="T38" s="199"/>
      <c r="U38" s="199"/>
      <c r="V38" s="199"/>
      <c r="W38" s="199"/>
      <c r="X38" s="199"/>
      <c r="Y38" s="199"/>
      <c r="Z38" s="199"/>
      <c r="AA38" s="199"/>
      <c r="AB38" s="199"/>
      <c r="AC38" s="199"/>
      <c r="AD38" s="199"/>
      <c r="AE38" s="199"/>
      <c r="AF38" s="199"/>
      <c r="AG38" s="199"/>
      <c r="AH38" s="199"/>
      <c r="AI38" s="199"/>
      <c r="AJ38" s="199"/>
      <c r="AK38" s="199"/>
      <c r="AL38" s="199"/>
      <c r="AM38" s="200"/>
      <c r="AN38" s="3"/>
      <c r="AO38" s="3"/>
    </row>
    <row r="39" spans="2:43" ht="27.75" customHeight="1" x14ac:dyDescent="0.2">
      <c r="B39" s="3"/>
      <c r="C39" s="3"/>
      <c r="D39" s="3"/>
      <c r="E39" s="3"/>
      <c r="F39" s="3"/>
      <c r="G39" s="3"/>
      <c r="H39" s="196">
        <v>2</v>
      </c>
      <c r="I39" s="197"/>
      <c r="J39" s="178"/>
      <c r="K39" s="178"/>
      <c r="L39" s="168">
        <v>45040</v>
      </c>
      <c r="M39" s="198" t="s">
        <v>78</v>
      </c>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c r="AM39" s="200"/>
      <c r="AN39" s="3"/>
      <c r="AO39" s="3"/>
    </row>
    <row r="40" spans="2:43" ht="81" customHeight="1" x14ac:dyDescent="0.2">
      <c r="B40" s="3"/>
      <c r="C40" s="3"/>
      <c r="D40" s="3"/>
      <c r="E40" s="3"/>
      <c r="F40" s="3"/>
      <c r="G40" s="3"/>
      <c r="H40" s="196">
        <v>3</v>
      </c>
      <c r="I40" s="197"/>
      <c r="J40" s="178"/>
      <c r="K40" s="178"/>
      <c r="L40" s="168">
        <v>45419</v>
      </c>
      <c r="M40" s="198" t="s">
        <v>79</v>
      </c>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9"/>
      <c r="AM40" s="200"/>
      <c r="AN40" s="3"/>
      <c r="AO40" s="3"/>
    </row>
  </sheetData>
  <mergeCells count="188">
    <mergeCell ref="AP14:AQ14"/>
    <mergeCell ref="B14:C14"/>
    <mergeCell ref="D14:F14"/>
    <mergeCell ref="G14:I14"/>
    <mergeCell ref="J14:L14"/>
    <mergeCell ref="O14:P14"/>
    <mergeCell ref="AE14:AF14"/>
    <mergeCell ref="AG14:AJ14"/>
    <mergeCell ref="AK14:AM14"/>
    <mergeCell ref="AN14:AO14"/>
    <mergeCell ref="J22:L22"/>
    <mergeCell ref="J21:L21"/>
    <mergeCell ref="J18:L18"/>
    <mergeCell ref="J17:L17"/>
    <mergeCell ref="J10:L10"/>
    <mergeCell ref="D10:F10"/>
    <mergeCell ref="G10:I10"/>
    <mergeCell ref="D11:F11"/>
    <mergeCell ref="G11:I11"/>
    <mergeCell ref="J11:L11"/>
    <mergeCell ref="D12:F12"/>
    <mergeCell ref="D13:F13"/>
    <mergeCell ref="G12:I12"/>
    <mergeCell ref="G13:I13"/>
    <mergeCell ref="J12:L12"/>
    <mergeCell ref="J13:L13"/>
    <mergeCell ref="Q24:AF24"/>
    <mergeCell ref="AG24:AJ24"/>
    <mergeCell ref="AK24:AO24"/>
    <mergeCell ref="AP24:AQ25"/>
    <mergeCell ref="AG25:AJ25"/>
    <mergeCell ref="O25:P25"/>
    <mergeCell ref="AE25:AF25"/>
    <mergeCell ref="C26:D26"/>
    <mergeCell ref="E26:H26"/>
    <mergeCell ref="I26:L26"/>
    <mergeCell ref="AN25:AO25"/>
    <mergeCell ref="O26:P26"/>
    <mergeCell ref="AE26:AF26"/>
    <mergeCell ref="AG26:AJ26"/>
    <mergeCell ref="AK26:AM26"/>
    <mergeCell ref="AN26:AO26"/>
    <mergeCell ref="AP26:AQ26"/>
    <mergeCell ref="H4:P4"/>
    <mergeCell ref="AE11:AF11"/>
    <mergeCell ref="AG11:AJ11"/>
    <mergeCell ref="AK11:AM11"/>
    <mergeCell ref="AN11:AO11"/>
    <mergeCell ref="AK18:AM18"/>
    <mergeCell ref="AN18:AO18"/>
    <mergeCell ref="AN12:AO12"/>
    <mergeCell ref="AK12:AM12"/>
    <mergeCell ref="O12:P12"/>
    <mergeCell ref="AE12:AF12"/>
    <mergeCell ref="AG12:AJ12"/>
    <mergeCell ref="O18:P18"/>
    <mergeCell ref="O10:P10"/>
    <mergeCell ref="AE10:AF10"/>
    <mergeCell ref="AG10:AJ10"/>
    <mergeCell ref="AK10:AM10"/>
    <mergeCell ref="AN10:AO10"/>
    <mergeCell ref="B15:AQ15"/>
    <mergeCell ref="B12:C12"/>
    <mergeCell ref="AP13:AQ13"/>
    <mergeCell ref="B2:E4"/>
    <mergeCell ref="H2:AM2"/>
    <mergeCell ref="AN2:AQ4"/>
    <mergeCell ref="H3:AM3"/>
    <mergeCell ref="B6:H6"/>
    <mergeCell ref="I6:AQ6"/>
    <mergeCell ref="D22:I22"/>
    <mergeCell ref="B20:L20"/>
    <mergeCell ref="AP11:AQ11"/>
    <mergeCell ref="B8:AQ8"/>
    <mergeCell ref="B11:C11"/>
    <mergeCell ref="O11:P11"/>
    <mergeCell ref="Q4:AD4"/>
    <mergeCell ref="AE4:AM4"/>
    <mergeCell ref="B9:L9"/>
    <mergeCell ref="M9:P9"/>
    <mergeCell ref="Q9:AF9"/>
    <mergeCell ref="AG9:AJ9"/>
    <mergeCell ref="AK9:AO9"/>
    <mergeCell ref="AP9:AQ10"/>
    <mergeCell ref="B10:C10"/>
    <mergeCell ref="AP18:AQ18"/>
    <mergeCell ref="B16:L16"/>
    <mergeCell ref="M16:P16"/>
    <mergeCell ref="Q16:AF16"/>
    <mergeCell ref="AG16:AJ16"/>
    <mergeCell ref="AK16:AO16"/>
    <mergeCell ref="AP16:AQ17"/>
    <mergeCell ref="B18:C18"/>
    <mergeCell ref="AE18:AF18"/>
    <mergeCell ref="AG18:AJ18"/>
    <mergeCell ref="B17:C17"/>
    <mergeCell ref="O17:P17"/>
    <mergeCell ref="AE17:AF17"/>
    <mergeCell ref="AG17:AJ17"/>
    <mergeCell ref="AK17:AM17"/>
    <mergeCell ref="AN17:AO17"/>
    <mergeCell ref="D17:F17"/>
    <mergeCell ref="D18:F18"/>
    <mergeCell ref="G17:I17"/>
    <mergeCell ref="G18:I18"/>
    <mergeCell ref="AN22:AO22"/>
    <mergeCell ref="AP22:AQ22"/>
    <mergeCell ref="B19:AQ19"/>
    <mergeCell ref="B22:C22"/>
    <mergeCell ref="O22:P22"/>
    <mergeCell ref="AE22:AF22"/>
    <mergeCell ref="AG22:AJ22"/>
    <mergeCell ref="AK22:AM22"/>
    <mergeCell ref="C25:D25"/>
    <mergeCell ref="AP20:AQ21"/>
    <mergeCell ref="B21:C21"/>
    <mergeCell ref="O21:P21"/>
    <mergeCell ref="AE21:AF21"/>
    <mergeCell ref="AG21:AJ21"/>
    <mergeCell ref="AK21:AM21"/>
    <mergeCell ref="AN21:AO21"/>
    <mergeCell ref="D21:I21"/>
    <mergeCell ref="M20:P20"/>
    <mergeCell ref="Q20:AF20"/>
    <mergeCell ref="AG20:AJ20"/>
    <mergeCell ref="AK20:AO20"/>
    <mergeCell ref="B23:AQ23"/>
    <mergeCell ref="B24:L24"/>
    <mergeCell ref="M24:P24"/>
    <mergeCell ref="AE27:AF27"/>
    <mergeCell ref="AG27:AJ27"/>
    <mergeCell ref="AK27:AM27"/>
    <mergeCell ref="AN27:AO27"/>
    <mergeCell ref="AP27:AQ27"/>
    <mergeCell ref="I25:L25"/>
    <mergeCell ref="E25:H25"/>
    <mergeCell ref="B29:AQ29"/>
    <mergeCell ref="B30:L30"/>
    <mergeCell ref="AP30:AQ31"/>
    <mergeCell ref="C28:D28"/>
    <mergeCell ref="E28:H28"/>
    <mergeCell ref="I28:L28"/>
    <mergeCell ref="O28:P28"/>
    <mergeCell ref="AE28:AF28"/>
    <mergeCell ref="AG28:AJ28"/>
    <mergeCell ref="AK28:AM28"/>
    <mergeCell ref="AN28:AO28"/>
    <mergeCell ref="AP28:AQ28"/>
    <mergeCell ref="H40:I40"/>
    <mergeCell ref="M40:AM40"/>
    <mergeCell ref="M30:Q30"/>
    <mergeCell ref="H36:AM36"/>
    <mergeCell ref="H37:I37"/>
    <mergeCell ref="M37:AM37"/>
    <mergeCell ref="H38:I38"/>
    <mergeCell ref="M38:AM38"/>
    <mergeCell ref="B33:C33"/>
    <mergeCell ref="D33:I33"/>
    <mergeCell ref="B32:C32"/>
    <mergeCell ref="O32:P32"/>
    <mergeCell ref="D32:I32"/>
    <mergeCell ref="AG32:AO32"/>
    <mergeCell ref="R32:AF32"/>
    <mergeCell ref="R30:AO30"/>
    <mergeCell ref="AP32:AQ32"/>
    <mergeCell ref="O33:P33"/>
    <mergeCell ref="R33:AF33"/>
    <mergeCell ref="AG33:AO33"/>
    <mergeCell ref="H39:I39"/>
    <mergeCell ref="M39:AM39"/>
    <mergeCell ref="AP12:AQ12"/>
    <mergeCell ref="B13:C13"/>
    <mergeCell ref="O13:P13"/>
    <mergeCell ref="AE13:AF13"/>
    <mergeCell ref="AG13:AJ13"/>
    <mergeCell ref="AK13:AM13"/>
    <mergeCell ref="AN13:AO13"/>
    <mergeCell ref="B31:C31"/>
    <mergeCell ref="O31:P31"/>
    <mergeCell ref="D31:I31"/>
    <mergeCell ref="AG31:AO31"/>
    <mergeCell ref="R31:AF31"/>
    <mergeCell ref="AP33:AQ33"/>
    <mergeCell ref="AK25:AM25"/>
    <mergeCell ref="C27:D27"/>
    <mergeCell ref="E27:H27"/>
    <mergeCell ref="I27:L27"/>
    <mergeCell ref="O27:P27"/>
  </mergeCells>
  <conditionalFormatting sqref="O11:P14 AE11:AF14">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8:P18">
    <cfRule type="containsText" dxfId="50" priority="65" stopIfTrue="1" operator="containsText" text="Zona de Riesgo Alta">
      <formula>NOT(ISERROR(SEARCH("Zona de Riesgo Alta",O18)))</formula>
    </cfRule>
    <cfRule type="containsText" dxfId="49" priority="61" stopIfTrue="1" operator="containsText" text="Zona de Riesgo moderado">
      <formula>NOT(ISERROR(SEARCH("Zona de Riesgo moderado",O18)))</formula>
    </cfRule>
    <cfRule type="containsText" dxfId="48" priority="62" stopIfTrue="1" operator="containsText" text="Zona de Riesgo Moderada">
      <formula>NOT(ISERROR(SEARCH("Zona de Riesgo Moderada",O18)))</formula>
    </cfRule>
    <cfRule type="containsText" dxfId="47" priority="63" stopIfTrue="1" operator="containsText" text="Zona de Riesgo Baja">
      <formula>NOT(ISERROR(SEARCH("Zona de Riesgo Baja",O18)))</formula>
    </cfRule>
    <cfRule type="containsText" dxfId="46" priority="64" stopIfTrue="1" operator="containsText" text="Zona de Riesgo Extrema">
      <formula>NOT(ISERROR(SEARCH("Zona de Riesgo Extrema",O18)))</formula>
    </cfRule>
    <cfRule type="containsText" dxfId="45" priority="66" stopIfTrue="1" operator="containsText" text="Zona de Riesgo Alta">
      <formula>NOT(ISERROR(SEARCH("Zona de Riesgo Alta",O18)))</formula>
    </cfRule>
  </conditionalFormatting>
  <conditionalFormatting sqref="O22:P22">
    <cfRule type="containsText" dxfId="44" priority="49" stopIfTrue="1" operator="containsText" text="Zona de Riesgo moderado">
      <formula>NOT(ISERROR(SEARCH("Zona de Riesgo moderado",O22)))</formula>
    </cfRule>
    <cfRule type="containsText" dxfId="43" priority="50" stopIfTrue="1" operator="containsText" text="Zona de Riesgo Moderada">
      <formula>NOT(ISERROR(SEARCH("Zona de Riesgo Moderada",O22)))</formula>
    </cfRule>
    <cfRule type="containsText" dxfId="42" priority="51" stopIfTrue="1" operator="containsText" text="Zona de Riesgo Baja">
      <formula>NOT(ISERROR(SEARCH("Zona de Riesgo Baja",O22)))</formula>
    </cfRule>
    <cfRule type="containsText" dxfId="41" priority="53" stopIfTrue="1" operator="containsText" text="Zona de Riesgo Alta">
      <formula>NOT(ISERROR(SEARCH("Zona de Riesgo Alta",O22)))</formula>
    </cfRule>
    <cfRule type="containsText" dxfId="40" priority="54" stopIfTrue="1" operator="containsText" text="Zona de Riesgo Alta">
      <formula>NOT(ISERROR(SEARCH("Zona de Riesgo Alta",O22)))</formula>
    </cfRule>
    <cfRule type="containsText" dxfId="39" priority="52" stopIfTrue="1" operator="containsText" text="Zona de Riesgo Extrema">
      <formula>NOT(ISERROR(SEARCH("Zona de Riesgo Extrema",O22)))</formula>
    </cfRule>
  </conditionalFormatting>
  <conditionalFormatting sqref="O26:P28">
    <cfRule type="containsText" dxfId="38" priority="9" stopIfTrue="1" operator="containsText" text="Zona de Riesgo Baja">
      <formula>NOT(ISERROR(SEARCH("Zona de Riesgo Baja",O26)))</formula>
    </cfRule>
    <cfRule type="containsText" dxfId="37" priority="10" stopIfTrue="1" operator="containsText" text="Zona de Riesgo Extrema">
      <formula>NOT(ISERROR(SEARCH("Zona de Riesgo Extrema",O26)))</formula>
    </cfRule>
    <cfRule type="containsText" dxfId="36" priority="11" stopIfTrue="1" operator="containsText" text="Zona de Riesgo Alta">
      <formula>NOT(ISERROR(SEARCH("Zona de Riesgo Alta",O26)))</formula>
    </cfRule>
    <cfRule type="containsText" dxfId="35" priority="12" stopIfTrue="1" operator="containsText" text="Zona de Riesgo Alta">
      <formula>NOT(ISERROR(SEARCH("Zona de Riesgo Alta",O26)))</formula>
    </cfRule>
    <cfRule type="containsText" dxfId="34" priority="8" stopIfTrue="1" operator="containsText" text="Zona de Riesgo Moderada">
      <formula>NOT(ISERROR(SEARCH("Zona de Riesgo Moderada",O26)))</formula>
    </cfRule>
    <cfRule type="containsText" dxfId="33" priority="7" stopIfTrue="1" operator="containsText" text="Zona de Riesgo moderado">
      <formula>NOT(ISERROR(SEARCH("Zona de Riesgo moderado",O26)))</formula>
    </cfRule>
  </conditionalFormatting>
  <conditionalFormatting sqref="AE23">
    <cfRule type="containsText" dxfId="29" priority="141" stopIfTrue="1" operator="containsText" text="Zona de Riesgo Alta">
      <formula>NOT(ISERROR(SEARCH("Zona de Riesgo Alta",AE23)))</formula>
    </cfRule>
    <cfRule type="containsText" dxfId="28" priority="136" stopIfTrue="1" operator="containsText" text="Zona de Riesgo moderado">
      <formula>NOT(ISERROR(SEARCH("Zona de Riesgo moderado",AE23)))</formula>
    </cfRule>
    <cfRule type="containsText" dxfId="27" priority="137" stopIfTrue="1" operator="containsText" text="Zona de Riesgo Moderada">
      <formula>NOT(ISERROR(SEARCH("Zona de Riesgo Moderada",AE23)))</formula>
    </cfRule>
    <cfRule type="containsText" dxfId="26" priority="138" stopIfTrue="1" operator="containsText" text="Zona de Riesgo Baja">
      <formula>NOT(ISERROR(SEARCH("Zona de Riesgo Baja",AE23)))</formula>
    </cfRule>
    <cfRule type="containsText" dxfId="25" priority="139" stopIfTrue="1" operator="containsText" text="Zona de Riesgo Extrema">
      <formula>NOT(ISERROR(SEARCH("Zona de Riesgo Extrema",AE23)))</formula>
    </cfRule>
    <cfRule type="containsText" dxfId="24" priority="140" stopIfTrue="1" operator="containsText" text="Zona de Riesgo Alta">
      <formula>NOT(ISERROR(SEARCH("Zona de Riesgo Alta",AE23)))</formula>
    </cfRule>
  </conditionalFormatting>
  <conditionalFormatting sqref="AE29">
    <cfRule type="containsText" dxfId="23" priority="99" stopIfTrue="1" operator="containsText" text="Zona de Riesgo Alta">
      <formula>NOT(ISERROR(SEARCH("Zona de Riesgo Alta",AE29)))</formula>
    </cfRule>
    <cfRule type="containsText" dxfId="22" priority="94" stopIfTrue="1" operator="containsText" text="Zona de Riesgo moderado">
      <formula>NOT(ISERROR(SEARCH("Zona de Riesgo moderado",AE29)))</formula>
    </cfRule>
    <cfRule type="containsText" dxfId="21" priority="95" stopIfTrue="1" operator="containsText" text="Zona de Riesgo Moderada">
      <formula>NOT(ISERROR(SEARCH("Zona de Riesgo Moderada",AE29)))</formula>
    </cfRule>
    <cfRule type="containsText" dxfId="20" priority="96" stopIfTrue="1" operator="containsText" text="Zona de Riesgo Baja">
      <formula>NOT(ISERROR(SEARCH("Zona de Riesgo Baja",AE29)))</formula>
    </cfRule>
    <cfRule type="containsText" dxfId="19" priority="97" stopIfTrue="1" operator="containsText" text="Zona de Riesgo Extrema">
      <formula>NOT(ISERROR(SEARCH("Zona de Riesgo Extrema",AE29)))</formula>
    </cfRule>
    <cfRule type="containsText" dxfId="18" priority="98" stopIfTrue="1" operator="containsText" text="Zona de Riesgo Alta">
      <formula>NOT(ISERROR(SEARCH("Zona de Riesgo Alta",AE29)))</formula>
    </cfRule>
  </conditionalFormatting>
  <conditionalFormatting sqref="AE18:AF18">
    <cfRule type="containsText" dxfId="17" priority="115" stopIfTrue="1" operator="containsText" text="Zona de Riesgo Extrema">
      <formula>NOT(ISERROR(SEARCH("Zona de Riesgo Extrema",AE18)))</formula>
    </cfRule>
    <cfRule type="containsText" dxfId="16" priority="114" stopIfTrue="1" operator="containsText" text="Zona de Riesgo Baja">
      <formula>NOT(ISERROR(SEARCH("Zona de Riesgo Baja",AE18)))</formula>
    </cfRule>
    <cfRule type="containsText" dxfId="15" priority="113" stopIfTrue="1" operator="containsText" text="Zona de Riesgo Moderada">
      <formula>NOT(ISERROR(SEARCH("Zona de Riesgo Moderada",AE18)))</formula>
    </cfRule>
    <cfRule type="containsText" dxfId="14" priority="112" stopIfTrue="1" operator="containsText" text="Zona de Riesgo moderado">
      <formula>NOT(ISERROR(SEARCH("Zona de Riesgo moderado",AE18)))</formula>
    </cfRule>
    <cfRule type="containsText" dxfId="13" priority="116" stopIfTrue="1" operator="containsText" text="Zona de Riesgo Alta">
      <formula>NOT(ISERROR(SEARCH("Zona de Riesgo Alta",AE18)))</formula>
    </cfRule>
    <cfRule type="containsText" dxfId="12" priority="117" stopIfTrue="1" operator="containsText" text="Zona de Riesgo Alta">
      <formula>NOT(ISERROR(SEARCH("Zona de Riesgo Alta",AE18)))</formula>
    </cfRule>
  </conditionalFormatting>
  <conditionalFormatting sqref="AE22:AF22">
    <cfRule type="containsText" dxfId="11" priority="106" stopIfTrue="1" operator="containsText" text="Zona de Riesgo moderado">
      <formula>NOT(ISERROR(SEARCH("Zona de Riesgo moderado",AE22)))</formula>
    </cfRule>
    <cfRule type="containsText" dxfId="10" priority="109" stopIfTrue="1" operator="containsText" text="Zona de Riesgo Extrema">
      <formula>NOT(ISERROR(SEARCH("Zona de Riesgo Extrema",AE22)))</formula>
    </cfRule>
    <cfRule type="containsText" dxfId="9" priority="108" stopIfTrue="1" operator="containsText" text="Zona de Riesgo Baja">
      <formula>NOT(ISERROR(SEARCH("Zona de Riesgo Baja",AE22)))</formula>
    </cfRule>
    <cfRule type="containsText" dxfId="8" priority="110" stopIfTrue="1" operator="containsText" text="Zona de Riesgo Alta">
      <formula>NOT(ISERROR(SEARCH("Zona de Riesgo Alta",AE22)))</formula>
    </cfRule>
    <cfRule type="containsText" dxfId="7" priority="111" stopIfTrue="1" operator="containsText" text="Zona de Riesgo Alta">
      <formula>NOT(ISERROR(SEARCH("Zona de Riesgo Alta",AE22)))</formula>
    </cfRule>
    <cfRule type="containsText" dxfId="6" priority="107" stopIfTrue="1" operator="containsText" text="Zona de Riesgo Moderada">
      <formula>NOT(ISERROR(SEARCH("Zona de Riesgo Moderada",AE22)))</formula>
    </cfRule>
  </conditionalFormatting>
  <conditionalFormatting sqref="AE26:AF28">
    <cfRule type="containsText" dxfId="5" priority="5" stopIfTrue="1" operator="containsText" text="Zona de Riesgo Alta">
      <formula>NOT(ISERROR(SEARCH("Zona de Riesgo Alta",AE26)))</formula>
    </cfRule>
    <cfRule type="containsText" dxfId="4" priority="4" stopIfTrue="1" operator="containsText" text="Zona de Riesgo Extrema">
      <formula>NOT(ISERROR(SEARCH("Zona de Riesgo Extrema",AE26)))</formula>
    </cfRule>
    <cfRule type="containsText" dxfId="3" priority="3" stopIfTrue="1" operator="containsText" text="Zona de Riesgo Baja">
      <formula>NOT(ISERROR(SEARCH("Zona de Riesgo Baja",AE26)))</formula>
    </cfRule>
    <cfRule type="containsText" dxfId="2" priority="1" stopIfTrue="1" operator="containsText" text="Zona de Riesgo moderado">
      <formula>NOT(ISERROR(SEARCH("Zona de Riesgo moderado",AE26)))</formula>
    </cfRule>
    <cfRule type="containsText" dxfId="1" priority="6" stopIfTrue="1" operator="containsText" text="Zona de Riesgo Alta">
      <formula>NOT(ISERROR(SEARCH("Zona de Riesgo Alta",AE26)))</formula>
    </cfRule>
    <cfRule type="containsText" dxfId="0" priority="2" stopIfTrue="1" operator="containsText" text="Zona de Riesgo Moderada">
      <formula>NOT(ISERROR(SEARCH("Zona de Riesgo Moderada",AE26)))</formula>
    </cfRule>
  </conditionalFormatting>
  <dataValidations count="2">
    <dataValidation allowBlank="1" showInputMessage="1" showErrorMessage="1" prompt="Seleccione un riesgo de la lista" sqref="B26:B28" xr:uid="{DB5CFCB0-32B2-4C7A-96B9-854183956C6A}"/>
    <dataValidation type="list" allowBlank="1" showInputMessage="1" showErrorMessage="1" prompt="Seleccione un actividad de la lista desplegable" sqref="D22:I22" xr:uid="{92E91894-F7D8-4EAB-BC70-33945E432F45}">
      <formula1>INDIRECT($B$22)</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Q32:Q33</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M22 M11:M14</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M32:M33</xm:sqref>
        </x14:dataValidation>
        <x14:dataValidation type="list" allowBlank="1" showInputMessage="1" showErrorMessage="1" xr:uid="{0AC99999-803A-4116-BFE6-985FBBAE8412}">
          <x14:formula1>
            <xm:f>Instrucciones!$L$35:$L$37</xm:f>
          </x14:formula1>
          <xm:sqref>N32:N33</xm:sqref>
        </x14:dataValidation>
        <x14:dataValidation type="list" allowBlank="1" showInputMessage="1" showErrorMessage="1" prompt="Seleccione un punto de riesgo fiscal de la lista" xr:uid="{EEEBDAF2-6D12-4F2A-B7AC-6A210F492374}">
          <x14:formula1>
            <xm:f>'Puntos de riesgo fiscal'!$F$3:$F$10</xm:f>
          </x14:formula1>
          <xm:sqref>B22:C22</xm:sqref>
        </x14:dataValidation>
        <x14:dataValidation type="list" allowBlank="1" showInputMessage="1" showErrorMessage="1" xr:uid="{A89A7B9E-7080-4AEA-9937-92B9F003A1FC}">
          <x14:formula1>
            <xm:f>Instrucciones!$B$10:$B$14</xm:f>
          </x14:formula1>
          <xm:sqref>N22 N18 N11:N14</xm:sqref>
        </x14:dataValidation>
        <x14:dataValidation type="list" allowBlank="1" showInputMessage="1" showErrorMessage="1" xr:uid="{0FA4EF50-1ED1-46A4-8B3E-CD1CF2C9CA3F}">
          <x14:formula1>
            <xm:f>Instrucciones!$J$22:$J$23</xm:f>
          </x14:formula1>
          <xm:sqref>T18 T22 T26:T28 T11:T14</xm:sqref>
        </x14:dataValidation>
        <x14:dataValidation type="list" allowBlank="1" showInputMessage="1" showErrorMessage="1" xr:uid="{4502807E-DCAF-40ED-97AA-77C78AB7381F}">
          <x14:formula1>
            <xm:f>Instrucciones!$J$24:$J$25</xm:f>
          </x14:formula1>
          <xm:sqref>V18 V22 V26:V28 V11:V14</xm:sqref>
        </x14:dataValidation>
        <x14:dataValidation type="list" allowBlank="1" showInputMessage="1" showErrorMessage="1" xr:uid="{148B93AC-0934-4FF2-BD91-134823362450}">
          <x14:formula1>
            <xm:f>Instrucciones!$J$26:$J$27</xm:f>
          </x14:formula1>
          <xm:sqref>X18 X22 X26:X28 X11:X14</xm:sqref>
        </x14:dataValidation>
        <x14:dataValidation type="list" allowBlank="1" showInputMessage="1" showErrorMessage="1" xr:uid="{25697579-510E-4E22-8E08-940898F9EDE3}">
          <x14:formula1>
            <xm:f>Instrucciones!$J$28:$J$29</xm:f>
          </x14:formula1>
          <xm:sqref>Z18 Z22 Z26:Z28 Z11:Z14</xm:sqref>
        </x14:dataValidation>
        <x14:dataValidation type="list" allowBlank="1" showInputMessage="1" showErrorMessage="1" xr:uid="{C2FBEB0F-A3B8-46A1-9815-2BD200DFA07B}">
          <x14:formula1>
            <xm:f>Instrucciones!$J$18:$J$21</xm:f>
          </x14:formula1>
          <xm:sqref>R26:R28 R18 R22 R11:R14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9" sqref="K9"/>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01"/>
      <c r="C2" s="302"/>
      <c r="D2" s="307" t="s">
        <v>0</v>
      </c>
      <c r="E2" s="308"/>
      <c r="F2" s="308"/>
      <c r="G2" s="308"/>
      <c r="H2" s="308"/>
      <c r="I2" s="308"/>
      <c r="J2" s="308"/>
      <c r="K2" s="309"/>
    </row>
    <row r="3" spans="2:11" ht="100.5" customHeight="1" x14ac:dyDescent="0.2">
      <c r="B3" s="303"/>
      <c r="C3" s="304"/>
      <c r="D3" s="273" t="s">
        <v>531</v>
      </c>
      <c r="E3" s="274"/>
      <c r="F3" s="274"/>
      <c r="G3" s="274"/>
      <c r="H3" s="274"/>
      <c r="I3" s="274"/>
      <c r="J3" s="274"/>
      <c r="K3" s="312"/>
    </row>
    <row r="4" spans="2:11" ht="29.25" customHeight="1" thickBot="1" x14ac:dyDescent="0.25">
      <c r="B4" s="305"/>
      <c r="C4" s="306"/>
      <c r="D4" s="332" t="s">
        <v>507</v>
      </c>
      <c r="E4" s="332"/>
      <c r="F4" s="332"/>
      <c r="G4" s="333" t="s">
        <v>1</v>
      </c>
      <c r="H4" s="332"/>
      <c r="I4" s="292" t="s">
        <v>81</v>
      </c>
      <c r="J4" s="286"/>
      <c r="K4" s="315"/>
    </row>
    <row r="5" spans="2:11" ht="17.25" customHeight="1" x14ac:dyDescent="0.2">
      <c r="B5" s="5"/>
      <c r="C5" s="6"/>
      <c r="D5" s="7"/>
      <c r="E5" s="7"/>
      <c r="F5" s="7"/>
      <c r="G5" s="6"/>
      <c r="H5" s="6"/>
      <c r="I5" s="6"/>
      <c r="J5" s="6"/>
      <c r="K5" s="6"/>
    </row>
    <row r="6" spans="2:11" ht="61.5" customHeight="1" x14ac:dyDescent="0.2">
      <c r="B6" s="334" t="s">
        <v>82</v>
      </c>
      <c r="C6" s="334"/>
      <c r="D6" s="334"/>
      <c r="E6" s="334"/>
      <c r="F6" s="334"/>
      <c r="G6" s="334"/>
      <c r="H6" s="334"/>
      <c r="I6" s="334"/>
      <c r="J6" s="334"/>
      <c r="K6" s="334"/>
    </row>
    <row r="7" spans="2:11" ht="17.25" customHeight="1" x14ac:dyDescent="0.2">
      <c r="B7" s="5"/>
      <c r="C7" s="6"/>
      <c r="D7" s="7"/>
      <c r="E7" s="7"/>
      <c r="F7" s="7"/>
      <c r="G7" s="6"/>
      <c r="H7" s="6"/>
      <c r="I7" s="6"/>
      <c r="J7" s="6"/>
      <c r="K7" s="6"/>
    </row>
    <row r="8" spans="2:11" ht="26.25" customHeight="1" x14ac:dyDescent="0.2">
      <c r="B8" s="9"/>
      <c r="C8" s="9"/>
      <c r="E8" s="335" t="s">
        <v>83</v>
      </c>
      <c r="F8" s="337" t="s">
        <v>84</v>
      </c>
      <c r="G8" s="338"/>
      <c r="H8" s="341" t="s">
        <v>85</v>
      </c>
      <c r="I8" s="342"/>
      <c r="J8" s="8"/>
      <c r="K8" s="8"/>
    </row>
    <row r="9" spans="2:11" ht="26.25" customHeight="1" x14ac:dyDescent="0.2">
      <c r="B9" s="9"/>
      <c r="C9" s="9"/>
      <c r="E9" s="336"/>
      <c r="F9" s="339"/>
      <c r="G9" s="340"/>
      <c r="H9" s="17" t="s">
        <v>86</v>
      </c>
      <c r="I9" s="17" t="s">
        <v>87</v>
      </c>
      <c r="J9" s="8"/>
      <c r="K9" s="8"/>
    </row>
    <row r="10" spans="2:11" ht="24.75" customHeight="1" x14ac:dyDescent="0.2">
      <c r="B10" s="12"/>
      <c r="C10" s="12"/>
      <c r="E10" s="4">
        <v>1</v>
      </c>
      <c r="F10" s="330" t="s">
        <v>88</v>
      </c>
      <c r="G10" s="331"/>
      <c r="H10" s="4" t="s">
        <v>89</v>
      </c>
      <c r="I10" s="4"/>
      <c r="J10" s="12"/>
      <c r="K10" s="12"/>
    </row>
    <row r="11" spans="2:11" ht="24.75" customHeight="1" x14ac:dyDescent="0.2">
      <c r="B11" s="12"/>
      <c r="C11" s="12"/>
      <c r="E11" s="4">
        <v>2</v>
      </c>
      <c r="F11" s="330" t="s">
        <v>90</v>
      </c>
      <c r="G11" s="331"/>
      <c r="H11" s="4" t="s">
        <v>89</v>
      </c>
      <c r="I11" s="4"/>
      <c r="J11" s="12"/>
      <c r="K11" s="12"/>
    </row>
    <row r="12" spans="2:11" ht="24.75" customHeight="1" x14ac:dyDescent="0.2">
      <c r="B12" s="12"/>
      <c r="C12" s="12"/>
      <c r="E12" s="4">
        <v>3</v>
      </c>
      <c r="F12" s="330" t="s">
        <v>91</v>
      </c>
      <c r="G12" s="331"/>
      <c r="H12" s="4" t="s">
        <v>89</v>
      </c>
      <c r="I12" s="4"/>
      <c r="J12" s="12"/>
      <c r="K12" s="12"/>
    </row>
    <row r="13" spans="2:11" ht="24.75" customHeight="1" x14ac:dyDescent="0.2">
      <c r="B13" s="12"/>
      <c r="C13" s="12"/>
      <c r="E13" s="4">
        <v>4</v>
      </c>
      <c r="F13" s="330" t="s">
        <v>92</v>
      </c>
      <c r="G13" s="331"/>
      <c r="H13" s="4" t="s">
        <v>89</v>
      </c>
      <c r="I13" s="4"/>
      <c r="J13" s="12"/>
      <c r="K13" s="12"/>
    </row>
    <row r="14" spans="2:11" ht="24.75" customHeight="1" x14ac:dyDescent="0.2">
      <c r="B14" s="12"/>
      <c r="C14" s="12"/>
      <c r="E14" s="4">
        <v>5</v>
      </c>
      <c r="F14" s="330" t="s">
        <v>93</v>
      </c>
      <c r="G14" s="331"/>
      <c r="H14" s="4" t="s">
        <v>89</v>
      </c>
      <c r="I14" s="4"/>
      <c r="J14" s="12"/>
      <c r="K14" s="12"/>
    </row>
    <row r="15" spans="2:11" ht="24.75" customHeight="1" x14ac:dyDescent="0.2">
      <c r="B15" s="12"/>
      <c r="C15" s="12"/>
      <c r="E15" s="4">
        <v>6</v>
      </c>
      <c r="F15" s="330" t="s">
        <v>94</v>
      </c>
      <c r="G15" s="331"/>
      <c r="H15" s="4"/>
      <c r="I15" s="4" t="s">
        <v>89</v>
      </c>
      <c r="J15" s="12"/>
      <c r="K15" s="12"/>
    </row>
    <row r="16" spans="2:11" ht="24.75" customHeight="1" x14ac:dyDescent="0.2">
      <c r="B16" s="12"/>
      <c r="C16" s="12"/>
      <c r="E16" s="4">
        <v>7</v>
      </c>
      <c r="F16" s="330" t="s">
        <v>95</v>
      </c>
      <c r="G16" s="331"/>
      <c r="H16" s="4"/>
      <c r="I16" s="4" t="s">
        <v>89</v>
      </c>
      <c r="J16" s="12"/>
      <c r="K16" s="12"/>
    </row>
    <row r="17" spans="2:11" ht="24.75" customHeight="1" x14ac:dyDescent="0.2">
      <c r="B17" s="12"/>
      <c r="C17" s="12"/>
      <c r="E17" s="4">
        <v>8</v>
      </c>
      <c r="F17" s="330" t="s">
        <v>96</v>
      </c>
      <c r="G17" s="331"/>
      <c r="H17" s="4" t="s">
        <v>89</v>
      </c>
      <c r="I17" s="4"/>
      <c r="J17" s="12"/>
      <c r="K17" s="12"/>
    </row>
    <row r="18" spans="2:11" ht="24.75" customHeight="1" x14ac:dyDescent="0.2">
      <c r="B18" s="12"/>
      <c r="C18" s="12"/>
      <c r="E18" s="4">
        <v>9</v>
      </c>
      <c r="F18" s="330" t="s">
        <v>97</v>
      </c>
      <c r="G18" s="331"/>
      <c r="H18" s="4"/>
      <c r="I18" s="4" t="s">
        <v>89</v>
      </c>
      <c r="J18" s="12"/>
      <c r="K18" s="12"/>
    </row>
    <row r="19" spans="2:11" ht="24.75" customHeight="1" x14ac:dyDescent="0.2">
      <c r="B19" s="12"/>
      <c r="C19" s="12"/>
      <c r="E19" s="4">
        <v>10</v>
      </c>
      <c r="F19" s="330" t="s">
        <v>98</v>
      </c>
      <c r="G19" s="331"/>
      <c r="H19" s="4"/>
      <c r="I19" s="4" t="s">
        <v>89</v>
      </c>
      <c r="J19" s="12"/>
      <c r="K19" s="12"/>
    </row>
    <row r="20" spans="2:11" ht="24.75" customHeight="1" x14ac:dyDescent="0.2">
      <c r="B20" s="12"/>
      <c r="C20" s="12"/>
      <c r="E20" s="4">
        <v>11</v>
      </c>
      <c r="F20" s="330" t="s">
        <v>99</v>
      </c>
      <c r="G20" s="331"/>
      <c r="H20" s="4" t="s">
        <v>89</v>
      </c>
      <c r="I20" s="4"/>
      <c r="J20" s="12"/>
      <c r="K20" s="12"/>
    </row>
    <row r="21" spans="2:11" ht="24.75" customHeight="1" x14ac:dyDescent="0.2">
      <c r="B21" s="12"/>
      <c r="C21" s="12"/>
      <c r="E21" s="4">
        <v>12</v>
      </c>
      <c r="F21" s="330" t="s">
        <v>100</v>
      </c>
      <c r="G21" s="331"/>
      <c r="H21" s="4" t="s">
        <v>89</v>
      </c>
      <c r="I21" s="4"/>
      <c r="J21" s="12"/>
      <c r="K21" s="12"/>
    </row>
    <row r="22" spans="2:11" ht="24.75" customHeight="1" x14ac:dyDescent="0.2">
      <c r="B22" s="12"/>
      <c r="C22" s="12"/>
      <c r="E22" s="4">
        <v>13</v>
      </c>
      <c r="F22" s="330" t="s">
        <v>101</v>
      </c>
      <c r="G22" s="331"/>
      <c r="H22" s="4" t="s">
        <v>89</v>
      </c>
      <c r="I22" s="4"/>
      <c r="J22" s="12"/>
      <c r="K22" s="12"/>
    </row>
    <row r="23" spans="2:11" ht="24.75" customHeight="1" x14ac:dyDescent="0.2">
      <c r="B23" s="12"/>
      <c r="C23" s="12"/>
      <c r="E23" s="4">
        <v>14</v>
      </c>
      <c r="F23" s="330" t="s">
        <v>102</v>
      </c>
      <c r="G23" s="331"/>
      <c r="H23" s="4" t="s">
        <v>89</v>
      </c>
      <c r="I23" s="4"/>
      <c r="J23" s="12"/>
      <c r="K23" s="12"/>
    </row>
    <row r="24" spans="2:11" ht="24.75" customHeight="1" x14ac:dyDescent="0.2">
      <c r="B24" s="12"/>
      <c r="C24" s="12"/>
      <c r="E24" s="4">
        <v>15</v>
      </c>
      <c r="F24" s="330" t="s">
        <v>103</v>
      </c>
      <c r="G24" s="331"/>
      <c r="H24" s="4" t="s">
        <v>89</v>
      </c>
      <c r="I24" s="4"/>
      <c r="J24" s="12"/>
      <c r="K24" s="12"/>
    </row>
    <row r="25" spans="2:11" ht="24.75" customHeight="1" x14ac:dyDescent="0.2">
      <c r="B25" s="12"/>
      <c r="C25" s="12"/>
      <c r="E25" s="4">
        <v>16</v>
      </c>
      <c r="F25" s="330" t="s">
        <v>104</v>
      </c>
      <c r="G25" s="331"/>
      <c r="H25" s="4"/>
      <c r="I25" s="4" t="s">
        <v>89</v>
      </c>
      <c r="J25" s="12"/>
      <c r="K25" s="12"/>
    </row>
    <row r="26" spans="2:11" ht="24.75" customHeight="1" x14ac:dyDescent="0.2">
      <c r="B26" s="12"/>
      <c r="C26" s="12"/>
      <c r="E26" s="4">
        <v>17</v>
      </c>
      <c r="F26" s="330" t="s">
        <v>105</v>
      </c>
      <c r="G26" s="331"/>
      <c r="H26" s="4" t="s">
        <v>89</v>
      </c>
      <c r="I26" s="4"/>
      <c r="J26" s="12"/>
      <c r="K26" s="12"/>
    </row>
    <row r="27" spans="2:11" ht="24.75" customHeight="1" x14ac:dyDescent="0.2">
      <c r="B27" s="12"/>
      <c r="C27" s="12"/>
      <c r="E27" s="4">
        <v>18</v>
      </c>
      <c r="F27" s="330" t="s">
        <v>106</v>
      </c>
      <c r="G27" s="331"/>
      <c r="H27" s="4" t="s">
        <v>89</v>
      </c>
      <c r="I27" s="4"/>
      <c r="J27" s="12"/>
      <c r="K27" s="12"/>
    </row>
    <row r="28" spans="2:11" ht="24.75" customHeight="1" x14ac:dyDescent="0.2">
      <c r="B28" s="12"/>
      <c r="C28" s="12"/>
      <c r="E28" s="4">
        <v>19</v>
      </c>
      <c r="F28" s="330" t="s">
        <v>107</v>
      </c>
      <c r="G28" s="331"/>
      <c r="H28" s="4"/>
      <c r="I28" s="4" t="s">
        <v>89</v>
      </c>
      <c r="J28" s="12"/>
      <c r="K28" s="12"/>
    </row>
    <row r="29" spans="2:11" ht="77.25" customHeight="1" x14ac:dyDescent="0.2">
      <c r="B29" s="12"/>
      <c r="C29" s="12"/>
      <c r="E29" s="344" t="s">
        <v>108</v>
      </c>
      <c r="F29" s="345"/>
      <c r="G29" s="345"/>
      <c r="H29" s="346">
        <f>E28-(COUNTBLANK(H10:H28))</f>
        <v>13</v>
      </c>
      <c r="I29" s="347"/>
      <c r="J29" s="12"/>
      <c r="K29" s="12"/>
    </row>
    <row r="30" spans="2:11" ht="18.75" customHeight="1" x14ac:dyDescent="0.2">
      <c r="B30" s="12"/>
      <c r="C30" s="12"/>
      <c r="E30" s="330" t="s">
        <v>109</v>
      </c>
      <c r="F30" s="331"/>
      <c r="G30" s="331"/>
      <c r="H30" s="331"/>
      <c r="I30" s="343"/>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48" t="s">
        <v>110</v>
      </c>
      <c r="B1" s="349"/>
      <c r="C1" s="350"/>
    </row>
    <row r="2" spans="1:6" ht="26.25" thickBot="1" x14ac:dyDescent="0.25">
      <c r="A2" s="122" t="s">
        <v>111</v>
      </c>
      <c r="B2" s="123" t="s">
        <v>112</v>
      </c>
      <c r="C2" s="124" t="s">
        <v>113</v>
      </c>
    </row>
    <row r="3" spans="1:6" ht="26.25" customHeight="1" x14ac:dyDescent="0.2">
      <c r="A3" s="354" t="s">
        <v>114</v>
      </c>
      <c r="B3" s="125" t="s">
        <v>115</v>
      </c>
      <c r="C3" s="126" t="s">
        <v>116</v>
      </c>
      <c r="F3" t="str">
        <f>A3</f>
        <v>ACTIVIDAD_ADMINISTRATIVA_CONTABLE_FINANCIERA</v>
      </c>
    </row>
    <row r="4" spans="1:6" ht="26.25" customHeight="1" x14ac:dyDescent="0.2">
      <c r="A4" s="355"/>
      <c r="B4" s="117" t="s">
        <v>117</v>
      </c>
      <c r="C4" s="119" t="s">
        <v>118</v>
      </c>
      <c r="F4" t="str">
        <f>A11</f>
        <v>DEFENSA_JUDICIAL</v>
      </c>
    </row>
    <row r="5" spans="1:6" ht="26.25" customHeight="1" x14ac:dyDescent="0.2">
      <c r="A5" s="355"/>
      <c r="B5" s="114" t="s">
        <v>119</v>
      </c>
      <c r="C5" s="118" t="s">
        <v>120</v>
      </c>
      <c r="F5" t="str">
        <f>A15</f>
        <v>ETAPA_PRECONTRACTUAL</v>
      </c>
    </row>
    <row r="6" spans="1:6" ht="26.25" customHeight="1" x14ac:dyDescent="0.2">
      <c r="A6" s="355"/>
      <c r="B6" s="114" t="s">
        <v>121</v>
      </c>
      <c r="C6" s="119" t="s">
        <v>122</v>
      </c>
      <c r="F6" t="str">
        <f>A25</f>
        <v>ETAPA_CONTRACTUAL</v>
      </c>
    </row>
    <row r="7" spans="1:6" ht="26.25" customHeight="1" x14ac:dyDescent="0.2">
      <c r="A7" s="355"/>
      <c r="B7" s="117" t="s">
        <v>123</v>
      </c>
      <c r="C7" s="119" t="s">
        <v>124</v>
      </c>
      <c r="F7" t="str">
        <f>A40</f>
        <v>ETAPA_POSTCONTRACTUAL</v>
      </c>
    </row>
    <row r="8" spans="1:6" ht="26.25" customHeight="1" x14ac:dyDescent="0.2">
      <c r="A8" s="355"/>
      <c r="B8" s="117" t="s">
        <v>125</v>
      </c>
      <c r="C8" s="119" t="s">
        <v>126</v>
      </c>
      <c r="F8" t="str">
        <f>A48</f>
        <v>GESTIÓN_PREDIAL_REGISTRO_INMOBILIARIO</v>
      </c>
    </row>
    <row r="9" spans="1:6" ht="26.25" customHeight="1" x14ac:dyDescent="0.2">
      <c r="A9" s="355"/>
      <c r="B9" s="114" t="s">
        <v>127</v>
      </c>
      <c r="C9" s="118" t="s">
        <v>128</v>
      </c>
      <c r="F9" t="str">
        <f>A50</f>
        <v>ACTIVIDAD_MANEJO_BASES_DE_DATOS_SISTEMAS_INFORMACIÓN</v>
      </c>
    </row>
    <row r="10" spans="1:6" ht="26.25" customHeight="1" thickBot="1" x14ac:dyDescent="0.25">
      <c r="A10" s="356"/>
      <c r="B10" s="120" t="s">
        <v>129</v>
      </c>
      <c r="C10" s="127" t="s">
        <v>130</v>
      </c>
      <c r="F10" t="str">
        <f>A54</f>
        <v>ACTIVIDAD_DE_LA_GESTIÓN_COBRO</v>
      </c>
    </row>
    <row r="11" spans="1:6" ht="26.25" customHeight="1" x14ac:dyDescent="0.2">
      <c r="A11" s="354" t="s">
        <v>131</v>
      </c>
      <c r="B11" s="125" t="s">
        <v>132</v>
      </c>
      <c r="C11" s="128" t="s">
        <v>133</v>
      </c>
    </row>
    <row r="12" spans="1:6" ht="26.25" customHeight="1" x14ac:dyDescent="0.2">
      <c r="A12" s="355"/>
      <c r="B12" s="117" t="s">
        <v>134</v>
      </c>
      <c r="C12" s="118" t="s">
        <v>135</v>
      </c>
    </row>
    <row r="13" spans="1:6" ht="26.25" customHeight="1" x14ac:dyDescent="0.2">
      <c r="A13" s="355"/>
      <c r="B13" s="114" t="s">
        <v>136</v>
      </c>
      <c r="C13" s="118" t="s">
        <v>137</v>
      </c>
    </row>
    <row r="14" spans="1:6" ht="26.25" customHeight="1" thickBot="1" x14ac:dyDescent="0.25">
      <c r="A14" s="356"/>
      <c r="B14" s="120" t="s">
        <v>138</v>
      </c>
      <c r="C14" s="121" t="s">
        <v>139</v>
      </c>
    </row>
    <row r="15" spans="1:6" ht="26.25" customHeight="1" x14ac:dyDescent="0.2">
      <c r="A15" s="354" t="s">
        <v>140</v>
      </c>
      <c r="B15" s="125" t="s">
        <v>141</v>
      </c>
      <c r="C15" s="128" t="s">
        <v>142</v>
      </c>
    </row>
    <row r="16" spans="1:6" ht="26.25" customHeight="1" x14ac:dyDescent="0.2">
      <c r="A16" s="355"/>
      <c r="B16" s="114" t="s">
        <v>143</v>
      </c>
      <c r="C16" s="119" t="s">
        <v>144</v>
      </c>
    </row>
    <row r="17" spans="1:3" ht="26.25" customHeight="1" x14ac:dyDescent="0.2">
      <c r="A17" s="355"/>
      <c r="B17" s="114" t="s">
        <v>145</v>
      </c>
      <c r="C17" s="119" t="s">
        <v>146</v>
      </c>
    </row>
    <row r="18" spans="1:3" ht="26.25" customHeight="1" x14ac:dyDescent="0.2">
      <c r="A18" s="355"/>
      <c r="B18" s="117" t="s">
        <v>147</v>
      </c>
      <c r="C18" s="119" t="s">
        <v>148</v>
      </c>
    </row>
    <row r="19" spans="1:3" ht="26.25" customHeight="1" x14ac:dyDescent="0.2">
      <c r="A19" s="355"/>
      <c r="B19" s="117" t="s">
        <v>149</v>
      </c>
      <c r="C19" s="119" t="s">
        <v>150</v>
      </c>
    </row>
    <row r="20" spans="1:3" ht="26.25" customHeight="1" x14ac:dyDescent="0.2">
      <c r="A20" s="355"/>
      <c r="B20" s="117" t="s">
        <v>149</v>
      </c>
      <c r="C20" s="119" t="s">
        <v>151</v>
      </c>
    </row>
    <row r="21" spans="1:3" ht="26.25" customHeight="1" x14ac:dyDescent="0.2">
      <c r="A21" s="355"/>
      <c r="B21" s="117" t="s">
        <v>149</v>
      </c>
      <c r="C21" s="119" t="s">
        <v>152</v>
      </c>
    </row>
    <row r="22" spans="1:3" ht="26.25" customHeight="1" x14ac:dyDescent="0.2">
      <c r="A22" s="355"/>
      <c r="B22" s="117" t="s">
        <v>149</v>
      </c>
      <c r="C22" s="119" t="s">
        <v>153</v>
      </c>
    </row>
    <row r="23" spans="1:3" ht="26.25" customHeight="1" x14ac:dyDescent="0.2">
      <c r="A23" s="355"/>
      <c r="B23" s="117" t="s">
        <v>149</v>
      </c>
      <c r="C23" s="118" t="s">
        <v>154</v>
      </c>
    </row>
    <row r="24" spans="1:3" ht="42.75" customHeight="1" thickBot="1" x14ac:dyDescent="0.25">
      <c r="A24" s="356"/>
      <c r="B24" s="113" t="s">
        <v>155</v>
      </c>
      <c r="C24" s="127" t="s">
        <v>156</v>
      </c>
    </row>
    <row r="25" spans="1:3" ht="26.25" customHeight="1" x14ac:dyDescent="0.2">
      <c r="A25" s="354" t="s">
        <v>47</v>
      </c>
      <c r="B25" s="125" t="s">
        <v>48</v>
      </c>
      <c r="C25" s="126" t="s">
        <v>49</v>
      </c>
    </row>
    <row r="26" spans="1:3" ht="26.25" customHeight="1" x14ac:dyDescent="0.2">
      <c r="A26" s="355"/>
      <c r="B26" s="117" t="s">
        <v>157</v>
      </c>
      <c r="C26" s="118" t="s">
        <v>158</v>
      </c>
    </row>
    <row r="27" spans="1:3" ht="26.25" customHeight="1" x14ac:dyDescent="0.2">
      <c r="A27" s="355"/>
      <c r="B27" s="117" t="s">
        <v>159</v>
      </c>
      <c r="C27" s="118" t="s">
        <v>160</v>
      </c>
    </row>
    <row r="28" spans="1:3" ht="26.25" customHeight="1" x14ac:dyDescent="0.2">
      <c r="A28" s="355"/>
      <c r="B28" s="117" t="s">
        <v>161</v>
      </c>
      <c r="C28" s="119" t="s">
        <v>162</v>
      </c>
    </row>
    <row r="29" spans="1:3" ht="26.25" customHeight="1" x14ac:dyDescent="0.2">
      <c r="A29" s="355"/>
      <c r="B29" s="117" t="s">
        <v>161</v>
      </c>
      <c r="C29" s="119" t="s">
        <v>163</v>
      </c>
    </row>
    <row r="30" spans="1:3" ht="26.25" customHeight="1" x14ac:dyDescent="0.2">
      <c r="A30" s="355"/>
      <c r="B30" s="114" t="s">
        <v>164</v>
      </c>
      <c r="C30" s="119" t="s">
        <v>165</v>
      </c>
    </row>
    <row r="31" spans="1:3" ht="26.25" customHeight="1" x14ac:dyDescent="0.2">
      <c r="A31" s="355"/>
      <c r="B31" s="117" t="s">
        <v>166</v>
      </c>
      <c r="C31" s="118" t="s">
        <v>167</v>
      </c>
    </row>
    <row r="32" spans="1:3" ht="26.25" customHeight="1" x14ac:dyDescent="0.2">
      <c r="A32" s="355"/>
      <c r="B32" s="114" t="s">
        <v>168</v>
      </c>
      <c r="C32" s="118" t="s">
        <v>169</v>
      </c>
    </row>
    <row r="33" spans="1:3" ht="26.25" customHeight="1" x14ac:dyDescent="0.2">
      <c r="A33" s="355"/>
      <c r="B33" s="114" t="s">
        <v>170</v>
      </c>
      <c r="C33" s="119" t="s">
        <v>171</v>
      </c>
    </row>
    <row r="34" spans="1:3" ht="26.25" customHeight="1" x14ac:dyDescent="0.2">
      <c r="A34" s="355"/>
      <c r="B34" s="117" t="s">
        <v>172</v>
      </c>
      <c r="C34" s="119" t="s">
        <v>173</v>
      </c>
    </row>
    <row r="35" spans="1:3" ht="26.25" customHeight="1" x14ac:dyDescent="0.2">
      <c r="A35" s="355"/>
      <c r="B35" s="114" t="s">
        <v>174</v>
      </c>
      <c r="C35" s="119" t="s">
        <v>175</v>
      </c>
    </row>
    <row r="36" spans="1:3" ht="26.25" customHeight="1" x14ac:dyDescent="0.2">
      <c r="A36" s="355"/>
      <c r="B36" s="117" t="s">
        <v>176</v>
      </c>
      <c r="C36" s="118" t="s">
        <v>177</v>
      </c>
    </row>
    <row r="37" spans="1:3" ht="26.25" customHeight="1" x14ac:dyDescent="0.2">
      <c r="A37" s="355"/>
      <c r="B37" s="117" t="s">
        <v>178</v>
      </c>
      <c r="C37" s="118" t="s">
        <v>179</v>
      </c>
    </row>
    <row r="38" spans="1:3" ht="26.25" customHeight="1" x14ac:dyDescent="0.2">
      <c r="A38" s="355"/>
      <c r="B38" s="117" t="s">
        <v>180</v>
      </c>
      <c r="C38" s="118" t="s">
        <v>181</v>
      </c>
    </row>
    <row r="39" spans="1:3" ht="26.25" customHeight="1" thickBot="1" x14ac:dyDescent="0.25">
      <c r="A39" s="356"/>
      <c r="B39" s="120" t="s">
        <v>182</v>
      </c>
      <c r="C39" s="127" t="s">
        <v>183</v>
      </c>
    </row>
    <row r="40" spans="1:3" ht="26.25" customHeight="1" x14ac:dyDescent="0.2">
      <c r="A40" s="354" t="s">
        <v>184</v>
      </c>
      <c r="B40" s="125" t="s">
        <v>185</v>
      </c>
      <c r="C40" s="128" t="s">
        <v>186</v>
      </c>
    </row>
    <row r="41" spans="1:3" ht="26.25" customHeight="1" x14ac:dyDescent="0.2">
      <c r="A41" s="355"/>
      <c r="B41" s="117" t="s">
        <v>187</v>
      </c>
      <c r="C41" s="119" t="s">
        <v>188</v>
      </c>
    </row>
    <row r="42" spans="1:3" ht="26.25" customHeight="1" x14ac:dyDescent="0.2">
      <c r="A42" s="355"/>
      <c r="B42" s="117" t="s">
        <v>187</v>
      </c>
      <c r="C42" s="119" t="s">
        <v>189</v>
      </c>
    </row>
    <row r="43" spans="1:3" ht="26.25" customHeight="1" x14ac:dyDescent="0.2">
      <c r="A43" s="355"/>
      <c r="B43" s="117" t="s">
        <v>190</v>
      </c>
      <c r="C43" s="119" t="s">
        <v>191</v>
      </c>
    </row>
    <row r="44" spans="1:3" ht="26.25" customHeight="1" x14ac:dyDescent="0.2">
      <c r="A44" s="355"/>
      <c r="B44" s="117" t="s">
        <v>187</v>
      </c>
      <c r="C44" s="118" t="s">
        <v>192</v>
      </c>
    </row>
    <row r="45" spans="1:3" ht="26.25" customHeight="1" x14ac:dyDescent="0.2">
      <c r="A45" s="355"/>
      <c r="B45" s="117" t="s">
        <v>193</v>
      </c>
      <c r="C45" s="118" t="s">
        <v>194</v>
      </c>
    </row>
    <row r="46" spans="1:3" ht="26.25" customHeight="1" x14ac:dyDescent="0.2">
      <c r="A46" s="355"/>
      <c r="B46" s="117" t="s">
        <v>178</v>
      </c>
      <c r="C46" s="118" t="s">
        <v>195</v>
      </c>
    </row>
    <row r="47" spans="1:3" ht="26.25" customHeight="1" thickBot="1" x14ac:dyDescent="0.25">
      <c r="A47" s="356"/>
      <c r="B47" s="120" t="s">
        <v>196</v>
      </c>
      <c r="C47" s="121" t="s">
        <v>197</v>
      </c>
    </row>
    <row r="48" spans="1:3" ht="26.25" customHeight="1" x14ac:dyDescent="0.2">
      <c r="A48" s="354" t="s">
        <v>198</v>
      </c>
      <c r="B48" s="125" t="s">
        <v>199</v>
      </c>
      <c r="C48" s="128" t="s">
        <v>200</v>
      </c>
    </row>
    <row r="49" spans="1:3" ht="26.25" customHeight="1" thickBot="1" x14ac:dyDescent="0.25">
      <c r="A49" s="356"/>
      <c r="B49" s="113" t="s">
        <v>201</v>
      </c>
      <c r="C49" s="127" t="s">
        <v>202</v>
      </c>
    </row>
    <row r="50" spans="1:3" ht="26.25" customHeight="1" x14ac:dyDescent="0.2">
      <c r="A50" s="354" t="s">
        <v>203</v>
      </c>
      <c r="B50" s="115" t="s">
        <v>204</v>
      </c>
      <c r="C50" s="128" t="s">
        <v>205</v>
      </c>
    </row>
    <row r="51" spans="1:3" ht="26.25" customHeight="1" x14ac:dyDescent="0.2">
      <c r="A51" s="355"/>
      <c r="B51" s="114" t="s">
        <v>204</v>
      </c>
      <c r="C51" s="119" t="s">
        <v>206</v>
      </c>
    </row>
    <row r="52" spans="1:3" ht="26.25" customHeight="1" x14ac:dyDescent="0.2">
      <c r="A52" s="355"/>
      <c r="B52" s="114" t="s">
        <v>204</v>
      </c>
      <c r="C52" s="119" t="s">
        <v>207</v>
      </c>
    </row>
    <row r="53" spans="1:3" ht="26.25" customHeight="1" thickBot="1" x14ac:dyDescent="0.25">
      <c r="A53" s="356"/>
      <c r="B53" s="113" t="s">
        <v>204</v>
      </c>
      <c r="C53" s="121" t="s">
        <v>208</v>
      </c>
    </row>
    <row r="54" spans="1:3" ht="26.25" customHeight="1" thickBot="1" x14ac:dyDescent="0.25">
      <c r="A54" s="129" t="s">
        <v>209</v>
      </c>
      <c r="B54" s="130" t="s">
        <v>210</v>
      </c>
      <c r="C54" s="131" t="s">
        <v>211</v>
      </c>
    </row>
    <row r="55" spans="1:3" ht="34.5" customHeight="1" thickBot="1" x14ac:dyDescent="0.25">
      <c r="A55" s="351" t="s">
        <v>212</v>
      </c>
      <c r="B55" s="352"/>
      <c r="C55" s="353"/>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80" customWidth="1"/>
    <col min="2" max="2" width="66.42578125" style="180" customWidth="1"/>
    <col min="3" max="3" width="18.28515625" style="180" customWidth="1"/>
    <col min="4" max="4" width="11.42578125" style="180"/>
    <col min="5" max="5" width="18" style="180" customWidth="1"/>
    <col min="6" max="6" width="81" style="180" customWidth="1"/>
    <col min="7" max="16384" width="11.42578125" style="180"/>
  </cols>
  <sheetData>
    <row r="1" spans="1:6" ht="32.25" customHeight="1" x14ac:dyDescent="0.2">
      <c r="A1" s="179" t="s">
        <v>19</v>
      </c>
      <c r="B1" s="179" t="s">
        <v>213</v>
      </c>
      <c r="C1" s="179" t="s">
        <v>214</v>
      </c>
      <c r="E1" s="179" t="s">
        <v>19</v>
      </c>
      <c r="F1" s="179" t="s">
        <v>215</v>
      </c>
    </row>
    <row r="2" spans="1:6" ht="33.75" customHeight="1" x14ac:dyDescent="0.2">
      <c r="A2" s="359" t="s">
        <v>384</v>
      </c>
      <c r="B2" s="181" t="s">
        <v>216</v>
      </c>
      <c r="C2" s="181" t="s">
        <v>217</v>
      </c>
      <c r="E2" s="360" t="s">
        <v>218</v>
      </c>
      <c r="F2" s="181" t="s">
        <v>385</v>
      </c>
    </row>
    <row r="3" spans="1:6" ht="33.75" customHeight="1" x14ac:dyDescent="0.2">
      <c r="A3" s="359"/>
      <c r="B3" s="181" t="s">
        <v>219</v>
      </c>
      <c r="C3" s="181" t="s">
        <v>217</v>
      </c>
      <c r="E3" s="361"/>
      <c r="F3" s="181" t="s">
        <v>386</v>
      </c>
    </row>
    <row r="4" spans="1:6" ht="33.75" customHeight="1" x14ac:dyDescent="0.2">
      <c r="A4" s="359"/>
      <c r="B4" s="181" t="s">
        <v>387</v>
      </c>
      <c r="C4" s="181" t="s">
        <v>217</v>
      </c>
      <c r="E4" s="361"/>
      <c r="F4" s="181" t="s">
        <v>388</v>
      </c>
    </row>
    <row r="5" spans="1:6" ht="33.75" customHeight="1" x14ac:dyDescent="0.2">
      <c r="A5" s="359"/>
      <c r="B5" s="181" t="s">
        <v>220</v>
      </c>
      <c r="C5" s="181" t="s">
        <v>217</v>
      </c>
      <c r="E5" s="361"/>
      <c r="F5" s="181" t="s">
        <v>221</v>
      </c>
    </row>
    <row r="6" spans="1:6" ht="33.75" customHeight="1" x14ac:dyDescent="0.2">
      <c r="A6" s="359"/>
      <c r="B6" s="181" t="s">
        <v>389</v>
      </c>
      <c r="C6" s="181" t="s">
        <v>217</v>
      </c>
      <c r="E6" s="361"/>
      <c r="F6" s="181" t="s">
        <v>390</v>
      </c>
    </row>
    <row r="7" spans="1:6" ht="33.75" customHeight="1" x14ac:dyDescent="0.2">
      <c r="A7" s="359"/>
      <c r="B7" s="181" t="s">
        <v>222</v>
      </c>
      <c r="C7" s="181" t="s">
        <v>217</v>
      </c>
      <c r="E7" s="361"/>
      <c r="F7" s="181" t="s">
        <v>391</v>
      </c>
    </row>
    <row r="8" spans="1:6" ht="33.75" customHeight="1" x14ac:dyDescent="0.2">
      <c r="A8" s="360" t="s">
        <v>392</v>
      </c>
      <c r="B8" s="181" t="s">
        <v>224</v>
      </c>
      <c r="C8" s="181" t="s">
        <v>225</v>
      </c>
      <c r="E8" s="361"/>
      <c r="F8" s="181" t="s">
        <v>223</v>
      </c>
    </row>
    <row r="9" spans="1:6" ht="33.75" customHeight="1" x14ac:dyDescent="0.2">
      <c r="A9" s="361"/>
      <c r="B9" s="181" t="s">
        <v>227</v>
      </c>
      <c r="C9" s="181" t="s">
        <v>225</v>
      </c>
      <c r="E9" s="361"/>
      <c r="F9" s="181" t="s">
        <v>226</v>
      </c>
    </row>
    <row r="10" spans="1:6" ht="33.75" customHeight="1" x14ac:dyDescent="0.2">
      <c r="A10" s="361"/>
      <c r="B10" s="181" t="s">
        <v>228</v>
      </c>
      <c r="C10" s="181" t="s">
        <v>225</v>
      </c>
      <c r="E10" s="361"/>
      <c r="F10" s="181" t="s">
        <v>393</v>
      </c>
    </row>
    <row r="11" spans="1:6" ht="33.75" customHeight="1" x14ac:dyDescent="0.2">
      <c r="A11" s="361"/>
      <c r="B11" s="181" t="s">
        <v>229</v>
      </c>
      <c r="C11" s="181" t="s">
        <v>225</v>
      </c>
      <c r="E11" s="362"/>
      <c r="F11" s="181" t="s">
        <v>394</v>
      </c>
    </row>
    <row r="12" spans="1:6" ht="33.75" customHeight="1" x14ac:dyDescent="0.2">
      <c r="A12" s="361"/>
      <c r="B12" s="181" t="s">
        <v>231</v>
      </c>
      <c r="C12" s="181" t="s">
        <v>225</v>
      </c>
      <c r="E12" s="360" t="s">
        <v>230</v>
      </c>
      <c r="F12" s="181" t="s">
        <v>395</v>
      </c>
    </row>
    <row r="13" spans="1:6" ht="33.75" customHeight="1" x14ac:dyDescent="0.2">
      <c r="A13" s="362"/>
      <c r="B13" s="181" t="s">
        <v>396</v>
      </c>
      <c r="C13" s="181" t="s">
        <v>225</v>
      </c>
      <c r="E13" s="361"/>
      <c r="F13" s="181" t="s">
        <v>397</v>
      </c>
    </row>
    <row r="14" spans="1:6" ht="33.75" customHeight="1" x14ac:dyDescent="0.2">
      <c r="A14" s="360" t="s">
        <v>398</v>
      </c>
      <c r="B14" s="181" t="s">
        <v>399</v>
      </c>
      <c r="C14" s="181" t="s">
        <v>232</v>
      </c>
      <c r="E14" s="361"/>
      <c r="F14" s="181" t="s">
        <v>400</v>
      </c>
    </row>
    <row r="15" spans="1:6" ht="33.75" customHeight="1" x14ac:dyDescent="0.2">
      <c r="A15" s="361"/>
      <c r="B15" s="181" t="s">
        <v>401</v>
      </c>
      <c r="C15" s="181" t="s">
        <v>232</v>
      </c>
      <c r="E15" s="361"/>
      <c r="F15" s="181" t="s">
        <v>402</v>
      </c>
    </row>
    <row r="16" spans="1:6" ht="33.75" customHeight="1" x14ac:dyDescent="0.2">
      <c r="A16" s="361"/>
      <c r="B16" s="181" t="s">
        <v>403</v>
      </c>
      <c r="C16" s="181" t="s">
        <v>217</v>
      </c>
      <c r="E16" s="361"/>
      <c r="F16" s="181" t="s">
        <v>404</v>
      </c>
    </row>
    <row r="17" spans="1:6" ht="33.75" customHeight="1" x14ac:dyDescent="0.2">
      <c r="A17" s="361"/>
      <c r="B17" s="181" t="s">
        <v>405</v>
      </c>
      <c r="C17" s="181" t="s">
        <v>217</v>
      </c>
      <c r="E17" s="361"/>
      <c r="F17" s="181" t="s">
        <v>406</v>
      </c>
    </row>
    <row r="18" spans="1:6" ht="33.75" customHeight="1" x14ac:dyDescent="0.2">
      <c r="A18" s="361"/>
      <c r="B18" s="181" t="s">
        <v>233</v>
      </c>
      <c r="C18" s="181" t="s">
        <v>232</v>
      </c>
      <c r="E18" s="361"/>
      <c r="F18" s="181" t="s">
        <v>236</v>
      </c>
    </row>
    <row r="19" spans="1:6" ht="33.75" customHeight="1" x14ac:dyDescent="0.2">
      <c r="A19" s="361"/>
      <c r="B19" s="181" t="s">
        <v>234</v>
      </c>
      <c r="C19" s="181" t="s">
        <v>217</v>
      </c>
      <c r="E19" s="361"/>
      <c r="F19" s="181" t="s">
        <v>407</v>
      </c>
    </row>
    <row r="20" spans="1:6" ht="33.75" customHeight="1" x14ac:dyDescent="0.2">
      <c r="A20" s="361"/>
      <c r="B20" s="181" t="s">
        <v>235</v>
      </c>
      <c r="C20" s="181" t="s">
        <v>217</v>
      </c>
      <c r="E20" s="361"/>
      <c r="F20" s="181" t="s">
        <v>239</v>
      </c>
    </row>
    <row r="21" spans="1:6" ht="33.75" customHeight="1" x14ac:dyDescent="0.2">
      <c r="A21" s="362"/>
      <c r="B21" s="181" t="s">
        <v>237</v>
      </c>
      <c r="C21" s="181" t="s">
        <v>217</v>
      </c>
      <c r="E21" s="361"/>
      <c r="F21" s="181" t="s">
        <v>408</v>
      </c>
    </row>
    <row r="22" spans="1:6" ht="33.75" customHeight="1" x14ac:dyDescent="0.2">
      <c r="A22" s="360" t="s">
        <v>409</v>
      </c>
      <c r="B22" s="181" t="s">
        <v>410</v>
      </c>
      <c r="C22" s="181" t="s">
        <v>250</v>
      </c>
      <c r="E22" s="361"/>
      <c r="F22" s="181" t="s">
        <v>241</v>
      </c>
    </row>
    <row r="23" spans="1:6" ht="33.75" customHeight="1" x14ac:dyDescent="0.2">
      <c r="A23" s="361"/>
      <c r="B23" s="181" t="s">
        <v>252</v>
      </c>
      <c r="C23" s="181" t="s">
        <v>232</v>
      </c>
      <c r="E23" s="361"/>
      <c r="F23" s="181" t="s">
        <v>242</v>
      </c>
    </row>
    <row r="24" spans="1:6" ht="33.75" customHeight="1" x14ac:dyDescent="0.2">
      <c r="A24" s="362"/>
      <c r="B24" s="181" t="s">
        <v>411</v>
      </c>
      <c r="C24" s="181" t="s">
        <v>232</v>
      </c>
      <c r="E24" s="361"/>
      <c r="F24" s="181" t="s">
        <v>412</v>
      </c>
    </row>
    <row r="25" spans="1:6" ht="33.75" customHeight="1" x14ac:dyDescent="0.2">
      <c r="A25" s="360" t="s">
        <v>413</v>
      </c>
      <c r="B25" s="181" t="s">
        <v>414</v>
      </c>
      <c r="C25" s="181" t="s">
        <v>238</v>
      </c>
      <c r="E25" s="361"/>
      <c r="F25" s="181" t="s">
        <v>243</v>
      </c>
    </row>
    <row r="26" spans="1:6" ht="33.75" customHeight="1" x14ac:dyDescent="0.2">
      <c r="A26" s="361"/>
      <c r="B26" s="181" t="s">
        <v>415</v>
      </c>
      <c r="C26" s="181" t="s">
        <v>238</v>
      </c>
      <c r="E26" s="361"/>
      <c r="F26" s="181" t="s">
        <v>244</v>
      </c>
    </row>
    <row r="27" spans="1:6" ht="33.75" customHeight="1" x14ac:dyDescent="0.2">
      <c r="A27" s="361"/>
      <c r="B27" s="181" t="s">
        <v>416</v>
      </c>
      <c r="C27" s="181" t="s">
        <v>238</v>
      </c>
      <c r="E27" s="361"/>
      <c r="F27" s="181" t="s">
        <v>245</v>
      </c>
    </row>
    <row r="28" spans="1:6" ht="33.75" customHeight="1" x14ac:dyDescent="0.2">
      <c r="A28" s="361"/>
      <c r="B28" s="181" t="s">
        <v>240</v>
      </c>
      <c r="C28" s="181" t="s">
        <v>238</v>
      </c>
      <c r="E28" s="361"/>
      <c r="F28" s="181" t="s">
        <v>247</v>
      </c>
    </row>
    <row r="29" spans="1:6" ht="33.75" customHeight="1" x14ac:dyDescent="0.2">
      <c r="A29" s="361"/>
      <c r="B29" s="181" t="s">
        <v>417</v>
      </c>
      <c r="C29" s="181" t="s">
        <v>238</v>
      </c>
      <c r="E29" s="361"/>
      <c r="F29" s="181" t="s">
        <v>249</v>
      </c>
    </row>
    <row r="30" spans="1:6" ht="33.75" customHeight="1" x14ac:dyDescent="0.2">
      <c r="A30" s="361"/>
      <c r="B30" s="181" t="s">
        <v>418</v>
      </c>
      <c r="C30" s="181" t="s">
        <v>238</v>
      </c>
      <c r="E30" s="361"/>
      <c r="F30" s="181" t="s">
        <v>419</v>
      </c>
    </row>
    <row r="31" spans="1:6" ht="33.75" customHeight="1" x14ac:dyDescent="0.2">
      <c r="A31" s="361"/>
      <c r="B31" s="181" t="s">
        <v>420</v>
      </c>
      <c r="C31" s="181" t="s">
        <v>238</v>
      </c>
      <c r="E31" s="361"/>
      <c r="F31" s="181" t="s">
        <v>251</v>
      </c>
    </row>
    <row r="32" spans="1:6" ht="33.75" customHeight="1" x14ac:dyDescent="0.2">
      <c r="A32" s="361"/>
      <c r="B32" s="181" t="s">
        <v>421</v>
      </c>
      <c r="C32" s="181" t="s">
        <v>238</v>
      </c>
      <c r="E32" s="361"/>
      <c r="F32" s="181" t="s">
        <v>422</v>
      </c>
    </row>
    <row r="33" spans="1:6" ht="33.75" customHeight="1" x14ac:dyDescent="0.2">
      <c r="A33" s="361"/>
      <c r="B33" s="181" t="s">
        <v>423</v>
      </c>
      <c r="C33" s="181" t="s">
        <v>238</v>
      </c>
      <c r="E33" s="362"/>
      <c r="F33" s="181" t="s">
        <v>424</v>
      </c>
    </row>
    <row r="34" spans="1:6" ht="33.75" customHeight="1" x14ac:dyDescent="0.2">
      <c r="A34" s="361"/>
      <c r="B34" s="181" t="s">
        <v>425</v>
      </c>
      <c r="C34" s="181" t="s">
        <v>232</v>
      </c>
      <c r="E34" s="360" t="s">
        <v>253</v>
      </c>
      <c r="F34" s="181" t="s">
        <v>426</v>
      </c>
    </row>
    <row r="35" spans="1:6" ht="33.75" customHeight="1" x14ac:dyDescent="0.2">
      <c r="A35" s="361"/>
      <c r="B35" s="181" t="s">
        <v>427</v>
      </c>
      <c r="C35" s="181" t="s">
        <v>232</v>
      </c>
      <c r="E35" s="361"/>
      <c r="F35" s="181" t="s">
        <v>254</v>
      </c>
    </row>
    <row r="36" spans="1:6" ht="33.75" customHeight="1" x14ac:dyDescent="0.2">
      <c r="A36" s="361"/>
      <c r="B36" s="181" t="s">
        <v>246</v>
      </c>
      <c r="C36" s="181" t="s">
        <v>238</v>
      </c>
      <c r="E36" s="361"/>
      <c r="F36" s="181" t="s">
        <v>428</v>
      </c>
    </row>
    <row r="37" spans="1:6" ht="33.75" customHeight="1" x14ac:dyDescent="0.2">
      <c r="A37" s="361"/>
      <c r="B37" s="181" t="s">
        <v>248</v>
      </c>
      <c r="C37" s="181" t="s">
        <v>232</v>
      </c>
      <c r="E37" s="361"/>
      <c r="F37" s="181" t="s">
        <v>429</v>
      </c>
    </row>
    <row r="38" spans="1:6" ht="33.75" customHeight="1" x14ac:dyDescent="0.2">
      <c r="A38" s="361"/>
      <c r="B38" s="181" t="s">
        <v>430</v>
      </c>
      <c r="C38" s="181" t="s">
        <v>238</v>
      </c>
      <c r="E38" s="361"/>
      <c r="F38" s="181" t="s">
        <v>431</v>
      </c>
    </row>
    <row r="39" spans="1:6" ht="33.75" customHeight="1" x14ac:dyDescent="0.2">
      <c r="A39" s="361"/>
      <c r="B39" s="181" t="s">
        <v>432</v>
      </c>
      <c r="C39" s="181" t="s">
        <v>238</v>
      </c>
      <c r="E39" s="361"/>
      <c r="F39" s="181" t="s">
        <v>433</v>
      </c>
    </row>
    <row r="40" spans="1:6" ht="33.75" customHeight="1" x14ac:dyDescent="0.2">
      <c r="A40" s="361"/>
      <c r="B40" s="181" t="s">
        <v>434</v>
      </c>
      <c r="C40" s="181" t="s">
        <v>232</v>
      </c>
      <c r="E40" s="361"/>
      <c r="F40" s="181" t="s">
        <v>256</v>
      </c>
    </row>
    <row r="41" spans="1:6" ht="33.75" customHeight="1" x14ac:dyDescent="0.2">
      <c r="A41" s="361"/>
      <c r="B41" s="181" t="s">
        <v>435</v>
      </c>
      <c r="C41" s="181" t="s">
        <v>238</v>
      </c>
      <c r="E41" s="361"/>
      <c r="F41" s="181" t="s">
        <v>257</v>
      </c>
    </row>
    <row r="42" spans="1:6" ht="33.75" customHeight="1" x14ac:dyDescent="0.2">
      <c r="A42" s="361"/>
      <c r="B42" s="181" t="s">
        <v>436</v>
      </c>
      <c r="C42" s="181" t="s">
        <v>238</v>
      </c>
      <c r="E42" s="361"/>
      <c r="F42" s="181" t="s">
        <v>437</v>
      </c>
    </row>
    <row r="43" spans="1:6" ht="33.75" customHeight="1" x14ac:dyDescent="0.2">
      <c r="A43" s="361"/>
      <c r="B43" s="181" t="s">
        <v>438</v>
      </c>
      <c r="C43" s="181" t="s">
        <v>232</v>
      </c>
      <c r="E43" s="362"/>
      <c r="F43" s="181" t="s">
        <v>439</v>
      </c>
    </row>
    <row r="44" spans="1:6" ht="33.75" customHeight="1" x14ac:dyDescent="0.2">
      <c r="A44" s="361"/>
      <c r="B44" s="181" t="s">
        <v>440</v>
      </c>
      <c r="C44" s="181" t="s">
        <v>232</v>
      </c>
      <c r="E44" s="360" t="s">
        <v>258</v>
      </c>
      <c r="F44" s="181" t="s">
        <v>259</v>
      </c>
    </row>
    <row r="45" spans="1:6" ht="33.75" customHeight="1" x14ac:dyDescent="0.2">
      <c r="A45" s="361"/>
      <c r="B45" s="181" t="s">
        <v>441</v>
      </c>
      <c r="C45" s="181" t="s">
        <v>238</v>
      </c>
      <c r="E45" s="361"/>
      <c r="F45" s="181" t="s">
        <v>442</v>
      </c>
    </row>
    <row r="46" spans="1:6" ht="33.75" customHeight="1" x14ac:dyDescent="0.2">
      <c r="A46" s="361"/>
      <c r="B46" s="181" t="s">
        <v>443</v>
      </c>
      <c r="C46" s="181" t="s">
        <v>232</v>
      </c>
      <c r="E46" s="361"/>
      <c r="F46" s="181" t="s">
        <v>444</v>
      </c>
    </row>
    <row r="47" spans="1:6" ht="33.75" customHeight="1" x14ac:dyDescent="0.2">
      <c r="A47" s="361"/>
      <c r="B47" s="181" t="s">
        <v>255</v>
      </c>
      <c r="C47" s="181" t="s">
        <v>238</v>
      </c>
      <c r="E47" s="361"/>
      <c r="F47" s="181" t="s">
        <v>445</v>
      </c>
    </row>
    <row r="48" spans="1:6" ht="33.75" customHeight="1" x14ac:dyDescent="0.2">
      <c r="A48" s="361"/>
      <c r="B48" s="181" t="s">
        <v>446</v>
      </c>
      <c r="C48" s="181" t="s">
        <v>238</v>
      </c>
      <c r="E48" s="361"/>
      <c r="F48" s="181" t="s">
        <v>447</v>
      </c>
    </row>
    <row r="49" spans="1:6" ht="33.75" customHeight="1" x14ac:dyDescent="0.2">
      <c r="A49" s="361"/>
      <c r="B49" s="181" t="s">
        <v>448</v>
      </c>
      <c r="C49" s="181" t="s">
        <v>217</v>
      </c>
      <c r="E49" s="361"/>
      <c r="F49" s="181" t="s">
        <v>449</v>
      </c>
    </row>
    <row r="50" spans="1:6" ht="33.75" customHeight="1" x14ac:dyDescent="0.2">
      <c r="A50" s="362"/>
      <c r="B50" s="181" t="s">
        <v>450</v>
      </c>
      <c r="C50" s="181" t="s">
        <v>238</v>
      </c>
      <c r="E50" s="361"/>
      <c r="F50" s="181" t="s">
        <v>260</v>
      </c>
    </row>
    <row r="51" spans="1:6" ht="33.75" customHeight="1" x14ac:dyDescent="0.2">
      <c r="A51" s="360" t="s">
        <v>451</v>
      </c>
      <c r="B51" s="181" t="s">
        <v>452</v>
      </c>
      <c r="C51" s="181" t="s">
        <v>250</v>
      </c>
      <c r="E51" s="362"/>
      <c r="F51" s="181" t="s">
        <v>453</v>
      </c>
    </row>
    <row r="52" spans="1:6" ht="33.75" customHeight="1" x14ac:dyDescent="0.2">
      <c r="A52" s="361"/>
      <c r="B52" s="181" t="s">
        <v>454</v>
      </c>
      <c r="C52" s="181" t="s">
        <v>232</v>
      </c>
      <c r="E52" s="360" t="s">
        <v>261</v>
      </c>
      <c r="F52" s="181" t="s">
        <v>455</v>
      </c>
    </row>
    <row r="53" spans="1:6" ht="33.75" customHeight="1" x14ac:dyDescent="0.2">
      <c r="A53" s="361"/>
      <c r="B53" s="181" t="s">
        <v>456</v>
      </c>
      <c r="C53" s="181" t="s">
        <v>238</v>
      </c>
      <c r="E53" s="361"/>
      <c r="F53" s="181" t="s">
        <v>457</v>
      </c>
    </row>
    <row r="54" spans="1:6" ht="33.75" customHeight="1" x14ac:dyDescent="0.2">
      <c r="A54" s="361"/>
      <c r="B54" s="182" t="s">
        <v>458</v>
      </c>
      <c r="C54" s="182" t="s">
        <v>238</v>
      </c>
      <c r="E54" s="361"/>
      <c r="F54" s="181" t="s">
        <v>262</v>
      </c>
    </row>
    <row r="55" spans="1:6" ht="33.75" customHeight="1" x14ac:dyDescent="0.2">
      <c r="A55" s="359" t="s">
        <v>459</v>
      </c>
      <c r="B55" s="181" t="s">
        <v>460</v>
      </c>
      <c r="C55" s="181" t="s">
        <v>461</v>
      </c>
      <c r="E55" s="362"/>
      <c r="F55" s="181" t="s">
        <v>462</v>
      </c>
    </row>
    <row r="56" spans="1:6" ht="33.75" customHeight="1" x14ac:dyDescent="0.2">
      <c r="A56" s="359"/>
      <c r="B56" s="181" t="s">
        <v>463</v>
      </c>
      <c r="C56" s="181" t="s">
        <v>461</v>
      </c>
      <c r="E56" s="360" t="s">
        <v>263</v>
      </c>
      <c r="F56" s="181" t="s">
        <v>464</v>
      </c>
    </row>
    <row r="57" spans="1:6" ht="33.75" customHeight="1" x14ac:dyDescent="0.2">
      <c r="A57" s="359"/>
      <c r="B57" s="181" t="s">
        <v>465</v>
      </c>
      <c r="C57" s="181" t="s">
        <v>461</v>
      </c>
      <c r="E57" s="361"/>
      <c r="F57" s="181" t="s">
        <v>466</v>
      </c>
    </row>
    <row r="58" spans="1:6" ht="33.75" customHeight="1" x14ac:dyDescent="0.2">
      <c r="A58" s="359"/>
      <c r="B58" s="181" t="s">
        <v>467</v>
      </c>
      <c r="C58" s="181" t="s">
        <v>232</v>
      </c>
      <c r="E58" s="361"/>
      <c r="F58" s="181" t="s">
        <v>468</v>
      </c>
    </row>
    <row r="59" spans="1:6" ht="50.45" customHeight="1" x14ac:dyDescent="0.2">
      <c r="A59" s="363" t="s">
        <v>469</v>
      </c>
      <c r="B59" s="363"/>
      <c r="C59" s="363"/>
      <c r="D59" s="183"/>
      <c r="E59" s="361"/>
      <c r="F59" s="181" t="s">
        <v>470</v>
      </c>
    </row>
    <row r="60" spans="1:6" ht="30" customHeight="1" x14ac:dyDescent="0.2">
      <c r="E60" s="361"/>
      <c r="F60" s="181" t="s">
        <v>471</v>
      </c>
    </row>
    <row r="61" spans="1:6" ht="33.75" customHeight="1" x14ac:dyDescent="0.2">
      <c r="E61" s="361"/>
      <c r="F61" s="181" t="s">
        <v>472</v>
      </c>
    </row>
    <row r="62" spans="1:6" ht="33.75" customHeight="1" x14ac:dyDescent="0.2">
      <c r="E62" s="361"/>
      <c r="F62" s="181" t="s">
        <v>473</v>
      </c>
    </row>
    <row r="63" spans="1:6" ht="33.75" customHeight="1" x14ac:dyDescent="0.2">
      <c r="E63" s="361"/>
      <c r="F63" s="181" t="s">
        <v>264</v>
      </c>
    </row>
    <row r="64" spans="1:6" ht="33.75" customHeight="1" x14ac:dyDescent="0.2">
      <c r="E64" s="361"/>
      <c r="F64" s="181" t="s">
        <v>474</v>
      </c>
    </row>
    <row r="65" spans="5:6" ht="33.75" customHeight="1" x14ac:dyDescent="0.2">
      <c r="E65" s="361"/>
      <c r="F65" s="181" t="s">
        <v>475</v>
      </c>
    </row>
    <row r="66" spans="5:6" ht="33.75" customHeight="1" x14ac:dyDescent="0.2">
      <c r="E66" s="361"/>
      <c r="F66" s="181" t="s">
        <v>476</v>
      </c>
    </row>
    <row r="67" spans="5:6" ht="33.75" customHeight="1" x14ac:dyDescent="0.2">
      <c r="E67" s="361"/>
      <c r="F67" s="181" t="s">
        <v>477</v>
      </c>
    </row>
    <row r="68" spans="5:6" ht="33.75" customHeight="1" x14ac:dyDescent="0.2">
      <c r="E68" s="361"/>
      <c r="F68" s="181" t="s">
        <v>478</v>
      </c>
    </row>
    <row r="69" spans="5:6" ht="33.75" customHeight="1" x14ac:dyDescent="0.2">
      <c r="E69" s="361"/>
      <c r="F69" s="181" t="s">
        <v>479</v>
      </c>
    </row>
    <row r="70" spans="5:6" ht="33.75" customHeight="1" x14ac:dyDescent="0.2">
      <c r="E70" s="361"/>
      <c r="F70" s="181" t="s">
        <v>480</v>
      </c>
    </row>
    <row r="71" spans="5:6" ht="33.75" customHeight="1" x14ac:dyDescent="0.2">
      <c r="E71" s="361"/>
      <c r="F71" s="181" t="s">
        <v>481</v>
      </c>
    </row>
    <row r="72" spans="5:6" ht="33.75" customHeight="1" x14ac:dyDescent="0.2">
      <c r="E72" s="361"/>
      <c r="F72" s="181" t="s">
        <v>482</v>
      </c>
    </row>
    <row r="73" spans="5:6" ht="33.75" customHeight="1" x14ac:dyDescent="0.2">
      <c r="E73" s="361"/>
      <c r="F73" s="181" t="s">
        <v>483</v>
      </c>
    </row>
    <row r="74" spans="5:6" ht="33.75" customHeight="1" x14ac:dyDescent="0.2">
      <c r="E74" s="361"/>
      <c r="F74" s="181" t="s">
        <v>484</v>
      </c>
    </row>
    <row r="75" spans="5:6" ht="33.75" customHeight="1" x14ac:dyDescent="0.2">
      <c r="E75" s="361"/>
      <c r="F75" s="181" t="s">
        <v>485</v>
      </c>
    </row>
    <row r="76" spans="5:6" ht="33.75" customHeight="1" x14ac:dyDescent="0.2">
      <c r="E76" s="361"/>
      <c r="F76" s="181" t="s">
        <v>486</v>
      </c>
    </row>
    <row r="77" spans="5:6" ht="33.75" customHeight="1" x14ac:dyDescent="0.2">
      <c r="E77" s="361"/>
      <c r="F77" s="181" t="s">
        <v>487</v>
      </c>
    </row>
    <row r="78" spans="5:6" ht="33.75" customHeight="1" x14ac:dyDescent="0.2">
      <c r="E78" s="361"/>
      <c r="F78" s="181" t="s">
        <v>488</v>
      </c>
    </row>
    <row r="79" spans="5:6" ht="33.75" customHeight="1" x14ac:dyDescent="0.2">
      <c r="E79" s="361"/>
      <c r="F79" s="181" t="s">
        <v>489</v>
      </c>
    </row>
    <row r="80" spans="5:6" ht="33.75" customHeight="1" x14ac:dyDescent="0.2">
      <c r="E80" s="361"/>
      <c r="F80" s="181" t="s">
        <v>490</v>
      </c>
    </row>
    <row r="81" spans="5:7" ht="33.75" customHeight="1" x14ac:dyDescent="0.2">
      <c r="E81" s="361"/>
      <c r="F81" s="181" t="s">
        <v>491</v>
      </c>
    </row>
    <row r="82" spans="5:7" ht="33.75" customHeight="1" x14ac:dyDescent="0.2">
      <c r="E82" s="361"/>
      <c r="F82" s="181" t="s">
        <v>492</v>
      </c>
    </row>
    <row r="83" spans="5:7" ht="33.75" customHeight="1" x14ac:dyDescent="0.2">
      <c r="E83" s="362"/>
      <c r="F83" s="181" t="s">
        <v>493</v>
      </c>
    </row>
    <row r="84" spans="5:7" ht="37.15" customHeight="1" x14ac:dyDescent="0.2">
      <c r="E84" s="364" t="s">
        <v>494</v>
      </c>
      <c r="F84" s="364"/>
      <c r="G84" s="184"/>
    </row>
    <row r="85" spans="5:7" ht="33.75" customHeight="1" x14ac:dyDescent="0.2">
      <c r="E85" s="184"/>
      <c r="F85" s="184"/>
      <c r="G85" s="184"/>
    </row>
    <row r="86" spans="5:7" ht="33.75" customHeight="1" x14ac:dyDescent="0.2">
      <c r="F86" s="185"/>
    </row>
    <row r="87" spans="5:7" ht="33.75" customHeight="1" x14ac:dyDescent="0.2">
      <c r="F87" s="185"/>
    </row>
    <row r="88" spans="5:7" ht="33.75" customHeight="1" x14ac:dyDescent="0.2">
      <c r="F88" s="185"/>
    </row>
    <row r="89" spans="5:7" ht="33.75" customHeight="1" x14ac:dyDescent="0.2">
      <c r="F89" s="185"/>
    </row>
    <row r="90" spans="5:7" ht="33.75" customHeight="1" x14ac:dyDescent="0.2">
      <c r="F90" s="185"/>
    </row>
    <row r="91" spans="5:7" ht="33.75" customHeight="1" x14ac:dyDescent="0.2">
      <c r="F91" s="185"/>
    </row>
    <row r="92" spans="5:7" ht="33.75" customHeight="1" x14ac:dyDescent="0.2">
      <c r="F92" s="185"/>
    </row>
    <row r="93" spans="5:7" ht="33.75" customHeight="1" x14ac:dyDescent="0.2">
      <c r="F93" s="185"/>
    </row>
    <row r="94" spans="5:7" ht="33.75" customHeight="1" x14ac:dyDescent="0.2">
      <c r="F94" s="185"/>
    </row>
    <row r="95" spans="5:7" ht="33.75" customHeight="1" x14ac:dyDescent="0.2">
      <c r="F95" s="185"/>
    </row>
    <row r="96" spans="5:7" ht="33.75" customHeight="1" x14ac:dyDescent="0.2">
      <c r="F96" s="185"/>
    </row>
    <row r="97" spans="5:7" ht="33.75" customHeight="1" x14ac:dyDescent="0.2">
      <c r="F97" s="185"/>
    </row>
    <row r="99" spans="5:7" ht="19.5" customHeight="1" x14ac:dyDescent="0.2">
      <c r="E99" s="357" t="s">
        <v>265</v>
      </c>
      <c r="F99" s="358"/>
      <c r="G99" s="358"/>
    </row>
    <row r="100" spans="5:7" ht="19.5" customHeight="1" x14ac:dyDescent="0.2">
      <c r="E100" s="358"/>
      <c r="F100" s="358"/>
      <c r="G100" s="358"/>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4" sqref="F4:H4"/>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01"/>
      <c r="C2" s="302"/>
      <c r="D2" s="302"/>
      <c r="E2" s="302"/>
      <c r="F2" s="367" t="s">
        <v>0</v>
      </c>
      <c r="G2" s="367"/>
      <c r="H2" s="367"/>
      <c r="I2" s="367"/>
      <c r="J2" s="367"/>
      <c r="K2" s="367"/>
      <c r="L2" s="367"/>
      <c r="M2" s="367"/>
      <c r="N2" s="367"/>
      <c r="O2" s="367"/>
      <c r="P2" s="367"/>
      <c r="Q2" s="367"/>
      <c r="R2" s="368"/>
      <c r="U2" s="2">
        <v>2</v>
      </c>
      <c r="V2" s="2">
        <v>0</v>
      </c>
    </row>
    <row r="3" spans="2:22" ht="100.5" customHeight="1" x14ac:dyDescent="0.2">
      <c r="B3" s="303"/>
      <c r="C3" s="304"/>
      <c r="D3" s="304"/>
      <c r="E3" s="304"/>
      <c r="F3" s="369" t="s">
        <v>531</v>
      </c>
      <c r="G3" s="369"/>
      <c r="H3" s="369"/>
      <c r="I3" s="369"/>
      <c r="J3" s="369"/>
      <c r="K3" s="369"/>
      <c r="L3" s="369"/>
      <c r="M3" s="369"/>
      <c r="N3" s="369"/>
      <c r="O3" s="369"/>
      <c r="P3" s="369"/>
      <c r="Q3" s="369"/>
      <c r="R3" s="370"/>
      <c r="U3" s="2">
        <v>3</v>
      </c>
      <c r="V3" s="2">
        <v>0</v>
      </c>
    </row>
    <row r="4" spans="2:22" ht="29.25" customHeight="1" thickBot="1" x14ac:dyDescent="0.25">
      <c r="B4" s="305"/>
      <c r="C4" s="306"/>
      <c r="D4" s="306"/>
      <c r="E4" s="306"/>
      <c r="F4" s="333" t="s">
        <v>533</v>
      </c>
      <c r="G4" s="333"/>
      <c r="H4" s="333"/>
      <c r="I4" s="333" t="s">
        <v>80</v>
      </c>
      <c r="J4" s="333"/>
      <c r="K4" s="333"/>
      <c r="L4" s="333" t="s">
        <v>532</v>
      </c>
      <c r="M4" s="333"/>
      <c r="N4" s="333"/>
      <c r="O4" s="371"/>
      <c r="P4" s="371"/>
      <c r="Q4" s="371"/>
      <c r="R4" s="372"/>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25" t="s">
        <v>266</v>
      </c>
      <c r="C6" s="425"/>
      <c r="D6" s="425"/>
      <c r="E6" s="425"/>
      <c r="F6" s="425"/>
      <c r="G6" s="425"/>
      <c r="H6" s="425"/>
      <c r="I6" s="425"/>
      <c r="J6" s="425"/>
      <c r="K6" s="425"/>
      <c r="L6" s="425"/>
      <c r="M6" s="425"/>
      <c r="N6" s="425"/>
      <c r="O6" s="425"/>
      <c r="P6" s="425"/>
      <c r="Q6" s="425"/>
      <c r="R6" s="89"/>
      <c r="U6" s="2">
        <v>6</v>
      </c>
      <c r="V6" s="2">
        <v>0</v>
      </c>
    </row>
    <row r="7" spans="2:22" ht="36" customHeight="1" x14ac:dyDescent="0.25">
      <c r="B7" s="426" t="s">
        <v>267</v>
      </c>
      <c r="C7" s="427"/>
      <c r="D7" s="427"/>
      <c r="E7" s="427"/>
      <c r="F7" s="427"/>
      <c r="G7" s="427"/>
      <c r="H7" s="428"/>
      <c r="I7" s="431" t="s">
        <v>268</v>
      </c>
      <c r="J7" s="432"/>
      <c r="K7" s="432"/>
      <c r="L7" s="432"/>
      <c r="M7" s="432"/>
      <c r="N7" s="432"/>
      <c r="O7" s="432"/>
      <c r="P7" s="432"/>
      <c r="Q7" s="433"/>
      <c r="R7" s="89"/>
      <c r="U7" s="2">
        <v>7</v>
      </c>
      <c r="V7" s="2">
        <v>0</v>
      </c>
    </row>
    <row r="8" spans="2:22" ht="36" customHeight="1" x14ac:dyDescent="0.25">
      <c r="B8" s="440" t="s">
        <v>269</v>
      </c>
      <c r="C8" s="441" t="s">
        <v>270</v>
      </c>
      <c r="D8" s="441"/>
      <c r="E8" s="441" t="s">
        <v>68</v>
      </c>
      <c r="F8" s="441"/>
      <c r="G8" s="441" t="s">
        <v>271</v>
      </c>
      <c r="H8" s="442"/>
      <c r="I8" s="434" t="s">
        <v>270</v>
      </c>
      <c r="J8" s="429" t="s">
        <v>269</v>
      </c>
      <c r="K8" s="429" t="s">
        <v>272</v>
      </c>
      <c r="L8" s="429"/>
      <c r="M8" s="429" t="s">
        <v>273</v>
      </c>
      <c r="N8" s="429"/>
      <c r="O8" s="429" t="s">
        <v>274</v>
      </c>
      <c r="P8" s="429"/>
      <c r="Q8" s="430"/>
      <c r="R8" s="89"/>
      <c r="U8" s="2">
        <v>8</v>
      </c>
      <c r="V8" s="2">
        <v>0</v>
      </c>
    </row>
    <row r="9" spans="2:22" ht="35.25" customHeight="1" x14ac:dyDescent="0.25">
      <c r="B9" s="440"/>
      <c r="C9" s="441"/>
      <c r="D9" s="441"/>
      <c r="E9" s="441"/>
      <c r="F9" s="441"/>
      <c r="G9" s="441"/>
      <c r="H9" s="442"/>
      <c r="I9" s="434"/>
      <c r="J9" s="429"/>
      <c r="K9" s="429" t="s">
        <v>275</v>
      </c>
      <c r="L9" s="429"/>
      <c r="M9" s="429" t="s">
        <v>275</v>
      </c>
      <c r="N9" s="429"/>
      <c r="O9" s="429" t="s">
        <v>275</v>
      </c>
      <c r="P9" s="429"/>
      <c r="Q9" s="430"/>
      <c r="R9" s="89"/>
      <c r="U9" s="2">
        <v>9</v>
      </c>
      <c r="V9" s="2">
        <v>0</v>
      </c>
    </row>
    <row r="10" spans="2:22" ht="114" customHeight="1" x14ac:dyDescent="0.2">
      <c r="B10" s="14">
        <v>5</v>
      </c>
      <c r="C10" s="201" t="s">
        <v>276</v>
      </c>
      <c r="D10" s="201"/>
      <c r="E10" s="204" t="s">
        <v>277</v>
      </c>
      <c r="F10" s="204"/>
      <c r="G10" s="204" t="s">
        <v>278</v>
      </c>
      <c r="H10" s="443"/>
      <c r="I10" s="74" t="s">
        <v>279</v>
      </c>
      <c r="J10" s="15">
        <v>5</v>
      </c>
      <c r="K10" s="420" t="s">
        <v>280</v>
      </c>
      <c r="L10" s="204"/>
      <c r="M10" s="420" t="s">
        <v>281</v>
      </c>
      <c r="N10" s="420"/>
      <c r="O10" s="418" t="s">
        <v>282</v>
      </c>
      <c r="P10" s="418"/>
      <c r="Q10" s="419"/>
      <c r="R10" s="103"/>
      <c r="U10" s="2">
        <v>10</v>
      </c>
      <c r="V10" s="2">
        <v>0</v>
      </c>
    </row>
    <row r="11" spans="2:22" ht="114" customHeight="1" x14ac:dyDescent="0.2">
      <c r="B11" s="40">
        <v>4</v>
      </c>
      <c r="C11" s="206" t="s">
        <v>283</v>
      </c>
      <c r="D11" s="206"/>
      <c r="E11" s="204" t="s">
        <v>284</v>
      </c>
      <c r="F11" s="204"/>
      <c r="G11" s="204" t="s">
        <v>285</v>
      </c>
      <c r="H11" s="443"/>
      <c r="I11" s="74" t="s">
        <v>286</v>
      </c>
      <c r="J11" s="15">
        <v>4</v>
      </c>
      <c r="K11" s="420" t="s">
        <v>287</v>
      </c>
      <c r="L11" s="204"/>
      <c r="M11" s="420" t="s">
        <v>288</v>
      </c>
      <c r="N11" s="420"/>
      <c r="O11" s="418" t="s">
        <v>289</v>
      </c>
      <c r="P11" s="418"/>
      <c r="Q11" s="419"/>
      <c r="R11" s="103"/>
      <c r="U11" s="2">
        <v>11</v>
      </c>
      <c r="V11" s="2">
        <v>0</v>
      </c>
    </row>
    <row r="12" spans="2:22" ht="142.5" customHeight="1" x14ac:dyDescent="0.2">
      <c r="B12" s="132">
        <v>3</v>
      </c>
      <c r="C12" s="206" t="s">
        <v>290</v>
      </c>
      <c r="D12" s="206"/>
      <c r="E12" s="204" t="s">
        <v>291</v>
      </c>
      <c r="F12" s="204"/>
      <c r="G12" s="204" t="s">
        <v>292</v>
      </c>
      <c r="H12" s="443"/>
      <c r="I12" s="74" t="s">
        <v>293</v>
      </c>
      <c r="J12" s="15">
        <v>3</v>
      </c>
      <c r="K12" s="420" t="s">
        <v>294</v>
      </c>
      <c r="L12" s="204"/>
      <c r="M12" s="420" t="s">
        <v>295</v>
      </c>
      <c r="N12" s="420"/>
      <c r="O12" s="418" t="s">
        <v>296</v>
      </c>
      <c r="P12" s="418"/>
      <c r="Q12" s="419"/>
      <c r="R12" s="103"/>
      <c r="U12" s="2">
        <v>12</v>
      </c>
      <c r="V12" s="2">
        <v>0</v>
      </c>
    </row>
    <row r="13" spans="2:22" ht="114" customHeight="1" x14ac:dyDescent="0.2">
      <c r="B13" s="40">
        <v>2</v>
      </c>
      <c r="C13" s="206" t="s">
        <v>297</v>
      </c>
      <c r="D13" s="206"/>
      <c r="E13" s="204" t="s">
        <v>298</v>
      </c>
      <c r="F13" s="204"/>
      <c r="G13" s="204" t="s">
        <v>299</v>
      </c>
      <c r="H13" s="443"/>
      <c r="I13" s="74" t="s">
        <v>300</v>
      </c>
      <c r="J13" s="15">
        <v>2</v>
      </c>
      <c r="K13" s="420" t="s">
        <v>301</v>
      </c>
      <c r="L13" s="204"/>
      <c r="M13" s="420" t="s">
        <v>302</v>
      </c>
      <c r="N13" s="420"/>
      <c r="O13" s="418" t="s">
        <v>303</v>
      </c>
      <c r="P13" s="418"/>
      <c r="Q13" s="419"/>
      <c r="R13" s="104"/>
      <c r="T13" s="105"/>
      <c r="U13" s="2">
        <v>13</v>
      </c>
      <c r="V13" s="2">
        <v>0</v>
      </c>
    </row>
    <row r="14" spans="2:22" ht="114" customHeight="1" thickBot="1" x14ac:dyDescent="0.25">
      <c r="B14" s="71">
        <v>1</v>
      </c>
      <c r="C14" s="435" t="s">
        <v>304</v>
      </c>
      <c r="D14" s="435"/>
      <c r="E14" s="408" t="s">
        <v>305</v>
      </c>
      <c r="F14" s="408"/>
      <c r="G14" s="408" t="s">
        <v>306</v>
      </c>
      <c r="H14" s="444"/>
      <c r="I14" s="93" t="s">
        <v>307</v>
      </c>
      <c r="J14" s="36">
        <v>1</v>
      </c>
      <c r="K14" s="407" t="s">
        <v>308</v>
      </c>
      <c r="L14" s="408"/>
      <c r="M14" s="407" t="s">
        <v>309</v>
      </c>
      <c r="N14" s="407"/>
      <c r="O14" s="416" t="s">
        <v>310</v>
      </c>
      <c r="P14" s="416"/>
      <c r="Q14" s="417"/>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09" t="s">
        <v>311</v>
      </c>
      <c r="C16" s="410"/>
      <c r="D16" s="410"/>
      <c r="E16" s="410"/>
      <c r="F16" s="410"/>
      <c r="G16" s="410"/>
      <c r="H16" s="411"/>
      <c r="I16" s="412" t="s">
        <v>312</v>
      </c>
      <c r="J16" s="413"/>
      <c r="K16" s="413"/>
      <c r="L16" s="414"/>
      <c r="M16" s="414"/>
      <c r="N16" s="414"/>
      <c r="O16" s="414"/>
      <c r="P16" s="414"/>
      <c r="Q16" s="414"/>
      <c r="R16" s="415"/>
      <c r="U16" s="2">
        <v>16</v>
      </c>
      <c r="V16" s="2">
        <v>0</v>
      </c>
    </row>
    <row r="17" spans="2:22" ht="72.75" customHeight="1" thickBot="1" x14ac:dyDescent="0.25">
      <c r="B17" s="42"/>
      <c r="C17" s="5"/>
      <c r="D17" s="405"/>
      <c r="E17" s="406"/>
      <c r="F17" s="406"/>
      <c r="G17" s="406"/>
      <c r="H17" s="406"/>
      <c r="I17" s="68" t="s">
        <v>313</v>
      </c>
      <c r="J17" s="69" t="s">
        <v>314</v>
      </c>
      <c r="K17" s="70" t="s">
        <v>315</v>
      </c>
      <c r="L17" s="75" t="s">
        <v>316</v>
      </c>
      <c r="M17" s="421" t="s">
        <v>317</v>
      </c>
      <c r="N17" s="422"/>
      <c r="O17" s="422"/>
      <c r="P17" s="422"/>
      <c r="Q17" s="422"/>
      <c r="R17" s="423"/>
      <c r="U17" s="2">
        <v>17</v>
      </c>
      <c r="V17" s="2">
        <v>0</v>
      </c>
    </row>
    <row r="18" spans="2:22" ht="51.75" customHeight="1" thickBot="1" x14ac:dyDescent="0.25">
      <c r="B18" s="42"/>
      <c r="C18" s="45"/>
      <c r="D18" s="46">
        <v>1</v>
      </c>
      <c r="E18" s="47">
        <v>2</v>
      </c>
      <c r="F18" s="47">
        <v>3</v>
      </c>
      <c r="G18" s="47">
        <v>4</v>
      </c>
      <c r="H18" s="47">
        <v>5</v>
      </c>
      <c r="I18" s="438" t="s">
        <v>19</v>
      </c>
      <c r="J18" s="66" t="s">
        <v>31</v>
      </c>
      <c r="K18" s="67">
        <v>20</v>
      </c>
      <c r="L18" s="76" t="s">
        <v>318</v>
      </c>
      <c r="M18" s="402">
        <v>0</v>
      </c>
      <c r="N18" s="403"/>
      <c r="O18" s="403"/>
      <c r="P18" s="403"/>
      <c r="Q18" s="403"/>
      <c r="R18" s="404"/>
      <c r="U18" s="2">
        <v>18</v>
      </c>
      <c r="V18" s="2">
        <v>0</v>
      </c>
    </row>
    <row r="19" spans="2:22" ht="53.25" customHeight="1" x14ac:dyDescent="0.2">
      <c r="B19" s="380"/>
      <c r="C19" s="48">
        <v>5</v>
      </c>
      <c r="D19" s="49" t="s">
        <v>319</v>
      </c>
      <c r="E19" s="50" t="s">
        <v>319</v>
      </c>
      <c r="F19" s="51" t="s">
        <v>320</v>
      </c>
      <c r="G19" s="51" t="s">
        <v>320</v>
      </c>
      <c r="H19" s="86" t="s">
        <v>320</v>
      </c>
      <c r="I19" s="439"/>
      <c r="J19" s="43" t="s">
        <v>37</v>
      </c>
      <c r="K19" s="44">
        <v>15</v>
      </c>
      <c r="L19" s="76" t="s">
        <v>322</v>
      </c>
      <c r="M19" s="402">
        <v>1</v>
      </c>
      <c r="N19" s="403"/>
      <c r="O19" s="403"/>
      <c r="P19" s="403"/>
      <c r="Q19" s="403"/>
      <c r="R19" s="404"/>
      <c r="U19" s="2">
        <v>19</v>
      </c>
      <c r="V19" s="2">
        <v>0</v>
      </c>
    </row>
    <row r="20" spans="2:22" ht="53.25" customHeight="1" thickBot="1" x14ac:dyDescent="0.25">
      <c r="B20" s="381"/>
      <c r="C20" s="52">
        <v>4</v>
      </c>
      <c r="D20" s="53" t="s">
        <v>323</v>
      </c>
      <c r="E20" s="54" t="s">
        <v>319</v>
      </c>
      <c r="F20" s="54" t="s">
        <v>319</v>
      </c>
      <c r="G20" s="55" t="s">
        <v>320</v>
      </c>
      <c r="H20" s="87" t="s">
        <v>320</v>
      </c>
      <c r="I20" s="439"/>
      <c r="J20" s="43" t="s">
        <v>321</v>
      </c>
      <c r="K20" s="44">
        <v>10</v>
      </c>
      <c r="L20" s="73" t="s">
        <v>324</v>
      </c>
      <c r="M20" s="424">
        <v>2</v>
      </c>
      <c r="N20" s="286"/>
      <c r="O20" s="286"/>
      <c r="P20" s="286"/>
      <c r="Q20" s="286"/>
      <c r="R20" s="287"/>
      <c r="U20" s="2">
        <v>20</v>
      </c>
      <c r="V20" s="2">
        <v>0</v>
      </c>
    </row>
    <row r="21" spans="2:22" ht="53.25" customHeight="1" x14ac:dyDescent="0.2">
      <c r="B21" s="381"/>
      <c r="C21" s="52">
        <v>3</v>
      </c>
      <c r="D21" s="56" t="s">
        <v>325</v>
      </c>
      <c r="E21" s="57" t="s">
        <v>323</v>
      </c>
      <c r="F21" s="54" t="s">
        <v>319</v>
      </c>
      <c r="G21" s="55" t="s">
        <v>320</v>
      </c>
      <c r="H21" s="87" t="s">
        <v>320</v>
      </c>
      <c r="I21" s="366"/>
      <c r="J21" s="43" t="s">
        <v>326</v>
      </c>
      <c r="K21" s="44">
        <v>10</v>
      </c>
      <c r="U21" s="2">
        <v>21</v>
      </c>
      <c r="V21" s="2">
        <v>0</v>
      </c>
    </row>
    <row r="22" spans="2:22" ht="53.25" customHeight="1" x14ac:dyDescent="0.2">
      <c r="B22" s="381"/>
      <c r="C22" s="52">
        <v>2</v>
      </c>
      <c r="D22" s="56" t="s">
        <v>325</v>
      </c>
      <c r="E22" s="58" t="s">
        <v>325</v>
      </c>
      <c r="F22" s="57" t="s">
        <v>323</v>
      </c>
      <c r="G22" s="54" t="s">
        <v>319</v>
      </c>
      <c r="H22" s="87" t="s">
        <v>320</v>
      </c>
      <c r="I22" s="365" t="s">
        <v>21</v>
      </c>
      <c r="J22" s="43" t="s">
        <v>59</v>
      </c>
      <c r="K22" s="44">
        <v>20</v>
      </c>
      <c r="U22" s="2">
        <v>22</v>
      </c>
      <c r="V22" s="2">
        <v>0</v>
      </c>
    </row>
    <row r="23" spans="2:22" ht="53.25" customHeight="1" thickBot="1" x14ac:dyDescent="0.25">
      <c r="B23" s="382"/>
      <c r="C23" s="59">
        <v>1</v>
      </c>
      <c r="D23" s="60" t="s">
        <v>325</v>
      </c>
      <c r="E23" s="61" t="s">
        <v>325</v>
      </c>
      <c r="F23" s="62" t="s">
        <v>323</v>
      </c>
      <c r="G23" s="63" t="s">
        <v>319</v>
      </c>
      <c r="H23" s="88" t="s">
        <v>319</v>
      </c>
      <c r="I23" s="366"/>
      <c r="J23" s="43" t="s">
        <v>32</v>
      </c>
      <c r="K23" s="64">
        <v>15</v>
      </c>
      <c r="U23" s="2">
        <v>23</v>
      </c>
      <c r="V23" s="2">
        <v>0</v>
      </c>
    </row>
    <row r="24" spans="2:22" ht="53.25" customHeight="1" x14ac:dyDescent="0.2">
      <c r="F24" s="2"/>
      <c r="G24" s="2"/>
      <c r="H24" s="2"/>
      <c r="I24" s="365" t="s">
        <v>22</v>
      </c>
      <c r="J24" s="43" t="s">
        <v>33</v>
      </c>
      <c r="K24" s="44">
        <v>20</v>
      </c>
      <c r="U24" s="2">
        <v>24</v>
      </c>
      <c r="V24" s="2">
        <v>0</v>
      </c>
    </row>
    <row r="25" spans="2:22" ht="53.25" customHeight="1" x14ac:dyDescent="0.2">
      <c r="F25" s="2"/>
      <c r="G25" s="2"/>
      <c r="H25" s="2"/>
      <c r="I25" s="366"/>
      <c r="J25" s="43" t="s">
        <v>327</v>
      </c>
      <c r="K25" s="64">
        <v>10</v>
      </c>
      <c r="U25" s="2">
        <v>25</v>
      </c>
      <c r="V25" s="2">
        <v>0</v>
      </c>
    </row>
    <row r="26" spans="2:22" ht="53.25" customHeight="1" x14ac:dyDescent="0.2">
      <c r="F26" s="2"/>
      <c r="G26" s="2"/>
      <c r="H26" s="2"/>
      <c r="I26" s="365" t="s">
        <v>23</v>
      </c>
      <c r="J26" s="43" t="s">
        <v>34</v>
      </c>
      <c r="K26" s="64">
        <v>20</v>
      </c>
      <c r="U26" s="2">
        <v>26</v>
      </c>
      <c r="V26" s="2">
        <v>0</v>
      </c>
    </row>
    <row r="27" spans="2:22" ht="53.25" customHeight="1" x14ac:dyDescent="0.2">
      <c r="F27" s="2"/>
      <c r="G27" s="2"/>
      <c r="H27" s="2"/>
      <c r="I27" s="366"/>
      <c r="J27" s="43" t="s">
        <v>50</v>
      </c>
      <c r="K27" s="64">
        <v>10</v>
      </c>
      <c r="U27" s="2">
        <v>27</v>
      </c>
      <c r="V27" s="2">
        <v>0</v>
      </c>
    </row>
    <row r="28" spans="2:22" ht="53.25" customHeight="1" x14ac:dyDescent="0.2">
      <c r="F28" s="2"/>
      <c r="G28" s="2"/>
      <c r="H28" s="2"/>
      <c r="I28" s="365" t="s">
        <v>24</v>
      </c>
      <c r="J28" s="43" t="s">
        <v>35</v>
      </c>
      <c r="K28" s="64">
        <v>20</v>
      </c>
      <c r="U28" s="2">
        <v>28</v>
      </c>
      <c r="V28" s="2">
        <v>0</v>
      </c>
    </row>
    <row r="29" spans="2:22" ht="53.25" customHeight="1" x14ac:dyDescent="0.2">
      <c r="F29" s="2"/>
      <c r="G29" s="2"/>
      <c r="H29" s="2"/>
      <c r="I29" s="366"/>
      <c r="J29" s="43" t="s">
        <v>328</v>
      </c>
      <c r="K29" s="64">
        <v>10</v>
      </c>
      <c r="U29" s="2">
        <v>29</v>
      </c>
      <c r="V29" s="2">
        <v>0</v>
      </c>
    </row>
    <row r="30" spans="2:22" ht="53.25" customHeight="1" thickBot="1" x14ac:dyDescent="0.25">
      <c r="F30" s="2"/>
      <c r="G30" s="2"/>
      <c r="H30" s="2"/>
      <c r="I30" s="436" t="s">
        <v>329</v>
      </c>
      <c r="J30" s="437"/>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86" t="s">
        <v>330</v>
      </c>
      <c r="C32" s="387"/>
      <c r="D32" s="387"/>
      <c r="E32" s="387"/>
      <c r="F32" s="387"/>
      <c r="G32" s="387"/>
      <c r="H32" s="387"/>
      <c r="I32" s="387"/>
      <c r="J32" s="387"/>
      <c r="K32" s="387"/>
      <c r="L32" s="387"/>
      <c r="M32" s="387"/>
      <c r="N32" s="387"/>
      <c r="O32" s="388"/>
      <c r="U32" s="2">
        <v>32</v>
      </c>
      <c r="V32" s="2">
        <v>0</v>
      </c>
    </row>
    <row r="33" spans="2:22" ht="40.5" customHeight="1" x14ac:dyDescent="0.2">
      <c r="B33" s="373" t="s">
        <v>331</v>
      </c>
      <c r="C33" s="374"/>
      <c r="D33" s="374"/>
      <c r="E33" s="374"/>
      <c r="F33" s="374"/>
      <c r="G33" s="375" t="s">
        <v>268</v>
      </c>
      <c r="H33" s="375"/>
      <c r="I33" s="375"/>
      <c r="J33" s="376"/>
      <c r="K33" s="96"/>
      <c r="L33" s="97"/>
      <c r="M33" s="395" t="s">
        <v>268</v>
      </c>
      <c r="N33" s="395"/>
      <c r="O33" s="396"/>
      <c r="P33" s="5"/>
      <c r="Q33" s="5"/>
      <c r="R33" s="5"/>
      <c r="U33" s="2">
        <v>33</v>
      </c>
      <c r="V33" s="2">
        <v>0</v>
      </c>
    </row>
    <row r="34" spans="2:22" ht="40.5" customHeight="1" x14ac:dyDescent="0.2">
      <c r="B34" s="378" t="s">
        <v>332</v>
      </c>
      <c r="C34" s="379"/>
      <c r="D34" s="379" t="s">
        <v>333</v>
      </c>
      <c r="E34" s="379"/>
      <c r="F34" s="379"/>
      <c r="G34" s="377" t="s">
        <v>332</v>
      </c>
      <c r="H34" s="377"/>
      <c r="I34" s="377" t="s">
        <v>334</v>
      </c>
      <c r="J34" s="398"/>
      <c r="K34" s="98"/>
      <c r="L34" s="99"/>
      <c r="M34" s="82">
        <v>1</v>
      </c>
      <c r="N34" s="82">
        <v>2</v>
      </c>
      <c r="O34" s="94">
        <v>3</v>
      </c>
      <c r="P34" s="5"/>
      <c r="Q34" s="5"/>
      <c r="R34" s="5"/>
      <c r="U34" s="2">
        <v>34</v>
      </c>
      <c r="V34" s="2">
        <v>0</v>
      </c>
    </row>
    <row r="35" spans="2:22" ht="66" customHeight="1" x14ac:dyDescent="0.2">
      <c r="B35" s="40" t="s">
        <v>335</v>
      </c>
      <c r="C35" s="16">
        <v>3</v>
      </c>
      <c r="D35" s="201" t="s">
        <v>336</v>
      </c>
      <c r="E35" s="201"/>
      <c r="F35" s="201"/>
      <c r="G35" s="15" t="s">
        <v>337</v>
      </c>
      <c r="H35" s="15">
        <v>3</v>
      </c>
      <c r="I35" s="344" t="s">
        <v>338</v>
      </c>
      <c r="J35" s="399"/>
      <c r="K35" s="392" t="s">
        <v>331</v>
      </c>
      <c r="L35" s="82">
        <v>3</v>
      </c>
      <c r="M35" s="57" t="s">
        <v>290</v>
      </c>
      <c r="N35" s="57" t="s">
        <v>290</v>
      </c>
      <c r="O35" s="106" t="s">
        <v>339</v>
      </c>
      <c r="P35" s="7"/>
      <c r="Q35" s="7"/>
      <c r="R35" s="80"/>
      <c r="U35" s="2">
        <v>35</v>
      </c>
      <c r="V35" s="2">
        <v>0</v>
      </c>
    </row>
    <row r="36" spans="2:22" ht="66" customHeight="1" x14ac:dyDescent="0.2">
      <c r="B36" s="40" t="s">
        <v>340</v>
      </c>
      <c r="C36" s="16">
        <v>2</v>
      </c>
      <c r="D36" s="201" t="s">
        <v>341</v>
      </c>
      <c r="E36" s="201"/>
      <c r="F36" s="201"/>
      <c r="G36" s="15" t="s">
        <v>342</v>
      </c>
      <c r="H36" s="15">
        <v>2</v>
      </c>
      <c r="I36" s="344" t="s">
        <v>343</v>
      </c>
      <c r="J36" s="399"/>
      <c r="K36" s="393"/>
      <c r="L36" s="82">
        <v>2</v>
      </c>
      <c r="M36" s="95" t="s">
        <v>297</v>
      </c>
      <c r="N36" s="57" t="s">
        <v>290</v>
      </c>
      <c r="O36" s="107" t="s">
        <v>290</v>
      </c>
      <c r="P36" s="7"/>
      <c r="Q36" s="7"/>
      <c r="R36" s="80"/>
      <c r="U36" s="2">
        <v>36</v>
      </c>
      <c r="V36" s="2">
        <v>0</v>
      </c>
    </row>
    <row r="37" spans="2:22" ht="66" customHeight="1" thickBot="1" x14ac:dyDescent="0.25">
      <c r="B37" s="71" t="s">
        <v>344</v>
      </c>
      <c r="C37" s="81">
        <v>1</v>
      </c>
      <c r="D37" s="397" t="s">
        <v>345</v>
      </c>
      <c r="E37" s="397"/>
      <c r="F37" s="397"/>
      <c r="G37" s="36" t="s">
        <v>346</v>
      </c>
      <c r="H37" s="36">
        <v>1</v>
      </c>
      <c r="I37" s="400" t="s">
        <v>347</v>
      </c>
      <c r="J37" s="401"/>
      <c r="K37" s="394"/>
      <c r="L37" s="83">
        <v>1</v>
      </c>
      <c r="M37" s="84" t="s">
        <v>297</v>
      </c>
      <c r="N37" s="84" t="s">
        <v>297</v>
      </c>
      <c r="O37" s="108" t="s">
        <v>290</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83" t="s">
        <v>348</v>
      </c>
      <c r="N39" s="384"/>
      <c r="O39" s="385"/>
      <c r="P39" s="7"/>
      <c r="Q39" s="7"/>
      <c r="R39" s="80"/>
      <c r="U39" s="2">
        <v>39</v>
      </c>
      <c r="V39" s="2">
        <v>0</v>
      </c>
    </row>
    <row r="40" spans="2:22" ht="30.75" customHeight="1" x14ac:dyDescent="0.2">
      <c r="B40" s="1"/>
      <c r="C40" s="1"/>
      <c r="D40" s="7"/>
      <c r="E40" s="7"/>
      <c r="F40" s="7"/>
      <c r="G40" s="7"/>
      <c r="H40" s="7"/>
      <c r="I40" s="7"/>
      <c r="J40" s="7"/>
      <c r="L40" s="91"/>
      <c r="M40" s="383" t="s">
        <v>349</v>
      </c>
      <c r="N40" s="384"/>
      <c r="O40" s="385"/>
      <c r="P40" s="7"/>
      <c r="Q40" s="7"/>
      <c r="R40" s="80"/>
      <c r="U40" s="2">
        <v>40</v>
      </c>
      <c r="V40" s="2">
        <v>0</v>
      </c>
    </row>
    <row r="41" spans="2:22" ht="30.75" customHeight="1" x14ac:dyDescent="0.2">
      <c r="B41" s="1"/>
      <c r="C41" s="1"/>
      <c r="D41" s="7"/>
      <c r="E41" s="7"/>
      <c r="F41" s="7"/>
      <c r="G41" s="7"/>
      <c r="H41" s="7"/>
      <c r="I41" s="7"/>
      <c r="J41" s="7"/>
      <c r="L41" s="92"/>
      <c r="M41" s="383" t="s">
        <v>350</v>
      </c>
      <c r="N41" s="384"/>
      <c r="O41" s="385"/>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389" t="s">
        <v>53</v>
      </c>
      <c r="C43" s="390"/>
      <c r="D43" s="391"/>
      <c r="E43" s="7"/>
      <c r="F43" s="7"/>
      <c r="G43" s="7"/>
      <c r="H43" s="7"/>
      <c r="I43" s="7"/>
      <c r="J43" s="7"/>
      <c r="M43" s="85"/>
      <c r="N43" s="85"/>
      <c r="O43" s="85"/>
      <c r="P43" s="7"/>
      <c r="Q43" s="7"/>
      <c r="R43" s="80"/>
      <c r="U43" s="2">
        <v>43</v>
      </c>
      <c r="V43" s="2">
        <v>0</v>
      </c>
    </row>
    <row r="44" spans="2:22" ht="30.75" customHeight="1" x14ac:dyDescent="0.2">
      <c r="B44" s="112" t="s">
        <v>60</v>
      </c>
      <c r="C44" s="112"/>
      <c r="D44" s="112"/>
      <c r="E44" s="7"/>
      <c r="F44" s="7"/>
      <c r="G44" s="7"/>
      <c r="H44" s="7"/>
      <c r="I44" s="7"/>
      <c r="J44" s="7"/>
      <c r="M44" s="85"/>
      <c r="N44" s="85"/>
      <c r="O44" s="85"/>
      <c r="P44" s="7"/>
      <c r="Q44" s="7"/>
      <c r="R44" s="80"/>
      <c r="U44" s="2">
        <v>44</v>
      </c>
      <c r="V44" s="2">
        <v>0</v>
      </c>
    </row>
    <row r="45" spans="2:22" ht="30.75" customHeight="1" x14ac:dyDescent="0.2">
      <c r="B45" s="112" t="s">
        <v>351</v>
      </c>
      <c r="C45" s="112"/>
      <c r="D45" s="112"/>
      <c r="E45" s="7"/>
      <c r="F45" s="7"/>
      <c r="G45" s="7"/>
      <c r="H45" s="7"/>
      <c r="I45" s="7"/>
      <c r="J45" s="7"/>
      <c r="M45" s="85"/>
      <c r="N45" s="85"/>
      <c r="O45" s="85"/>
      <c r="P45" s="7"/>
      <c r="Q45" s="7"/>
      <c r="R45" s="80"/>
      <c r="U45" s="2">
        <v>45</v>
      </c>
      <c r="V45" s="2">
        <v>0</v>
      </c>
    </row>
    <row r="46" spans="2:22" ht="30.75" customHeight="1" x14ac:dyDescent="0.2">
      <c r="B46" s="112" t="s">
        <v>58</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2"/>
  <sheetViews>
    <sheetView view="pageBreakPreview" topLeftCell="A14" zoomScaleNormal="91" zoomScaleSheetLayoutView="100" workbookViewId="0">
      <selection activeCell="C18" sqref="C18:E18"/>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61"/>
      <c r="B1" s="461"/>
      <c r="C1" s="462" t="s">
        <v>0</v>
      </c>
      <c r="D1" s="463"/>
      <c r="E1" s="464"/>
      <c r="F1" s="465"/>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61"/>
      <c r="B2" s="461"/>
      <c r="C2" s="462" t="s">
        <v>534</v>
      </c>
      <c r="D2" s="463"/>
      <c r="E2" s="464"/>
      <c r="F2" s="466"/>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61"/>
      <c r="B3" s="461"/>
      <c r="C3" s="19" t="s">
        <v>533</v>
      </c>
      <c r="D3" s="19" t="s">
        <v>80</v>
      </c>
      <c r="E3" s="19" t="s">
        <v>352</v>
      </c>
      <c r="F3" s="467"/>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68" t="s">
        <v>353</v>
      </c>
      <c r="B4" s="468"/>
      <c r="C4" s="468"/>
      <c r="D4" s="468"/>
      <c r="E4" s="468"/>
      <c r="F4" s="468"/>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83</v>
      </c>
      <c r="B5" s="22" t="s">
        <v>354</v>
      </c>
      <c r="C5" s="346" t="s">
        <v>355</v>
      </c>
      <c r="D5" s="453"/>
      <c r="E5" s="347"/>
      <c r="F5" s="4" t="s">
        <v>356</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2.6" customHeight="1" x14ac:dyDescent="0.2">
      <c r="A6" s="187">
        <v>1</v>
      </c>
      <c r="B6" s="188">
        <v>42599</v>
      </c>
      <c r="C6" s="454" t="s">
        <v>543</v>
      </c>
      <c r="D6" s="455"/>
      <c r="E6" s="456"/>
      <c r="F6" s="187" t="s">
        <v>535</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58.15" customHeight="1" x14ac:dyDescent="0.2">
      <c r="A7" s="187">
        <v>2</v>
      </c>
      <c r="B7" s="188">
        <v>43299</v>
      </c>
      <c r="C7" s="454" t="s">
        <v>544</v>
      </c>
      <c r="D7" s="455"/>
      <c r="E7" s="456"/>
      <c r="F7" s="187" t="s">
        <v>535</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37.9" customHeight="1" x14ac:dyDescent="0.2">
      <c r="A8" s="187">
        <v>3</v>
      </c>
      <c r="B8" s="188">
        <v>43419</v>
      </c>
      <c r="C8" s="454" t="s">
        <v>545</v>
      </c>
      <c r="D8" s="455"/>
      <c r="E8" s="456"/>
      <c r="F8" s="187" t="s">
        <v>535</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67.150000000000006" customHeight="1" x14ac:dyDescent="0.2">
      <c r="A9" s="187">
        <v>4</v>
      </c>
      <c r="B9" s="188">
        <v>44146</v>
      </c>
      <c r="C9" s="457" t="s">
        <v>536</v>
      </c>
      <c r="D9" s="458"/>
      <c r="E9" s="459"/>
      <c r="F9" s="187" t="s">
        <v>535</v>
      </c>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409.15" customHeight="1" x14ac:dyDescent="0.2">
      <c r="A10" s="187">
        <v>5</v>
      </c>
      <c r="B10" s="188">
        <v>44441</v>
      </c>
      <c r="C10" s="454" t="s">
        <v>537</v>
      </c>
      <c r="D10" s="455"/>
      <c r="E10" s="456"/>
      <c r="F10" s="187" t="s">
        <v>535</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61.9" customHeight="1" x14ac:dyDescent="0.2">
      <c r="A11" s="187">
        <v>6</v>
      </c>
      <c r="B11" s="188">
        <v>44862</v>
      </c>
      <c r="C11" s="457" t="s">
        <v>538</v>
      </c>
      <c r="D11" s="458"/>
      <c r="E11" s="459"/>
      <c r="F11" s="187" t="s">
        <v>535</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184.5" customHeight="1" x14ac:dyDescent="0.2">
      <c r="A12" s="187">
        <v>7</v>
      </c>
      <c r="B12" s="188">
        <v>45246</v>
      </c>
      <c r="C12" s="454" t="s">
        <v>539</v>
      </c>
      <c r="D12" s="455"/>
      <c r="E12" s="456"/>
      <c r="F12" s="187" t="s">
        <v>535</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63.75" customHeight="1" x14ac:dyDescent="0.2">
      <c r="A13" s="23">
        <v>8</v>
      </c>
      <c r="B13" s="24">
        <v>45497</v>
      </c>
      <c r="C13" s="460" t="s">
        <v>540</v>
      </c>
      <c r="D13" s="449"/>
      <c r="E13" s="450"/>
      <c r="F13" s="187" t="s">
        <v>541</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ht="98.25" customHeight="1" x14ac:dyDescent="0.2">
      <c r="A14" s="23">
        <v>9</v>
      </c>
      <c r="B14" s="24">
        <v>45611</v>
      </c>
      <c r="C14" s="448" t="s">
        <v>542</v>
      </c>
      <c r="D14" s="449"/>
      <c r="E14" s="450"/>
      <c r="F14" s="187" t="s">
        <v>535</v>
      </c>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ht="33.75" customHeight="1" x14ac:dyDescent="0.2">
      <c r="A15" s="23">
        <v>10</v>
      </c>
      <c r="B15" s="24">
        <v>45938</v>
      </c>
      <c r="C15" s="448" t="s">
        <v>358</v>
      </c>
      <c r="D15" s="451"/>
      <c r="E15" s="452"/>
      <c r="F15" s="15" t="s">
        <v>357</v>
      </c>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ht="210.75" customHeight="1" x14ac:dyDescent="0.2">
      <c r="A16" s="23">
        <v>11</v>
      </c>
      <c r="B16" s="24">
        <v>46062</v>
      </c>
      <c r="C16" s="448" t="s">
        <v>562</v>
      </c>
      <c r="D16" s="449"/>
      <c r="E16" s="450"/>
      <c r="F16" s="187" t="s">
        <v>541</v>
      </c>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5"/>
      <c r="D17" s="446"/>
      <c r="E17" s="447"/>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5"/>
      <c r="D18" s="446"/>
      <c r="E18" s="44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7"/>
      <c r="B19" s="28"/>
      <c r="C19" s="445"/>
      <c r="D19" s="446"/>
      <c r="E19" s="44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5"/>
      <c r="D20" s="446"/>
      <c r="E20" s="44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3"/>
      <c r="B21" s="24"/>
      <c r="C21" s="445"/>
      <c r="D21" s="446"/>
      <c r="E21" s="44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5"/>
      <c r="D22" s="446"/>
      <c r="E22" s="44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5"/>
      <c r="D23" s="446"/>
      <c r="E23" s="44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5"/>
      <c r="D24" s="446"/>
      <c r="E24" s="44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5"/>
      <c r="D25" s="446"/>
      <c r="E25" s="44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5"/>
      <c r="D26" s="446"/>
      <c r="E26" s="447"/>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x14ac:dyDescent="0.2">
      <c r="A27" s="23"/>
      <c r="B27" s="24"/>
      <c r="C27" s="445"/>
      <c r="D27" s="446"/>
      <c r="E27" s="44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30"/>
      <c r="B28" s="31"/>
      <c r="C28" s="445"/>
      <c r="D28" s="446"/>
      <c r="E28" s="447"/>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
      <c r="A29" s="30"/>
      <c r="B29" s="31"/>
      <c r="C29" s="445"/>
      <c r="D29" s="446"/>
      <c r="E29" s="44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5"/>
      <c r="D30" s="446"/>
      <c r="E30" s="44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5"/>
      <c r="D31" s="446"/>
      <c r="E31" s="44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5"/>
      <c r="D32" s="446"/>
      <c r="E32" s="44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5"/>
      <c r="D33" s="446"/>
      <c r="E33" s="44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5"/>
      <c r="D34" s="446"/>
      <c r="E34" s="44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5"/>
      <c r="D35" s="446"/>
      <c r="E35" s="44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2"/>
      <c r="B36" s="33"/>
      <c r="C36" s="33"/>
      <c r="D36" s="33"/>
      <c r="E36" s="25"/>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sheetData>
  <mergeCells count="36">
    <mergeCell ref="A1:B3"/>
    <mergeCell ref="C1:E1"/>
    <mergeCell ref="F1:F3"/>
    <mergeCell ref="C2:E2"/>
    <mergeCell ref="A4:F4"/>
    <mergeCell ref="C15:E15"/>
    <mergeCell ref="C5:E5"/>
    <mergeCell ref="C6:E6"/>
    <mergeCell ref="C7:E7"/>
    <mergeCell ref="C8:E8"/>
    <mergeCell ref="C9:E9"/>
    <mergeCell ref="C10:E10"/>
    <mergeCell ref="C11:E11"/>
    <mergeCell ref="C12:E12"/>
    <mergeCell ref="C13:E13"/>
    <mergeCell ref="C14:E14"/>
    <mergeCell ref="C27:E27"/>
    <mergeCell ref="C16:E16"/>
    <mergeCell ref="C17:E17"/>
    <mergeCell ref="C18:E18"/>
    <mergeCell ref="C19:E19"/>
    <mergeCell ref="C20:E20"/>
    <mergeCell ref="C21:E21"/>
    <mergeCell ref="C22:E22"/>
    <mergeCell ref="C23:E23"/>
    <mergeCell ref="C24:E24"/>
    <mergeCell ref="C25:E25"/>
    <mergeCell ref="C26:E26"/>
    <mergeCell ref="C34:E34"/>
    <mergeCell ref="C35:E35"/>
    <mergeCell ref="C28:E28"/>
    <mergeCell ref="C29:E29"/>
    <mergeCell ref="C30:E30"/>
    <mergeCell ref="C31:E31"/>
    <mergeCell ref="C32:E32"/>
    <mergeCell ref="C33:E33"/>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359</v>
      </c>
      <c r="B1" s="135" t="s">
        <v>360</v>
      </c>
      <c r="C1" s="135" t="s">
        <v>361</v>
      </c>
      <c r="D1" s="135" t="s">
        <v>362</v>
      </c>
      <c r="E1" s="135" t="s">
        <v>363</v>
      </c>
      <c r="F1" s="135" t="s">
        <v>364</v>
      </c>
      <c r="G1" s="135" t="s">
        <v>365</v>
      </c>
      <c r="H1" s="135" t="s">
        <v>366</v>
      </c>
    </row>
    <row r="2" spans="1:8" ht="26.25" customHeight="1" x14ac:dyDescent="0.2">
      <c r="A2" s="136" t="s">
        <v>115</v>
      </c>
      <c r="B2" s="133" t="s">
        <v>132</v>
      </c>
      <c r="C2" s="134" t="s">
        <v>141</v>
      </c>
      <c r="D2" s="133" t="s">
        <v>48</v>
      </c>
      <c r="E2" s="133" t="s">
        <v>185</v>
      </c>
      <c r="F2" s="133" t="s">
        <v>199</v>
      </c>
      <c r="G2" s="134" t="s">
        <v>204</v>
      </c>
      <c r="H2" s="139" t="s">
        <v>210</v>
      </c>
    </row>
    <row r="3" spans="1:8" ht="26.25" customHeight="1" x14ac:dyDescent="0.2">
      <c r="A3" s="136" t="s">
        <v>117</v>
      </c>
      <c r="B3" s="133" t="s">
        <v>134</v>
      </c>
      <c r="C3" s="134" t="s">
        <v>143</v>
      </c>
      <c r="D3" s="133" t="s">
        <v>157</v>
      </c>
      <c r="E3" s="133" t="s">
        <v>187</v>
      </c>
      <c r="F3" s="142" t="s">
        <v>201</v>
      </c>
      <c r="G3" s="134" t="s">
        <v>367</v>
      </c>
      <c r="H3" s="134"/>
    </row>
    <row r="4" spans="1:8" ht="26.25" customHeight="1" x14ac:dyDescent="0.2">
      <c r="A4" s="137" t="s">
        <v>119</v>
      </c>
      <c r="B4" s="134" t="s">
        <v>136</v>
      </c>
      <c r="C4" s="134" t="s">
        <v>145</v>
      </c>
      <c r="D4" s="133" t="s">
        <v>159</v>
      </c>
      <c r="E4" s="134" t="s">
        <v>368</v>
      </c>
      <c r="F4" s="133"/>
      <c r="G4" s="114" t="s">
        <v>369</v>
      </c>
      <c r="H4" s="133"/>
    </row>
    <row r="5" spans="1:8" ht="26.25" customHeight="1" x14ac:dyDescent="0.2">
      <c r="A5" s="137" t="s">
        <v>121</v>
      </c>
      <c r="B5" s="139" t="s">
        <v>138</v>
      </c>
      <c r="C5" s="133" t="s">
        <v>147</v>
      </c>
      <c r="D5" s="133" t="s">
        <v>161</v>
      </c>
      <c r="E5" s="133" t="s">
        <v>190</v>
      </c>
      <c r="F5" s="133"/>
      <c r="G5" s="140" t="s">
        <v>370</v>
      </c>
      <c r="H5" s="133"/>
    </row>
    <row r="6" spans="1:8" ht="26.25" customHeight="1" x14ac:dyDescent="0.2">
      <c r="A6" s="136" t="s">
        <v>123</v>
      </c>
      <c r="B6" s="117"/>
      <c r="C6" s="114" t="s">
        <v>149</v>
      </c>
      <c r="D6" s="134" t="s">
        <v>371</v>
      </c>
      <c r="E6" s="133" t="s">
        <v>187</v>
      </c>
      <c r="F6" s="133"/>
      <c r="G6" s="117"/>
      <c r="H6" s="117"/>
    </row>
    <row r="7" spans="1:8" ht="26.25" customHeight="1" x14ac:dyDescent="0.2">
      <c r="A7" s="136" t="s">
        <v>125</v>
      </c>
      <c r="B7" s="117"/>
      <c r="C7" s="114" t="s">
        <v>372</v>
      </c>
      <c r="D7" s="134" t="s">
        <v>164</v>
      </c>
      <c r="E7" s="133" t="s">
        <v>193</v>
      </c>
      <c r="F7" s="133"/>
      <c r="G7" s="117"/>
      <c r="H7" s="117"/>
    </row>
    <row r="8" spans="1:8" ht="26.25" customHeight="1" x14ac:dyDescent="0.2">
      <c r="A8" s="137" t="s">
        <v>127</v>
      </c>
      <c r="B8" s="114"/>
      <c r="C8" s="114" t="s">
        <v>373</v>
      </c>
      <c r="D8" s="133" t="s">
        <v>166</v>
      </c>
      <c r="E8" s="133" t="s">
        <v>178</v>
      </c>
      <c r="F8" s="133"/>
      <c r="G8" s="117"/>
      <c r="H8" s="117"/>
    </row>
    <row r="9" spans="1:8" ht="26.25" customHeight="1" x14ac:dyDescent="0.2">
      <c r="A9" s="136" t="s">
        <v>129</v>
      </c>
      <c r="B9" s="117"/>
      <c r="C9" s="114" t="s">
        <v>374</v>
      </c>
      <c r="D9" s="134" t="s">
        <v>168</v>
      </c>
      <c r="E9" s="139" t="s">
        <v>196</v>
      </c>
      <c r="F9" s="133"/>
      <c r="G9" s="117"/>
      <c r="H9" s="117"/>
    </row>
    <row r="10" spans="1:8" ht="26.25" customHeight="1" x14ac:dyDescent="0.2">
      <c r="A10" s="136"/>
      <c r="B10" s="117"/>
      <c r="C10" s="114" t="s">
        <v>375</v>
      </c>
      <c r="D10" s="134" t="s">
        <v>170</v>
      </c>
      <c r="E10" s="134"/>
      <c r="F10" s="114"/>
      <c r="G10" s="114"/>
      <c r="H10" s="114"/>
    </row>
    <row r="11" spans="1:8" ht="26.25" customHeight="1" x14ac:dyDescent="0.2">
      <c r="A11" s="136"/>
      <c r="B11" s="117"/>
      <c r="C11" s="140" t="s">
        <v>155</v>
      </c>
      <c r="D11" s="133" t="s">
        <v>172</v>
      </c>
      <c r="E11" s="133"/>
      <c r="F11" s="117"/>
      <c r="G11" s="117"/>
      <c r="H11" s="117"/>
    </row>
    <row r="12" spans="1:8" ht="26.25" customHeight="1" x14ac:dyDescent="0.2">
      <c r="A12" s="137"/>
      <c r="B12" s="114"/>
      <c r="C12" s="114"/>
      <c r="D12" s="114" t="s">
        <v>174</v>
      </c>
      <c r="E12" s="134"/>
      <c r="F12" s="114"/>
      <c r="G12" s="114"/>
      <c r="H12" s="114"/>
    </row>
    <row r="13" spans="1:8" ht="26.25" customHeight="1" x14ac:dyDescent="0.2">
      <c r="A13" s="136"/>
      <c r="B13" s="117"/>
      <c r="C13" s="117"/>
      <c r="D13" s="117" t="s">
        <v>176</v>
      </c>
      <c r="E13" s="133"/>
      <c r="F13" s="117"/>
      <c r="G13" s="117"/>
      <c r="H13" s="117"/>
    </row>
    <row r="14" spans="1:8" ht="26.25" customHeight="1" x14ac:dyDescent="0.2">
      <c r="A14" s="136"/>
      <c r="B14" s="117"/>
      <c r="C14" s="117"/>
      <c r="D14" s="117" t="s">
        <v>178</v>
      </c>
      <c r="E14" s="133"/>
      <c r="F14" s="117"/>
      <c r="G14" s="117"/>
      <c r="H14" s="117"/>
    </row>
    <row r="15" spans="1:8" ht="26.25" customHeight="1" x14ac:dyDescent="0.2">
      <c r="A15" s="136"/>
      <c r="B15" s="117"/>
      <c r="C15" s="117"/>
      <c r="D15" s="117" t="s">
        <v>180</v>
      </c>
      <c r="E15" s="133"/>
      <c r="F15" s="117"/>
      <c r="G15" s="117"/>
      <c r="H15" s="117"/>
    </row>
    <row r="16" spans="1:8" ht="26.25" customHeight="1" x14ac:dyDescent="0.2">
      <c r="A16" s="138"/>
      <c r="B16" s="114"/>
      <c r="C16" s="114"/>
      <c r="D16" s="141" t="s">
        <v>182</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2026-02-09T18:40:25Z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