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defaultThemeVersion="124226"/>
  <mc:AlternateContent xmlns:mc="http://schemas.openxmlformats.org/markup-compatibility/2006">
    <mc:Choice Requires="x15">
      <x15ac:absPath xmlns:x15ac="http://schemas.microsoft.com/office/spreadsheetml/2010/11/ac" url="https://d.docs.live.net/b86682b2992c4387/Desktop/NKJ/CRA/ACTIVOS DE LA INFORMACIÓN/Última versión/Mapa de Riesgos/Ajustados/"/>
    </mc:Choice>
  </mc:AlternateContent>
  <xr:revisionPtr revIDLastSave="193" documentId="13_ncr:1_{9B2B416E-7E95-49B1-9ECC-EC6412E9E8BB}" xr6:coauthVersionLast="47" xr6:coauthVersionMax="47" xr10:uidLastSave="{C953D76F-A762-4621-9019-2D8A3C064E8F}"/>
  <bookViews>
    <workbookView xWindow="-108" yWindow="-108" windowWidth="23256" windowHeight="12456" tabRatio="761" xr2:uid="{00000000-000D-0000-FFFF-FFFF00000000}"/>
  </bookViews>
  <sheets>
    <sheet name="Mapa" sheetId="9" r:id="rId1"/>
    <sheet name="Val. Imp. Corrupcion" sheetId="5" r:id="rId2"/>
    <sheet name="Puntos de riesgo fiscal" sheetId="10" r:id="rId3"/>
    <sheet name="Amenaza y Vulnerabilidad" sheetId="13" r:id="rId4"/>
    <sheet name="Instrucciones" sheetId="8" r:id="rId5"/>
    <sheet name="Control de Actualización" sheetId="7" r:id="rId6"/>
    <sheet name="Datos R fiscal" sheetId="11" state="hidden" r:id="rId7"/>
  </sheets>
  <definedNames>
    <definedName name="_xlnm.Print_Area" localSheetId="5">'Control de Actualización'!$A$1:$F$35</definedName>
    <definedName name="_xlnm.Print_Area" localSheetId="6">'Datos R fiscal'!$A$1:$H$16</definedName>
    <definedName name="_xlnm.Print_Area" localSheetId="4">Instrucciones!$A$1:$R$47</definedName>
    <definedName name="_xlnm.Print_Area" localSheetId="0">Mapa!$A$1:$AQ$45</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7" i="9" l="1"/>
  <c r="Y27" i="9"/>
  <c r="W27" i="9"/>
  <c r="U27" i="9"/>
  <c r="S27" i="9"/>
  <c r="O27" i="9"/>
  <c r="AA26" i="9"/>
  <c r="Y26" i="9"/>
  <c r="W26" i="9"/>
  <c r="U26" i="9"/>
  <c r="S26" i="9"/>
  <c r="O26" i="9"/>
  <c r="AA25" i="9"/>
  <c r="Y25" i="9"/>
  <c r="W25" i="9"/>
  <c r="U25" i="9"/>
  <c r="S25" i="9"/>
  <c r="O25" i="9"/>
  <c r="AA16" i="9"/>
  <c r="Y16" i="9"/>
  <c r="W16" i="9"/>
  <c r="U16" i="9"/>
  <c r="S16" i="9"/>
  <c r="O16" i="9"/>
  <c r="AA15" i="9"/>
  <c r="Y15" i="9"/>
  <c r="W15" i="9"/>
  <c r="U15" i="9"/>
  <c r="S15" i="9"/>
  <c r="O15" i="9"/>
  <c r="AA14" i="9"/>
  <c r="Y14" i="9"/>
  <c r="W14" i="9"/>
  <c r="U14" i="9"/>
  <c r="S14" i="9"/>
  <c r="O14" i="9"/>
  <c r="AB26" i="9" l="1"/>
  <c r="AB27" i="9"/>
  <c r="AB25" i="9"/>
  <c r="AC25" i="9" s="1"/>
  <c r="AB15" i="9"/>
  <c r="AC15" i="9" s="1"/>
  <c r="AD15" i="9"/>
  <c r="AB16" i="9"/>
  <c r="AC16" i="9" s="1"/>
  <c r="AB14" i="9"/>
  <c r="AC14" i="9" s="1"/>
  <c r="AE27" i="9" l="1"/>
  <c r="AE26" i="9"/>
  <c r="AD25" i="9"/>
  <c r="AE25" i="9" s="1"/>
  <c r="AD14" i="9"/>
  <c r="AE14" i="9" s="1"/>
  <c r="AD16" i="9"/>
  <c r="AE16" i="9" s="1"/>
  <c r="AE15" i="9"/>
  <c r="AA32" i="9" l="1"/>
  <c r="Y32" i="9"/>
  <c r="W32" i="9"/>
  <c r="U32" i="9"/>
  <c r="S32" i="9"/>
  <c r="AA31" i="9"/>
  <c r="Y31" i="9"/>
  <c r="W31" i="9"/>
  <c r="U31" i="9"/>
  <c r="S31" i="9"/>
  <c r="O32" i="9"/>
  <c r="O31" i="9"/>
  <c r="AB32" i="9" l="1"/>
  <c r="AC32" i="9" s="1"/>
  <c r="AD32" i="9"/>
  <c r="AB31" i="9"/>
  <c r="AC31" i="9" s="1"/>
  <c r="AE32" i="9" l="1"/>
  <c r="AD31" i="9"/>
  <c r="S13" i="9"/>
  <c r="U13" i="9"/>
  <c r="W13" i="9"/>
  <c r="Y13" i="9"/>
  <c r="AA13" i="9"/>
  <c r="O36" i="9"/>
  <c r="Q36" i="9" s="1"/>
  <c r="O37" i="9"/>
  <c r="Q37" i="9" s="1"/>
  <c r="S24" i="9"/>
  <c r="S20" i="9"/>
  <c r="S12" i="9"/>
  <c r="O13" i="9"/>
  <c r="U12" i="9"/>
  <c r="W12" i="9"/>
  <c r="Y12" i="9"/>
  <c r="AA12" i="9"/>
  <c r="O12" i="9"/>
  <c r="O24" i="9"/>
  <c r="O20" i="9"/>
  <c r="F10" i="10"/>
  <c r="F9" i="10"/>
  <c r="F8" i="10"/>
  <c r="F7" i="10"/>
  <c r="F6" i="10"/>
  <c r="F5" i="10"/>
  <c r="F4" i="10"/>
  <c r="F3" i="10"/>
  <c r="AE31" i="9" l="1"/>
  <c r="AB13" i="9"/>
  <c r="AC13" i="9" s="1"/>
  <c r="AB12" i="9"/>
  <c r="AD13" i="9" l="1"/>
  <c r="AE13" i="9" s="1"/>
  <c r="AD12" i="9"/>
  <c r="AC12" i="9"/>
  <c r="AE12" i="9" l="1"/>
  <c r="AA24" i="9"/>
  <c r="Y24" i="9"/>
  <c r="W24" i="9"/>
  <c r="U24" i="9"/>
  <c r="AA20" i="9"/>
  <c r="Y20" i="9"/>
  <c r="W20" i="9"/>
  <c r="U20" i="9"/>
  <c r="AA11" i="9"/>
  <c r="Y11" i="9"/>
  <c r="W11" i="9"/>
  <c r="U11" i="9"/>
  <c r="S11" i="9"/>
  <c r="H29" i="5"/>
  <c r="O11" i="9"/>
  <c r="AB24" i="9" l="1"/>
  <c r="AB20" i="9"/>
  <c r="AC20" i="9" s="1"/>
  <c r="AB11" i="9"/>
  <c r="AC11" i="9" s="1"/>
  <c r="AD24" i="9" l="1"/>
  <c r="AE24" i="9" s="1"/>
  <c r="AD11" i="9"/>
  <c r="AE11" i="9" s="1"/>
  <c r="AD20" i="9"/>
  <c r="AE20" i="9" s="1"/>
</calcChain>
</file>

<file path=xl/sharedStrings.xml><?xml version="1.0" encoding="utf-8"?>
<sst xmlns="http://schemas.openxmlformats.org/spreadsheetml/2006/main" count="947" uniqueCount="586">
  <si>
    <t>MAPA</t>
  </si>
  <si>
    <t>MAPA DE RIESGOS Y OPORTUNIDADES - PROCESO: GESTIÓN FINANCIERA</t>
  </si>
  <si>
    <r>
      <rPr>
        <b/>
        <sz val="12"/>
        <rFont val="Arial"/>
        <family val="2"/>
      </rPr>
      <t xml:space="preserve">Código: </t>
    </r>
    <r>
      <rPr>
        <sz val="12"/>
        <rFont val="Arial"/>
        <family val="2"/>
      </rPr>
      <t>G</t>
    </r>
    <r>
      <rPr>
        <b/>
        <sz val="12"/>
        <rFont val="Arial"/>
        <family val="2"/>
      </rPr>
      <t>F</t>
    </r>
    <r>
      <rPr>
        <sz val="12"/>
        <rFont val="Arial"/>
        <family val="2"/>
      </rPr>
      <t>-MP-01</t>
    </r>
  </si>
  <si>
    <r>
      <t xml:space="preserve">Versión: </t>
    </r>
    <r>
      <rPr>
        <sz val="12"/>
        <rFont val="Arial"/>
        <family val="2"/>
      </rPr>
      <t>3</t>
    </r>
  </si>
  <si>
    <r>
      <rPr>
        <b/>
        <sz val="12"/>
        <rFont val="Arial"/>
        <family val="2"/>
      </rPr>
      <t>Fecha:</t>
    </r>
    <r>
      <rPr>
        <sz val="12"/>
        <rFont val="Arial"/>
        <family val="2"/>
      </rPr>
      <t xml:space="preserve"> 07/05/2024</t>
    </r>
  </si>
  <si>
    <t>Objetivo del Proceso</t>
  </si>
  <si>
    <t>Llevar a cabo la gestión del recurso financiero de la entidad mediante actividades de cobro y recaudo de ingresos, administración presupuestal, pago de compromisos y procesamiento de información contable, para contribuir a la financiación de los planes, programas y proyectos incluidos en el Plan de Acción Institucional PAI de la Corporación, así como el normal funcionamiento de la Entidad.</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</si>
  <si>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</si>
  <si>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</si>
  <si>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</si>
  <si>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</si>
  <si>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</si>
  <si>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</si>
  <si>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</si>
  <si>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</si>
  <si>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</si>
  <si>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</si>
  <si>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</si>
  <si>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</si>
  <si>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</si>
  <si>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</si>
  <si>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</si>
  <si>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</si>
  <si>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</si>
  <si>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</si>
  <si>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</si>
  <si>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</si>
  <si>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</si>
  <si>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</si>
  <si>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</si>
  <si>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</si>
  <si>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</si>
  <si>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</si>
  <si>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</si>
  <si>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Deficiencias en el cobro y recaudo del ingreso</t>
  </si>
  <si>
    <t>Personas</t>
  </si>
  <si>
    <t>Desactualización de la base de datos. 
Demora en el ingreso de contartistas para la gestión de cobranza.
Falta de cultura de las entidades territoriales para la realización de las transferencias.</t>
  </si>
  <si>
    <t>Falta de liquidez de corporación. 
Disminución en los niveles de recaudo de las diversas rentas. 
Incumplimiento en la cancelación de los compromisos.</t>
  </si>
  <si>
    <t xml:space="preserve">
Seguimiento a los informes semanales individuales de la gestión realizada por los funcionarios y contratistas encargados de la cobranza y el recaudo de las rentas.
Ejecución de los procedimientos de cobranzas.
Seguimiento al proceso de contartación de personal de apoyo.</t>
  </si>
  <si>
    <t>Preventivo</t>
  </si>
  <si>
    <t>Manual</t>
  </si>
  <si>
    <t>Documentado</t>
  </si>
  <si>
    <t>Continua</t>
  </si>
  <si>
    <t>Con registro</t>
  </si>
  <si>
    <t>Hacer seguimiento a los casos críticos de deudores de la entidad.
Adelantar los procesos jurídicos en contra de los morosos de la entidad.
Reportar a las entidades de control para que tomen las medidas pertinentes.</t>
  </si>
  <si>
    <t>Porcentaje de recaudo
de cartera por autoridad
ambiental
Porcentaje de recaudo
de cartera por tasa
retributiva
Porcentaje de recaudo
de cartera tasa por uso</t>
  </si>
  <si>
    <t>GF-PR-06 Procedimiento de Cobro por Jurisdicción Coactiva 
GF-PR-08 Procedimiento de Gestión Presupuestal de Ingresos</t>
  </si>
  <si>
    <t xml:space="preserve">Subdirección Financiero
Profesional Universitario - Recaudos
Tesorero </t>
  </si>
  <si>
    <t>Imputación presupuestal errónea</t>
  </si>
  <si>
    <t>Error al ingresar información al sistema.
Desconocimiento del presupuesto aprobado.
Equivocación de rubros contables para ejecutar.</t>
  </si>
  <si>
    <t>Inconsistencias en los informes de ejecución presupuestal.
Sanciones disciplinarias.</t>
  </si>
  <si>
    <t xml:space="preserve">Elaboración y analisis de Informes mensuales de ejecución presupuestal.
Cierres contables y presupuestal mensualmente
Ejecución del procedimiento  de Gestión Presupuestal de Gastos </t>
  </si>
  <si>
    <t>Intensificar el proceso de revisión al momento de gravar y firmar los documentos de ejecución presupuestal.
Corregir el registro presupuestal errado.</t>
  </si>
  <si>
    <t>N.A.</t>
  </si>
  <si>
    <t>GF-PR-07 Procedimiento de Gestión Presupuestal de Gastos</t>
  </si>
  <si>
    <t xml:space="preserve">Subdirección Financiero
Profesional especializado - Presupuesto </t>
  </si>
  <si>
    <t>Sobreestimación, omisión y/o imprecisión en la proyección del presupuesto de ingresos y gastos de la corporación</t>
  </si>
  <si>
    <t>Desconocimiento de la normatividad.
Carencia de estudios que soporten las cifras estimadas
Fuente de la información no veráz, al existir deficiencia en la coordinación y comunicación entre la Subdirección financiera y las otra dependencias.
Falta de planificación de las partidas presupuestales de gastos e ingresos.</t>
  </si>
  <si>
    <t>Bajos indicadores de gestión de ingresos y gastos por proyecciones inadecuadas.
Déficit presupuestal.
Continuas modificaciones presupuestales.
Retrazos y limitación en la ejecución de proyectos.</t>
  </si>
  <si>
    <t>Parámetros, procedimientos y cronograma para la preparación y revisión del proyecto de presupuesto de la corporación.
Estatuto de presupuesto con lineamientos claros para la preparación del proyecto de presupuesto.
Procedimiento establecido en el Sistema de Gestión.</t>
  </si>
  <si>
    <t>Capacitación al personal encargado de elaborar el presupuesto de las diferentes dependencias.
Reevaluar las políticas  sobre la formulación y control de la ejecución del presupuesto para cada dependencia.</t>
  </si>
  <si>
    <t>Porcentaje de ejecución
presupuesto de
inversión.
Porcentaje de ejecución
presupuesto de ingresos.</t>
  </si>
  <si>
    <t>GF-PR-07 Gestión Presupuestal de Gastos.
GF-PR-08 Gestión Presupuestal de Ingresos.</t>
  </si>
  <si>
    <t xml:space="preserve">Subdirección Financiero
Profesional especializado - Presupuesto </t>
  </si>
  <si>
    <t>Incumplimiento en el pago de los compromisos</t>
  </si>
  <si>
    <t>Deficiencias  en el recaudo por inestabilidad institucional.  
Realización de compromisos sin la certeza de la consecución del Ingreso.</t>
  </si>
  <si>
    <t>Aumento de las cuentas por pagar.
Pagos de demandas por incumplimiento.
Afectación de la imagen institucional.</t>
  </si>
  <si>
    <t>Ejecución del procedimiento de Trámites de Cuentas para Pago (Especificamente las actividades de cobro y recaudo de las rentas)
Priorizar los pagos de acuerdo a las necesidades institucionales.</t>
  </si>
  <si>
    <t>Realizar el pago cuando se tenga el recurso disponible.</t>
  </si>
  <si>
    <t>GF-PR-01  Procedimiento Trámites de Cuentas para Pago</t>
  </si>
  <si>
    <t xml:space="preserve">Director General 
Subdirección Financiero
Profesional universitario - Tesoreria </t>
  </si>
  <si>
    <t>Deficiencias en el procesamiento de la información contable</t>
  </si>
  <si>
    <t>Errores en el procesamiento de la información contable de la entidad.
Falta de aplicación de las políticas contables.
Deficiencias en el software contable.</t>
  </si>
  <si>
    <t>Informes financieros inexactos en su contenido.
Toma de decisiones equivocadas por la veracidad de la información.
Sanciones por parte de los entes de control.</t>
  </si>
  <si>
    <t>Elaboración y revisión de estados financieros mensuales.
Aplicación del manual de políticas contables de la entidad.</t>
  </si>
  <si>
    <t>Auditoría a los estados financieros.
Ajustes contables a los estados financieros.</t>
  </si>
  <si>
    <t>Manual de Políticas Contables</t>
  </si>
  <si>
    <t>Subdirección Financiero
Profesional especializado - Contador</t>
  </si>
  <si>
    <t>Disminución de ingresos previstos</t>
  </si>
  <si>
    <t>Cambios de ley</t>
  </si>
  <si>
    <t>Normas que afectan el recaudo de los ingresos previstos.
Ocurrencia de desastres naturales o factores climáticos.</t>
  </si>
  <si>
    <t>Disminución de fuentes de financiación para la entidad.</t>
  </si>
  <si>
    <t xml:space="preserve">Análisis situacional en Comités de Dirección. </t>
  </si>
  <si>
    <t xml:space="preserve">Realizar las modificaciones presupuestales pertinentes. </t>
  </si>
  <si>
    <t>Porcentaje de ejecución de presupuesto de ingresos.</t>
  </si>
  <si>
    <t>GF-PR-08 Procedimiento de  gestión presupuestal de ingresos</t>
  </si>
  <si>
    <t>Subdirector Financiero 
Comité de Dirección</t>
  </si>
  <si>
    <t xml:space="preserve">RIESGOS DE CORRUPCIÓN </t>
  </si>
  <si>
    <t>IDENTIFICACIÓN DE RIESGOS DE CORRUPCIÓN</t>
  </si>
  <si>
    <t>Controles Para el Riesgo</t>
  </si>
  <si>
    <t>Detrimento al patrimonio de la Corporación por apropiación o inadecuado uso de recursos, en favor propio o de terceros por parte de los servidores de la entidad.</t>
  </si>
  <si>
    <t>Apropiación indebida de recursos ecónomicos de la entidad.
Utilización indebida de los recursos de la entidad.</t>
  </si>
  <si>
    <t>Investigaciones y sanciones por partes de los organismos de control</t>
  </si>
  <si>
    <t>Conciliaciones bancarias mensuales.
Seguimiento diario a los saldos bancarios. 
Elaboracion de informes de supervision de contratos.</t>
  </si>
  <si>
    <t>Llevar a cabo acciones juridicas pertinentes.
Solicitar actuacion de organismos de control.</t>
  </si>
  <si>
    <t>Todos los funcionarios</t>
  </si>
  <si>
    <t xml:space="preserve">RIESGOS FISCALES </t>
  </si>
  <si>
    <t>IDENTIFICACIÓN DE RIESGOS FISCALES</t>
  </si>
  <si>
    <t>Punto de riesgo fiscal</t>
  </si>
  <si>
    <t>Actividad en la que potencialmente se origina el riesgo fiscal</t>
  </si>
  <si>
    <t>Circunstancias inmediatas</t>
  </si>
  <si>
    <t>ACTIVIDAD_ADMINISTRATIVA_CONTABLE_FINANCIERA</t>
  </si>
  <si>
    <t>Liquidación de impuestos</t>
  </si>
  <si>
    <t>Mayor valor pagado por concepto de impuestos</t>
  </si>
  <si>
    <t>Elaborar cronograma de presentacion de compromisos tributarios de la entidad.</t>
  </si>
  <si>
    <t>Mixto</t>
  </si>
  <si>
    <t>Aleatoria</t>
  </si>
  <si>
    <t>Pago de la obligacion.</t>
  </si>
  <si>
    <t>Declaraciones tributarias
Información exógena</t>
  </si>
  <si>
    <t xml:space="preserve">Subdirector Financiero </t>
  </si>
  <si>
    <t>Avalúos a bienes inmuebles de la entidad</t>
  </si>
  <si>
    <t xml:space="preserve">Información inexacta en los avalúos de propiedad, plata y equipo de la entidad </t>
  </si>
  <si>
    <t xml:space="preserve">Realización periódica a avaluos de propiedad, planta y equipo.
Aplicación del manual de políticas contables. </t>
  </si>
  <si>
    <t>Verificación de avalúos de propiedad, planta y equipo.</t>
  </si>
  <si>
    <t>Manual de políticas contables</t>
  </si>
  <si>
    <t>ACTIVIDAD_DE_LA_GESTIÓN_COBRO</t>
  </si>
  <si>
    <t>Deudas a favor de la entidad</t>
  </si>
  <si>
    <t xml:space="preserve">Omisión en los procedimientos de cobro por parte de los responsables </t>
  </si>
  <si>
    <t>Revisión de expedientes de cobro de los derechos a favor de la entidad.</t>
  </si>
  <si>
    <t>Aplicación inmediata del procedimiento de cobro persuasivo o coactivo.</t>
  </si>
  <si>
    <t>Porcentaje de recaudo</t>
  </si>
  <si>
    <t>Expedientes de cobro
GF-PR-06 Cobro por jurisdicción coactiva</t>
  </si>
  <si>
    <t xml:space="preserve">Subdirector Financiero
Profesional de cobranza </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</si>
  <si>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</si>
  <si>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</si>
  <si>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</si>
  <si>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</si>
  <si>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Investigaciones y sanciones pertinentes al riesgo fiscal asociado</t>
  </si>
  <si>
    <t>Informe de Ejecución de Actividades del Contrato.
Recibo a satisfacción.</t>
  </si>
  <si>
    <t xml:space="preserve">Subdirector Financiero
Supervisores de contratos </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</si>
  <si>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</si>
  <si>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</si>
  <si>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</si>
  <si>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</si>
  <si>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</si>
  <si>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</si>
  <si>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</si>
  <si>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en medio digital</t>
  </si>
  <si>
    <r>
      <rPr>
        <b/>
        <sz val="10"/>
        <rFont val="Arial"/>
        <family val="2"/>
      </rPr>
      <t>Fallos técnicos</t>
    </r>
    <r>
      <rPr>
        <sz val="10"/>
        <rFont val="Arial"/>
        <family val="2"/>
      </rPr>
      <t xml:space="preserve">
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</si>
  <si>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</si>
  <si>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</si>
  <si>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</si>
  <si>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</si>
  <si>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</si>
  <si>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Subdirector Financiero
Oficina asesora de CTeI</t>
  </si>
  <si>
    <t>Documentación del proceso en medio físico</t>
  </si>
  <si>
    <r>
      <rPr>
        <b/>
        <sz val="10"/>
        <rFont val="Arial"/>
        <family val="2"/>
      </rPr>
      <t>Amenazas Físicas</t>
    </r>
    <r>
      <rPr>
        <sz val="10"/>
        <rFont val="Arial"/>
        <family val="2"/>
      </rPr>
      <t xml:space="preserve">
Fuego, agua, polvo
</t>
    </r>
    <r>
      <rPr>
        <b/>
        <sz val="10"/>
        <rFont val="Arial"/>
        <family val="2"/>
      </rPr>
      <t>Amenazas Naturales</t>
    </r>
    <r>
      <rPr>
        <sz val="10"/>
        <rFont val="Arial"/>
        <family val="2"/>
      </rPr>
      <t xml:space="preserve">
Fenómenos climáticos (vendaval, inundación) 
</t>
    </r>
    <r>
      <rPr>
        <b/>
        <sz val="10"/>
        <rFont val="Arial"/>
        <family val="2"/>
      </rPr>
      <t>Fallos en las infraestructuras</t>
    </r>
    <r>
      <rPr>
        <sz val="10"/>
        <rFont val="Arial"/>
        <family val="2"/>
      </rPr>
      <t xml:space="preserve">
Pérdida del insumo eléctrico
</t>
    </r>
    <r>
      <rPr>
        <b/>
        <sz val="10"/>
        <rFont val="Arial"/>
        <family val="2"/>
      </rPr>
      <t>Fallas técnicas</t>
    </r>
    <r>
      <rPr>
        <sz val="10"/>
        <rFont val="Arial"/>
        <family val="2"/>
      </rPr>
      <t xml:space="preserve">
Falla de dispositivos o sistemas
</t>
    </r>
    <r>
      <rPr>
        <b/>
        <sz val="10"/>
        <rFont val="Arial"/>
        <family val="2"/>
      </rPr>
      <t>Acciones humanas</t>
    </r>
    <r>
      <rPr>
        <sz val="10"/>
        <rFont val="Arial"/>
        <family val="2"/>
      </rPr>
      <t xml:space="preserve">
Sabotaje, robo de medios o documentos, entrada no autorizada en instalaciones, daño de dispositivos o medios
</t>
    </r>
    <r>
      <rPr>
        <b/>
        <sz val="10"/>
        <rFont val="Arial"/>
        <family val="2"/>
      </rPr>
      <t>Compromiso de funciones o servicios</t>
    </r>
    <r>
      <rPr>
        <sz val="10"/>
        <rFont val="Arial"/>
        <family val="2"/>
      </rPr>
      <t xml:space="preserve">
Abuso de derechos o permisos
</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</si>
  <si>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 xml:space="preserve">Organización
</t>
    </r>
    <r>
      <rPr>
        <sz val="10"/>
        <rFont val="Arial"/>
        <family val="2"/>
      </rPr>
      <t>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</si>
  <si>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</si>
  <si>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</si>
  <si>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</si>
  <si>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</si>
  <si>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</si>
  <si>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</si>
  <si>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</si>
  <si>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</si>
  <si>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</si>
  <si>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</si>
  <si>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</si>
  <si>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</si>
  <si>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</si>
  <si>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</si>
  <si>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</si>
  <si>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</si>
  <si>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</si>
  <si>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</si>
  <si>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</si>
  <si>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</si>
  <si>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FINANCIERA</t>
  </si>
  <si>
    <r>
      <rPr>
        <b/>
        <sz val="12"/>
        <rFont val="Arial"/>
        <family val="2"/>
      </rPr>
      <t xml:space="preserve">Código: </t>
    </r>
    <r>
      <rPr>
        <sz val="12"/>
        <rFont val="Arial"/>
        <family val="2"/>
      </rPr>
      <t>GF-MP-01</t>
    </r>
  </si>
  <si>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</si>
  <si>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</si>
  <si>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</si>
  <si>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</si>
  <si>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</si>
  <si>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</si>
  <si>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</si>
  <si>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</si>
  <si>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</si>
  <si>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</si>
  <si>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</si>
  <si>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</si>
  <si>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</si>
  <si>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</si>
  <si>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</si>
  <si>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</si>
  <si>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</si>
  <si>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</si>
  <si>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</si>
  <si>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</si>
  <si>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</si>
  <si>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</si>
  <si>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</si>
  <si>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</si>
  <si>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</si>
  <si>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</si>
  <si>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</si>
  <si>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</si>
  <si>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</si>
  <si>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</si>
  <si>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</si>
  <si>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</si>
  <si>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</si>
  <si>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</si>
  <si>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</si>
  <si>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</si>
  <si>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</si>
  <si>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</si>
  <si>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</si>
  <si>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</si>
  <si>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</si>
  <si>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</si>
  <si>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</si>
  <si>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</si>
  <si>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</si>
  <si>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</si>
  <si>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</si>
  <si>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</si>
  <si>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</si>
  <si>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</si>
  <si>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</si>
  <si>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</si>
  <si>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</si>
  <si>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</si>
  <si>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</si>
  <si>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</si>
  <si>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</si>
  <si>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</si>
  <si>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</si>
  <si>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</si>
  <si>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</si>
  <si>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</si>
  <si>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</si>
  <si>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</si>
  <si>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</si>
  <si>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</si>
  <si>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</si>
  <si>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</si>
  <si>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</si>
  <si>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</si>
  <si>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</si>
  <si>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</si>
  <si>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</si>
  <si>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</si>
  <si>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</si>
  <si>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</si>
  <si>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</si>
  <si>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</si>
  <si>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</si>
  <si>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</si>
  <si>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</si>
  <si>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</si>
  <si>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</si>
  <si>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</si>
  <si>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</si>
  <si>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</si>
  <si>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</si>
  <si>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</si>
  <si>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</si>
  <si>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</si>
  <si>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</si>
  <si>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</si>
  <si>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</si>
  <si>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</si>
  <si>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</si>
  <si>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</si>
  <si>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</si>
  <si>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</si>
  <si>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</si>
  <si>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</si>
  <si>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</si>
  <si>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</si>
  <si>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</si>
  <si>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</si>
  <si>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</si>
  <si>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</si>
  <si>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</si>
  <si>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</si>
  <si>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</si>
  <si>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</si>
  <si>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</si>
  <si>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</si>
  <si>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</si>
  <si>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</si>
  <si>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</si>
  <si>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</si>
  <si>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</si>
  <si>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</si>
  <si>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</si>
  <si>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</si>
  <si>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</si>
  <si>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</si>
  <si>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</si>
  <si>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</si>
  <si>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</si>
  <si>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</si>
  <si>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</si>
  <si>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</si>
  <si>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</si>
  <si>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</si>
  <si>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</si>
  <si>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</si>
  <si>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</si>
  <si>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</si>
  <si>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</si>
  <si>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</si>
  <si>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</si>
  <si>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</si>
  <si>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</si>
  <si>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</si>
  <si>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</si>
  <si>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</si>
  <si>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</si>
  <si>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</si>
  <si>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</si>
  <si>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</si>
  <si>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</si>
  <si>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</si>
  <si>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</si>
  <si>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</si>
  <si>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</si>
  <si>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</si>
  <si>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</si>
  <si>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</si>
  <si>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</si>
  <si>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</si>
  <si>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</si>
  <si>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</si>
  <si>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</si>
  <si>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</si>
  <si>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</si>
  <si>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</si>
  <si>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</si>
  <si>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</si>
  <si>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</si>
  <si>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</si>
  <si>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</si>
  <si>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</si>
  <si>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</si>
  <si>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</si>
  <si>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</si>
  <si>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</si>
  <si>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</si>
  <si>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</si>
  <si>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</si>
  <si>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</si>
  <si>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</si>
  <si>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</si>
  <si>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</si>
  <si>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</si>
  <si>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</si>
  <si>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</si>
  <si>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</si>
  <si>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</si>
  <si>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</si>
  <si>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</si>
  <si>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</si>
  <si>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</si>
  <si>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</si>
  <si>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</si>
  <si>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</si>
  <si>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</si>
  <si>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</si>
  <si>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</si>
  <si>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</si>
  <si>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</si>
  <si>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</si>
  <si>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</si>
  <si>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</si>
  <si>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</si>
  <si>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</si>
  <si>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</si>
  <si>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</si>
  <si>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</si>
  <si>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</si>
  <si>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</si>
  <si>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</si>
  <si>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</si>
  <si>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</si>
  <si>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</si>
  <si>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</si>
  <si>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</si>
  <si>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</si>
  <si>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</si>
  <si>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</si>
  <si>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</si>
  <si>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</si>
  <si>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</si>
  <si>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</si>
  <si>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</si>
  <si>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</si>
  <si>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</si>
  <si>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</si>
  <si>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</si>
  <si>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</si>
  <si>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</si>
  <si>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</si>
  <si>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</si>
  <si>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</si>
  <si>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</si>
  <si>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</si>
  <si>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</si>
  <si>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</si>
  <si>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</si>
  <si>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</si>
  <si>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</si>
  <si>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</si>
  <si>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</si>
  <si>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</si>
  <si>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</si>
  <si>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</si>
  <si>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</si>
  <si>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</si>
  <si>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</si>
  <si>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</si>
  <si>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</si>
  <si>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</si>
  <si>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</si>
  <si>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</si>
  <si>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</si>
  <si>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</si>
  <si>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</si>
  <si>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</si>
  <si>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</si>
  <si>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</si>
  <si>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</si>
  <si>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</si>
  <si>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</si>
  <si>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</si>
  <si>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</si>
  <si>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</si>
  <si>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</si>
  <si>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</si>
  <si>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</si>
  <si>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</si>
  <si>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</si>
  <si>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</si>
  <si>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</si>
  <si>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</si>
  <si>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</si>
  <si>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</si>
  <si>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</si>
  <si>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</si>
  <si>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</si>
  <si>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</si>
  <si>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</si>
  <si>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</si>
  <si>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</si>
  <si>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</si>
  <si>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</si>
  <si>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</si>
  <si>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</si>
  <si>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</si>
  <si>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</si>
  <si>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</si>
  <si>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</si>
  <si>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</si>
  <si>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</si>
  <si>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</si>
  <si>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</si>
  <si>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t>Código: GF-MP-01</t>
  </si>
  <si>
    <t>Versión: 3</t>
  </si>
  <si>
    <t>Fecha:  07/05/2024</t>
  </si>
  <si>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</si>
  <si>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</si>
  <si>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</si>
  <si>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</si>
  <si>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</si>
  <si>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</si>
  <si>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</si>
  <si>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</si>
  <si>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</si>
  <si>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</si>
  <si>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</si>
  <si>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</si>
  <si>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</si>
  <si>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</si>
  <si>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</si>
  <si>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</si>
  <si>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</si>
  <si>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</si>
  <si>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</si>
  <si>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</si>
  <si>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</si>
  <si>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</si>
  <si>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</si>
  <si>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</si>
  <si>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</si>
  <si>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</si>
  <si>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</si>
  <si>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</si>
  <si>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</si>
  <si>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</si>
  <si>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</si>
  <si>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</si>
  <si>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</si>
  <si>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</si>
  <si>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</si>
  <si>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</si>
  <si>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</si>
  <si>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</si>
  <si>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</si>
  <si>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</si>
  <si>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</si>
  <si>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</si>
  <si>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</si>
  <si>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</si>
  <si>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</si>
  <si>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</si>
  <si>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</si>
  <si>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</si>
  <si>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</si>
  <si>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</si>
  <si>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</si>
  <si>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</si>
  <si>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</si>
  <si>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</si>
  <si>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</si>
  <si>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</si>
  <si>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</si>
  <si>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</si>
  <si>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</si>
  <si>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</si>
  <si>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</si>
  <si>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</si>
  <si>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</si>
  <si>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</si>
  <si>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</si>
  <si>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</si>
  <si>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</si>
  <si>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</si>
  <si>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</si>
  <si>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</si>
  <si>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</si>
  <si>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</si>
  <si>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</si>
  <si>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</si>
  <si>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</si>
  <si>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</si>
  <si>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</si>
  <si>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</si>
  <si>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</si>
  <si>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</si>
  <si>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</si>
  <si>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</si>
  <si>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</si>
  <si>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</si>
  <si>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</si>
  <si>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</si>
  <si>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</si>
  <si>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</si>
  <si>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</si>
  <si>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FINANCIERA</t>
  </si>
  <si>
    <t>Fecha: 07/05/2024</t>
  </si>
  <si>
    <t xml:space="preserve">CONTROL DE ACTUALIZACIÓN </t>
  </si>
  <si>
    <t>FECHA DE REVISIÓN</t>
  </si>
  <si>
    <t>OBSERVACIONES DE REVISIÓN / ACTUALIZACIÓN</t>
  </si>
  <si>
    <t>FUNCIONARIO QUE REALIZÓ LA REVISIÓN / ACTUALIZACIÓN</t>
  </si>
  <si>
    <t>1.  Se complementaron los controles existentes del riesgo operativo inadecuada representación judicial.
2. Se elimino el riesgo operativo tramitación indebida de conciliaciones.
3. se complementaron los controles existentes de los riesgos operativos seguimiento inoportuno de los procesos judiciales y perdida de información registrada en los expedientes</t>
  </si>
  <si>
    <t>Proceso</t>
  </si>
  <si>
    <t>1. Se ajusta a la nueva metodologia para la administración de riesgos
2. Se incluye el riesgo "Suspensión del certificado de calidad", y "No realizar mejora continua en los procesos para evitar la materialización de riesgos"</t>
  </si>
  <si>
    <t xml:space="preserve">1. Se realizaron ajustes a los riesgos.
2. Se incluyó el nuevo objetivo de la línea estratégica que aplica al proceso de acuerdo al nuevo Plan de Acción Institucional PAI 2020-2023.
3. Adicionalmente, se incluyó el nuevo logo del SGI. </t>
  </si>
  <si>
    <t>1. Se eliminó el contexto externo, interno y del proceso.
2. Se eliminaron los objetivos estratégicos.
3. Se eliminó el objetivo de calidad.</t>
  </si>
  <si>
    <t>Proceso
Grupo SGI</t>
  </si>
  <si>
    <t>Se ajusta la denominación de riesgos y controles en cuanto a la denominación del Sistema de Gestión Integral, anteriormente relacionado como sistema de gestión de calidad.
Se realizó revisión de la valoración asignada de acuerdo a la operación del SGI durante lo corrido en la última vigencia</t>
  </si>
  <si>
    <t>Juan Camilo Calderón</t>
  </si>
  <si>
    <t>Se diligencia el documento bajo la nueva versión del mapa de riesgos.
Se revisa y actualiza toda la información correspondiente a los  riesgos institucionales.
Se modifica la redacción del riesgo de corrupción y sus causas, controles para el riesgo y responsables.
Se incluyen 4 riesgos fiscales.</t>
  </si>
  <si>
    <t>Jermán Bohórquez</t>
  </si>
  <si>
    <t>Diligenciamiento de los riesgos de seguridad de la información con base en los activos aplicables al proceso.</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</si>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</sst>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7">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
      <sz val="10"/>
      <color rgb="FF000000"/>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diagonal/>
    </border>
    <border>
      <left style="thin">
        <color indexed="64"/>
      </left>
      <right/>
      <top/>
      <bottom style="medium">
        <color indexed="64"/>
      </bottom>
      <diagonal/>
    </border>
    <border>
      <left/>
      <right style="thin">
        <color indexed="64"/>
      </right>
      <top/>
      <bottom style="medium">
        <color indexed="64"/>
      </bottom>
      <diagonal/>
    </border>
  </borders>
  <cellStyleXfs count="3">
    <xf numFmtId="0" fontId="0" fillId="0" borderId="0"/>
    <xf numFmtId="0" fontId="6" fillId="0" borderId="0"/>
    <xf numFmtId="0" fontId="1" fillId="0" borderId="0"/>
  </cellStyleXfs>
  <cellXfs count="486">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2" xfId="0" applyFont="1" applyFill="1" applyBorder="1" applyAlignment="1">
      <alignment horizontal="center" vertical="center" wrapText="1"/>
    </xf>
    <xf numFmtId="0" fontId="3" fillId="2" borderId="36" xfId="0" applyFont="1" applyFill="1" applyBorder="1" applyAlignment="1">
      <alignment horizontal="center" vertical="center"/>
    </xf>
    <xf numFmtId="0" fontId="1" fillId="0" borderId="28" xfId="0" applyFont="1" applyBorder="1" applyAlignment="1">
      <alignment horizontal="center" vertical="center"/>
    </xf>
    <xf numFmtId="0" fontId="1" fillId="0" borderId="2" xfId="0" applyFont="1" applyBorder="1" applyAlignment="1">
      <alignment horizontal="center" vertical="center"/>
    </xf>
    <xf numFmtId="0" fontId="3" fillId="0" borderId="45"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4"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57"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58"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59"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4"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29"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48"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7" xfId="0" applyFont="1" applyFill="1" applyBorder="1" applyAlignment="1">
      <alignment horizontal="center" vertical="center" wrapText="1"/>
    </xf>
    <xf numFmtId="0" fontId="4" fillId="0" borderId="52"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1"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8"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29"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5" xfId="0" applyFont="1" applyBorder="1" applyAlignment="1">
      <alignment horizontal="justify" vertical="center" wrapText="1"/>
    </xf>
    <xf numFmtId="0" fontId="0" fillId="0" borderId="26"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6" xfId="0" applyFont="1" applyBorder="1" applyAlignment="1">
      <alignment horizontal="justify" vertical="center" wrapText="1"/>
    </xf>
    <xf numFmtId="0" fontId="3" fillId="2" borderId="32" xfId="0" applyFont="1" applyFill="1" applyBorder="1" applyAlignment="1">
      <alignment horizontal="center" vertical="center"/>
    </xf>
    <xf numFmtId="0" fontId="3" fillId="2" borderId="35"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1" fillId="10" borderId="0" xfId="0" applyFont="1" applyFill="1" applyAlignment="1">
      <alignment horizontal="center" vertical="center"/>
    </xf>
    <xf numFmtId="0" fontId="1" fillId="10" borderId="3" xfId="0" applyFont="1" applyFill="1" applyBorder="1" applyAlignment="1">
      <alignment horizontal="justify" vertical="center" wrapText="1"/>
    </xf>
    <xf numFmtId="0" fontId="1" fillId="10" borderId="3" xfId="0" applyFont="1" applyFill="1" applyBorder="1" applyAlignment="1">
      <alignment horizontal="center" vertical="center"/>
    </xf>
    <xf numFmtId="0" fontId="7" fillId="10" borderId="0" xfId="0" applyFont="1" applyFill="1"/>
    <xf numFmtId="0" fontId="15" fillId="0" borderId="62" xfId="0" applyFont="1" applyBorder="1" applyAlignment="1">
      <alignment horizontal="justify" vertical="center" wrapText="1"/>
    </xf>
    <xf numFmtId="0" fontId="15" fillId="12" borderId="18" xfId="0" applyFont="1" applyFill="1" applyBorder="1" applyAlignment="1">
      <alignment horizontal="center" vertical="center"/>
    </xf>
    <xf numFmtId="0" fontId="15" fillId="0" borderId="63" xfId="0" applyFont="1" applyBorder="1" applyAlignment="1">
      <alignment horizontal="center" vertical="center" textRotation="90"/>
    </xf>
    <xf numFmtId="0" fontId="15" fillId="12" borderId="63" xfId="0" applyFont="1" applyFill="1" applyBorder="1" applyAlignment="1">
      <alignment horizontal="center" vertical="center"/>
    </xf>
    <xf numFmtId="0" fontId="3" fillId="2" borderId="25" xfId="0" applyFont="1" applyFill="1" applyBorder="1" applyAlignment="1">
      <alignment horizontal="center" vertical="center" wrapText="1"/>
    </xf>
    <xf numFmtId="0" fontId="1" fillId="0" borderId="11" xfId="0" applyFont="1" applyBorder="1" applyAlignment="1">
      <alignment horizontal="justify" vertical="center" wrapText="1"/>
    </xf>
    <xf numFmtId="14" fontId="1" fillId="0" borderId="9" xfId="0" applyNumberFormat="1" applyFont="1" applyBorder="1" applyAlignment="1">
      <alignment horizontal="center" vertical="center" wrapText="1"/>
    </xf>
    <xf numFmtId="3" fontId="3" fillId="3" borderId="9" xfId="0" applyNumberFormat="1" applyFont="1" applyFill="1" applyBorder="1" applyAlignment="1">
      <alignment horizontal="center" vertical="center" wrapText="1"/>
    </xf>
    <xf numFmtId="0" fontId="1" fillId="0" borderId="28" xfId="0" applyFont="1" applyBorder="1" applyAlignment="1">
      <alignment horizontal="justify" vertical="center" wrapText="1"/>
    </xf>
    <xf numFmtId="0" fontId="1" fillId="0" borderId="30" xfId="0" applyFont="1" applyBorder="1" applyAlignment="1">
      <alignment horizontal="center" vertical="center" wrapText="1"/>
    </xf>
    <xf numFmtId="3" fontId="3" fillId="3" borderId="13" xfId="0" applyNumberFormat="1" applyFont="1" applyFill="1" applyBorder="1" applyAlignment="1">
      <alignment horizontal="center" vertical="center" wrapText="1"/>
    </xf>
    <xf numFmtId="0" fontId="3" fillId="0" borderId="9" xfId="0" applyFont="1" applyBorder="1" applyAlignment="1">
      <alignment horizontal="center" vertical="center" wrapText="1"/>
    </xf>
    <xf numFmtId="0" fontId="15" fillId="0" borderId="11" xfId="0" applyFont="1" applyBorder="1" applyAlignment="1">
      <alignment horizontal="center" vertical="center" textRotation="90"/>
    </xf>
    <xf numFmtId="0" fontId="15" fillId="12" borderId="11" xfId="0" applyFont="1" applyFill="1" applyBorder="1" applyAlignment="1">
      <alignment horizontal="center" vertical="center"/>
    </xf>
    <xf numFmtId="0" fontId="3" fillId="0" borderId="43" xfId="0" applyFont="1" applyBorder="1" applyAlignment="1">
      <alignment horizontal="center" vertical="center" wrapText="1"/>
    </xf>
    <xf numFmtId="0" fontId="3" fillId="0" borderId="16" xfId="0" applyFont="1" applyBorder="1" applyAlignment="1">
      <alignment horizontal="center" vertical="center" wrapText="1"/>
    </xf>
    <xf numFmtId="3" fontId="1" fillId="0" borderId="13" xfId="0" applyNumberFormat="1" applyFont="1" applyBorder="1" applyAlignment="1">
      <alignment horizontal="center" vertical="center" wrapText="1"/>
    </xf>
    <xf numFmtId="0" fontId="13" fillId="18" borderId="3" xfId="2" applyFont="1" applyFill="1" applyBorder="1" applyAlignment="1">
      <alignment horizontal="center" vertical="center" wrapText="1"/>
    </xf>
    <xf numFmtId="0" fontId="1" fillId="0" borderId="0" xfId="2"/>
    <xf numFmtId="0" fontId="4" fillId="0" borderId="3" xfId="2" applyFont="1" applyBorder="1" applyAlignment="1">
      <alignment horizontal="justify" vertical="center" wrapText="1"/>
    </xf>
    <xf numFmtId="0" fontId="4" fillId="0" borderId="8" xfId="2" applyFont="1" applyBorder="1" applyAlignment="1">
      <alignment horizontal="justify" vertical="center" wrapText="1"/>
    </xf>
    <xf numFmtId="0" fontId="14" fillId="0" borderId="0" xfId="2" applyFont="1" applyAlignment="1">
      <alignment vertical="center" wrapText="1"/>
    </xf>
    <xf numFmtId="0" fontId="1" fillId="0" borderId="0" xfId="2" applyAlignment="1">
      <alignment vertical="center"/>
    </xf>
    <xf numFmtId="0" fontId="4" fillId="0" borderId="0" xfId="2" applyFont="1" applyAlignment="1">
      <alignment horizontal="justify" vertical="center" wrapText="1"/>
    </xf>
    <xf numFmtId="0" fontId="15" fillId="0" borderId="11" xfId="0" applyFont="1" applyBorder="1" applyAlignment="1">
      <alignment horizontal="center" vertical="center"/>
    </xf>
    <xf numFmtId="0" fontId="15" fillId="0" borderId="28" xfId="0" applyFont="1" applyBorder="1" applyAlignment="1">
      <alignment horizontal="justify" vertical="center" wrapText="1"/>
    </xf>
    <xf numFmtId="0" fontId="15" fillId="0" borderId="28" xfId="0" applyFont="1" applyBorder="1" applyAlignment="1">
      <alignment horizontal="center" vertical="center"/>
    </xf>
    <xf numFmtId="0" fontId="15" fillId="0" borderId="63" xfId="0" applyFont="1" applyBorder="1" applyAlignment="1">
      <alignment horizontal="center" vertical="center"/>
    </xf>
    <xf numFmtId="0" fontId="15" fillId="0" borderId="62" xfId="0" applyFont="1" applyBorder="1" applyAlignment="1">
      <alignment horizontal="center" vertical="center"/>
    </xf>
    <xf numFmtId="0" fontId="1" fillId="0" borderId="11" xfId="0" applyFont="1" applyBorder="1" applyAlignment="1">
      <alignment horizontal="center" vertical="center"/>
    </xf>
    <xf numFmtId="0" fontId="1" fillId="0" borderId="11" xfId="0" applyFont="1" applyBorder="1" applyAlignment="1">
      <alignment horizontal="center" vertical="center" textRotation="90"/>
    </xf>
    <xf numFmtId="0" fontId="1" fillId="12" borderId="11" xfId="0" applyFont="1" applyFill="1" applyBorder="1" applyAlignment="1">
      <alignment horizontal="center" vertical="center"/>
    </xf>
    <xf numFmtId="0" fontId="15" fillId="0" borderId="62" xfId="0" applyFont="1" applyBorder="1" applyAlignment="1">
      <alignment horizontal="center" vertical="center" wrapText="1"/>
    </xf>
    <xf numFmtId="0" fontId="15" fillId="0" borderId="63" xfId="0" applyFont="1" applyBorder="1" applyAlignment="1">
      <alignment horizontal="center" vertical="center" wrapText="1"/>
    </xf>
    <xf numFmtId="0" fontId="15" fillId="0" borderId="66" xfId="0" applyFont="1" applyBorder="1" applyAlignment="1">
      <alignment horizontal="center" vertical="center" wrapText="1"/>
    </xf>
    <xf numFmtId="0" fontId="15" fillId="0" borderId="47" xfId="0" applyFont="1" applyBorder="1" applyAlignment="1">
      <alignment horizontal="center" vertical="center" wrapText="1"/>
    </xf>
    <xf numFmtId="0" fontId="15" fillId="0" borderId="67" xfId="0" applyFont="1" applyBorder="1" applyAlignment="1">
      <alignment horizontal="center" vertical="center" wrapText="1"/>
    </xf>
    <xf numFmtId="0" fontId="15" fillId="0" borderId="42" xfId="0" applyFont="1" applyBorder="1" applyAlignment="1">
      <alignment horizontal="center" vertical="center" wrapText="1"/>
    </xf>
    <xf numFmtId="0" fontId="15" fillId="7" borderId="63" xfId="0" applyFont="1" applyFill="1" applyBorder="1" applyAlignment="1">
      <alignment horizontal="center" vertical="center" wrapText="1"/>
    </xf>
    <xf numFmtId="0" fontId="15" fillId="7" borderId="64" xfId="0" applyFont="1" applyFill="1" applyBorder="1" applyAlignment="1">
      <alignment horizontal="center" vertical="center" wrapText="1"/>
    </xf>
    <xf numFmtId="0" fontId="15" fillId="0" borderId="64" xfId="0" applyFont="1" applyBorder="1" applyAlignment="1">
      <alignment horizontal="center" vertical="center" wrapText="1"/>
    </xf>
    <xf numFmtId="0" fontId="15" fillId="0" borderId="63" xfId="0" applyFont="1" applyBorder="1" applyAlignment="1">
      <alignment horizontal="center" vertical="center"/>
    </xf>
    <xf numFmtId="0" fontId="15" fillId="0" borderId="28" xfId="0" applyFont="1" applyBorder="1" applyAlignment="1">
      <alignment horizontal="center" vertical="center" wrapText="1"/>
    </xf>
    <xf numFmtId="0" fontId="15" fillId="0" borderId="29" xfId="0" applyFont="1" applyBorder="1" applyAlignment="1">
      <alignment horizontal="center" vertical="center"/>
    </xf>
    <xf numFmtId="0" fontId="15" fillId="0" borderId="11"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7" xfId="0" applyFont="1" applyBorder="1" applyAlignment="1">
      <alignment horizontal="center" vertical="center" wrapText="1"/>
    </xf>
    <xf numFmtId="0" fontId="15" fillId="7" borderId="11" xfId="0" applyFont="1" applyFill="1" applyBorder="1" applyAlignment="1">
      <alignment horizontal="center" vertical="center" wrapText="1"/>
    </xf>
    <xf numFmtId="0" fontId="15" fillId="7" borderId="29" xfId="0" applyFont="1" applyFill="1" applyBorder="1" applyAlignment="1">
      <alignment horizontal="center" vertical="center" wrapText="1"/>
    </xf>
    <xf numFmtId="0" fontId="15" fillId="0" borderId="29" xfId="0" applyFont="1" applyBorder="1" applyAlignment="1">
      <alignment horizontal="center" vertical="center" wrapText="1"/>
    </xf>
    <xf numFmtId="0" fontId="15" fillId="0" borderId="11" xfId="0" applyFont="1" applyBorder="1" applyAlignment="1">
      <alignment horizontal="center" vertical="center"/>
    </xf>
    <xf numFmtId="0" fontId="1" fillId="0" borderId="11"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xf>
    <xf numFmtId="0" fontId="1" fillId="10" borderId="3" xfId="0" applyFont="1" applyFill="1" applyBorder="1" applyAlignment="1">
      <alignment horizontal="center" vertical="center" wrapText="1"/>
    </xf>
    <xf numFmtId="0" fontId="1" fillId="10" borderId="4"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62" xfId="0" applyFont="1" applyBorder="1" applyAlignment="1">
      <alignment horizontal="center" vertical="center"/>
    </xf>
    <xf numFmtId="0" fontId="1" fillId="0" borderId="64" xfId="0" applyFont="1" applyBorder="1" applyAlignment="1">
      <alignment horizontal="center" vertical="center"/>
    </xf>
    <xf numFmtId="0" fontId="1" fillId="10" borderId="2" xfId="0" applyFont="1" applyFill="1" applyBorder="1" applyAlignment="1">
      <alignment horizontal="center" vertical="center" wrapText="1"/>
    </xf>
    <xf numFmtId="0" fontId="1" fillId="0" borderId="9"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14" xfId="0" applyFont="1" applyBorder="1" applyAlignment="1">
      <alignment horizontal="center" vertical="center" wrapText="1"/>
    </xf>
    <xf numFmtId="0" fontId="1" fillId="10" borderId="9" xfId="0" applyFont="1" applyFill="1" applyBorder="1" applyAlignment="1">
      <alignment horizontal="center" vertical="center" wrapText="1"/>
    </xf>
    <xf numFmtId="0" fontId="1" fillId="10" borderId="13" xfId="0" applyFont="1" applyFill="1" applyBorder="1" applyAlignment="1">
      <alignment horizontal="center" vertical="center" wrapText="1"/>
    </xf>
    <xf numFmtId="0" fontId="1" fillId="10" borderId="14" xfId="0" applyFont="1" applyFill="1" applyBorder="1" applyAlignment="1">
      <alignment horizontal="center" vertical="center" wrapText="1"/>
    </xf>
    <xf numFmtId="0" fontId="1" fillId="7" borderId="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10" borderId="3" xfId="0" applyFont="1" applyFill="1" applyBorder="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 fillId="0" borderId="2" xfId="0" applyFont="1" applyBorder="1" applyAlignment="1">
      <alignment horizontal="center"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0" borderId="3" xfId="0" applyFont="1" applyBorder="1" applyAlignment="1">
      <alignment horizontal="center" vertical="center"/>
    </xf>
    <xf numFmtId="0" fontId="1" fillId="0" borderId="49"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13" xfId="0" applyFont="1" applyBorder="1" applyAlignment="1">
      <alignment horizontal="center" vertical="center" wrapText="1"/>
    </xf>
    <xf numFmtId="0" fontId="15" fillId="0" borderId="14" xfId="0" applyFont="1" applyBorder="1" applyAlignment="1">
      <alignment horizontal="center" vertical="center" wrapText="1"/>
    </xf>
    <xf numFmtId="0" fontId="3" fillId="2" borderId="16"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3" fillId="2" borderId="54" xfId="0" applyFont="1" applyFill="1" applyBorder="1" applyAlignment="1">
      <alignment horizontal="center" vertical="center" wrapText="1"/>
    </xf>
    <xf numFmtId="0" fontId="1" fillId="0" borderId="2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3" fillId="2" borderId="25"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65"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9" borderId="37" xfId="0" applyFont="1" applyFill="1" applyBorder="1" applyAlignment="1">
      <alignment horizontal="center" vertical="center"/>
    </xf>
    <xf numFmtId="0" fontId="3" fillId="9" borderId="38"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3" fillId="2" borderId="40"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45" xfId="0" applyFont="1" applyFill="1" applyBorder="1" applyAlignment="1">
      <alignment horizontal="center" vertical="center" wrapText="1"/>
    </xf>
    <xf numFmtId="0" fontId="3" fillId="2" borderId="46" xfId="0" applyFont="1" applyFill="1" applyBorder="1" applyAlignment="1">
      <alignment horizontal="center" vertical="center" wrapText="1"/>
    </xf>
    <xf numFmtId="0" fontId="3" fillId="2" borderId="32"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1" fillId="0" borderId="22"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22" xfId="0" applyFont="1" applyBorder="1" applyAlignment="1">
      <alignment horizontal="center" vertical="center"/>
    </xf>
    <xf numFmtId="0" fontId="1" fillId="0" borderId="23" xfId="0" applyFont="1" applyBorder="1" applyAlignment="1">
      <alignment horizontal="center" vertical="center"/>
    </xf>
    <xf numFmtId="0" fontId="4" fillId="0" borderId="1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51" xfId="0" applyFont="1" applyBorder="1" applyAlignment="1">
      <alignment horizontal="center" vertical="center" wrapText="1"/>
    </xf>
    <xf numFmtId="0" fontId="1" fillId="0" borderId="11" xfId="0" applyFont="1" applyBorder="1" applyAlignment="1">
      <alignment horizontal="center" vertical="center"/>
    </xf>
    <xf numFmtId="0" fontId="1" fillId="7" borderId="11" xfId="0" applyFont="1" applyFill="1" applyBorder="1" applyAlignment="1">
      <alignment horizontal="center" vertical="center" wrapText="1"/>
    </xf>
    <xf numFmtId="0" fontId="1" fillId="7" borderId="29"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8" borderId="41" xfId="0" applyFont="1" applyFill="1" applyBorder="1" applyAlignment="1">
      <alignment horizontal="left" vertical="center"/>
    </xf>
    <xf numFmtId="0" fontId="3" fillId="8" borderId="47" xfId="0" applyFont="1" applyFill="1" applyBorder="1" applyAlignment="1">
      <alignment horizontal="left" vertical="center"/>
    </xf>
    <xf numFmtId="0" fontId="3" fillId="8" borderId="0" xfId="0" applyFont="1" applyFill="1" applyAlignment="1">
      <alignment horizontal="left" vertical="center"/>
    </xf>
    <xf numFmtId="0" fontId="3" fillId="8" borderId="46" xfId="0" applyFont="1" applyFill="1" applyBorder="1" applyAlignment="1">
      <alignment horizontal="left" vertical="center"/>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38" xfId="0" applyFont="1" applyBorder="1" applyAlignment="1">
      <alignment horizontal="center" vertical="center" wrapText="1"/>
    </xf>
    <xf numFmtId="0" fontId="3" fillId="0" borderId="40" xfId="0" applyFont="1" applyBorder="1" applyAlignment="1">
      <alignment horizontal="center" vertical="center" wrapText="1"/>
    </xf>
    <xf numFmtId="0" fontId="3" fillId="0" borderId="33"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0" xfId="0" applyFont="1" applyAlignment="1">
      <alignment horizontal="center" vertical="center" wrapText="1"/>
    </xf>
    <xf numFmtId="0" fontId="3" fillId="0" borderId="46" xfId="0" applyFont="1" applyBorder="1" applyAlignment="1">
      <alignment horizontal="center" vertical="center" wrapText="1"/>
    </xf>
    <xf numFmtId="0" fontId="3" fillId="0" borderId="41"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4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8" xfId="0" applyFont="1" applyBorder="1" applyAlignment="1">
      <alignment horizontal="center" vertical="center"/>
    </xf>
    <xf numFmtId="0" fontId="3" fillId="0" borderId="11" xfId="0" applyFont="1" applyBorder="1" applyAlignment="1">
      <alignment horizontal="center" vertical="center"/>
    </xf>
    <xf numFmtId="0" fontId="1" fillId="0" borderId="11" xfId="0" applyFont="1" applyBorder="1" applyAlignment="1">
      <alignment horizontal="justify" vertical="center" wrapText="1"/>
    </xf>
    <xf numFmtId="0" fontId="1" fillId="0" borderId="29" xfId="0" applyFont="1" applyBorder="1" applyAlignment="1">
      <alignment horizontal="justify" vertical="center" wrapText="1"/>
    </xf>
    <xf numFmtId="0" fontId="1" fillId="0" borderId="4" xfId="0" applyFont="1" applyBorder="1" applyAlignment="1">
      <alignment horizontal="center" vertical="center"/>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5" fillId="0" borderId="16" xfId="0" applyFont="1" applyBorder="1" applyAlignment="1">
      <alignment horizontal="center" vertical="center" wrapText="1"/>
    </xf>
    <xf numFmtId="0" fontId="5" fillId="0" borderId="48" xfId="0" applyFont="1" applyBorder="1" applyAlignment="1">
      <alignment horizontal="center" vertical="center" wrapText="1"/>
    </xf>
    <xf numFmtId="0" fontId="4" fillId="0" borderId="54"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9" borderId="37" xfId="0" applyFont="1" applyFill="1" applyBorder="1" applyAlignment="1">
      <alignment horizontal="center" vertical="center" wrapText="1"/>
    </xf>
    <xf numFmtId="0" fontId="3" fillId="9" borderId="38" xfId="0" applyFont="1" applyFill="1" applyBorder="1" applyAlignment="1">
      <alignment horizontal="center" vertical="center" wrapText="1"/>
    </xf>
    <xf numFmtId="0" fontId="3" fillId="9" borderId="39" xfId="0" applyFont="1" applyFill="1" applyBorder="1" applyAlignment="1">
      <alignment horizontal="center" vertical="center"/>
    </xf>
    <xf numFmtId="0" fontId="1" fillId="0" borderId="28" xfId="0" applyFont="1" applyBorder="1" applyAlignment="1">
      <alignment horizontal="justify" vertical="center" wrapText="1"/>
    </xf>
    <xf numFmtId="0" fontId="3" fillId="2" borderId="32" xfId="0" applyFont="1" applyFill="1" applyBorder="1" applyAlignment="1">
      <alignment horizontal="center" vertical="center"/>
    </xf>
    <xf numFmtId="0" fontId="3" fillId="2" borderId="8" xfId="0" applyFont="1" applyFill="1" applyBorder="1" applyAlignment="1">
      <alignment horizontal="center" vertical="center"/>
    </xf>
    <xf numFmtId="0" fontId="1" fillId="0" borderId="28" xfId="0" applyFont="1" applyBorder="1" applyAlignment="1">
      <alignment horizontal="center" vertical="center"/>
    </xf>
    <xf numFmtId="0" fontId="3" fillId="2" borderId="41" xfId="0" applyFont="1" applyFill="1" applyBorder="1" applyAlignment="1">
      <alignment horizontal="center" vertical="center" wrapText="1"/>
    </xf>
    <xf numFmtId="0" fontId="3" fillId="2" borderId="42"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48" xfId="0" applyFont="1" applyFill="1" applyBorder="1" applyAlignment="1">
      <alignment horizontal="center" vertical="center"/>
    </xf>
    <xf numFmtId="0" fontId="3" fillId="2" borderId="51" xfId="0" applyFont="1" applyFill="1" applyBorder="1" applyAlignment="1">
      <alignment horizontal="center" vertical="center"/>
    </xf>
    <xf numFmtId="0" fontId="3" fillId="8" borderId="40" xfId="0" applyFont="1" applyFill="1" applyBorder="1" applyAlignment="1">
      <alignment horizontal="left" vertical="center"/>
    </xf>
    <xf numFmtId="0" fontId="3" fillId="8" borderId="33"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2" borderId="33" xfId="0" applyFont="1" applyFill="1" applyBorder="1" applyAlignment="1">
      <alignment horizontal="center" vertical="center" wrapText="1"/>
    </xf>
    <xf numFmtId="0" fontId="3" fillId="2" borderId="47" xfId="0" applyFont="1" applyFill="1" applyBorder="1" applyAlignment="1">
      <alignment horizontal="center" vertical="center" wrapText="1"/>
    </xf>
    <xf numFmtId="3" fontId="1" fillId="0" borderId="9"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30" xfId="0" applyFont="1" applyBorder="1" applyAlignment="1">
      <alignment horizontal="center" vertical="center" wrapText="1"/>
    </xf>
    <xf numFmtId="0" fontId="1" fillId="12" borderId="15" xfId="0" applyFont="1" applyFill="1" applyBorder="1" applyAlignment="1">
      <alignment horizontal="center" vertical="center" wrapText="1"/>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1" fillId="0" borderId="51" xfId="0" applyFont="1" applyBorder="1" applyAlignment="1">
      <alignment horizontal="left" vertical="center" wrapText="1"/>
    </xf>
    <xf numFmtId="0" fontId="1" fillId="0" borderId="15" xfId="0" applyFont="1" applyBorder="1" applyAlignment="1">
      <alignment horizontal="left" vertical="center"/>
    </xf>
    <xf numFmtId="0" fontId="3" fillId="2" borderId="16" xfId="0" applyFont="1" applyFill="1" applyBorder="1" applyAlignment="1">
      <alignment horizontal="center" vertical="center"/>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1" fillId="0" borderId="14" xfId="0" applyFont="1" applyBorder="1" applyAlignment="1">
      <alignment horizontal="left"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5"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0"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2" xfId="0" applyFont="1" applyBorder="1" applyAlignment="1">
      <alignment horizontal="center" vertical="center" wrapText="1"/>
    </xf>
    <xf numFmtId="0" fontId="0" fillId="0" borderId="63" xfId="0" applyBorder="1" applyAlignment="1">
      <alignment horizontal="center" vertical="center"/>
    </xf>
    <xf numFmtId="0" fontId="0" fillId="0" borderId="64" xfId="0" applyBorder="1" applyAlignment="1">
      <alignment horizontal="center" vertical="center"/>
    </xf>
    <xf numFmtId="0" fontId="3" fillId="12" borderId="44" xfId="0" applyFont="1" applyFill="1" applyBorder="1" applyAlignment="1">
      <alignment horizontal="center" vertical="center" wrapText="1"/>
    </xf>
    <xf numFmtId="0" fontId="3" fillId="12" borderId="31" xfId="0" applyFont="1" applyFill="1" applyBorder="1" applyAlignment="1">
      <alignment horizontal="center" vertical="center" wrapText="1"/>
    </xf>
    <xf numFmtId="0" fontId="3" fillId="12" borderId="62" xfId="0" applyFont="1" applyFill="1" applyBorder="1" applyAlignment="1">
      <alignment horizontal="center" vertical="center" wrapText="1"/>
    </xf>
    <xf numFmtId="0" fontId="1" fillId="0" borderId="0" xfId="2" applyAlignment="1">
      <alignment horizontal="center" vertical="center" wrapText="1"/>
    </xf>
    <xf numFmtId="0" fontId="1" fillId="0" borderId="0" xfId="2" applyAlignment="1">
      <alignment horizontal="center" vertical="center"/>
    </xf>
    <xf numFmtId="0" fontId="14" fillId="18" borderId="3" xfId="2" applyFont="1" applyFill="1" applyBorder="1" applyAlignment="1">
      <alignment horizontal="center" vertical="center" wrapText="1"/>
    </xf>
    <xf numFmtId="0" fontId="14" fillId="18" borderId="8" xfId="2" applyFont="1" applyFill="1" applyBorder="1" applyAlignment="1">
      <alignment horizontal="center" vertical="center" wrapText="1"/>
    </xf>
    <xf numFmtId="0" fontId="14" fillId="18" borderId="12" xfId="2" applyFont="1" applyFill="1" applyBorder="1" applyAlignment="1">
      <alignment horizontal="center" vertical="center" wrapText="1"/>
    </xf>
    <xf numFmtId="0" fontId="14" fillId="18" borderId="18" xfId="2" applyFont="1" applyFill="1" applyBorder="1" applyAlignment="1">
      <alignment horizontal="center" vertical="center" wrapText="1"/>
    </xf>
    <xf numFmtId="0" fontId="14" fillId="0" borderId="35" xfId="2" applyFont="1" applyBorder="1" applyAlignment="1">
      <alignment horizontal="center" vertical="center" wrapText="1"/>
    </xf>
    <xf numFmtId="0" fontId="4" fillId="0" borderId="0" xfId="2" applyFont="1" applyAlignment="1">
      <alignment horizontal="center" vertical="center" wrapText="1"/>
    </xf>
    <xf numFmtId="0" fontId="5" fillId="0" borderId="53" xfId="0" applyFont="1" applyBorder="1" applyAlignment="1">
      <alignment horizontal="center" vertical="center"/>
    </xf>
    <xf numFmtId="0" fontId="5" fillId="0" borderId="51" xfId="0" applyFont="1" applyBorder="1" applyAlignment="1">
      <alignment horizontal="center" vertical="center"/>
    </xf>
    <xf numFmtId="0" fontId="4" fillId="0" borderId="32" xfId="0" applyFont="1" applyBorder="1" applyAlignment="1">
      <alignment horizontal="center" vertical="center" wrapText="1"/>
    </xf>
    <xf numFmtId="0" fontId="4" fillId="0" borderId="20"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31"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17" xfId="0" applyFont="1" applyBorder="1" applyAlignment="1">
      <alignment horizontal="justify" vertical="center" wrapText="1"/>
    </xf>
    <xf numFmtId="0" fontId="1" fillId="0" borderId="15" xfId="0" applyFont="1" applyBorder="1" applyAlignment="1">
      <alignment horizontal="center" vertical="center"/>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1"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7" xfId="0" applyFont="1" applyFill="1" applyBorder="1" applyAlignment="1">
      <alignment horizontal="center" vertical="center" wrapText="1"/>
    </xf>
    <xf numFmtId="0" fontId="5" fillId="13" borderId="38" xfId="0" applyFont="1" applyFill="1" applyBorder="1" applyAlignment="1">
      <alignment horizontal="center" vertical="center" wrapText="1"/>
    </xf>
    <xf numFmtId="0" fontId="5" fillId="13" borderId="39" xfId="0" applyFont="1" applyFill="1" applyBorder="1" applyAlignment="1">
      <alignment horizontal="center" vertical="center" wrapText="1"/>
    </xf>
    <xf numFmtId="0" fontId="4" fillId="0" borderId="5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3" xfId="0" applyFont="1" applyBorder="1" applyAlignment="1">
      <alignment horizontal="center" vertical="center" wrapText="1"/>
    </xf>
    <xf numFmtId="0" fontId="3" fillId="0" borderId="41" xfId="0" applyFont="1" applyBorder="1" applyAlignment="1">
      <alignment horizontal="center" vertical="center"/>
    </xf>
    <xf numFmtId="0" fontId="3" fillId="0" borderId="47" xfId="0" applyFont="1" applyBorder="1" applyAlignment="1">
      <alignment horizontal="center" vertical="center"/>
    </xf>
    <xf numFmtId="0" fontId="1" fillId="0" borderId="15" xfId="0" quotePrefix="1" applyFont="1" applyBorder="1" applyAlignment="1">
      <alignment horizontal="justify" vertical="center" wrapText="1"/>
    </xf>
    <xf numFmtId="0" fontId="5" fillId="0" borderId="28" xfId="0" applyFont="1" applyBorder="1" applyAlignment="1">
      <alignment horizontal="center" vertical="center"/>
    </xf>
    <xf numFmtId="0" fontId="5" fillId="0" borderId="11" xfId="0" applyFont="1" applyBorder="1" applyAlignment="1">
      <alignment horizontal="center" vertical="center"/>
    </xf>
    <xf numFmtId="0" fontId="5" fillId="0" borderId="29" xfId="0" applyFont="1" applyBorder="1" applyAlignment="1">
      <alignment horizontal="center" vertical="center"/>
    </xf>
    <xf numFmtId="0" fontId="5" fillId="0" borderId="40" xfId="0" applyFont="1" applyBorder="1" applyAlignment="1">
      <alignment horizontal="center" vertical="center" wrapText="1"/>
    </xf>
    <xf numFmtId="0" fontId="5" fillId="0" borderId="33"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2" xfId="0" applyFont="1" applyFill="1" applyBorder="1" applyAlignment="1">
      <alignment horizontal="center" vertical="center" textRotation="90" wrapText="1"/>
    </xf>
    <xf numFmtId="0" fontId="5" fillId="15" borderId="31" xfId="0" applyFont="1" applyFill="1" applyBorder="1" applyAlignment="1">
      <alignment horizontal="center" vertical="center" textRotation="90" wrapText="1"/>
    </xf>
    <xf numFmtId="0" fontId="5" fillId="15" borderId="62"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3" xfId="0" applyFont="1" applyFill="1" applyBorder="1" applyAlignment="1">
      <alignment horizontal="center" vertical="center"/>
    </xf>
    <xf numFmtId="0" fontId="3" fillId="13" borderId="9" xfId="0" applyFont="1" applyFill="1" applyBorder="1" applyAlignment="1">
      <alignment horizontal="center" vertical="center"/>
    </xf>
    <xf numFmtId="0" fontId="1" fillId="0" borderId="16" xfId="0" applyFont="1" applyBorder="1" applyAlignment="1">
      <alignment horizontal="center" vertical="center" wrapText="1"/>
    </xf>
    <xf numFmtId="0" fontId="1" fillId="0" borderId="54"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0"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56" xfId="0" applyFont="1" applyBorder="1" applyAlignment="1">
      <alignment horizontal="center"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0" fontId="3" fillId="0" borderId="13" xfId="0" applyFont="1" applyBorder="1" applyAlignment="1">
      <alignment horizontal="center" vertical="center" wrapText="1"/>
    </xf>
    <xf numFmtId="164" fontId="0" fillId="0" borderId="9" xfId="0" applyNumberFormat="1" applyBorder="1" applyAlignment="1">
      <alignment horizontal="justify" vertical="center" wrapText="1"/>
    </xf>
    <xf numFmtId="164" fontId="0" fillId="0" borderId="13" xfId="0" applyNumberFormat="1" applyBorder="1" applyAlignment="1">
      <alignment horizontal="justify" vertical="center" wrapText="1"/>
    </xf>
    <xf numFmtId="164" fontId="0" fillId="0" borderId="14" xfId="0" applyNumberFormat="1" applyBorder="1" applyAlignment="1">
      <alignment horizontal="justify" vertical="center" wrapText="1"/>
    </xf>
    <xf numFmtId="164" fontId="1" fillId="0" borderId="9" xfId="0" applyNumberFormat="1" applyFont="1" applyBorder="1" applyAlignment="1">
      <alignment horizontal="justify" vertical="center" wrapText="1"/>
    </xf>
    <xf numFmtId="164" fontId="1" fillId="0" borderId="9" xfId="0" applyNumberFormat="1" applyFont="1" applyBorder="1" applyAlignment="1">
      <alignment vertical="center" wrapText="1"/>
    </xf>
    <xf numFmtId="164" fontId="1" fillId="0" borderId="13" xfId="0" applyNumberFormat="1" applyFont="1" applyBorder="1" applyAlignment="1">
      <alignment vertical="center" wrapText="1"/>
    </xf>
    <xf numFmtId="164" fontId="1" fillId="0" borderId="14" xfId="0" applyNumberFormat="1" applyFont="1" applyBorder="1" applyAlignment="1">
      <alignment vertical="center" wrapText="1"/>
    </xf>
    <xf numFmtId="164" fontId="0" fillId="0" borderId="13" xfId="0" applyNumberFormat="1" applyBorder="1" applyAlignment="1">
      <alignment horizontal="justify" vertical="center"/>
    </xf>
    <xf numFmtId="164" fontId="0" fillId="0" borderId="14" xfId="0" applyNumberFormat="1" applyBorder="1" applyAlignment="1">
      <alignment horizontal="justify" vertical="center"/>
    </xf>
  </cellXfs>
  <cellStyles count="3">
    <cellStyle name="Normal" xfId="0" builtinId="0"/>
    <cellStyle name="Normal 2" xfId="2" xr:uid="{E738841E-AD2D-403A-A435-75FD8865071D}"/>
    <cellStyle name="Normal 3" xfId="1" xr:uid="{00000000-0005-0000-0000-000001000000}"/>
  </cellStyles>
  <dxfs count="87">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bgColor rgb="FF92D050"/>
        </patternFill>
      </fill>
    </dxf>
    <dxf>
      <fill>
        <patternFill>
          <bgColor rgb="FFFFFF00"/>
        </patternFill>
      </fill>
    </dxf>
    <dxf>
      <fill>
        <patternFill>
          <bgColor theme="8" tint="0.59996337778862885"/>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590550</xdr:colOff>
      <xdr:row>1</xdr:row>
      <xdr:rowOff>57150</xdr:rowOff>
    </xdr:from>
    <xdr:to>
      <xdr:col>3</xdr:col>
      <xdr:colOff>414617</xdr:colOff>
      <xdr:row>3</xdr:row>
      <xdr:rowOff>276225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2000" y="228600"/>
          <a:ext cx="1966632" cy="1828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29" dataDxfId="28" tableBorderDxfId="27">
  <autoFilter ref="A1:A9" xr:uid="{A08ED307-46DF-4058-8576-B4F12D86DC53}"/>
  <tableColumns count="1">
    <tableColumn id="1" xr3:uid="{F654033C-DB94-48B2-9CF5-C845E3C6B582}" name="ACTIVIDAD ADMINISTRATIVA, CONTABLE Y FINANCIERA" dataDxfId="26"/>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25" dataDxfId="24" tableBorderDxfId="23">
  <autoFilter ref="B1:B5" xr:uid="{2C7329B7-77FE-42FA-BAB1-96E2CB26287C}"/>
  <tableColumns count="1">
    <tableColumn id="1" xr3:uid="{189414B6-8727-4AFC-871A-AD559AEA99F0}" name="DEFENSA JUDICIAL" dataDxfId="22"/>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21" dataDxfId="20" tableBorderDxfId="19">
  <autoFilter ref="C1:C11" xr:uid="{5BD62607-90D6-4742-9633-CFBB7F36F46B}"/>
  <tableColumns count="1">
    <tableColumn id="1" xr3:uid="{48CEC676-4850-4B57-A713-BCAA2786389E}" name="ETAPA PRECONTRACTUAL" dataDxfId="18"/>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17" dataDxfId="16" tableBorderDxfId="15">
  <autoFilter ref="D1:D16" xr:uid="{D18E6BA4-1339-44E5-85AC-5E6D9B4BB8BD}"/>
  <tableColumns count="1">
    <tableColumn id="1" xr3:uid="{D221B870-F996-4E2C-80E1-226AFB43CD33}" name="ETAPA CONTRACTUAL" dataDxfId="14"/>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13" dataDxfId="12" tableBorderDxfId="11">
  <autoFilter ref="E1:E9" xr:uid="{48488659-8BBE-4E27-A85E-CD8C039040A5}"/>
  <tableColumns count="1">
    <tableColumn id="1" xr3:uid="{D761EA7D-96C5-4512-ACFB-B3213F79E421}" name="ETAPA POSTCONTRACTUAL" dataDxfId="10"/>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9" tableBorderDxfId="8">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7" dataDxfId="6" tableBorderDxfId="5">
  <autoFilter ref="G1:G5" xr:uid="{12E569D0-2689-4CDE-B603-9BDBD280B79D}"/>
  <tableColumns count="1">
    <tableColumn id="1" xr3:uid="{D17E0C07-6E27-464C-BDCA-03EEC997346E}" name="ACTIVIDAD DE MANEJO DE BASES DE DATOS Y SISTEMAS DE INFORMACIÓN" dataDxfId="4"/>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3" dataDxfId="2" tableBorderDxfId="1">
  <autoFilter ref="H1:H2" xr:uid="{C04A8A21-04A1-4DD5-B2B8-1087B05CCB62}"/>
  <tableColumns count="1">
    <tableColumn id="1" xr3:uid="{8F7DA3C4-2955-455A-B57E-5B82F30CD1AA}" name="ACTIVIDAD DE LA GESTIÓN DE COBRO" dataDxfId="0"/>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44"/>
  <sheetViews>
    <sheetView tabSelected="1" topLeftCell="A31" zoomScale="60" zoomScaleNormal="60" zoomScaleSheetLayoutView="90" workbookViewId="0">
      <selection activeCell="B33" sqref="B33:AQ33"/>
    </sheetView>
  </sheetViews>
  <sheetFormatPr defaultColWidth="11.42578125" defaultRowHeight="13.15"/>
  <cols>
    <col min="1" max="1" width="2.5703125" style="1" customWidth="1"/>
    <col min="2" max="2" width="17" style="2" customWidth="1"/>
    <col min="3" max="4" width="15.140625" style="2" customWidth="1"/>
    <col min="5" max="7" width="4.140625" style="2" customWidth="1"/>
    <col min="8" max="8" width="28.140625" style="3" customWidth="1"/>
    <col min="9" max="11" width="6.140625" style="3" customWidth="1"/>
    <col min="12" max="12" width="28.5703125" style="3" customWidth="1"/>
    <col min="13" max="13" width="7.5703125" style="3" customWidth="1"/>
    <col min="14" max="16" width="7.5703125" style="2" customWidth="1"/>
    <col min="17" max="17" width="39.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9" thickBot="1"/>
    <row r="2" spans="1:43" ht="26.25" customHeight="1">
      <c r="B2" s="282"/>
      <c r="C2" s="283"/>
      <c r="D2" s="283"/>
      <c r="E2" s="283"/>
      <c r="F2" s="170"/>
      <c r="G2" s="170"/>
      <c r="H2" s="288" t="s">
        <v>0</v>
      </c>
      <c r="I2" s="289"/>
      <c r="J2" s="289"/>
      <c r="K2" s="289"/>
      <c r="L2" s="289"/>
      <c r="M2" s="289"/>
      <c r="N2" s="289"/>
      <c r="O2" s="289"/>
      <c r="P2" s="289"/>
      <c r="Q2" s="289"/>
      <c r="R2" s="289"/>
      <c r="S2" s="289"/>
      <c r="T2" s="289"/>
      <c r="U2" s="289"/>
      <c r="V2" s="289"/>
      <c r="W2" s="289"/>
      <c r="X2" s="289"/>
      <c r="Y2" s="289"/>
      <c r="Z2" s="289"/>
      <c r="AA2" s="289"/>
      <c r="AB2" s="289"/>
      <c r="AC2" s="289"/>
      <c r="AD2" s="289"/>
      <c r="AE2" s="289"/>
      <c r="AF2" s="289"/>
      <c r="AG2" s="289"/>
      <c r="AH2" s="289"/>
      <c r="AI2" s="289"/>
      <c r="AJ2" s="289"/>
      <c r="AK2" s="289"/>
      <c r="AL2" s="289"/>
      <c r="AM2" s="289"/>
      <c r="AN2" s="290"/>
      <c r="AO2" s="291"/>
      <c r="AP2" s="291"/>
      <c r="AQ2" s="292"/>
    </row>
    <row r="3" spans="1:43" ht="100.5" customHeight="1">
      <c r="B3" s="284"/>
      <c r="C3" s="285"/>
      <c r="D3" s="285"/>
      <c r="E3" s="285"/>
      <c r="F3" s="167"/>
      <c r="G3" s="167"/>
      <c r="H3" s="299" t="s">
        <v>1</v>
      </c>
      <c r="I3" s="300"/>
      <c r="J3" s="300"/>
      <c r="K3" s="300"/>
      <c r="L3" s="300"/>
      <c r="M3" s="300"/>
      <c r="N3" s="300"/>
      <c r="O3" s="300"/>
      <c r="P3" s="300"/>
      <c r="Q3" s="300"/>
      <c r="R3" s="300"/>
      <c r="S3" s="300"/>
      <c r="T3" s="300"/>
      <c r="U3" s="300"/>
      <c r="V3" s="300"/>
      <c r="W3" s="300"/>
      <c r="X3" s="300"/>
      <c r="Y3" s="300"/>
      <c r="Z3" s="300"/>
      <c r="AA3" s="300"/>
      <c r="AB3" s="300"/>
      <c r="AC3" s="300"/>
      <c r="AD3" s="300"/>
      <c r="AE3" s="300"/>
      <c r="AF3" s="300"/>
      <c r="AG3" s="300"/>
      <c r="AH3" s="300"/>
      <c r="AI3" s="300"/>
      <c r="AJ3" s="300"/>
      <c r="AK3" s="300"/>
      <c r="AL3" s="300"/>
      <c r="AM3" s="300"/>
      <c r="AN3" s="293"/>
      <c r="AO3" s="294"/>
      <c r="AP3" s="294"/>
      <c r="AQ3" s="295"/>
    </row>
    <row r="4" spans="1:43" ht="29.25" customHeight="1" thickBot="1">
      <c r="B4" s="286"/>
      <c r="C4" s="287"/>
      <c r="D4" s="287"/>
      <c r="E4" s="287"/>
      <c r="F4" s="171"/>
      <c r="G4" s="171"/>
      <c r="H4" s="271" t="s">
        <v>2</v>
      </c>
      <c r="I4" s="272"/>
      <c r="J4" s="272"/>
      <c r="K4" s="272"/>
      <c r="L4" s="272"/>
      <c r="M4" s="272"/>
      <c r="N4" s="272"/>
      <c r="O4" s="272"/>
      <c r="P4" s="273"/>
      <c r="Q4" s="309" t="s">
        <v>3</v>
      </c>
      <c r="R4" s="310"/>
      <c r="S4" s="310"/>
      <c r="T4" s="310"/>
      <c r="U4" s="310"/>
      <c r="V4" s="310"/>
      <c r="W4" s="310"/>
      <c r="X4" s="310"/>
      <c r="Y4" s="310"/>
      <c r="Z4" s="310"/>
      <c r="AA4" s="310"/>
      <c r="AB4" s="310"/>
      <c r="AC4" s="310"/>
      <c r="AD4" s="310"/>
      <c r="AE4" s="272" t="s">
        <v>4</v>
      </c>
      <c r="AF4" s="272"/>
      <c r="AG4" s="272"/>
      <c r="AH4" s="272"/>
      <c r="AI4" s="272"/>
      <c r="AJ4" s="272"/>
      <c r="AK4" s="272"/>
      <c r="AL4" s="272"/>
      <c r="AM4" s="311"/>
      <c r="AN4" s="296"/>
      <c r="AO4" s="297"/>
      <c r="AP4" s="297"/>
      <c r="AQ4" s="298"/>
    </row>
    <row r="5" spans="1:43" ht="17.25" customHeight="1" thickBot="1">
      <c r="B5" s="5"/>
      <c r="C5" s="5"/>
      <c r="D5" s="6"/>
      <c r="E5" s="6"/>
      <c r="F5" s="6"/>
      <c r="G5" s="6"/>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c r="B6" s="301" t="s">
        <v>5</v>
      </c>
      <c r="C6" s="302"/>
      <c r="D6" s="302"/>
      <c r="E6" s="302"/>
      <c r="F6" s="302"/>
      <c r="G6" s="302"/>
      <c r="H6" s="302"/>
      <c r="I6" s="303" t="s">
        <v>6</v>
      </c>
      <c r="J6" s="303"/>
      <c r="K6" s="303"/>
      <c r="L6" s="303"/>
      <c r="M6" s="303"/>
      <c r="N6" s="303"/>
      <c r="O6" s="303"/>
      <c r="P6" s="303"/>
      <c r="Q6" s="303"/>
      <c r="R6" s="303"/>
      <c r="S6" s="303"/>
      <c r="T6" s="303"/>
      <c r="U6" s="303"/>
      <c r="V6" s="303"/>
      <c r="W6" s="303"/>
      <c r="X6" s="303"/>
      <c r="Y6" s="303"/>
      <c r="Z6" s="303"/>
      <c r="AA6" s="303"/>
      <c r="AB6" s="303"/>
      <c r="AC6" s="303"/>
      <c r="AD6" s="303"/>
      <c r="AE6" s="303"/>
      <c r="AF6" s="303"/>
      <c r="AG6" s="303"/>
      <c r="AH6" s="303"/>
      <c r="AI6" s="303"/>
      <c r="AJ6" s="303"/>
      <c r="AK6" s="303"/>
      <c r="AL6" s="303"/>
      <c r="AM6" s="303"/>
      <c r="AN6" s="303"/>
      <c r="AO6" s="303"/>
      <c r="AP6" s="303"/>
      <c r="AQ6" s="304"/>
    </row>
    <row r="7" spans="1:43" ht="26.25" customHeight="1" thickBot="1">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c r="B8" s="306" t="s">
        <v>7</v>
      </c>
      <c r="C8" s="307"/>
      <c r="D8" s="307"/>
      <c r="E8" s="307"/>
      <c r="F8" s="307"/>
      <c r="G8" s="307"/>
      <c r="H8" s="307"/>
      <c r="I8" s="307"/>
      <c r="J8" s="307"/>
      <c r="K8" s="307"/>
      <c r="L8" s="307"/>
      <c r="M8" s="307"/>
      <c r="N8" s="307"/>
      <c r="O8" s="307"/>
      <c r="P8" s="307"/>
      <c r="Q8" s="307"/>
      <c r="R8" s="307"/>
      <c r="S8" s="307"/>
      <c r="T8" s="307"/>
      <c r="U8" s="307"/>
      <c r="V8" s="307"/>
      <c r="W8" s="307"/>
      <c r="X8" s="307"/>
      <c r="Y8" s="307"/>
      <c r="Z8" s="307"/>
      <c r="AA8" s="307"/>
      <c r="AB8" s="307"/>
      <c r="AC8" s="307"/>
      <c r="AD8" s="307"/>
      <c r="AE8" s="307"/>
      <c r="AF8" s="307"/>
      <c r="AG8" s="307"/>
      <c r="AH8" s="307"/>
      <c r="AI8" s="307"/>
      <c r="AJ8" s="307"/>
      <c r="AK8" s="307"/>
      <c r="AL8" s="307"/>
      <c r="AM8" s="307"/>
      <c r="AN8" s="307"/>
      <c r="AO8" s="307"/>
      <c r="AP8" s="307"/>
      <c r="AQ8" s="308"/>
    </row>
    <row r="9" spans="1:43" ht="39.75" customHeight="1">
      <c r="B9" s="312" t="s">
        <v>8</v>
      </c>
      <c r="C9" s="313"/>
      <c r="D9" s="313"/>
      <c r="E9" s="313"/>
      <c r="F9" s="313"/>
      <c r="G9" s="313"/>
      <c r="H9" s="313"/>
      <c r="I9" s="313"/>
      <c r="J9" s="313"/>
      <c r="K9" s="313"/>
      <c r="L9" s="313"/>
      <c r="M9" s="314" t="s">
        <v>9</v>
      </c>
      <c r="N9" s="314"/>
      <c r="O9" s="314"/>
      <c r="P9" s="314"/>
      <c r="Q9" s="313" t="s">
        <v>10</v>
      </c>
      <c r="R9" s="313"/>
      <c r="S9" s="313"/>
      <c r="T9" s="313"/>
      <c r="U9" s="313"/>
      <c r="V9" s="313"/>
      <c r="W9" s="313"/>
      <c r="X9" s="313"/>
      <c r="Y9" s="313"/>
      <c r="Z9" s="313"/>
      <c r="AA9" s="313"/>
      <c r="AB9" s="313"/>
      <c r="AC9" s="313"/>
      <c r="AD9" s="313"/>
      <c r="AE9" s="313"/>
      <c r="AF9" s="313"/>
      <c r="AG9" s="314" t="s">
        <v>11</v>
      </c>
      <c r="AH9" s="314"/>
      <c r="AI9" s="314"/>
      <c r="AJ9" s="314"/>
      <c r="AK9" s="314" t="s">
        <v>12</v>
      </c>
      <c r="AL9" s="314"/>
      <c r="AM9" s="314"/>
      <c r="AN9" s="314"/>
      <c r="AO9" s="314"/>
      <c r="AP9" s="277" t="s">
        <v>13</v>
      </c>
      <c r="AQ9" s="315"/>
    </row>
    <row r="10" spans="1:43" ht="88.5" customHeight="1">
      <c r="B10" s="316" t="s">
        <v>14</v>
      </c>
      <c r="C10" s="317"/>
      <c r="D10" s="249" t="s">
        <v>15</v>
      </c>
      <c r="E10" s="250"/>
      <c r="F10" s="251"/>
      <c r="G10" s="249" t="s">
        <v>16</v>
      </c>
      <c r="H10" s="250"/>
      <c r="I10" s="251"/>
      <c r="J10" s="246" t="s">
        <v>17</v>
      </c>
      <c r="K10" s="247"/>
      <c r="L10" s="248"/>
      <c r="M10" s="147" t="s">
        <v>18</v>
      </c>
      <c r="N10" s="145" t="s">
        <v>19</v>
      </c>
      <c r="O10" s="277" t="s">
        <v>20</v>
      </c>
      <c r="P10" s="277"/>
      <c r="Q10" s="145" t="s">
        <v>21</v>
      </c>
      <c r="R10" s="148" t="s">
        <v>22</v>
      </c>
      <c r="S10" s="148" t="s">
        <v>23</v>
      </c>
      <c r="T10" s="148" t="s">
        <v>24</v>
      </c>
      <c r="U10" s="148" t="s">
        <v>23</v>
      </c>
      <c r="V10" s="148" t="s">
        <v>25</v>
      </c>
      <c r="W10" s="148" t="s">
        <v>23</v>
      </c>
      <c r="X10" s="148" t="s">
        <v>26</v>
      </c>
      <c r="Y10" s="148" t="s">
        <v>23</v>
      </c>
      <c r="Z10" s="148" t="s">
        <v>27</v>
      </c>
      <c r="AA10" s="148" t="s">
        <v>23</v>
      </c>
      <c r="AB10" s="99" t="s">
        <v>28</v>
      </c>
      <c r="AC10" s="145" t="s">
        <v>18</v>
      </c>
      <c r="AD10" s="145" t="s">
        <v>29</v>
      </c>
      <c r="AE10" s="277" t="s">
        <v>30</v>
      </c>
      <c r="AF10" s="277"/>
      <c r="AG10" s="277" t="s">
        <v>31</v>
      </c>
      <c r="AH10" s="277"/>
      <c r="AI10" s="277"/>
      <c r="AJ10" s="277"/>
      <c r="AK10" s="277" t="s">
        <v>32</v>
      </c>
      <c r="AL10" s="277"/>
      <c r="AM10" s="277"/>
      <c r="AN10" s="277" t="s">
        <v>33</v>
      </c>
      <c r="AO10" s="277"/>
      <c r="AP10" s="277"/>
      <c r="AQ10" s="315"/>
    </row>
    <row r="11" spans="1:43" ht="206.45" customHeight="1">
      <c r="B11" s="229" t="s">
        <v>34</v>
      </c>
      <c r="C11" s="225"/>
      <c r="D11" s="218" t="s">
        <v>35</v>
      </c>
      <c r="E11" s="219"/>
      <c r="F11" s="220"/>
      <c r="G11" s="234" t="s">
        <v>36</v>
      </c>
      <c r="H11" s="235"/>
      <c r="I11" s="236"/>
      <c r="J11" s="234" t="s">
        <v>37</v>
      </c>
      <c r="K11" s="235"/>
      <c r="L11" s="236"/>
      <c r="M11" s="16">
        <v>5</v>
      </c>
      <c r="N11" s="16">
        <v>5</v>
      </c>
      <c r="O11" s="224" t="str">
        <f>VLOOKUP(N11,Instrucciones!$C$19:$H$23,MATCH(Mapa!M11,Instrucciones!$C$18:$H$18,0),FALSE)</f>
        <v>Zona de Riesgo Extrema</v>
      </c>
      <c r="P11" s="224"/>
      <c r="Q11" s="113" t="s">
        <v>38</v>
      </c>
      <c r="R11" s="109" t="s">
        <v>39</v>
      </c>
      <c r="S11" s="110">
        <f>IFERROR(VLOOKUP(R11,Instrucciones!$J$17:$K$29,2,),0)</f>
        <v>15</v>
      </c>
      <c r="T11" s="109" t="s">
        <v>40</v>
      </c>
      <c r="U11" s="110">
        <f>IFERROR(VLOOKUP(T11,Instrucciones!$J$17:$K$29,2,),0)</f>
        <v>15</v>
      </c>
      <c r="V11" s="109" t="s">
        <v>41</v>
      </c>
      <c r="W11" s="110">
        <f>IFERROR(VLOOKUP(V11,Instrucciones!$J$17:$K$29,2,),0)</f>
        <v>20</v>
      </c>
      <c r="X11" s="109" t="s">
        <v>42</v>
      </c>
      <c r="Y11" s="110">
        <f>IFERROR(VLOOKUP(X11,Instrucciones!$J$17:$K$29,2,),0)</f>
        <v>20</v>
      </c>
      <c r="Z11" s="109" t="s">
        <v>43</v>
      </c>
      <c r="AA11" s="110">
        <f>IFERROR(VLOOKUP(Z11,Instrucciones!$J$17:$K$29,2,),0)</f>
        <v>20</v>
      </c>
      <c r="AB11" s="110">
        <f t="shared" ref="AB11:AB12" si="0">SUM(S11,U11,W11,Y11,AA11)</f>
        <v>90</v>
      </c>
      <c r="AC11" s="157">
        <f>M11-(_xlfn.IFS(R11="Mixto",VLOOKUP(AB11,Instrucciones!$U$1:$V$100,2,FALSE),R11="Correctivo",VLOOKUP(AB11,Instrucciones!$U$1:$V$100,2,FALSE),R11="Preventivo",0,R11="Detectivo",0))</f>
        <v>5</v>
      </c>
      <c r="AD11" s="110">
        <f>IF(S11&gt;10,(IF(N11=1,1,(IF((N11-(_xlfn.IFS(AB11&lt;=65,Instrucciones!$M$18,AB11&lt;=85,Instrucciones!$M$19,AB11&gt;85,Instrucciones!$M$20))=0),1,(N11-(_xlfn.IFS(AB11&lt;=65,Instrucciones!$M$18,AB11&lt;=85,Instrucciones!$M$19,AB11&gt;85,Instrucciones!$M$20))))))),N11)</f>
        <v>3</v>
      </c>
      <c r="AE11" s="224" t="str">
        <f>VLOOKUP(AD11,Instrucciones!$C$19:$H$23,MATCH(Mapa!AC11,Instrucciones!$C$18:$H$18,0),FALSE)</f>
        <v>Zona de Riesgo Extrema</v>
      </c>
      <c r="AF11" s="224"/>
      <c r="AG11" s="225" t="s">
        <v>44</v>
      </c>
      <c r="AH11" s="225"/>
      <c r="AI11" s="225"/>
      <c r="AJ11" s="225"/>
      <c r="AK11" s="225" t="s">
        <v>45</v>
      </c>
      <c r="AL11" s="232"/>
      <c r="AM11" s="232"/>
      <c r="AN11" s="225" t="s">
        <v>46</v>
      </c>
      <c r="AO11" s="225"/>
      <c r="AP11" s="225" t="s">
        <v>47</v>
      </c>
      <c r="AQ11" s="305"/>
    </row>
    <row r="12" spans="1:43" s="11" customFormat="1" ht="147" customHeight="1">
      <c r="A12" s="1"/>
      <c r="B12" s="229" t="s">
        <v>48</v>
      </c>
      <c r="C12" s="225"/>
      <c r="D12" s="218" t="s">
        <v>35</v>
      </c>
      <c r="E12" s="219"/>
      <c r="F12" s="220"/>
      <c r="G12" s="218" t="s">
        <v>49</v>
      </c>
      <c r="H12" s="219"/>
      <c r="I12" s="220"/>
      <c r="J12" s="218" t="s">
        <v>50</v>
      </c>
      <c r="K12" s="219"/>
      <c r="L12" s="220"/>
      <c r="M12" s="16">
        <v>2</v>
      </c>
      <c r="N12" s="16">
        <v>1</v>
      </c>
      <c r="O12" s="224" t="str">
        <f>VLOOKUP(N12,Instrucciones!$C$19:$H$23,MATCH(Mapa!M12,Instrucciones!$C$18:$H$18,0),FALSE)</f>
        <v>Zona de Riesgo Baja</v>
      </c>
      <c r="P12" s="224"/>
      <c r="Q12" s="113" t="s">
        <v>51</v>
      </c>
      <c r="R12" s="109" t="s">
        <v>39</v>
      </c>
      <c r="S12" s="110">
        <f>IFERROR(VLOOKUP(R12,Instrucciones!$J$17:$K$29,2,),0)</f>
        <v>15</v>
      </c>
      <c r="T12" s="109" t="s">
        <v>40</v>
      </c>
      <c r="U12" s="110">
        <f>IFERROR(VLOOKUP(T12,Instrucciones!$J$17:$K$29,2,),0)</f>
        <v>15</v>
      </c>
      <c r="V12" s="109" t="s">
        <v>41</v>
      </c>
      <c r="W12" s="110">
        <f>IFERROR(VLOOKUP(V12,Instrucciones!$J$17:$K$29,2,),0)</f>
        <v>20</v>
      </c>
      <c r="X12" s="109" t="s">
        <v>42</v>
      </c>
      <c r="Y12" s="110">
        <f>IFERROR(VLOOKUP(X12,Instrucciones!$J$17:$K$29,2,),0)</f>
        <v>20</v>
      </c>
      <c r="Z12" s="109" t="s">
        <v>43</v>
      </c>
      <c r="AA12" s="110">
        <f>IFERROR(VLOOKUP(Z12,Instrucciones!$J$17:$K$29,2,),0)</f>
        <v>20</v>
      </c>
      <c r="AB12" s="110">
        <f t="shared" si="0"/>
        <v>90</v>
      </c>
      <c r="AC12" s="157">
        <f>M12-(_xlfn.IFS(R12="Mixto",VLOOKUP(AB12,Instrucciones!$U$1:$V$100,2,FALSE),R12="Correctivo",VLOOKUP(AB12,Instrucciones!$U$1:$V$100,2,FALSE),R12="Preventivo",0,R12="Detectivo",0))</f>
        <v>2</v>
      </c>
      <c r="AD12" s="110">
        <f>IF(S12&gt;10,(IF(N12=1,1,(IF((N12-(_xlfn.IFS(AB12&lt;=65,Instrucciones!$M$18,AB12&lt;=85,Instrucciones!$M$19,AB12&gt;85,Instrucciones!$M$20))=0),1,(N12-(_xlfn.IFS(AB12&lt;=65,Instrucciones!$M$18,AB12&lt;=85,Instrucciones!$M$19,AB12&gt;85,Instrucciones!$M$20))))))),N12)</f>
        <v>1</v>
      </c>
      <c r="AE12" s="230" t="str">
        <f>VLOOKUP(AD12,Instrucciones!$C$19:$H$23,MATCH(Mapa!AC12,Instrucciones!$C$18:$H$18,0),FALSE)</f>
        <v>Zona de Riesgo Baja</v>
      </c>
      <c r="AF12" s="231"/>
      <c r="AG12" s="225" t="s">
        <v>52</v>
      </c>
      <c r="AH12" s="225"/>
      <c r="AI12" s="225"/>
      <c r="AJ12" s="225"/>
      <c r="AK12" s="225" t="s">
        <v>53</v>
      </c>
      <c r="AL12" s="232"/>
      <c r="AM12" s="232"/>
      <c r="AN12" s="218" t="s">
        <v>54</v>
      </c>
      <c r="AO12" s="220"/>
      <c r="AP12" s="218" t="s">
        <v>55</v>
      </c>
      <c r="AQ12" s="233"/>
    </row>
    <row r="13" spans="1:43" s="155" customFormat="1" ht="187.9" customHeight="1">
      <c r="A13" s="152"/>
      <c r="B13" s="217" t="s">
        <v>56</v>
      </c>
      <c r="C13" s="212"/>
      <c r="D13" s="218" t="s">
        <v>35</v>
      </c>
      <c r="E13" s="219"/>
      <c r="F13" s="220"/>
      <c r="G13" s="221" t="s">
        <v>57</v>
      </c>
      <c r="H13" s="222"/>
      <c r="I13" s="223"/>
      <c r="J13" s="218" t="s">
        <v>58</v>
      </c>
      <c r="K13" s="219"/>
      <c r="L13" s="220"/>
      <c r="M13" s="154">
        <v>2</v>
      </c>
      <c r="N13" s="154">
        <v>2</v>
      </c>
      <c r="O13" s="224" t="str">
        <f>VLOOKUP(N13,Instrucciones!$C$19:$H$23,MATCH(Mapa!M13,Instrucciones!$C$18:$H$18,0),FALSE)</f>
        <v>Zona de Riesgo Baja</v>
      </c>
      <c r="P13" s="224"/>
      <c r="Q13" s="153" t="s">
        <v>59</v>
      </c>
      <c r="R13" s="109" t="s">
        <v>39</v>
      </c>
      <c r="S13" s="110">
        <f>IFERROR(VLOOKUP(R13,Instrucciones!$J$17:$K$29,2,),0)</f>
        <v>15</v>
      </c>
      <c r="T13" s="109" t="s">
        <v>40</v>
      </c>
      <c r="U13" s="110">
        <f>IFERROR(VLOOKUP(T13,Instrucciones!$J$17:$K$29,2,),0)</f>
        <v>15</v>
      </c>
      <c r="V13" s="109" t="s">
        <v>41</v>
      </c>
      <c r="W13" s="110">
        <f>IFERROR(VLOOKUP(V13,Instrucciones!$J$17:$K$29,2,),0)</f>
        <v>20</v>
      </c>
      <c r="X13" s="109" t="s">
        <v>42</v>
      </c>
      <c r="Y13" s="110">
        <f>IFERROR(VLOOKUP(X13,Instrucciones!$J$17:$K$29,2,),0)</f>
        <v>20</v>
      </c>
      <c r="Z13" s="109" t="s">
        <v>43</v>
      </c>
      <c r="AA13" s="110">
        <f>IFERROR(VLOOKUP(Z13,Instrucciones!$J$17:$K$29,2,),0)</f>
        <v>20</v>
      </c>
      <c r="AB13" s="110">
        <f t="shared" ref="AB13:AB15" si="1">SUM(S13,U13,W13,Y13,AA13)</f>
        <v>90</v>
      </c>
      <c r="AC13" s="157">
        <f>M13-(_xlfn.IFS(R13="Mixto",VLOOKUP(AB13,Instrucciones!$U$1:$V$100,2,FALSE),R13="Correctivo",VLOOKUP(AB13,Instrucciones!$U$1:$V$100,2,FALSE),R13="Preventivo",0,R13="Detectivo",0))</f>
        <v>2</v>
      </c>
      <c r="AD13" s="110">
        <f>IF(S13&gt;10,(IF(N13=1,1,(IF((N13-(_xlfn.IFS(AB13&lt;=65,Instrucciones!$M$18,AB13&lt;=85,Instrucciones!$M$19,AB13&gt;85,Instrucciones!$M$20))=0),1,(N13-(_xlfn.IFS(AB13&lt;=65,Instrucciones!$M$18,AB13&lt;=85,Instrucciones!$M$19,AB13&gt;85,Instrucciones!$M$20))))))),N13)</f>
        <v>1</v>
      </c>
      <c r="AE13" s="224" t="str">
        <f>VLOOKUP(AD13,Instrucciones!$C$19:$H$23,MATCH(Mapa!AC13,Instrucciones!$C$18:$H$18,0),FALSE)</f>
        <v>Zona de Riesgo Baja</v>
      </c>
      <c r="AF13" s="224"/>
      <c r="AG13" s="225" t="s">
        <v>60</v>
      </c>
      <c r="AH13" s="225"/>
      <c r="AI13" s="225"/>
      <c r="AJ13" s="225"/>
      <c r="AK13" s="212" t="s">
        <v>61</v>
      </c>
      <c r="AL13" s="226"/>
      <c r="AM13" s="226"/>
      <c r="AN13" s="218" t="s">
        <v>62</v>
      </c>
      <c r="AO13" s="220"/>
      <c r="AP13" s="212" t="s">
        <v>63</v>
      </c>
      <c r="AQ13" s="213"/>
    </row>
    <row r="14" spans="1:43" ht="145.15" customHeight="1">
      <c r="B14" s="229" t="s">
        <v>64</v>
      </c>
      <c r="C14" s="225"/>
      <c r="D14" s="218" t="s">
        <v>35</v>
      </c>
      <c r="E14" s="219"/>
      <c r="F14" s="220"/>
      <c r="G14" s="234" t="s">
        <v>65</v>
      </c>
      <c r="H14" s="235"/>
      <c r="I14" s="236"/>
      <c r="J14" s="234" t="s">
        <v>66</v>
      </c>
      <c r="K14" s="235"/>
      <c r="L14" s="236"/>
      <c r="M14" s="16">
        <v>4</v>
      </c>
      <c r="N14" s="16">
        <v>2</v>
      </c>
      <c r="O14" s="224" t="str">
        <f>VLOOKUP(N14,Instrucciones!$C$19:$H$23,MATCH(Mapa!M14,Instrucciones!$C$18:$H$18,0),FALSE)</f>
        <v>Zona de Riesgo Alta</v>
      </c>
      <c r="P14" s="224"/>
      <c r="Q14" s="113" t="s">
        <v>67</v>
      </c>
      <c r="R14" s="109" t="s">
        <v>39</v>
      </c>
      <c r="S14" s="110">
        <f>IFERROR(VLOOKUP(R14,Instrucciones!$J$17:$K$29,2,),0)</f>
        <v>15</v>
      </c>
      <c r="T14" s="109" t="s">
        <v>40</v>
      </c>
      <c r="U14" s="110">
        <f>IFERROR(VLOOKUP(T14,Instrucciones!$J$17:$K$29,2,),0)</f>
        <v>15</v>
      </c>
      <c r="V14" s="109" t="s">
        <v>41</v>
      </c>
      <c r="W14" s="110">
        <f>IFERROR(VLOOKUP(V14,Instrucciones!$J$17:$K$29,2,),0)</f>
        <v>20</v>
      </c>
      <c r="X14" s="109" t="s">
        <v>42</v>
      </c>
      <c r="Y14" s="110">
        <f>IFERROR(VLOOKUP(X14,Instrucciones!$J$17:$K$29,2,),0)</f>
        <v>20</v>
      </c>
      <c r="Z14" s="109" t="s">
        <v>43</v>
      </c>
      <c r="AA14" s="110">
        <f>IFERROR(VLOOKUP(Z14,Instrucciones!$J$17:$K$29,2,),0)</f>
        <v>20</v>
      </c>
      <c r="AB14" s="110">
        <f t="shared" si="1"/>
        <v>90</v>
      </c>
      <c r="AC14" s="157">
        <f>M14-(_xlfn.IFS(R14="Mixto",VLOOKUP(AB14,Instrucciones!$U$1:$V$100,2,FALSE),R14="Correctivo",VLOOKUP(AB14,Instrucciones!$U$1:$V$100,2,FALSE),R14="Preventivo",0,R14="Detectivo",0))</f>
        <v>4</v>
      </c>
      <c r="AD14" s="110">
        <f>IF(S14&gt;10,(IF(N14=1,1,(IF((N14-(_xlfn.IFS(AB14&lt;=65,Instrucciones!$M$18,AB14&lt;=85,Instrucciones!$M$19,AB14&gt;85,Instrucciones!$M$20))=0),1,(N14-(_xlfn.IFS(AB14&lt;=65,Instrucciones!$M$18,AB14&lt;=85,Instrucciones!$M$19,AB14&gt;85,Instrucciones!$M$20))))))),N14)</f>
        <v>1</v>
      </c>
      <c r="AE14" s="224" t="str">
        <f>VLOOKUP(AD14,Instrucciones!$C$19:$H$23,MATCH(Mapa!AC14,Instrucciones!$C$18:$H$18,0),FALSE)</f>
        <v>Zona de Riesgo Alta</v>
      </c>
      <c r="AF14" s="224"/>
      <c r="AG14" s="225" t="s">
        <v>68</v>
      </c>
      <c r="AH14" s="225"/>
      <c r="AI14" s="225"/>
      <c r="AJ14" s="225"/>
      <c r="AK14" s="225" t="s">
        <v>53</v>
      </c>
      <c r="AL14" s="232"/>
      <c r="AM14" s="232"/>
      <c r="AN14" s="225" t="s">
        <v>69</v>
      </c>
      <c r="AO14" s="225"/>
      <c r="AP14" s="227" t="s">
        <v>70</v>
      </c>
      <c r="AQ14" s="228"/>
    </row>
    <row r="15" spans="1:43" s="11" customFormat="1" ht="129" customHeight="1">
      <c r="A15" s="1"/>
      <c r="B15" s="229" t="s">
        <v>71</v>
      </c>
      <c r="C15" s="225"/>
      <c r="D15" s="218" t="s">
        <v>35</v>
      </c>
      <c r="E15" s="219"/>
      <c r="F15" s="220"/>
      <c r="G15" s="218" t="s">
        <v>72</v>
      </c>
      <c r="H15" s="219"/>
      <c r="I15" s="220"/>
      <c r="J15" s="218" t="s">
        <v>73</v>
      </c>
      <c r="K15" s="219"/>
      <c r="L15" s="220"/>
      <c r="M15" s="16">
        <v>4</v>
      </c>
      <c r="N15" s="16">
        <v>4</v>
      </c>
      <c r="O15" s="224" t="str">
        <f>VLOOKUP(N15,Instrucciones!$C$19:$H$23,MATCH(Mapa!M15,Instrucciones!$C$18:$H$18,0),FALSE)</f>
        <v>Zona de Riesgo Extrema</v>
      </c>
      <c r="P15" s="224"/>
      <c r="Q15" s="113" t="s">
        <v>74</v>
      </c>
      <c r="R15" s="109" t="s">
        <v>39</v>
      </c>
      <c r="S15" s="110">
        <f>IFERROR(VLOOKUP(R15,Instrucciones!$J$17:$K$29,2,),0)</f>
        <v>15</v>
      </c>
      <c r="T15" s="109" t="s">
        <v>40</v>
      </c>
      <c r="U15" s="110">
        <f>IFERROR(VLOOKUP(T15,Instrucciones!$J$17:$K$29,2,),0)</f>
        <v>15</v>
      </c>
      <c r="V15" s="109" t="s">
        <v>41</v>
      </c>
      <c r="W15" s="110">
        <f>IFERROR(VLOOKUP(V15,Instrucciones!$J$17:$K$29,2,),0)</f>
        <v>20</v>
      </c>
      <c r="X15" s="109" t="s">
        <v>42</v>
      </c>
      <c r="Y15" s="110">
        <f>IFERROR(VLOOKUP(X15,Instrucciones!$J$17:$K$29,2,),0)</f>
        <v>20</v>
      </c>
      <c r="Z15" s="109" t="s">
        <v>43</v>
      </c>
      <c r="AA15" s="110">
        <f>IFERROR(VLOOKUP(Z15,Instrucciones!$J$17:$K$29,2,),0)</f>
        <v>20</v>
      </c>
      <c r="AB15" s="110">
        <f t="shared" si="1"/>
        <v>90</v>
      </c>
      <c r="AC15" s="157">
        <f>M15-(_xlfn.IFS(R15="Mixto",VLOOKUP(AB15,Instrucciones!$U$1:$V$100,2,FALSE),R15="Correctivo",VLOOKUP(AB15,Instrucciones!$U$1:$V$100,2,FALSE),R15="Preventivo",0,R15="Detectivo",0))</f>
        <v>4</v>
      </c>
      <c r="AD15" s="110">
        <f>IF(S15&gt;10,(IF(N15=1,1,(IF((N15-(_xlfn.IFS(AB15&lt;=65,Instrucciones!$M$18,AB15&lt;=85,Instrucciones!$M$19,AB15&gt;85,Instrucciones!$M$20))=0),1,(N15-(_xlfn.IFS(AB15&lt;=65,Instrucciones!$M$18,AB15&lt;=85,Instrucciones!$M$19,AB15&gt;85,Instrucciones!$M$20))))))),N15)</f>
        <v>2</v>
      </c>
      <c r="AE15" s="230" t="str">
        <f>VLOOKUP(AD15,Instrucciones!$C$19:$H$23,MATCH(Mapa!AC15,Instrucciones!$C$18:$H$18,0),FALSE)</f>
        <v>Zona de Riesgo Alta</v>
      </c>
      <c r="AF15" s="231"/>
      <c r="AG15" s="225" t="s">
        <v>75</v>
      </c>
      <c r="AH15" s="225"/>
      <c r="AI15" s="225"/>
      <c r="AJ15" s="225"/>
      <c r="AK15" s="225" t="s">
        <v>53</v>
      </c>
      <c r="AL15" s="232"/>
      <c r="AM15" s="232"/>
      <c r="AN15" s="218" t="s">
        <v>76</v>
      </c>
      <c r="AO15" s="220"/>
      <c r="AP15" s="218" t="s">
        <v>77</v>
      </c>
      <c r="AQ15" s="233"/>
    </row>
    <row r="16" spans="1:43" s="155" customFormat="1" ht="135" customHeight="1">
      <c r="A16" s="152"/>
      <c r="B16" s="217" t="s">
        <v>78</v>
      </c>
      <c r="C16" s="212"/>
      <c r="D16" s="218" t="s">
        <v>79</v>
      </c>
      <c r="E16" s="219"/>
      <c r="F16" s="220"/>
      <c r="G16" s="221" t="s">
        <v>80</v>
      </c>
      <c r="H16" s="222"/>
      <c r="I16" s="223"/>
      <c r="J16" s="218" t="s">
        <v>81</v>
      </c>
      <c r="K16" s="219"/>
      <c r="L16" s="220"/>
      <c r="M16" s="154">
        <v>5</v>
      </c>
      <c r="N16" s="154">
        <v>3</v>
      </c>
      <c r="O16" s="224" t="str">
        <f>VLOOKUP(N16,Instrucciones!$C$19:$H$23,MATCH(Mapa!M16,Instrucciones!$C$18:$H$18,0),FALSE)</f>
        <v>Zona de Riesgo Extrema</v>
      </c>
      <c r="P16" s="224"/>
      <c r="Q16" s="153" t="s">
        <v>82</v>
      </c>
      <c r="R16" s="109" t="s">
        <v>39</v>
      </c>
      <c r="S16" s="110">
        <f>IFERROR(VLOOKUP(R16,Instrucciones!$J$17:$K$29,2,),0)</f>
        <v>15</v>
      </c>
      <c r="T16" s="109" t="s">
        <v>40</v>
      </c>
      <c r="U16" s="110">
        <f>IFERROR(VLOOKUP(T16,Instrucciones!$J$17:$K$29,2,),0)</f>
        <v>15</v>
      </c>
      <c r="V16" s="109" t="s">
        <v>41</v>
      </c>
      <c r="W16" s="110">
        <f>IFERROR(VLOOKUP(V16,Instrucciones!$J$17:$K$29,2,),0)</f>
        <v>20</v>
      </c>
      <c r="X16" s="109" t="s">
        <v>42</v>
      </c>
      <c r="Y16" s="110">
        <f>IFERROR(VLOOKUP(X16,Instrucciones!$J$17:$K$29,2,),0)</f>
        <v>20</v>
      </c>
      <c r="Z16" s="109" t="s">
        <v>43</v>
      </c>
      <c r="AA16" s="110">
        <f>IFERROR(VLOOKUP(Z16,Instrucciones!$J$17:$K$29,2,),0)</f>
        <v>20</v>
      </c>
      <c r="AB16" s="110">
        <f t="shared" ref="AB16" si="2">SUM(S16,U16,W16,Y16,AA16)</f>
        <v>90</v>
      </c>
      <c r="AC16" s="157">
        <f>M16-(_xlfn.IFS(R16="Mixto",VLOOKUP(AB16,Instrucciones!$U$1:$V$100,2,FALSE),R16="Correctivo",VLOOKUP(AB16,Instrucciones!$U$1:$V$100,2,FALSE),R16="Preventivo",0,R16="Detectivo",0))</f>
        <v>5</v>
      </c>
      <c r="AD16" s="110">
        <f>IF(S16&gt;10,(IF(N16=1,1,(IF((N16-(_xlfn.IFS(AB16&lt;=65,Instrucciones!$M$18,AB16&lt;=85,Instrucciones!$M$19,AB16&gt;85,Instrucciones!$M$20))=0),1,(N16-(_xlfn.IFS(AB16&lt;=65,Instrucciones!$M$18,AB16&lt;=85,Instrucciones!$M$19,AB16&gt;85,Instrucciones!$M$20))))))),N16)</f>
        <v>1</v>
      </c>
      <c r="AE16" s="224" t="str">
        <f>VLOOKUP(AD16,Instrucciones!$C$19:$H$23,MATCH(Mapa!AC16,Instrucciones!$C$18:$H$18,0),FALSE)</f>
        <v>Zona de Riesgo Alta</v>
      </c>
      <c r="AF16" s="224"/>
      <c r="AG16" s="225" t="s">
        <v>83</v>
      </c>
      <c r="AH16" s="225"/>
      <c r="AI16" s="225"/>
      <c r="AJ16" s="225"/>
      <c r="AK16" s="212" t="s">
        <v>84</v>
      </c>
      <c r="AL16" s="226"/>
      <c r="AM16" s="226"/>
      <c r="AN16" s="218" t="s">
        <v>85</v>
      </c>
      <c r="AO16" s="220"/>
      <c r="AP16" s="212" t="s">
        <v>86</v>
      </c>
      <c r="AQ16" s="213"/>
    </row>
    <row r="17" spans="2:43" ht="21.75" customHeight="1" thickBot="1">
      <c r="B17" s="278" t="s">
        <v>87</v>
      </c>
      <c r="C17" s="279"/>
      <c r="D17" s="279"/>
      <c r="E17" s="279"/>
      <c r="F17" s="279"/>
      <c r="G17" s="279"/>
      <c r="H17" s="279"/>
      <c r="I17" s="279"/>
      <c r="J17" s="279"/>
      <c r="K17" s="279"/>
      <c r="L17" s="279"/>
      <c r="M17" s="279"/>
      <c r="N17" s="279"/>
      <c r="O17" s="279"/>
      <c r="P17" s="279"/>
      <c r="Q17" s="279"/>
      <c r="R17" s="279"/>
      <c r="S17" s="279"/>
      <c r="T17" s="279"/>
      <c r="U17" s="279"/>
      <c r="V17" s="279"/>
      <c r="W17" s="279"/>
      <c r="X17" s="279"/>
      <c r="Y17" s="279"/>
      <c r="Z17" s="279"/>
      <c r="AA17" s="279"/>
      <c r="AB17" s="279"/>
      <c r="AC17" s="279"/>
      <c r="AD17" s="279"/>
      <c r="AE17" s="279"/>
      <c r="AF17" s="279"/>
      <c r="AG17" s="279"/>
      <c r="AH17" s="279"/>
      <c r="AI17" s="279"/>
      <c r="AJ17" s="279"/>
      <c r="AK17" s="279"/>
      <c r="AL17" s="279"/>
      <c r="AM17" s="279"/>
      <c r="AN17" s="279"/>
      <c r="AO17" s="279"/>
      <c r="AP17" s="280"/>
      <c r="AQ17" s="281"/>
    </row>
    <row r="18" spans="2:43" ht="39.75" customHeight="1">
      <c r="B18" s="252" t="s">
        <v>88</v>
      </c>
      <c r="C18" s="253"/>
      <c r="D18" s="253"/>
      <c r="E18" s="253"/>
      <c r="F18" s="253"/>
      <c r="G18" s="253"/>
      <c r="H18" s="253"/>
      <c r="I18" s="253"/>
      <c r="J18" s="253"/>
      <c r="K18" s="253"/>
      <c r="L18" s="253"/>
      <c r="M18" s="318" t="s">
        <v>9</v>
      </c>
      <c r="N18" s="319"/>
      <c r="O18" s="319"/>
      <c r="P18" s="319"/>
      <c r="Q18" s="252" t="s">
        <v>10</v>
      </c>
      <c r="R18" s="253"/>
      <c r="S18" s="253"/>
      <c r="T18" s="253"/>
      <c r="U18" s="253"/>
      <c r="V18" s="253"/>
      <c r="W18" s="253"/>
      <c r="X18" s="253"/>
      <c r="Y18" s="253"/>
      <c r="Z18" s="253"/>
      <c r="AA18" s="253"/>
      <c r="AB18" s="253"/>
      <c r="AC18" s="253"/>
      <c r="AD18" s="253"/>
      <c r="AE18" s="253"/>
      <c r="AF18" s="320"/>
      <c r="AG18" s="254" t="s">
        <v>11</v>
      </c>
      <c r="AH18" s="255"/>
      <c r="AI18" s="255"/>
      <c r="AJ18" s="256"/>
      <c r="AK18" s="254" t="s">
        <v>12</v>
      </c>
      <c r="AL18" s="255"/>
      <c r="AM18" s="255"/>
      <c r="AN18" s="255"/>
      <c r="AO18" s="255"/>
      <c r="AP18" s="257" t="s">
        <v>13</v>
      </c>
      <c r="AQ18" s="258"/>
    </row>
    <row r="19" spans="2:43" ht="88.5" customHeight="1" thickBot="1">
      <c r="B19" s="322" t="s">
        <v>14</v>
      </c>
      <c r="C19" s="323"/>
      <c r="D19" s="323" t="s">
        <v>15</v>
      </c>
      <c r="E19" s="323"/>
      <c r="F19" s="323"/>
      <c r="G19" s="323" t="s">
        <v>16</v>
      </c>
      <c r="H19" s="323"/>
      <c r="I19" s="323"/>
      <c r="J19" s="243" t="s">
        <v>17</v>
      </c>
      <c r="K19" s="244"/>
      <c r="L19" s="245"/>
      <c r="M19" s="38" t="s">
        <v>18</v>
      </c>
      <c r="N19" s="10" t="s">
        <v>19</v>
      </c>
      <c r="O19" s="262" t="s">
        <v>20</v>
      </c>
      <c r="P19" s="243"/>
      <c r="Q19" s="37" t="s">
        <v>89</v>
      </c>
      <c r="R19" s="115" t="s">
        <v>22</v>
      </c>
      <c r="S19" s="115" t="s">
        <v>23</v>
      </c>
      <c r="T19" s="115" t="s">
        <v>24</v>
      </c>
      <c r="U19" s="115" t="s">
        <v>23</v>
      </c>
      <c r="V19" s="115" t="s">
        <v>25</v>
      </c>
      <c r="W19" s="115" t="s">
        <v>23</v>
      </c>
      <c r="X19" s="115" t="s">
        <v>26</v>
      </c>
      <c r="Y19" s="115" t="s">
        <v>23</v>
      </c>
      <c r="Z19" s="115" t="s">
        <v>27</v>
      </c>
      <c r="AA19" s="115" t="s">
        <v>23</v>
      </c>
      <c r="AB19" s="10" t="s">
        <v>28</v>
      </c>
      <c r="AC19" s="10" t="s">
        <v>18</v>
      </c>
      <c r="AD19" s="10" t="s">
        <v>29</v>
      </c>
      <c r="AE19" s="262" t="s">
        <v>30</v>
      </c>
      <c r="AF19" s="263"/>
      <c r="AG19" s="261" t="s">
        <v>31</v>
      </c>
      <c r="AH19" s="262"/>
      <c r="AI19" s="262"/>
      <c r="AJ19" s="263"/>
      <c r="AK19" s="261" t="s">
        <v>32</v>
      </c>
      <c r="AL19" s="262"/>
      <c r="AM19" s="262"/>
      <c r="AN19" s="262" t="s">
        <v>33</v>
      </c>
      <c r="AO19" s="262"/>
      <c r="AP19" s="259"/>
      <c r="AQ19" s="260"/>
    </row>
    <row r="20" spans="2:43" ht="145.9" customHeight="1" thickBot="1">
      <c r="B20" s="321" t="s">
        <v>90</v>
      </c>
      <c r="C20" s="303"/>
      <c r="D20" s="209" t="s">
        <v>35</v>
      </c>
      <c r="E20" s="209"/>
      <c r="F20" s="209"/>
      <c r="G20" s="209" t="s">
        <v>91</v>
      </c>
      <c r="H20" s="209"/>
      <c r="I20" s="209"/>
      <c r="J20" s="240" t="s">
        <v>92</v>
      </c>
      <c r="K20" s="241"/>
      <c r="L20" s="242"/>
      <c r="M20" s="39">
        <v>5</v>
      </c>
      <c r="N20" s="185">
        <v>1</v>
      </c>
      <c r="O20" s="275" t="str">
        <f>VLOOKUP(N20,Instrucciones!$C$19:$H$23,MATCH(Mapa!M20,Instrucciones!$C$18:$H$18,0),FALSE)</f>
        <v>Zona de Riesgo Alta</v>
      </c>
      <c r="P20" s="276"/>
      <c r="Q20" s="181" t="s">
        <v>93</v>
      </c>
      <c r="R20" s="186" t="s">
        <v>39</v>
      </c>
      <c r="S20" s="187">
        <f>IFERROR(VLOOKUP(R20,Instrucciones!$J$17:$K$29,2,),0)</f>
        <v>15</v>
      </c>
      <c r="T20" s="186" t="s">
        <v>40</v>
      </c>
      <c r="U20" s="187">
        <f>IFERROR(VLOOKUP(T20,Instrucciones!$J$17:$K$29,2,),0)</f>
        <v>15</v>
      </c>
      <c r="V20" s="186" t="s">
        <v>41</v>
      </c>
      <c r="W20" s="187">
        <f>IFERROR(VLOOKUP(V20,Instrucciones!$J$17:$K$29,2,),0)</f>
        <v>20</v>
      </c>
      <c r="X20" s="186" t="s">
        <v>42</v>
      </c>
      <c r="Y20" s="187">
        <f>IFERROR(VLOOKUP(X20,Instrucciones!$J$17:$K$29,2,),0)</f>
        <v>20</v>
      </c>
      <c r="Z20" s="186" t="s">
        <v>43</v>
      </c>
      <c r="AA20" s="187">
        <f>IFERROR(VLOOKUP(Z20,Instrucciones!$J$17:$K$29,2,),0)</f>
        <v>20</v>
      </c>
      <c r="AB20" s="187">
        <f>SUM(S20,U20,W20,Y20,AA20)</f>
        <v>90</v>
      </c>
      <c r="AC20" s="169">
        <f>M20-(_xlfn.IFS(R20="Mixto",VLOOKUP(AB20,Instrucciones!$U$1:$V$100,2,FALSE),R20="Correctivo",VLOOKUP(AB20,Instrucciones!$U$1:$V$100,2,FALSE),R20="Preventivo",0,R20="Detectivo",0))</f>
        <v>5</v>
      </c>
      <c r="AD20" s="187">
        <f>IF(S20&gt;10,(IF(N20=1,1,(IF((N20-(_xlfn.IFS(AB20&lt;=65,Instrucciones!$M$18,AB20&lt;=85,Instrucciones!$M$19,AB20&gt;85,Instrucciones!$M$20))=0),1,(N20-(_xlfn.IFS(AB20&lt;=65,Instrucciones!$M$18,AB20&lt;=85,Instrucciones!$M$19,AB20&gt;85,Instrucciones!$M$20))))))),N20)</f>
        <v>1</v>
      </c>
      <c r="AE20" s="275" t="str">
        <f>VLOOKUP(AD20,Instrucciones!$C$19:$H$23,MATCH(Mapa!AC20,Instrucciones!$C$18:$H$18,0),FALSE)</f>
        <v>Zona de Riesgo Alta</v>
      </c>
      <c r="AF20" s="276"/>
      <c r="AG20" s="210" t="s">
        <v>94</v>
      </c>
      <c r="AH20" s="209"/>
      <c r="AI20" s="209"/>
      <c r="AJ20" s="214"/>
      <c r="AK20" s="209" t="s">
        <v>53</v>
      </c>
      <c r="AL20" s="274"/>
      <c r="AM20" s="274"/>
      <c r="AN20" s="200" t="s">
        <v>53</v>
      </c>
      <c r="AO20" s="200"/>
      <c r="AP20" s="210" t="s">
        <v>95</v>
      </c>
      <c r="AQ20" s="211"/>
    </row>
    <row r="21" spans="2:43" ht="21.75" customHeight="1" thickBot="1">
      <c r="B21" s="278" t="s">
        <v>96</v>
      </c>
      <c r="C21" s="279"/>
      <c r="D21" s="279"/>
      <c r="E21" s="279"/>
      <c r="F21" s="279"/>
      <c r="G21" s="279"/>
      <c r="H21" s="279"/>
      <c r="I21" s="279"/>
      <c r="J21" s="279"/>
      <c r="K21" s="279"/>
      <c r="L21" s="279"/>
      <c r="M21" s="279"/>
      <c r="N21" s="279"/>
      <c r="O21" s="279"/>
      <c r="P21" s="279"/>
      <c r="Q21" s="279"/>
      <c r="R21" s="279"/>
      <c r="S21" s="279"/>
      <c r="T21" s="279"/>
      <c r="U21" s="279"/>
      <c r="V21" s="279"/>
      <c r="W21" s="279"/>
      <c r="X21" s="279"/>
      <c r="Y21" s="279"/>
      <c r="Z21" s="279"/>
      <c r="AA21" s="279"/>
      <c r="AB21" s="279"/>
      <c r="AC21" s="279"/>
      <c r="AD21" s="279"/>
      <c r="AE21" s="279"/>
      <c r="AF21" s="279"/>
      <c r="AG21" s="279"/>
      <c r="AH21" s="279"/>
      <c r="AI21" s="279"/>
      <c r="AJ21" s="279"/>
      <c r="AK21" s="279"/>
      <c r="AL21" s="279"/>
      <c r="AM21" s="279"/>
      <c r="AN21" s="279"/>
      <c r="AO21" s="279"/>
      <c r="AP21" s="280"/>
      <c r="AQ21" s="281"/>
    </row>
    <row r="22" spans="2:43" ht="39.75" customHeight="1">
      <c r="B22" s="252" t="s">
        <v>97</v>
      </c>
      <c r="C22" s="253"/>
      <c r="D22" s="253"/>
      <c r="E22" s="253"/>
      <c r="F22" s="253"/>
      <c r="G22" s="253"/>
      <c r="H22" s="253"/>
      <c r="I22" s="253"/>
      <c r="J22" s="253"/>
      <c r="K22" s="253"/>
      <c r="L22" s="253"/>
      <c r="M22" s="318" t="s">
        <v>9</v>
      </c>
      <c r="N22" s="319"/>
      <c r="O22" s="319"/>
      <c r="P22" s="319"/>
      <c r="Q22" s="252" t="s">
        <v>10</v>
      </c>
      <c r="R22" s="253"/>
      <c r="S22" s="253"/>
      <c r="T22" s="253"/>
      <c r="U22" s="253"/>
      <c r="V22" s="253"/>
      <c r="W22" s="253"/>
      <c r="X22" s="253"/>
      <c r="Y22" s="253"/>
      <c r="Z22" s="253"/>
      <c r="AA22" s="253"/>
      <c r="AB22" s="253"/>
      <c r="AC22" s="253"/>
      <c r="AD22" s="253"/>
      <c r="AE22" s="253"/>
      <c r="AF22" s="320"/>
      <c r="AG22" s="254" t="s">
        <v>11</v>
      </c>
      <c r="AH22" s="255"/>
      <c r="AI22" s="255"/>
      <c r="AJ22" s="256"/>
      <c r="AK22" s="254" t="s">
        <v>12</v>
      </c>
      <c r="AL22" s="255"/>
      <c r="AM22" s="255"/>
      <c r="AN22" s="255"/>
      <c r="AO22" s="255"/>
      <c r="AP22" s="257" t="s">
        <v>13</v>
      </c>
      <c r="AQ22" s="258"/>
    </row>
    <row r="23" spans="2:43" ht="88.5" customHeight="1" thickBot="1">
      <c r="B23" s="261" t="s">
        <v>98</v>
      </c>
      <c r="C23" s="262"/>
      <c r="D23" s="237" t="s">
        <v>99</v>
      </c>
      <c r="E23" s="329"/>
      <c r="F23" s="329"/>
      <c r="G23" s="329"/>
      <c r="H23" s="329"/>
      <c r="I23" s="330"/>
      <c r="J23" s="237" t="s">
        <v>100</v>
      </c>
      <c r="K23" s="238"/>
      <c r="L23" s="239"/>
      <c r="M23" s="38" t="s">
        <v>18</v>
      </c>
      <c r="N23" s="10" t="s">
        <v>19</v>
      </c>
      <c r="O23" s="262" t="s">
        <v>20</v>
      </c>
      <c r="P23" s="243"/>
      <c r="Q23" s="149" t="s">
        <v>89</v>
      </c>
      <c r="R23" s="150" t="s">
        <v>22</v>
      </c>
      <c r="S23" s="150" t="s">
        <v>23</v>
      </c>
      <c r="T23" s="150" t="s">
        <v>24</v>
      </c>
      <c r="U23" s="150" t="s">
        <v>23</v>
      </c>
      <c r="V23" s="150" t="s">
        <v>25</v>
      </c>
      <c r="W23" s="150" t="s">
        <v>23</v>
      </c>
      <c r="X23" s="150" t="s">
        <v>26</v>
      </c>
      <c r="Y23" s="150" t="s">
        <v>23</v>
      </c>
      <c r="Z23" s="150" t="s">
        <v>27</v>
      </c>
      <c r="AA23" s="150" t="s">
        <v>23</v>
      </c>
      <c r="AB23" s="151" t="s">
        <v>28</v>
      </c>
      <c r="AC23" s="151" t="s">
        <v>18</v>
      </c>
      <c r="AD23" s="151" t="s">
        <v>29</v>
      </c>
      <c r="AE23" s="327" t="s">
        <v>30</v>
      </c>
      <c r="AF23" s="328"/>
      <c r="AG23" s="261" t="s">
        <v>31</v>
      </c>
      <c r="AH23" s="262"/>
      <c r="AI23" s="262"/>
      <c r="AJ23" s="263"/>
      <c r="AK23" s="261" t="s">
        <v>32</v>
      </c>
      <c r="AL23" s="262"/>
      <c r="AM23" s="262"/>
      <c r="AN23" s="262" t="s">
        <v>33</v>
      </c>
      <c r="AO23" s="262"/>
      <c r="AP23" s="325"/>
      <c r="AQ23" s="326"/>
    </row>
    <row r="24" spans="2:43" ht="82.9" customHeight="1" thickBot="1">
      <c r="B24" s="198" t="s">
        <v>101</v>
      </c>
      <c r="C24" s="200"/>
      <c r="D24" s="201" t="s">
        <v>102</v>
      </c>
      <c r="E24" s="202"/>
      <c r="F24" s="202"/>
      <c r="G24" s="202"/>
      <c r="H24" s="202"/>
      <c r="I24" s="203"/>
      <c r="J24" s="201" t="s">
        <v>103</v>
      </c>
      <c r="K24" s="202"/>
      <c r="L24" s="204"/>
      <c r="M24" s="182">
        <v>4</v>
      </c>
      <c r="N24" s="180">
        <v>2</v>
      </c>
      <c r="O24" s="205" t="str">
        <f>VLOOKUP(N24,Instrucciones!$C$19:$H$23,MATCH(Mapa!M24,Instrucciones!$C$18:$H$18,0),FALSE)</f>
        <v>Zona de Riesgo Alta</v>
      </c>
      <c r="P24" s="206"/>
      <c r="Q24" s="181" t="s">
        <v>104</v>
      </c>
      <c r="R24" s="168" t="s">
        <v>105</v>
      </c>
      <c r="S24" s="169">
        <f>IFERROR(VLOOKUP(R24,Instrucciones!$J$17:$K$29,2,),0)</f>
        <v>20</v>
      </c>
      <c r="T24" s="168" t="s">
        <v>40</v>
      </c>
      <c r="U24" s="169">
        <f>IFERROR(VLOOKUP(T24,Instrucciones!$J$17:$K$29,2,),0)</f>
        <v>15</v>
      </c>
      <c r="V24" s="168" t="s">
        <v>41</v>
      </c>
      <c r="W24" s="169">
        <f>IFERROR(VLOOKUP(V24,Instrucciones!$J$17:$K$29,2,),0)</f>
        <v>20</v>
      </c>
      <c r="X24" s="168" t="s">
        <v>106</v>
      </c>
      <c r="Y24" s="169">
        <f>IFERROR(VLOOKUP(X24,Instrucciones!$J$17:$K$29,2,),0)</f>
        <v>10</v>
      </c>
      <c r="Z24" s="168" t="s">
        <v>43</v>
      </c>
      <c r="AA24" s="169">
        <f>IFERROR(VLOOKUP(Z24,Instrucciones!$J$17:$K$29,2,),0)</f>
        <v>20</v>
      </c>
      <c r="AB24" s="169">
        <f>SUM(S24,U24,W24,Y24,AA24)</f>
        <v>85</v>
      </c>
      <c r="AC24" s="169">
        <v>4</v>
      </c>
      <c r="AD24" s="169">
        <f>IF(S24&gt;10,(IF(N24=1,1,(IF((N24-(_xlfn.IFS(AB24&lt;=65,Instrucciones!$M$18,AB24&lt;=85,Instrucciones!$M$19,AB24&gt;85,Instrucciones!$M$20))=0),1,(N24-(_xlfn.IFS(AB24&lt;=65,Instrucciones!$M$18,AB24&lt;=85,Instrucciones!$M$19,AB24&gt;85,Instrucciones!$M$20))))))),N24)</f>
        <v>1</v>
      </c>
      <c r="AE24" s="205" t="str">
        <f>VLOOKUP(AD24,Instrucciones!$C$19:$H$23,MATCH(Mapa!AC24,Instrucciones!$C$18:$H$18,0),FALSE)</f>
        <v>Zona de Riesgo Alta</v>
      </c>
      <c r="AF24" s="206"/>
      <c r="AG24" s="198" t="s">
        <v>107</v>
      </c>
      <c r="AH24" s="200"/>
      <c r="AI24" s="200"/>
      <c r="AJ24" s="207"/>
      <c r="AK24" s="198" t="s">
        <v>53</v>
      </c>
      <c r="AL24" s="208"/>
      <c r="AM24" s="208"/>
      <c r="AN24" s="209" t="s">
        <v>108</v>
      </c>
      <c r="AO24" s="209"/>
      <c r="AP24" s="324" t="s">
        <v>109</v>
      </c>
      <c r="AQ24" s="211"/>
    </row>
    <row r="25" spans="2:43" ht="77.45" customHeight="1" thickBot="1">
      <c r="B25" s="198" t="s">
        <v>101</v>
      </c>
      <c r="C25" s="200"/>
      <c r="D25" s="201" t="s">
        <v>110</v>
      </c>
      <c r="E25" s="202"/>
      <c r="F25" s="202"/>
      <c r="G25" s="202"/>
      <c r="H25" s="202"/>
      <c r="I25" s="203"/>
      <c r="J25" s="201" t="s">
        <v>111</v>
      </c>
      <c r="K25" s="202"/>
      <c r="L25" s="204"/>
      <c r="M25" s="182">
        <v>4</v>
      </c>
      <c r="N25" s="180">
        <v>2</v>
      </c>
      <c r="O25" s="205" t="str">
        <f>VLOOKUP(N25,Instrucciones!$C$19:$H$23,MATCH(Mapa!M25,Instrucciones!$C$18:$H$18,0),FALSE)</f>
        <v>Zona de Riesgo Alta</v>
      </c>
      <c r="P25" s="206"/>
      <c r="Q25" s="181" t="s">
        <v>112</v>
      </c>
      <c r="R25" s="168" t="s">
        <v>105</v>
      </c>
      <c r="S25" s="169">
        <f>IFERROR(VLOOKUP(R25,Instrucciones!$J$17:$K$29,2,),0)</f>
        <v>20</v>
      </c>
      <c r="T25" s="168" t="s">
        <v>40</v>
      </c>
      <c r="U25" s="169">
        <f>IFERROR(VLOOKUP(T25,Instrucciones!$J$17:$K$29,2,),0)</f>
        <v>15</v>
      </c>
      <c r="V25" s="168" t="s">
        <v>41</v>
      </c>
      <c r="W25" s="169">
        <f>IFERROR(VLOOKUP(V25,Instrucciones!$J$17:$K$29,2,),0)</f>
        <v>20</v>
      </c>
      <c r="X25" s="168" t="s">
        <v>106</v>
      </c>
      <c r="Y25" s="169">
        <f>IFERROR(VLOOKUP(X25,Instrucciones!$J$17:$K$29,2,),0)</f>
        <v>10</v>
      </c>
      <c r="Z25" s="168" t="s">
        <v>43</v>
      </c>
      <c r="AA25" s="169">
        <f>IFERROR(VLOOKUP(Z25,Instrucciones!$J$17:$K$29,2,),0)</f>
        <v>20</v>
      </c>
      <c r="AB25" s="169">
        <f>SUM(S25,U25,W25,Y25,AA25)</f>
        <v>85</v>
      </c>
      <c r="AC25" s="169">
        <f>M25-(_xlfn.IFS(R25="Mixto",VLOOKUP(AB25,Instrucciones!$U$1:$V$100,2,FALSE),R25="Correctivo",VLOOKUP(AB25,Instrucciones!$U$1:$V$100,2,FALSE),R25="Preventivo",0,R25="Detectivo",0))</f>
        <v>3</v>
      </c>
      <c r="AD25" s="169">
        <f>IF(S25&gt;10,(IF(N25=1,1,(IF((N25-(_xlfn.IFS(AB25&lt;=65,Instrucciones!$M$18,AB25&lt;=85,Instrucciones!$M$19,AB25&gt;85,Instrucciones!$M$20))=0),1,(N25-(_xlfn.IFS(AB25&lt;=65,Instrucciones!$M$18,AB25&lt;=85,Instrucciones!$M$19,AB25&gt;85,Instrucciones!$M$20))))))),N25)</f>
        <v>1</v>
      </c>
      <c r="AE25" s="205" t="str">
        <f>VLOOKUP(AD25,Instrucciones!$C$19:$H$23,MATCH(Mapa!AC25,Instrucciones!$C$18:$H$18,0),FALSE)</f>
        <v>Zona de Riesgo Moderada</v>
      </c>
      <c r="AF25" s="206"/>
      <c r="AG25" s="198" t="s">
        <v>113</v>
      </c>
      <c r="AH25" s="200"/>
      <c r="AI25" s="200"/>
      <c r="AJ25" s="207"/>
      <c r="AK25" s="198" t="s">
        <v>53</v>
      </c>
      <c r="AL25" s="208"/>
      <c r="AM25" s="208"/>
      <c r="AN25" s="209" t="s">
        <v>114</v>
      </c>
      <c r="AO25" s="214"/>
      <c r="AP25" s="215" t="s">
        <v>109</v>
      </c>
      <c r="AQ25" s="216"/>
    </row>
    <row r="26" spans="2:43" ht="109.9" customHeight="1" thickBot="1">
      <c r="B26" s="198" t="s">
        <v>115</v>
      </c>
      <c r="C26" s="200"/>
      <c r="D26" s="201" t="s">
        <v>116</v>
      </c>
      <c r="E26" s="202"/>
      <c r="F26" s="202"/>
      <c r="G26" s="202"/>
      <c r="H26" s="202"/>
      <c r="I26" s="203"/>
      <c r="J26" s="201" t="s">
        <v>117</v>
      </c>
      <c r="K26" s="202"/>
      <c r="L26" s="204"/>
      <c r="M26" s="182">
        <v>5</v>
      </c>
      <c r="N26" s="180">
        <v>3</v>
      </c>
      <c r="O26" s="205" t="str">
        <f>VLOOKUP(N26,Instrucciones!$C$19:$H$23,MATCH(Mapa!M26,Instrucciones!$C$18:$H$18,0),FALSE)</f>
        <v>Zona de Riesgo Extrema</v>
      </c>
      <c r="P26" s="206"/>
      <c r="Q26" s="181" t="s">
        <v>118</v>
      </c>
      <c r="R26" s="168" t="s">
        <v>105</v>
      </c>
      <c r="S26" s="169">
        <f>IFERROR(VLOOKUP(R26,Instrucciones!$J$17:$K$29,2,),0)</f>
        <v>20</v>
      </c>
      <c r="T26" s="168" t="s">
        <v>40</v>
      </c>
      <c r="U26" s="169">
        <f>IFERROR(VLOOKUP(T26,Instrucciones!$J$17:$K$29,2,),0)</f>
        <v>15</v>
      </c>
      <c r="V26" s="168" t="s">
        <v>41</v>
      </c>
      <c r="W26" s="169">
        <f>IFERROR(VLOOKUP(V26,Instrucciones!$J$17:$K$29,2,),0)</f>
        <v>20</v>
      </c>
      <c r="X26" s="168" t="s">
        <v>106</v>
      </c>
      <c r="Y26" s="169">
        <f>IFERROR(VLOOKUP(X26,Instrucciones!$J$17:$K$29,2,),0)</f>
        <v>10</v>
      </c>
      <c r="Z26" s="168" t="s">
        <v>43</v>
      </c>
      <c r="AA26" s="169">
        <f>IFERROR(VLOOKUP(Z26,Instrucciones!$J$17:$K$29,2,),0)</f>
        <v>20</v>
      </c>
      <c r="AB26" s="169">
        <f>SUM(S26,U26,W26,Y26,AA26)</f>
        <v>85</v>
      </c>
      <c r="AC26" s="169">
        <v>5</v>
      </c>
      <c r="AD26" s="169">
        <v>1</v>
      </c>
      <c r="AE26" s="205" t="str">
        <f>VLOOKUP(AD26,Instrucciones!$C$19:$H$23,MATCH(Mapa!AC26,Instrucciones!$C$18:$H$18,0),FALSE)</f>
        <v>Zona de Riesgo Alta</v>
      </c>
      <c r="AF26" s="206"/>
      <c r="AG26" s="198" t="s">
        <v>119</v>
      </c>
      <c r="AH26" s="200"/>
      <c r="AI26" s="200"/>
      <c r="AJ26" s="207"/>
      <c r="AK26" s="198" t="s">
        <v>120</v>
      </c>
      <c r="AL26" s="208"/>
      <c r="AM26" s="208"/>
      <c r="AN26" s="209" t="s">
        <v>121</v>
      </c>
      <c r="AO26" s="209"/>
      <c r="AP26" s="210" t="s">
        <v>122</v>
      </c>
      <c r="AQ26" s="211"/>
    </row>
    <row r="27" spans="2:43" ht="89.45" customHeight="1" thickBot="1">
      <c r="B27" s="188" t="s">
        <v>123</v>
      </c>
      <c r="C27" s="189"/>
      <c r="D27" s="190" t="s">
        <v>124</v>
      </c>
      <c r="E27" s="191"/>
      <c r="F27" s="191"/>
      <c r="G27" s="191"/>
      <c r="H27" s="191"/>
      <c r="I27" s="192"/>
      <c r="J27" s="190" t="s">
        <v>125</v>
      </c>
      <c r="K27" s="191"/>
      <c r="L27" s="193"/>
      <c r="M27" s="184">
        <v>3</v>
      </c>
      <c r="N27" s="183">
        <v>2</v>
      </c>
      <c r="O27" s="194" t="str">
        <f>VLOOKUP(N27,Instrucciones!$C$19:$H$23,MATCH(Mapa!M27,Instrucciones!$C$18:$H$18,0),FALSE)</f>
        <v>Zona de Riesgo Moderada</v>
      </c>
      <c r="P27" s="195"/>
      <c r="Q27" s="156" t="s">
        <v>126</v>
      </c>
      <c r="R27" s="158" t="s">
        <v>105</v>
      </c>
      <c r="S27" s="159">
        <f>IFERROR(VLOOKUP(R27,Instrucciones!$J$17:$K$29,2,),0)</f>
        <v>20</v>
      </c>
      <c r="T27" s="158" t="s">
        <v>40</v>
      </c>
      <c r="U27" s="159">
        <f>IFERROR(VLOOKUP(T27,Instrucciones!$J$17:$K$29,2,),0)</f>
        <v>15</v>
      </c>
      <c r="V27" s="158" t="s">
        <v>41</v>
      </c>
      <c r="W27" s="159">
        <f>IFERROR(VLOOKUP(V27,Instrucciones!$J$17:$K$29,2,),0)</f>
        <v>20</v>
      </c>
      <c r="X27" s="158" t="s">
        <v>106</v>
      </c>
      <c r="Y27" s="159">
        <f>IFERROR(VLOOKUP(X27,Instrucciones!$J$17:$K$29,2,),0)</f>
        <v>10</v>
      </c>
      <c r="Z27" s="158" t="s">
        <v>43</v>
      </c>
      <c r="AA27" s="159">
        <f>IFERROR(VLOOKUP(Z27,Instrucciones!$J$17:$K$29,2,),0)</f>
        <v>20</v>
      </c>
      <c r="AB27" s="159">
        <f>SUM(S27,U27,W27,Y27,AA27)</f>
        <v>85</v>
      </c>
      <c r="AC27" s="159">
        <v>2</v>
      </c>
      <c r="AD27" s="159">
        <v>2</v>
      </c>
      <c r="AE27" s="194" t="str">
        <f>VLOOKUP(AD27,Instrucciones!$C$19:$H$23,MATCH(Mapa!AC27,Instrucciones!$C$18:$H$18,0),FALSE)</f>
        <v>Zona de Riesgo Baja</v>
      </c>
      <c r="AF27" s="195"/>
      <c r="AG27" s="188" t="s">
        <v>127</v>
      </c>
      <c r="AH27" s="189"/>
      <c r="AI27" s="189"/>
      <c r="AJ27" s="196"/>
      <c r="AK27" s="188" t="s">
        <v>53</v>
      </c>
      <c r="AL27" s="197"/>
      <c r="AM27" s="197"/>
      <c r="AN27" s="189" t="s">
        <v>128</v>
      </c>
      <c r="AO27" s="189"/>
      <c r="AP27" s="198" t="s">
        <v>129</v>
      </c>
      <c r="AQ27" s="199"/>
    </row>
    <row r="28" spans="2:43" ht="21.75" customHeight="1" thickBot="1">
      <c r="B28" s="331" t="s">
        <v>130</v>
      </c>
      <c r="C28" s="332"/>
      <c r="D28" s="332"/>
      <c r="E28" s="332"/>
      <c r="F28" s="332"/>
      <c r="G28" s="332"/>
      <c r="H28" s="332"/>
      <c r="I28" s="332"/>
      <c r="J28" s="332"/>
      <c r="K28" s="332"/>
      <c r="L28" s="332"/>
      <c r="M28" s="333"/>
      <c r="N28" s="333"/>
      <c r="O28" s="333"/>
      <c r="P28" s="333"/>
      <c r="Q28" s="333"/>
      <c r="R28" s="333"/>
      <c r="S28" s="333"/>
      <c r="T28" s="333"/>
      <c r="U28" s="333"/>
      <c r="V28" s="333"/>
      <c r="W28" s="333"/>
      <c r="X28" s="333"/>
      <c r="Y28" s="333"/>
      <c r="Z28" s="333"/>
      <c r="AA28" s="333"/>
      <c r="AB28" s="333"/>
      <c r="AC28" s="333"/>
      <c r="AD28" s="333"/>
      <c r="AE28" s="333"/>
      <c r="AF28" s="333"/>
      <c r="AG28" s="333"/>
      <c r="AH28" s="333"/>
      <c r="AI28" s="333"/>
      <c r="AJ28" s="333"/>
      <c r="AK28" s="333"/>
      <c r="AL28" s="333"/>
      <c r="AM28" s="333"/>
      <c r="AN28" s="333"/>
      <c r="AO28" s="333"/>
      <c r="AP28" s="332"/>
      <c r="AQ28" s="334"/>
    </row>
    <row r="29" spans="2:43" ht="39.75" customHeight="1">
      <c r="B29" s="254" t="s">
        <v>131</v>
      </c>
      <c r="C29" s="255"/>
      <c r="D29" s="255"/>
      <c r="E29" s="255"/>
      <c r="F29" s="255"/>
      <c r="G29" s="255"/>
      <c r="H29" s="255"/>
      <c r="I29" s="255"/>
      <c r="J29" s="255"/>
      <c r="K29" s="255"/>
      <c r="L29" s="255"/>
      <c r="M29" s="319" t="s">
        <v>9</v>
      </c>
      <c r="N29" s="319"/>
      <c r="O29" s="319"/>
      <c r="P29" s="319"/>
      <c r="Q29" s="252" t="s">
        <v>132</v>
      </c>
      <c r="R29" s="253"/>
      <c r="S29" s="253"/>
      <c r="T29" s="253"/>
      <c r="U29" s="253"/>
      <c r="V29" s="253"/>
      <c r="W29" s="253"/>
      <c r="X29" s="253"/>
      <c r="Y29" s="253"/>
      <c r="Z29" s="253"/>
      <c r="AA29" s="253"/>
      <c r="AB29" s="253"/>
      <c r="AC29" s="253"/>
      <c r="AD29" s="253"/>
      <c r="AE29" s="253"/>
      <c r="AF29" s="253"/>
      <c r="AG29" s="254" t="s">
        <v>11</v>
      </c>
      <c r="AH29" s="255"/>
      <c r="AI29" s="255"/>
      <c r="AJ29" s="256"/>
      <c r="AK29" s="254" t="s">
        <v>12</v>
      </c>
      <c r="AL29" s="255"/>
      <c r="AM29" s="255"/>
      <c r="AN29" s="255"/>
      <c r="AO29" s="255"/>
      <c r="AP29" s="257" t="s">
        <v>13</v>
      </c>
      <c r="AQ29" s="258"/>
    </row>
    <row r="30" spans="2:43" ht="74.25" customHeight="1" thickBot="1">
      <c r="B30" s="142" t="s">
        <v>14</v>
      </c>
      <c r="C30" s="323" t="s">
        <v>133</v>
      </c>
      <c r="D30" s="323"/>
      <c r="E30" s="323" t="s">
        <v>134</v>
      </c>
      <c r="F30" s="323"/>
      <c r="G30" s="323"/>
      <c r="H30" s="323"/>
      <c r="I30" s="262" t="s">
        <v>135</v>
      </c>
      <c r="J30" s="262"/>
      <c r="K30" s="262"/>
      <c r="L30" s="262"/>
      <c r="M30" s="143" t="s">
        <v>18</v>
      </c>
      <c r="N30" s="10" t="s">
        <v>19</v>
      </c>
      <c r="O30" s="262" t="s">
        <v>20</v>
      </c>
      <c r="P30" s="243"/>
      <c r="Q30" s="37" t="s">
        <v>89</v>
      </c>
      <c r="R30" s="115" t="s">
        <v>22</v>
      </c>
      <c r="S30" s="115" t="s">
        <v>23</v>
      </c>
      <c r="T30" s="115" t="s">
        <v>24</v>
      </c>
      <c r="U30" s="115" t="s">
        <v>23</v>
      </c>
      <c r="V30" s="115" t="s">
        <v>25</v>
      </c>
      <c r="W30" s="115" t="s">
        <v>23</v>
      </c>
      <c r="X30" s="115" t="s">
        <v>26</v>
      </c>
      <c r="Y30" s="115" t="s">
        <v>23</v>
      </c>
      <c r="Z30" s="115" t="s">
        <v>27</v>
      </c>
      <c r="AA30" s="115" t="s">
        <v>23</v>
      </c>
      <c r="AB30" s="10" t="s">
        <v>28</v>
      </c>
      <c r="AC30" s="10" t="s">
        <v>18</v>
      </c>
      <c r="AD30" s="10" t="s">
        <v>19</v>
      </c>
      <c r="AE30" s="262" t="s">
        <v>30</v>
      </c>
      <c r="AF30" s="262"/>
      <c r="AG30" s="261" t="s">
        <v>31</v>
      </c>
      <c r="AH30" s="262"/>
      <c r="AI30" s="262"/>
      <c r="AJ30" s="263"/>
      <c r="AK30" s="261" t="s">
        <v>32</v>
      </c>
      <c r="AL30" s="262"/>
      <c r="AM30" s="262"/>
      <c r="AN30" s="262" t="s">
        <v>33</v>
      </c>
      <c r="AO30" s="262"/>
      <c r="AP30" s="259"/>
      <c r="AQ30" s="260"/>
    </row>
    <row r="31" spans="2:43" ht="262.5" customHeight="1">
      <c r="B31" s="144" t="s">
        <v>136</v>
      </c>
      <c r="C31" s="264" t="s">
        <v>137</v>
      </c>
      <c r="D31" s="264"/>
      <c r="E31" s="264" t="s">
        <v>138</v>
      </c>
      <c r="F31" s="264"/>
      <c r="G31" s="264"/>
      <c r="H31" s="264"/>
      <c r="I31" s="264" t="s">
        <v>139</v>
      </c>
      <c r="J31" s="264"/>
      <c r="K31" s="264"/>
      <c r="L31" s="264"/>
      <c r="M31" s="146">
        <v>4</v>
      </c>
      <c r="N31" s="108">
        <v>4</v>
      </c>
      <c r="O31" s="265" t="str">
        <f>VLOOKUP(N31,Instrucciones!$C$19:$H$23,MATCH(M31,Instrucciones!$C$18:$H$18,0),FALSE)</f>
        <v>Zona de Riesgo Extrema</v>
      </c>
      <c r="P31" s="266"/>
      <c r="Q31" s="164" t="s">
        <v>140</v>
      </c>
      <c r="R31" s="168" t="s">
        <v>105</v>
      </c>
      <c r="S31" s="169">
        <f>IFERROR(VLOOKUP(R31,Instrucciones!$J$17:$K$29,2,),0)</f>
        <v>20</v>
      </c>
      <c r="T31" s="168" t="s">
        <v>40</v>
      </c>
      <c r="U31" s="169">
        <f>IFERROR(VLOOKUP(T31,Instrucciones!$J$17:$K$29,2,),0)</f>
        <v>15</v>
      </c>
      <c r="V31" s="168" t="s">
        <v>41</v>
      </c>
      <c r="W31" s="169">
        <f>IFERROR(VLOOKUP(V31,Instrucciones!$J$17:$K$29,2,),0)</f>
        <v>20</v>
      </c>
      <c r="X31" s="168" t="s">
        <v>106</v>
      </c>
      <c r="Y31" s="169">
        <f>IFERROR(VLOOKUP(X31,Instrucciones!$J$17:$K$29,2,),0)</f>
        <v>10</v>
      </c>
      <c r="Z31" s="168" t="s">
        <v>43</v>
      </c>
      <c r="AA31" s="169">
        <f>IFERROR(VLOOKUP(Z31,Instrucciones!$J$17:$K$29,2,),0)</f>
        <v>20</v>
      </c>
      <c r="AB31" s="169">
        <f>SUM(S31,U31,W31,Y31,AA31)</f>
        <v>85</v>
      </c>
      <c r="AC31" s="169">
        <f>M31-(_xlfn.IFS(R31="Mixto",VLOOKUP(AB31,Instrucciones!$U$1:$V$100,2,FALSE),R31="Correctivo",VLOOKUP(AB31,Instrucciones!$U$1:$V$100,2,FALSE),R31="Preventivo",0,R31="Detectivo",0))</f>
        <v>3</v>
      </c>
      <c r="AD31" s="169">
        <f>IF(S31&gt;10,(IF(N31=1,1,(IF((N31-(_xlfn.IFS(AB31&lt;=65,Instrucciones!$M$18,AB31&lt;=85,Instrucciones!$M$19,AB31&gt;85,Instrucciones!$M$20))=0),1,(N31-(_xlfn.IFS(AB31&lt;=65,Instrucciones!$M$18,AB31&lt;=85,Instrucciones!$M$19,AB31&gt;85,Instrucciones!$M$20))))))),N31)</f>
        <v>3</v>
      </c>
      <c r="AE31" s="205" t="str">
        <f>VLOOKUP(AD31,Instrucciones!$C$19:$H$23,MATCH(Mapa!AC31,Instrucciones!$C$18:$H$18,0),FALSE)</f>
        <v>Zona de Riesgo Alta</v>
      </c>
      <c r="AF31" s="206"/>
      <c r="AG31" s="267" t="s">
        <v>141</v>
      </c>
      <c r="AH31" s="264"/>
      <c r="AI31" s="264"/>
      <c r="AJ31" s="268"/>
      <c r="AK31" s="267" t="s">
        <v>142</v>
      </c>
      <c r="AL31" s="269"/>
      <c r="AM31" s="269"/>
      <c r="AN31" s="264" t="s">
        <v>143</v>
      </c>
      <c r="AO31" s="268"/>
      <c r="AP31" s="267" t="s">
        <v>144</v>
      </c>
      <c r="AQ31" s="270"/>
    </row>
    <row r="32" spans="2:43" ht="243" customHeight="1">
      <c r="B32" s="144" t="s">
        <v>136</v>
      </c>
      <c r="C32" s="264" t="s">
        <v>145</v>
      </c>
      <c r="D32" s="264"/>
      <c r="E32" s="264" t="s">
        <v>146</v>
      </c>
      <c r="F32" s="264"/>
      <c r="G32" s="264"/>
      <c r="H32" s="264"/>
      <c r="I32" s="264" t="s">
        <v>147</v>
      </c>
      <c r="J32" s="264"/>
      <c r="K32" s="264"/>
      <c r="L32" s="264"/>
      <c r="M32" s="146">
        <v>4</v>
      </c>
      <c r="N32" s="108">
        <v>1</v>
      </c>
      <c r="O32" s="265" t="str">
        <f>VLOOKUP(N32,Instrucciones!$C$19:$H$23,MATCH(M32,Instrucciones!$C$18:$H$18,0),FALSE)</f>
        <v>Zona de Riesgo Alta</v>
      </c>
      <c r="P32" s="266"/>
      <c r="Q32" s="164" t="s">
        <v>148</v>
      </c>
      <c r="R32" s="168" t="s">
        <v>105</v>
      </c>
      <c r="S32" s="169">
        <f>IFERROR(VLOOKUP(R32,Instrucciones!$J$17:$K$29,2,),0)</f>
        <v>20</v>
      </c>
      <c r="T32" s="168" t="s">
        <v>40</v>
      </c>
      <c r="U32" s="169">
        <f>IFERROR(VLOOKUP(T32,Instrucciones!$J$17:$K$29,2,),0)</f>
        <v>15</v>
      </c>
      <c r="V32" s="168" t="s">
        <v>41</v>
      </c>
      <c r="W32" s="169">
        <f>IFERROR(VLOOKUP(V32,Instrucciones!$J$17:$K$29,2,),0)</f>
        <v>20</v>
      </c>
      <c r="X32" s="168" t="s">
        <v>106</v>
      </c>
      <c r="Y32" s="169">
        <f>IFERROR(VLOOKUP(X32,Instrucciones!$J$17:$K$29,2,),0)</f>
        <v>10</v>
      </c>
      <c r="Z32" s="168" t="s">
        <v>43</v>
      </c>
      <c r="AA32" s="169">
        <f>IFERROR(VLOOKUP(Z32,Instrucciones!$J$17:$K$29,2,),0)</f>
        <v>20</v>
      </c>
      <c r="AB32" s="169">
        <f>SUM(S32,U32,W32,Y32,AA32)</f>
        <v>85</v>
      </c>
      <c r="AC32" s="169">
        <f>M32-(_xlfn.IFS(R32="Mixto",VLOOKUP(AB32,Instrucciones!$U$1:$V$100,2,FALSE),R32="Correctivo",VLOOKUP(AB32,Instrucciones!$U$1:$V$100,2,FALSE),R32="Preventivo",0,R32="Detectivo",0))</f>
        <v>3</v>
      </c>
      <c r="AD32" s="169">
        <f>IF(S32&gt;10,(IF(N32=1,1,(IF((N32-(_xlfn.IFS(AB32&lt;=65,Instrucciones!$M$18,AB32&lt;=85,Instrucciones!$M$19,AB32&gt;85,Instrucciones!$M$20))=0),1,(N32-(_xlfn.IFS(AB32&lt;=65,Instrucciones!$M$18,AB32&lt;=85,Instrucciones!$M$19,AB32&gt;85,Instrucciones!$M$20))))))),N32)</f>
        <v>1</v>
      </c>
      <c r="AE32" s="205" t="str">
        <f>VLOOKUP(AD32,Instrucciones!$C$19:$H$23,MATCH(Mapa!AC32,Instrucciones!$C$18:$H$18,0),FALSE)</f>
        <v>Zona de Riesgo Moderada</v>
      </c>
      <c r="AF32" s="206"/>
      <c r="AG32" s="267" t="s">
        <v>141</v>
      </c>
      <c r="AH32" s="264"/>
      <c r="AI32" s="264"/>
      <c r="AJ32" s="268"/>
      <c r="AK32" s="267" t="s">
        <v>142</v>
      </c>
      <c r="AL32" s="269"/>
      <c r="AM32" s="269"/>
      <c r="AN32" s="264" t="s">
        <v>143</v>
      </c>
      <c r="AO32" s="268"/>
      <c r="AP32" s="267" t="s">
        <v>144</v>
      </c>
      <c r="AQ32" s="270"/>
    </row>
    <row r="33" spans="2:43" ht="21.75" customHeight="1" thickBot="1">
      <c r="B33" s="278" t="s">
        <v>149</v>
      </c>
      <c r="C33" s="279"/>
      <c r="D33" s="279"/>
      <c r="E33" s="279"/>
      <c r="F33" s="279"/>
      <c r="G33" s="279"/>
      <c r="H33" s="279"/>
      <c r="I33" s="279"/>
      <c r="J33" s="279"/>
      <c r="K33" s="279"/>
      <c r="L33" s="279"/>
      <c r="M33" s="280"/>
      <c r="N33" s="280"/>
      <c r="O33" s="280"/>
      <c r="P33" s="280"/>
      <c r="Q33" s="280"/>
      <c r="R33" s="280"/>
      <c r="S33" s="280"/>
      <c r="T33" s="280"/>
      <c r="U33" s="280"/>
      <c r="V33" s="280"/>
      <c r="W33" s="280"/>
      <c r="X33" s="280"/>
      <c r="Y33" s="280"/>
      <c r="Z33" s="280"/>
      <c r="AA33" s="280"/>
      <c r="AB33" s="280"/>
      <c r="AC33" s="280"/>
      <c r="AD33" s="280"/>
      <c r="AE33" s="280"/>
      <c r="AF33" s="280"/>
      <c r="AG33" s="280"/>
      <c r="AH33" s="280"/>
      <c r="AI33" s="280"/>
      <c r="AJ33" s="280"/>
      <c r="AK33" s="280"/>
      <c r="AL33" s="280"/>
      <c r="AM33" s="280"/>
      <c r="AN33" s="280"/>
      <c r="AO33" s="280"/>
      <c r="AP33" s="280"/>
      <c r="AQ33" s="281"/>
    </row>
    <row r="34" spans="2:43" ht="39.75" customHeight="1">
      <c r="B34" s="252" t="s">
        <v>150</v>
      </c>
      <c r="C34" s="253"/>
      <c r="D34" s="253"/>
      <c r="E34" s="253"/>
      <c r="F34" s="253"/>
      <c r="G34" s="253"/>
      <c r="H34" s="253"/>
      <c r="I34" s="253"/>
      <c r="J34" s="253"/>
      <c r="K34" s="253"/>
      <c r="L34" s="253"/>
      <c r="M34" s="254" t="s">
        <v>151</v>
      </c>
      <c r="N34" s="255"/>
      <c r="O34" s="255"/>
      <c r="P34" s="255"/>
      <c r="Q34" s="256"/>
      <c r="R34" s="253" t="s">
        <v>152</v>
      </c>
      <c r="S34" s="253"/>
      <c r="T34" s="253"/>
      <c r="U34" s="253"/>
      <c r="V34" s="253"/>
      <c r="W34" s="253"/>
      <c r="X34" s="253"/>
      <c r="Y34" s="253"/>
      <c r="Z34" s="253"/>
      <c r="AA34" s="253"/>
      <c r="AB34" s="253"/>
      <c r="AC34" s="253"/>
      <c r="AD34" s="253"/>
      <c r="AE34" s="253"/>
      <c r="AF34" s="253"/>
      <c r="AG34" s="253"/>
      <c r="AH34" s="253"/>
      <c r="AI34" s="253"/>
      <c r="AJ34" s="253"/>
      <c r="AK34" s="253"/>
      <c r="AL34" s="253"/>
      <c r="AM34" s="253"/>
      <c r="AN34" s="253"/>
      <c r="AO34" s="320"/>
      <c r="AP34" s="335" t="s">
        <v>13</v>
      </c>
      <c r="AQ34" s="258"/>
    </row>
    <row r="35" spans="2:43" ht="74.25" customHeight="1" thickBot="1">
      <c r="B35" s="322" t="s">
        <v>153</v>
      </c>
      <c r="C35" s="323"/>
      <c r="D35" s="351" t="s">
        <v>154</v>
      </c>
      <c r="E35" s="329"/>
      <c r="F35" s="329"/>
      <c r="G35" s="329"/>
      <c r="H35" s="329"/>
      <c r="I35" s="330"/>
      <c r="J35" s="143"/>
      <c r="K35" s="143"/>
      <c r="L35" s="160" t="s">
        <v>155</v>
      </c>
      <c r="M35" s="100" t="s">
        <v>18</v>
      </c>
      <c r="N35" s="99" t="s">
        <v>156</v>
      </c>
      <c r="O35" s="277" t="s">
        <v>157</v>
      </c>
      <c r="P35" s="277"/>
      <c r="Q35" s="101" t="s">
        <v>158</v>
      </c>
      <c r="R35" s="248" t="s">
        <v>159</v>
      </c>
      <c r="S35" s="277"/>
      <c r="T35" s="277"/>
      <c r="U35" s="277"/>
      <c r="V35" s="277"/>
      <c r="W35" s="277"/>
      <c r="X35" s="277"/>
      <c r="Y35" s="277"/>
      <c r="Z35" s="277"/>
      <c r="AA35" s="277"/>
      <c r="AB35" s="277"/>
      <c r="AC35" s="277"/>
      <c r="AD35" s="277"/>
      <c r="AE35" s="277"/>
      <c r="AF35" s="277"/>
      <c r="AG35" s="277" t="s">
        <v>160</v>
      </c>
      <c r="AH35" s="277"/>
      <c r="AI35" s="277"/>
      <c r="AJ35" s="277"/>
      <c r="AK35" s="277"/>
      <c r="AL35" s="277"/>
      <c r="AM35" s="277"/>
      <c r="AN35" s="277"/>
      <c r="AO35" s="315"/>
      <c r="AP35" s="336"/>
      <c r="AQ35" s="326"/>
    </row>
    <row r="36" spans="2:43" ht="79.900000000000006" customHeight="1" thickBot="1">
      <c r="B36" s="321"/>
      <c r="C36" s="303"/>
      <c r="D36" s="240"/>
      <c r="E36" s="241"/>
      <c r="F36" s="241"/>
      <c r="G36" s="241"/>
      <c r="H36" s="241"/>
      <c r="I36" s="345"/>
      <c r="J36" s="165"/>
      <c r="K36" s="165"/>
      <c r="L36" s="161"/>
      <c r="M36" s="70"/>
      <c r="N36" s="80"/>
      <c r="O36" s="346">
        <f>N36*M36</f>
        <v>0</v>
      </c>
      <c r="P36" s="346"/>
      <c r="Q36" s="71" t="str">
        <f>IF(O36=9,Instrucciones!M39,IF(O36&lt;=2,Instrucciones!M41,Instrucciones!M40))</f>
        <v>Oportunidad con priorización baja</v>
      </c>
      <c r="R36" s="349"/>
      <c r="S36" s="350"/>
      <c r="T36" s="350"/>
      <c r="U36" s="350"/>
      <c r="V36" s="350"/>
      <c r="W36" s="350"/>
      <c r="X36" s="350"/>
      <c r="Y36" s="350"/>
      <c r="Z36" s="350"/>
      <c r="AA36" s="350"/>
      <c r="AB36" s="350"/>
      <c r="AC36" s="350"/>
      <c r="AD36" s="350"/>
      <c r="AE36" s="350"/>
      <c r="AF36" s="350"/>
      <c r="AG36" s="347"/>
      <c r="AH36" s="347"/>
      <c r="AI36" s="347"/>
      <c r="AJ36" s="347"/>
      <c r="AK36" s="347"/>
      <c r="AL36" s="347"/>
      <c r="AM36" s="347"/>
      <c r="AN36" s="347"/>
      <c r="AO36" s="348"/>
      <c r="AP36" s="345"/>
      <c r="AQ36" s="211"/>
    </row>
    <row r="37" spans="2:43" ht="72.599999999999994" customHeight="1" thickBot="1">
      <c r="B37" s="321"/>
      <c r="C37" s="303"/>
      <c r="D37" s="240"/>
      <c r="E37" s="241"/>
      <c r="F37" s="241"/>
      <c r="G37" s="241"/>
      <c r="H37" s="241"/>
      <c r="I37" s="345"/>
      <c r="J37" s="165"/>
      <c r="K37" s="165"/>
      <c r="L37" s="161"/>
      <c r="M37" s="70"/>
      <c r="N37" s="80"/>
      <c r="O37" s="346">
        <f>N37*M37</f>
        <v>0</v>
      </c>
      <c r="P37" s="346"/>
      <c r="Q37" s="71" t="str">
        <f>IF(O37=9,Instrucciones!M39,IF(O37&lt;=2,Instrucciones!M41,Instrucciones!M40))</f>
        <v>Oportunidad con priorización baja</v>
      </c>
      <c r="R37" s="349"/>
      <c r="S37" s="350"/>
      <c r="T37" s="350"/>
      <c r="U37" s="350"/>
      <c r="V37" s="350"/>
      <c r="W37" s="350"/>
      <c r="X37" s="350"/>
      <c r="Y37" s="350"/>
      <c r="Z37" s="350"/>
      <c r="AA37" s="350"/>
      <c r="AB37" s="350"/>
      <c r="AC37" s="350"/>
      <c r="AD37" s="350"/>
      <c r="AE37" s="350"/>
      <c r="AF37" s="350"/>
      <c r="AG37" s="347"/>
      <c r="AH37" s="347"/>
      <c r="AI37" s="347"/>
      <c r="AJ37" s="347"/>
      <c r="AK37" s="347"/>
      <c r="AL37" s="347"/>
      <c r="AM37" s="347"/>
      <c r="AN37" s="347"/>
      <c r="AO37" s="348"/>
      <c r="AP37" s="345"/>
      <c r="AQ37" s="211"/>
    </row>
    <row r="38" spans="2:43" ht="24.75" customHeight="1">
      <c r="B38" s="12"/>
      <c r="C38" s="12"/>
      <c r="D38" s="12"/>
      <c r="E38" s="12"/>
      <c r="F38" s="12"/>
      <c r="G38" s="12"/>
      <c r="H38" s="12"/>
      <c r="I38" s="12"/>
      <c r="J38" s="12"/>
      <c r="K38" s="12"/>
      <c r="L38" s="12"/>
      <c r="M38" s="12"/>
      <c r="N38" s="12"/>
      <c r="O38" s="12"/>
      <c r="P38" s="12"/>
      <c r="Q38" s="12"/>
      <c r="R38" s="12"/>
      <c r="S38" s="12"/>
      <c r="T38" s="12"/>
      <c r="U38" s="12"/>
      <c r="V38" s="12"/>
      <c r="W38" s="12"/>
      <c r="X38" s="12"/>
      <c r="Y38" s="12"/>
      <c r="Z38" s="12"/>
      <c r="AA38" s="12"/>
      <c r="AB38" s="12"/>
      <c r="AC38" s="12"/>
      <c r="AD38" s="12"/>
      <c r="AE38" s="12"/>
      <c r="AF38" s="12"/>
      <c r="AG38" s="12"/>
      <c r="AH38" s="12"/>
      <c r="AI38" s="12"/>
      <c r="AJ38" s="12"/>
      <c r="AK38" s="12"/>
      <c r="AL38" s="12"/>
      <c r="AM38" s="12"/>
      <c r="AN38" s="12"/>
      <c r="AO38" s="12"/>
      <c r="AP38" s="13"/>
    </row>
    <row r="40" spans="2:43">
      <c r="B40" s="3"/>
      <c r="C40" s="3"/>
      <c r="D40" s="3"/>
      <c r="E40" s="3"/>
      <c r="F40" s="3"/>
      <c r="G40" s="3"/>
      <c r="H40" s="342" t="s">
        <v>161</v>
      </c>
      <c r="I40" s="343"/>
      <c r="J40" s="343"/>
      <c r="K40" s="343"/>
      <c r="L40" s="343"/>
      <c r="M40" s="343"/>
      <c r="N40" s="343"/>
      <c r="O40" s="343"/>
      <c r="P40" s="343"/>
      <c r="Q40" s="343"/>
      <c r="R40" s="343"/>
      <c r="S40" s="343"/>
      <c r="T40" s="343"/>
      <c r="U40" s="343"/>
      <c r="V40" s="343"/>
      <c r="W40" s="343"/>
      <c r="X40" s="343"/>
      <c r="Y40" s="343"/>
      <c r="Z40" s="343"/>
      <c r="AA40" s="343"/>
      <c r="AB40" s="343"/>
      <c r="AC40" s="343"/>
      <c r="AD40" s="343"/>
      <c r="AE40" s="343"/>
      <c r="AF40" s="343"/>
      <c r="AG40" s="343"/>
      <c r="AH40" s="343"/>
      <c r="AI40" s="343"/>
      <c r="AJ40" s="343"/>
      <c r="AK40" s="343"/>
      <c r="AL40" s="343"/>
      <c r="AM40" s="344"/>
      <c r="AN40" s="3"/>
      <c r="AO40" s="3"/>
    </row>
    <row r="41" spans="2:43" ht="30" customHeight="1">
      <c r="B41" s="3"/>
      <c r="C41" s="3"/>
      <c r="D41" s="3"/>
      <c r="E41" s="3"/>
      <c r="F41" s="3"/>
      <c r="G41" s="3"/>
      <c r="H41" s="342" t="s">
        <v>162</v>
      </c>
      <c r="I41" s="344"/>
      <c r="J41" s="166"/>
      <c r="K41" s="166"/>
      <c r="L41" s="163" t="s">
        <v>163</v>
      </c>
      <c r="M41" s="342" t="s">
        <v>164</v>
      </c>
      <c r="N41" s="343"/>
      <c r="O41" s="343"/>
      <c r="P41" s="343"/>
      <c r="Q41" s="343"/>
      <c r="R41" s="343"/>
      <c r="S41" s="343"/>
      <c r="T41" s="343"/>
      <c r="U41" s="343"/>
      <c r="V41" s="343"/>
      <c r="W41" s="343"/>
      <c r="X41" s="343"/>
      <c r="Y41" s="343"/>
      <c r="Z41" s="343"/>
      <c r="AA41" s="343"/>
      <c r="AB41" s="343"/>
      <c r="AC41" s="343"/>
      <c r="AD41" s="343"/>
      <c r="AE41" s="343"/>
      <c r="AF41" s="343"/>
      <c r="AG41" s="343"/>
      <c r="AH41" s="343"/>
      <c r="AI41" s="343"/>
      <c r="AJ41" s="343"/>
      <c r="AK41" s="343"/>
      <c r="AL41" s="343"/>
      <c r="AM41" s="344"/>
      <c r="AN41" s="3"/>
      <c r="AO41" s="3"/>
    </row>
    <row r="42" spans="2:43" ht="27.75" customHeight="1">
      <c r="B42" s="3"/>
      <c r="C42" s="3"/>
      <c r="D42" s="3"/>
      <c r="E42" s="3"/>
      <c r="F42" s="3"/>
      <c r="G42" s="3"/>
      <c r="H42" s="337">
        <v>1</v>
      </c>
      <c r="I42" s="338"/>
      <c r="J42" s="172"/>
      <c r="K42" s="172"/>
      <c r="L42" s="162">
        <v>41418</v>
      </c>
      <c r="M42" s="339" t="s">
        <v>165</v>
      </c>
      <c r="N42" s="340"/>
      <c r="O42" s="340"/>
      <c r="P42" s="340"/>
      <c r="Q42" s="340"/>
      <c r="R42" s="340"/>
      <c r="S42" s="340"/>
      <c r="T42" s="340"/>
      <c r="U42" s="340"/>
      <c r="V42" s="340"/>
      <c r="W42" s="340"/>
      <c r="X42" s="340"/>
      <c r="Y42" s="340"/>
      <c r="Z42" s="340"/>
      <c r="AA42" s="340"/>
      <c r="AB42" s="340"/>
      <c r="AC42" s="340"/>
      <c r="AD42" s="340"/>
      <c r="AE42" s="340"/>
      <c r="AF42" s="340"/>
      <c r="AG42" s="340"/>
      <c r="AH42" s="340"/>
      <c r="AI42" s="340"/>
      <c r="AJ42" s="340"/>
      <c r="AK42" s="340"/>
      <c r="AL42" s="340"/>
      <c r="AM42" s="341"/>
      <c r="AN42" s="3"/>
      <c r="AO42" s="3"/>
    </row>
    <row r="43" spans="2:43" ht="27.75" customHeight="1">
      <c r="B43" s="3"/>
      <c r="C43" s="3"/>
      <c r="D43" s="3"/>
      <c r="E43" s="3"/>
      <c r="F43" s="3"/>
      <c r="G43" s="3"/>
      <c r="H43" s="337">
        <v>2</v>
      </c>
      <c r="I43" s="338"/>
      <c r="J43" s="172"/>
      <c r="K43" s="172"/>
      <c r="L43" s="162">
        <v>45040</v>
      </c>
      <c r="M43" s="339" t="s">
        <v>166</v>
      </c>
      <c r="N43" s="340"/>
      <c r="O43" s="340"/>
      <c r="P43" s="340"/>
      <c r="Q43" s="340"/>
      <c r="R43" s="340"/>
      <c r="S43" s="340"/>
      <c r="T43" s="340"/>
      <c r="U43" s="340"/>
      <c r="V43" s="340"/>
      <c r="W43" s="340"/>
      <c r="X43" s="340"/>
      <c r="Y43" s="340"/>
      <c r="Z43" s="340"/>
      <c r="AA43" s="340"/>
      <c r="AB43" s="340"/>
      <c r="AC43" s="340"/>
      <c r="AD43" s="340"/>
      <c r="AE43" s="340"/>
      <c r="AF43" s="340"/>
      <c r="AG43" s="340"/>
      <c r="AH43" s="340"/>
      <c r="AI43" s="340"/>
      <c r="AJ43" s="340"/>
      <c r="AK43" s="340"/>
      <c r="AL43" s="340"/>
      <c r="AM43" s="341"/>
      <c r="AN43" s="3"/>
      <c r="AO43" s="3"/>
    </row>
    <row r="44" spans="2:43" ht="81" customHeight="1">
      <c r="B44" s="3"/>
      <c r="C44" s="3"/>
      <c r="D44" s="3"/>
      <c r="E44" s="3"/>
      <c r="F44" s="3"/>
      <c r="G44" s="3"/>
      <c r="H44" s="337">
        <v>3</v>
      </c>
      <c r="I44" s="338"/>
      <c r="J44" s="172"/>
      <c r="K44" s="172"/>
      <c r="L44" s="162">
        <v>45419</v>
      </c>
      <c r="M44" s="339" t="s">
        <v>167</v>
      </c>
      <c r="N44" s="340"/>
      <c r="O44" s="340"/>
      <c r="P44" s="340"/>
      <c r="Q44" s="340"/>
      <c r="R44" s="340"/>
      <c r="S44" s="340"/>
      <c r="T44" s="340"/>
      <c r="U44" s="340"/>
      <c r="V44" s="340"/>
      <c r="W44" s="340"/>
      <c r="X44" s="340"/>
      <c r="Y44" s="340"/>
      <c r="Z44" s="340"/>
      <c r="AA44" s="340"/>
      <c r="AB44" s="340"/>
      <c r="AC44" s="340"/>
      <c r="AD44" s="340"/>
      <c r="AE44" s="340"/>
      <c r="AF44" s="340"/>
      <c r="AG44" s="340"/>
      <c r="AH44" s="340"/>
      <c r="AI44" s="340"/>
      <c r="AJ44" s="340"/>
      <c r="AK44" s="340"/>
      <c r="AL44" s="340"/>
      <c r="AM44" s="341"/>
      <c r="AN44" s="3"/>
      <c r="AO44" s="3"/>
    </row>
  </sheetData>
  <mergeCells count="226">
    <mergeCell ref="AP36:AQ36"/>
    <mergeCell ref="O37:P37"/>
    <mergeCell ref="R37:AF37"/>
    <mergeCell ref="AG37:AO37"/>
    <mergeCell ref="H43:I43"/>
    <mergeCell ref="M43:AM43"/>
    <mergeCell ref="AP12:AQ12"/>
    <mergeCell ref="B13:C13"/>
    <mergeCell ref="O13:P13"/>
    <mergeCell ref="AE13:AF13"/>
    <mergeCell ref="AG13:AJ13"/>
    <mergeCell ref="AK13:AM13"/>
    <mergeCell ref="AN13:AO13"/>
    <mergeCell ref="B35:C35"/>
    <mergeCell ref="O35:P35"/>
    <mergeCell ref="D35:I35"/>
    <mergeCell ref="AG35:AO35"/>
    <mergeCell ref="R35:AF35"/>
    <mergeCell ref="AP37:AQ37"/>
    <mergeCell ref="AK30:AM30"/>
    <mergeCell ref="C32:D32"/>
    <mergeCell ref="E32:H32"/>
    <mergeCell ref="I32:L32"/>
    <mergeCell ref="O32:P32"/>
    <mergeCell ref="H44:I44"/>
    <mergeCell ref="M44:AM44"/>
    <mergeCell ref="M34:Q34"/>
    <mergeCell ref="H40:AM40"/>
    <mergeCell ref="H41:I41"/>
    <mergeCell ref="M41:AM41"/>
    <mergeCell ref="H42:I42"/>
    <mergeCell ref="M42:AM42"/>
    <mergeCell ref="B37:C37"/>
    <mergeCell ref="D37:I37"/>
    <mergeCell ref="B36:C36"/>
    <mergeCell ref="O36:P36"/>
    <mergeCell ref="D36:I36"/>
    <mergeCell ref="AG36:AO36"/>
    <mergeCell ref="R36:AF36"/>
    <mergeCell ref="R34:AO34"/>
    <mergeCell ref="AE32:AF32"/>
    <mergeCell ref="AG32:AJ32"/>
    <mergeCell ref="AK32:AM32"/>
    <mergeCell ref="AN32:AO32"/>
    <mergeCell ref="AP32:AQ32"/>
    <mergeCell ref="I30:L30"/>
    <mergeCell ref="E30:H30"/>
    <mergeCell ref="B33:AQ33"/>
    <mergeCell ref="B34:L34"/>
    <mergeCell ref="AP34:AQ35"/>
    <mergeCell ref="AN24:AO24"/>
    <mergeCell ref="AP24:AQ24"/>
    <mergeCell ref="B21:AQ21"/>
    <mergeCell ref="B24:C24"/>
    <mergeCell ref="O24:P24"/>
    <mergeCell ref="AE24:AF24"/>
    <mergeCell ref="AG24:AJ24"/>
    <mergeCell ref="AK24:AM24"/>
    <mergeCell ref="C30:D30"/>
    <mergeCell ref="AP22:AQ23"/>
    <mergeCell ref="B23:C23"/>
    <mergeCell ref="O23:P23"/>
    <mergeCell ref="AE23:AF23"/>
    <mergeCell ref="AG23:AJ23"/>
    <mergeCell ref="AK23:AM23"/>
    <mergeCell ref="AN23:AO23"/>
    <mergeCell ref="D23:I23"/>
    <mergeCell ref="M22:P22"/>
    <mergeCell ref="Q22:AF22"/>
    <mergeCell ref="AG22:AJ22"/>
    <mergeCell ref="AK22:AO22"/>
    <mergeCell ref="B28:AQ28"/>
    <mergeCell ref="B29:L29"/>
    <mergeCell ref="M29:P29"/>
    <mergeCell ref="B20:C20"/>
    <mergeCell ref="AE20:AF20"/>
    <mergeCell ref="AG20:AJ20"/>
    <mergeCell ref="B19:C19"/>
    <mergeCell ref="O19:P19"/>
    <mergeCell ref="AE19:AF19"/>
    <mergeCell ref="AG19:AJ19"/>
    <mergeCell ref="AK19:AM19"/>
    <mergeCell ref="AN19:AO19"/>
    <mergeCell ref="D19:F19"/>
    <mergeCell ref="D20:F20"/>
    <mergeCell ref="G19:I19"/>
    <mergeCell ref="G20:I20"/>
    <mergeCell ref="H3:AM3"/>
    <mergeCell ref="B6:H6"/>
    <mergeCell ref="I6:AQ6"/>
    <mergeCell ref="D24:I24"/>
    <mergeCell ref="B22:L22"/>
    <mergeCell ref="AP11:AQ11"/>
    <mergeCell ref="B8:AQ8"/>
    <mergeCell ref="B11:C11"/>
    <mergeCell ref="O11:P11"/>
    <mergeCell ref="Q4:AD4"/>
    <mergeCell ref="AE4:AM4"/>
    <mergeCell ref="B9:L9"/>
    <mergeCell ref="M9:P9"/>
    <mergeCell ref="Q9:AF9"/>
    <mergeCell ref="AG9:AJ9"/>
    <mergeCell ref="AK9:AO9"/>
    <mergeCell ref="AP9:AQ10"/>
    <mergeCell ref="B10:C10"/>
    <mergeCell ref="AP20:AQ20"/>
    <mergeCell ref="B18:L18"/>
    <mergeCell ref="M18:P18"/>
    <mergeCell ref="Q18:AF18"/>
    <mergeCell ref="AG18:AJ18"/>
    <mergeCell ref="AK18:AO18"/>
    <mergeCell ref="H4:P4"/>
    <mergeCell ref="AE11:AF11"/>
    <mergeCell ref="AG11:AJ11"/>
    <mergeCell ref="AK11:AM11"/>
    <mergeCell ref="AN11:AO11"/>
    <mergeCell ref="AK20:AM20"/>
    <mergeCell ref="AN20:AO20"/>
    <mergeCell ref="AN12:AO12"/>
    <mergeCell ref="AK12:AM12"/>
    <mergeCell ref="O12:P12"/>
    <mergeCell ref="AE12:AF12"/>
    <mergeCell ref="AG12:AJ12"/>
    <mergeCell ref="O20:P20"/>
    <mergeCell ref="O10:P10"/>
    <mergeCell ref="AE10:AF10"/>
    <mergeCell ref="AG10:AJ10"/>
    <mergeCell ref="AK10:AM10"/>
    <mergeCell ref="AN10:AO10"/>
    <mergeCell ref="B17:AQ17"/>
    <mergeCell ref="B12:C12"/>
    <mergeCell ref="AP13:AQ13"/>
    <mergeCell ref="B2:E4"/>
    <mergeCell ref="H2:AM2"/>
    <mergeCell ref="AN2:AQ4"/>
    <mergeCell ref="Q29:AF29"/>
    <mergeCell ref="AG29:AJ29"/>
    <mergeCell ref="AK29:AO29"/>
    <mergeCell ref="AP29:AQ30"/>
    <mergeCell ref="AG30:AJ30"/>
    <mergeCell ref="O30:P30"/>
    <mergeCell ref="AE30:AF30"/>
    <mergeCell ref="C31:D31"/>
    <mergeCell ref="E31:H31"/>
    <mergeCell ref="I31:L31"/>
    <mergeCell ref="AN30:AO30"/>
    <mergeCell ref="O31:P31"/>
    <mergeCell ref="AE31:AF31"/>
    <mergeCell ref="AG31:AJ31"/>
    <mergeCell ref="AK31:AM31"/>
    <mergeCell ref="AN31:AO31"/>
    <mergeCell ref="AP31:AQ31"/>
    <mergeCell ref="J10:L10"/>
    <mergeCell ref="D10:F10"/>
    <mergeCell ref="G10:I10"/>
    <mergeCell ref="D11:F11"/>
    <mergeCell ref="G11:I11"/>
    <mergeCell ref="J11:L11"/>
    <mergeCell ref="D12:F12"/>
    <mergeCell ref="D13:F13"/>
    <mergeCell ref="G12:I12"/>
    <mergeCell ref="G13:I13"/>
    <mergeCell ref="J12:L12"/>
    <mergeCell ref="J13:L13"/>
    <mergeCell ref="AP14:AQ14"/>
    <mergeCell ref="B15:C15"/>
    <mergeCell ref="D15:F15"/>
    <mergeCell ref="G15:I15"/>
    <mergeCell ref="J15:L15"/>
    <mergeCell ref="O15:P15"/>
    <mergeCell ref="AE15:AF15"/>
    <mergeCell ref="AG15:AJ15"/>
    <mergeCell ref="AK15:AM15"/>
    <mergeCell ref="AN15:AO15"/>
    <mergeCell ref="AP15:AQ15"/>
    <mergeCell ref="B14:C14"/>
    <mergeCell ref="D14:F14"/>
    <mergeCell ref="G14:I14"/>
    <mergeCell ref="J14:L14"/>
    <mergeCell ref="O14:P14"/>
    <mergeCell ref="AE14:AF14"/>
    <mergeCell ref="AG14:AJ14"/>
    <mergeCell ref="AK14:AM14"/>
    <mergeCell ref="AN14:AO14"/>
    <mergeCell ref="AP16:AQ16"/>
    <mergeCell ref="B25:C25"/>
    <mergeCell ref="D25:I25"/>
    <mergeCell ref="J25:L25"/>
    <mergeCell ref="O25:P25"/>
    <mergeCell ref="AE25:AF25"/>
    <mergeCell ref="AG25:AJ25"/>
    <mergeCell ref="AK25:AM25"/>
    <mergeCell ref="AN25:AO25"/>
    <mergeCell ref="AP25:AQ25"/>
    <mergeCell ref="B16:C16"/>
    <mergeCell ref="D16:F16"/>
    <mergeCell ref="G16:I16"/>
    <mergeCell ref="J16:L16"/>
    <mergeCell ref="O16:P16"/>
    <mergeCell ref="AE16:AF16"/>
    <mergeCell ref="AG16:AJ16"/>
    <mergeCell ref="AK16:AM16"/>
    <mergeCell ref="AN16:AO16"/>
    <mergeCell ref="J24:L24"/>
    <mergeCell ref="J23:L23"/>
    <mergeCell ref="J20:L20"/>
    <mergeCell ref="J19:L19"/>
    <mergeCell ref="AP18:AQ19"/>
    <mergeCell ref="B26:C26"/>
    <mergeCell ref="D26:I26"/>
    <mergeCell ref="J26:L26"/>
    <mergeCell ref="O26:P26"/>
    <mergeCell ref="AE26:AF26"/>
    <mergeCell ref="AG26:AJ26"/>
    <mergeCell ref="AK26:AM26"/>
    <mergeCell ref="AN26:AO26"/>
    <mergeCell ref="AP26:AQ26"/>
    <mergeCell ref="B27:C27"/>
    <mergeCell ref="D27:I27"/>
    <mergeCell ref="J27:L27"/>
    <mergeCell ref="O27:P27"/>
    <mergeCell ref="AE27:AF27"/>
    <mergeCell ref="AG27:AJ27"/>
    <mergeCell ref="AK27:AM27"/>
    <mergeCell ref="AN27:AO27"/>
    <mergeCell ref="AP27:AQ27"/>
  </mergeCells>
  <conditionalFormatting sqref="O11:P16 AE11:AF16">
    <cfRule type="containsText" dxfId="86" priority="19" stopIfTrue="1" operator="containsText" text="Zona de Riesgo moderado">
      <formula>NOT(ISERROR(SEARCH("Zona de Riesgo moderado",O11)))</formula>
    </cfRule>
    <cfRule type="containsText" dxfId="85" priority="20" stopIfTrue="1" operator="containsText" text="Zona de Riesgo Moderada">
      <formula>NOT(ISERROR(SEARCH("Zona de Riesgo Moderada",O11)))</formula>
    </cfRule>
    <cfRule type="containsText" dxfId="84" priority="21" stopIfTrue="1" operator="containsText" text="Zona de Riesgo Baja">
      <formula>NOT(ISERROR(SEARCH("Zona de Riesgo Baja",O11)))</formula>
    </cfRule>
    <cfRule type="containsText" dxfId="83" priority="22" stopIfTrue="1" operator="containsText" text="Zona de Riesgo Extrema">
      <formula>NOT(ISERROR(SEARCH("Zona de Riesgo Extrema",O11)))</formula>
    </cfRule>
    <cfRule type="containsText" dxfId="82" priority="23" stopIfTrue="1" operator="containsText" text="Zona de Riesgo Alta">
      <formula>NOT(ISERROR(SEARCH("Zona de Riesgo Alta",O11)))</formula>
    </cfRule>
    <cfRule type="containsText" dxfId="81" priority="24" stopIfTrue="1" operator="containsText" text="Zona de Riesgo Alta">
      <formula>NOT(ISERROR(SEARCH("Zona de Riesgo Alta",O11)))</formula>
    </cfRule>
  </conditionalFormatting>
  <conditionalFormatting sqref="O20:P20">
    <cfRule type="containsText" dxfId="80" priority="61" stopIfTrue="1" operator="containsText" text="Zona de Riesgo moderado">
      <formula>NOT(ISERROR(SEARCH("Zona de Riesgo moderado",O20)))</formula>
    </cfRule>
    <cfRule type="containsText" dxfId="79" priority="62" stopIfTrue="1" operator="containsText" text="Zona de Riesgo Moderada">
      <formula>NOT(ISERROR(SEARCH("Zona de Riesgo Moderada",O20)))</formula>
    </cfRule>
    <cfRule type="containsText" dxfId="78" priority="63" stopIfTrue="1" operator="containsText" text="Zona de Riesgo Baja">
      <formula>NOT(ISERROR(SEARCH("Zona de Riesgo Baja",O20)))</formula>
    </cfRule>
    <cfRule type="containsText" dxfId="77" priority="64" stopIfTrue="1" operator="containsText" text="Zona de Riesgo Extrema">
      <formula>NOT(ISERROR(SEARCH("Zona de Riesgo Extrema",O20)))</formula>
    </cfRule>
    <cfRule type="containsText" dxfId="76" priority="65" stopIfTrue="1" operator="containsText" text="Zona de Riesgo Alta">
      <formula>NOT(ISERROR(SEARCH("Zona de Riesgo Alta",O20)))</formula>
    </cfRule>
    <cfRule type="containsText" dxfId="75" priority="66" stopIfTrue="1" operator="containsText" text="Zona de Riesgo Alta">
      <formula>NOT(ISERROR(SEARCH("Zona de Riesgo Alta",O20)))</formula>
    </cfRule>
  </conditionalFormatting>
  <conditionalFormatting sqref="O24:P27">
    <cfRule type="containsText" dxfId="74" priority="49" stopIfTrue="1" operator="containsText" text="Zona de Riesgo moderado">
      <formula>NOT(ISERROR(SEARCH("Zona de Riesgo moderado",O24)))</formula>
    </cfRule>
    <cfRule type="containsText" dxfId="73" priority="50" stopIfTrue="1" operator="containsText" text="Zona de Riesgo Moderada">
      <formula>NOT(ISERROR(SEARCH("Zona de Riesgo Moderada",O24)))</formula>
    </cfRule>
    <cfRule type="containsText" dxfId="72" priority="51" stopIfTrue="1" operator="containsText" text="Zona de Riesgo Baja">
      <formula>NOT(ISERROR(SEARCH("Zona de Riesgo Baja",O24)))</formula>
    </cfRule>
    <cfRule type="containsText" dxfId="71" priority="52" stopIfTrue="1" operator="containsText" text="Zona de Riesgo Extrema">
      <formula>NOT(ISERROR(SEARCH("Zona de Riesgo Extrema",O24)))</formula>
    </cfRule>
    <cfRule type="containsText" dxfId="70" priority="53" stopIfTrue="1" operator="containsText" text="Zona de Riesgo Alta">
      <formula>NOT(ISERROR(SEARCH("Zona de Riesgo Alta",O24)))</formula>
    </cfRule>
    <cfRule type="containsText" dxfId="69" priority="54" stopIfTrue="1" operator="containsText" text="Zona de Riesgo Alta">
      <formula>NOT(ISERROR(SEARCH("Zona de Riesgo Alta",O24)))</formula>
    </cfRule>
  </conditionalFormatting>
  <conditionalFormatting sqref="O31:P32">
    <cfRule type="containsText" dxfId="68" priority="7" stopIfTrue="1" operator="containsText" text="Zona de Riesgo moderado">
      <formula>NOT(ISERROR(SEARCH("Zona de Riesgo moderado",O31)))</formula>
    </cfRule>
    <cfRule type="containsText" dxfId="67" priority="8" stopIfTrue="1" operator="containsText" text="Zona de Riesgo Moderada">
      <formula>NOT(ISERROR(SEARCH("Zona de Riesgo Moderada",O31)))</formula>
    </cfRule>
    <cfRule type="containsText" dxfId="66" priority="9" stopIfTrue="1" operator="containsText" text="Zona de Riesgo Baja">
      <formula>NOT(ISERROR(SEARCH("Zona de Riesgo Baja",O31)))</formula>
    </cfRule>
    <cfRule type="containsText" dxfId="65" priority="10" stopIfTrue="1" operator="containsText" text="Zona de Riesgo Extrema">
      <formula>NOT(ISERROR(SEARCH("Zona de Riesgo Extrema",O31)))</formula>
    </cfRule>
    <cfRule type="containsText" dxfId="64" priority="11" stopIfTrue="1" operator="containsText" text="Zona de Riesgo Alta">
      <formula>NOT(ISERROR(SEARCH("Zona de Riesgo Alta",O31)))</formula>
    </cfRule>
    <cfRule type="containsText" dxfId="63" priority="12" stopIfTrue="1" operator="containsText" text="Zona de Riesgo Alta">
      <formula>NOT(ISERROR(SEARCH("Zona de Riesgo Alta",O31)))</formula>
    </cfRule>
  </conditionalFormatting>
  <conditionalFormatting sqref="AE28">
    <cfRule type="containsText" dxfId="62" priority="136" stopIfTrue="1" operator="containsText" text="Zona de Riesgo moderado">
      <formula>NOT(ISERROR(SEARCH("Zona de Riesgo moderado",AE28)))</formula>
    </cfRule>
    <cfRule type="containsText" dxfId="61" priority="137" stopIfTrue="1" operator="containsText" text="Zona de Riesgo Moderada">
      <formula>NOT(ISERROR(SEARCH("Zona de Riesgo Moderada",AE28)))</formula>
    </cfRule>
    <cfRule type="containsText" dxfId="60" priority="138" stopIfTrue="1" operator="containsText" text="Zona de Riesgo Baja">
      <formula>NOT(ISERROR(SEARCH("Zona de Riesgo Baja",AE28)))</formula>
    </cfRule>
    <cfRule type="containsText" dxfId="59" priority="139" stopIfTrue="1" operator="containsText" text="Zona de Riesgo Extrema">
      <formula>NOT(ISERROR(SEARCH("Zona de Riesgo Extrema",AE28)))</formula>
    </cfRule>
    <cfRule type="containsText" dxfId="58" priority="140" stopIfTrue="1" operator="containsText" text="Zona de Riesgo Alta">
      <formula>NOT(ISERROR(SEARCH("Zona de Riesgo Alta",AE28)))</formula>
    </cfRule>
    <cfRule type="containsText" dxfId="57" priority="141" stopIfTrue="1" operator="containsText" text="Zona de Riesgo Alta">
      <formula>NOT(ISERROR(SEARCH("Zona de Riesgo Alta",AE28)))</formula>
    </cfRule>
  </conditionalFormatting>
  <conditionalFormatting sqref="AE33">
    <cfRule type="containsText" dxfId="56" priority="94" stopIfTrue="1" operator="containsText" text="Zona de Riesgo moderado">
      <formula>NOT(ISERROR(SEARCH("Zona de Riesgo moderado",AE33)))</formula>
    </cfRule>
    <cfRule type="containsText" dxfId="55" priority="95" stopIfTrue="1" operator="containsText" text="Zona de Riesgo Moderada">
      <formula>NOT(ISERROR(SEARCH("Zona de Riesgo Moderada",AE33)))</formula>
    </cfRule>
    <cfRule type="containsText" dxfId="54" priority="96" stopIfTrue="1" operator="containsText" text="Zona de Riesgo Baja">
      <formula>NOT(ISERROR(SEARCH("Zona de Riesgo Baja",AE33)))</formula>
    </cfRule>
    <cfRule type="containsText" dxfId="53" priority="97" stopIfTrue="1" operator="containsText" text="Zona de Riesgo Extrema">
      <formula>NOT(ISERROR(SEARCH("Zona de Riesgo Extrema",AE33)))</formula>
    </cfRule>
    <cfRule type="containsText" dxfId="52" priority="98" stopIfTrue="1" operator="containsText" text="Zona de Riesgo Alta">
      <formula>NOT(ISERROR(SEARCH("Zona de Riesgo Alta",AE33)))</formula>
    </cfRule>
    <cfRule type="containsText" dxfId="51" priority="99" stopIfTrue="1" operator="containsText" text="Zona de Riesgo Alta">
      <formula>NOT(ISERROR(SEARCH("Zona de Riesgo Alta",AE33)))</formula>
    </cfRule>
  </conditionalFormatting>
  <conditionalFormatting sqref="AE20:AF20">
    <cfRule type="containsText" dxfId="50" priority="112" stopIfTrue="1" operator="containsText" text="Zona de Riesgo moderado">
      <formula>NOT(ISERROR(SEARCH("Zona de Riesgo moderado",AE20)))</formula>
    </cfRule>
    <cfRule type="containsText" dxfId="49" priority="113" stopIfTrue="1" operator="containsText" text="Zona de Riesgo Moderada">
      <formula>NOT(ISERROR(SEARCH("Zona de Riesgo Moderada",AE20)))</formula>
    </cfRule>
    <cfRule type="containsText" dxfId="48" priority="114" stopIfTrue="1" operator="containsText" text="Zona de Riesgo Baja">
      <formula>NOT(ISERROR(SEARCH("Zona de Riesgo Baja",AE20)))</formula>
    </cfRule>
    <cfRule type="containsText" dxfId="47" priority="115" stopIfTrue="1" operator="containsText" text="Zona de Riesgo Extrema">
      <formula>NOT(ISERROR(SEARCH("Zona de Riesgo Extrema",AE20)))</formula>
    </cfRule>
    <cfRule type="containsText" dxfId="46" priority="116" stopIfTrue="1" operator="containsText" text="Zona de Riesgo Alta">
      <formula>NOT(ISERROR(SEARCH("Zona de Riesgo Alta",AE20)))</formula>
    </cfRule>
    <cfRule type="containsText" dxfId="45" priority="117" stopIfTrue="1" operator="containsText" text="Zona de Riesgo Alta">
      <formula>NOT(ISERROR(SEARCH("Zona de Riesgo Alta",AE20)))</formula>
    </cfRule>
  </conditionalFormatting>
  <conditionalFormatting sqref="AE24:AF27">
    <cfRule type="containsText" dxfId="44" priority="106" stopIfTrue="1" operator="containsText" text="Zona de Riesgo moderado">
      <formula>NOT(ISERROR(SEARCH("Zona de Riesgo moderado",AE24)))</formula>
    </cfRule>
    <cfRule type="containsText" dxfId="43" priority="107" stopIfTrue="1" operator="containsText" text="Zona de Riesgo Moderada">
      <formula>NOT(ISERROR(SEARCH("Zona de Riesgo Moderada",AE24)))</formula>
    </cfRule>
    <cfRule type="containsText" dxfId="42" priority="108" stopIfTrue="1" operator="containsText" text="Zona de Riesgo Baja">
      <formula>NOT(ISERROR(SEARCH("Zona de Riesgo Baja",AE24)))</formula>
    </cfRule>
    <cfRule type="containsText" dxfId="41" priority="109" stopIfTrue="1" operator="containsText" text="Zona de Riesgo Extrema">
      <formula>NOT(ISERROR(SEARCH("Zona de Riesgo Extrema",AE24)))</formula>
    </cfRule>
    <cfRule type="containsText" dxfId="40" priority="110" stopIfTrue="1" operator="containsText" text="Zona de Riesgo Alta">
      <formula>NOT(ISERROR(SEARCH("Zona de Riesgo Alta",AE24)))</formula>
    </cfRule>
    <cfRule type="containsText" dxfId="39" priority="111" stopIfTrue="1" operator="containsText" text="Zona de Riesgo Alta">
      <formula>NOT(ISERROR(SEARCH("Zona de Riesgo Alta",AE24)))</formula>
    </cfRule>
  </conditionalFormatting>
  <conditionalFormatting sqref="AE31:AF32">
    <cfRule type="containsText" dxfId="38" priority="1" stopIfTrue="1" operator="containsText" text="Zona de Riesgo moderado">
      <formula>NOT(ISERROR(SEARCH("Zona de Riesgo moderado",AE31)))</formula>
    </cfRule>
    <cfRule type="containsText" dxfId="37" priority="2" stopIfTrue="1" operator="containsText" text="Zona de Riesgo Moderada">
      <formula>NOT(ISERROR(SEARCH("Zona de Riesgo Moderada",AE31)))</formula>
    </cfRule>
    <cfRule type="containsText" dxfId="36" priority="3" stopIfTrue="1" operator="containsText" text="Zona de Riesgo Baja">
      <formula>NOT(ISERROR(SEARCH("Zona de Riesgo Baja",AE31)))</formula>
    </cfRule>
    <cfRule type="containsText" dxfId="35" priority="4" stopIfTrue="1" operator="containsText" text="Zona de Riesgo Extrema">
      <formula>NOT(ISERROR(SEARCH("Zona de Riesgo Extrema",AE31)))</formula>
    </cfRule>
    <cfRule type="containsText" dxfId="34" priority="5" stopIfTrue="1" operator="containsText" text="Zona de Riesgo Alta">
      <formula>NOT(ISERROR(SEARCH("Zona de Riesgo Alta",AE31)))</formula>
    </cfRule>
    <cfRule type="containsText" dxfId="33" priority="6" stopIfTrue="1" operator="containsText" text="Zona de Riesgo Alta">
      <formula>NOT(ISERROR(SEARCH("Zona de Riesgo Alta",AE31)))</formula>
    </cfRule>
  </conditionalFormatting>
  <dataValidations count="2">
    <dataValidation allowBlank="1" showInputMessage="1" showErrorMessage="1" prompt="Seleccione un riesgo de la lista" sqref="B31:B32" xr:uid="{DB5CFCB0-32B2-4C7A-96B9-854183956C6A}"/>
    <dataValidation allowBlank="1" showInputMessage="1" showErrorMessage="1" prompt="Seleccione un actividad de la lista desplegable" sqref="D24:I27" xr:uid="{92E91894-F7D8-4EAB-BC70-33945E432F45}"/>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91" operator="equal" id="{9FDF0D89-DB19-4689-9065-222A59A4FAE1}">
            <xm:f>Instrucciones!$M$41</xm:f>
            <x14:dxf>
              <fill>
                <patternFill>
                  <bgColor theme="8" tint="0.59996337778862885"/>
                </patternFill>
              </fill>
            </x14:dxf>
          </x14:cfRule>
          <x14:cfRule type="cellIs" priority="92" operator="equal" id="{1417742C-E1BB-4206-BE89-414EF7E8F497}">
            <xm:f>Instrucciones!$M$40</xm:f>
            <x14:dxf>
              <fill>
                <patternFill>
                  <bgColor rgb="FFFFFF00"/>
                </patternFill>
              </fill>
            </x14:dxf>
          </x14:cfRule>
          <x14:cfRule type="cellIs" priority="93" operator="equal" id="{2248ADC8-C748-494B-B601-FB226FE9812B}">
            <xm:f>Instrucciones!$M$39</xm:f>
            <x14:dxf>
              <fill>
                <patternFill>
                  <bgColor rgb="FF92D050"/>
                </patternFill>
              </fill>
            </x14:dxf>
          </x14:cfRule>
          <xm:sqref>Q36:Q37</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M11:M16 M24:M27</xm:sqref>
        </x14:dataValidation>
        <x14:dataValidation type="list" allowBlank="1" showInputMessage="1" showErrorMessage="1" xr:uid="{B1D863D4-9D8F-44C7-85AC-90858F307B3C}">
          <x14:formula1>
            <xm:f>Instrucciones!$J$10:$J$12</xm:f>
          </x14:formula1>
          <xm:sqref>M20</xm:sqref>
        </x14:dataValidation>
        <x14:dataValidation type="list" allowBlank="1" showInputMessage="1" showErrorMessage="1" xr:uid="{BD86A362-E3DD-4C7D-8ED2-A98A9D7563AC}">
          <x14:formula1>
            <xm:f>Instrucciones!$M$34:$O$34</xm:f>
          </x14:formula1>
          <xm:sqref>M36:M37</xm:sqref>
        </x14:dataValidation>
        <x14:dataValidation type="list" allowBlank="1" showInputMessage="1" showErrorMessage="1" xr:uid="{0AC99999-803A-4116-BFE6-985FBBAE8412}">
          <x14:formula1>
            <xm:f>Instrucciones!$L$35:$L$37</xm:f>
          </x14:formula1>
          <xm:sqref>N36:N37</xm:sqref>
        </x14:dataValidation>
        <x14:dataValidation type="list" allowBlank="1" showInputMessage="1" showErrorMessage="1" prompt="Seleccione un punto de riesgo fiscal de la lista" xr:uid="{EEEBDAF2-6D12-4F2A-B7AC-6A210F492374}">
          <x14:formula1>
            <xm:f>'Puntos de riesgo fiscal'!$F$3:$F$10</xm:f>
          </x14:formula1>
          <xm:sqref>B24:C27</xm:sqref>
        </x14:dataValidation>
        <x14:dataValidation type="list" allowBlank="1" showInputMessage="1" showErrorMessage="1" xr:uid="{A89A7B9E-7080-4AEA-9937-92B9F003A1FC}">
          <x14:formula1>
            <xm:f>Instrucciones!$B$10:$B$14</xm:f>
          </x14:formula1>
          <xm:sqref>N11:N16 N20 N24:N27</xm:sqref>
        </x14:dataValidation>
        <x14:dataValidation type="list" allowBlank="1" showInputMessage="1" showErrorMessage="1" xr:uid="{0FA4EF50-1ED1-46A4-8B3E-CD1CF2C9CA3F}">
          <x14:formula1>
            <xm:f>Instrucciones!$J$22:$J$23</xm:f>
          </x14:formula1>
          <xm:sqref>T20 T11:T16 T31:T32 T24:T27</xm:sqref>
        </x14:dataValidation>
        <x14:dataValidation type="list" allowBlank="1" showInputMessage="1" showErrorMessage="1" xr:uid="{4502807E-DCAF-40ED-97AA-77C78AB7381F}">
          <x14:formula1>
            <xm:f>Instrucciones!$J$24:$J$25</xm:f>
          </x14:formula1>
          <xm:sqref>V20 V11:V16 V31:V32 V24:V27</xm:sqref>
        </x14:dataValidation>
        <x14:dataValidation type="list" allowBlank="1" showInputMessage="1" showErrorMessage="1" xr:uid="{148B93AC-0934-4FF2-BD91-134823362450}">
          <x14:formula1>
            <xm:f>Instrucciones!$J$26:$J$27</xm:f>
          </x14:formula1>
          <xm:sqref>X20 X11:X16 X31:X32 X24:X27</xm:sqref>
        </x14:dataValidation>
        <x14:dataValidation type="list" allowBlank="1" showInputMessage="1" showErrorMessage="1" xr:uid="{25697579-510E-4E22-8E08-940898F9EDE3}">
          <x14:formula1>
            <xm:f>Instrucciones!$J$28:$J$29</xm:f>
          </x14:formula1>
          <xm:sqref>Z20 Z11:Z16 Z31:Z32 Z24:Z27</xm:sqref>
        </x14:dataValidation>
        <x14:dataValidation type="list" allowBlank="1" showInputMessage="1" showErrorMessage="1" xr:uid="{C2FBEB0F-A3B8-46A1-9815-2BD200DFA07B}">
          <x14:formula1>
            <xm:f>Instrucciones!$J$18:$J$21</xm:f>
          </x14:formula1>
          <xm:sqref>R31:R32 R20 R11:R16 R24:R27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topLeftCell="A24" zoomScale="90" zoomScaleNormal="90" zoomScaleSheetLayoutView="85" workbookViewId="0">
      <selection activeCell="K8" sqref="K8"/>
    </sheetView>
  </sheetViews>
  <sheetFormatPr defaultColWidth="11.42578125" defaultRowHeight="13.15"/>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9" thickBot="1"/>
    <row r="2" spans="2:11" ht="26.25" customHeight="1">
      <c r="B2" s="282"/>
      <c r="C2" s="283"/>
      <c r="D2" s="288" t="s">
        <v>0</v>
      </c>
      <c r="E2" s="289"/>
      <c r="F2" s="289"/>
      <c r="G2" s="289"/>
      <c r="H2" s="289"/>
      <c r="I2" s="289"/>
      <c r="J2" s="289"/>
      <c r="K2" s="290"/>
    </row>
    <row r="3" spans="2:11" ht="100.5" customHeight="1">
      <c r="B3" s="284"/>
      <c r="C3" s="285"/>
      <c r="D3" s="299" t="s">
        <v>168</v>
      </c>
      <c r="E3" s="300"/>
      <c r="F3" s="300"/>
      <c r="G3" s="300"/>
      <c r="H3" s="300"/>
      <c r="I3" s="300"/>
      <c r="J3" s="300"/>
      <c r="K3" s="293"/>
    </row>
    <row r="4" spans="2:11" ht="29.25" customHeight="1" thickBot="1">
      <c r="B4" s="286"/>
      <c r="C4" s="287"/>
      <c r="D4" s="366" t="s">
        <v>169</v>
      </c>
      <c r="E4" s="366"/>
      <c r="F4" s="366"/>
      <c r="G4" s="367" t="s">
        <v>3</v>
      </c>
      <c r="H4" s="366"/>
      <c r="I4" s="271" t="s">
        <v>170</v>
      </c>
      <c r="J4" s="272"/>
      <c r="K4" s="296"/>
    </row>
    <row r="5" spans="2:11" ht="17.25" customHeight="1">
      <c r="B5" s="5"/>
      <c r="C5" s="6"/>
      <c r="D5" s="7"/>
      <c r="E5" s="7"/>
      <c r="F5" s="7"/>
      <c r="G5" s="6"/>
      <c r="H5" s="6"/>
      <c r="I5" s="6"/>
      <c r="J5" s="6"/>
      <c r="K5" s="6"/>
    </row>
    <row r="6" spans="2:11" ht="61.5" customHeight="1">
      <c r="B6" s="357" t="s">
        <v>171</v>
      </c>
      <c r="C6" s="357"/>
      <c r="D6" s="357"/>
      <c r="E6" s="357"/>
      <c r="F6" s="357"/>
      <c r="G6" s="357"/>
      <c r="H6" s="357"/>
      <c r="I6" s="357"/>
      <c r="J6" s="357"/>
      <c r="K6" s="357"/>
    </row>
    <row r="7" spans="2:11" ht="17.25" customHeight="1">
      <c r="B7" s="5"/>
      <c r="C7" s="6"/>
      <c r="D7" s="7"/>
      <c r="E7" s="7"/>
      <c r="F7" s="7"/>
      <c r="G7" s="6"/>
      <c r="H7" s="6"/>
      <c r="I7" s="6"/>
      <c r="J7" s="6"/>
      <c r="K7" s="6"/>
    </row>
    <row r="8" spans="2:11" ht="26.25" customHeight="1">
      <c r="B8" s="9"/>
      <c r="C8" s="9"/>
      <c r="E8" s="358" t="s">
        <v>172</v>
      </c>
      <c r="F8" s="360" t="s">
        <v>173</v>
      </c>
      <c r="G8" s="361"/>
      <c r="H8" s="364" t="s">
        <v>174</v>
      </c>
      <c r="I8" s="365"/>
      <c r="J8" s="8"/>
      <c r="K8" s="8"/>
    </row>
    <row r="9" spans="2:11" ht="26.25" customHeight="1">
      <c r="B9" s="9"/>
      <c r="C9" s="9"/>
      <c r="E9" s="359"/>
      <c r="F9" s="362"/>
      <c r="G9" s="363"/>
      <c r="H9" s="17" t="s">
        <v>175</v>
      </c>
      <c r="I9" s="17" t="s">
        <v>176</v>
      </c>
      <c r="J9" s="8"/>
      <c r="K9" s="8"/>
    </row>
    <row r="10" spans="2:11" ht="24.75" customHeight="1">
      <c r="B10" s="12"/>
      <c r="C10" s="12"/>
      <c r="E10" s="4">
        <v>1</v>
      </c>
      <c r="F10" s="352" t="s">
        <v>177</v>
      </c>
      <c r="G10" s="353"/>
      <c r="H10" s="4" t="s">
        <v>178</v>
      </c>
      <c r="I10" s="4"/>
      <c r="J10" s="12"/>
      <c r="K10" s="12"/>
    </row>
    <row r="11" spans="2:11" ht="24.75" customHeight="1">
      <c r="B11" s="12"/>
      <c r="C11" s="12"/>
      <c r="E11" s="4">
        <v>2</v>
      </c>
      <c r="F11" s="352" t="s">
        <v>179</v>
      </c>
      <c r="G11" s="353"/>
      <c r="H11" s="4" t="s">
        <v>178</v>
      </c>
      <c r="I11" s="4"/>
      <c r="J11" s="12"/>
      <c r="K11" s="12"/>
    </row>
    <row r="12" spans="2:11" ht="24.75" customHeight="1">
      <c r="B12" s="12"/>
      <c r="C12" s="12"/>
      <c r="E12" s="4">
        <v>3</v>
      </c>
      <c r="F12" s="352" t="s">
        <v>180</v>
      </c>
      <c r="G12" s="353"/>
      <c r="H12" s="4" t="s">
        <v>178</v>
      </c>
      <c r="I12" s="4"/>
      <c r="J12" s="12"/>
      <c r="K12" s="12"/>
    </row>
    <row r="13" spans="2:11" ht="24.75" customHeight="1">
      <c r="B13" s="12"/>
      <c r="C13" s="12"/>
      <c r="E13" s="4">
        <v>4</v>
      </c>
      <c r="F13" s="352" t="s">
        <v>181</v>
      </c>
      <c r="G13" s="353"/>
      <c r="H13" s="4" t="s">
        <v>178</v>
      </c>
      <c r="I13" s="4"/>
      <c r="J13" s="12"/>
      <c r="K13" s="12"/>
    </row>
    <row r="14" spans="2:11" ht="24.75" customHeight="1">
      <c r="B14" s="12"/>
      <c r="C14" s="12"/>
      <c r="E14" s="4">
        <v>5</v>
      </c>
      <c r="F14" s="352" t="s">
        <v>182</v>
      </c>
      <c r="G14" s="353"/>
      <c r="H14" s="4" t="s">
        <v>178</v>
      </c>
      <c r="I14" s="4"/>
      <c r="J14" s="12"/>
      <c r="K14" s="12"/>
    </row>
    <row r="15" spans="2:11" ht="24.75" customHeight="1">
      <c r="B15" s="12"/>
      <c r="C15" s="12"/>
      <c r="E15" s="4">
        <v>6</v>
      </c>
      <c r="F15" s="352" t="s">
        <v>183</v>
      </c>
      <c r="G15" s="353"/>
      <c r="H15" s="4"/>
      <c r="I15" s="4" t="s">
        <v>178</v>
      </c>
      <c r="J15" s="12"/>
      <c r="K15" s="12"/>
    </row>
    <row r="16" spans="2:11" ht="24.75" customHeight="1">
      <c r="B16" s="12"/>
      <c r="C16" s="12"/>
      <c r="E16" s="4">
        <v>7</v>
      </c>
      <c r="F16" s="352" t="s">
        <v>184</v>
      </c>
      <c r="G16" s="353"/>
      <c r="H16" s="4"/>
      <c r="I16" s="4" t="s">
        <v>178</v>
      </c>
      <c r="J16" s="12"/>
      <c r="K16" s="12"/>
    </row>
    <row r="17" spans="2:11" ht="24.75" customHeight="1">
      <c r="B17" s="12"/>
      <c r="C17" s="12"/>
      <c r="E17" s="4">
        <v>8</v>
      </c>
      <c r="F17" s="352" t="s">
        <v>185</v>
      </c>
      <c r="G17" s="353"/>
      <c r="H17" s="4" t="s">
        <v>178</v>
      </c>
      <c r="I17" s="4"/>
      <c r="J17" s="12"/>
      <c r="K17" s="12"/>
    </row>
    <row r="18" spans="2:11" ht="24.75" customHeight="1">
      <c r="B18" s="12"/>
      <c r="C18" s="12"/>
      <c r="E18" s="4">
        <v>9</v>
      </c>
      <c r="F18" s="352" t="s">
        <v>186</v>
      </c>
      <c r="G18" s="353"/>
      <c r="H18" s="4"/>
      <c r="I18" s="4" t="s">
        <v>178</v>
      </c>
      <c r="J18" s="12"/>
      <c r="K18" s="12"/>
    </row>
    <row r="19" spans="2:11" ht="24.75" customHeight="1">
      <c r="B19" s="12"/>
      <c r="C19" s="12"/>
      <c r="E19" s="4">
        <v>10</v>
      </c>
      <c r="F19" s="352" t="s">
        <v>187</v>
      </c>
      <c r="G19" s="353"/>
      <c r="H19" s="4"/>
      <c r="I19" s="4" t="s">
        <v>178</v>
      </c>
      <c r="J19" s="12"/>
      <c r="K19" s="12"/>
    </row>
    <row r="20" spans="2:11" ht="24.75" customHeight="1">
      <c r="B20" s="12"/>
      <c r="C20" s="12"/>
      <c r="E20" s="4">
        <v>11</v>
      </c>
      <c r="F20" s="352" t="s">
        <v>188</v>
      </c>
      <c r="G20" s="353"/>
      <c r="H20" s="4" t="s">
        <v>178</v>
      </c>
      <c r="I20" s="4"/>
      <c r="J20" s="12"/>
      <c r="K20" s="12"/>
    </row>
    <row r="21" spans="2:11" ht="24.75" customHeight="1">
      <c r="B21" s="12"/>
      <c r="C21" s="12"/>
      <c r="E21" s="4">
        <v>12</v>
      </c>
      <c r="F21" s="352" t="s">
        <v>189</v>
      </c>
      <c r="G21" s="353"/>
      <c r="H21" s="4" t="s">
        <v>178</v>
      </c>
      <c r="I21" s="4"/>
      <c r="J21" s="12"/>
      <c r="K21" s="12"/>
    </row>
    <row r="22" spans="2:11" ht="24.75" customHeight="1">
      <c r="B22" s="12"/>
      <c r="C22" s="12"/>
      <c r="E22" s="4">
        <v>13</v>
      </c>
      <c r="F22" s="352" t="s">
        <v>190</v>
      </c>
      <c r="G22" s="353"/>
      <c r="H22" s="4" t="s">
        <v>178</v>
      </c>
      <c r="I22" s="4"/>
      <c r="J22" s="12"/>
      <c r="K22" s="12"/>
    </row>
    <row r="23" spans="2:11" ht="24.75" customHeight="1">
      <c r="B23" s="12"/>
      <c r="C23" s="12"/>
      <c r="E23" s="4">
        <v>14</v>
      </c>
      <c r="F23" s="352" t="s">
        <v>191</v>
      </c>
      <c r="G23" s="353"/>
      <c r="H23" s="4" t="s">
        <v>178</v>
      </c>
      <c r="I23" s="4"/>
      <c r="J23" s="12"/>
      <c r="K23" s="12"/>
    </row>
    <row r="24" spans="2:11" ht="24.75" customHeight="1">
      <c r="B24" s="12"/>
      <c r="C24" s="12"/>
      <c r="E24" s="4">
        <v>15</v>
      </c>
      <c r="F24" s="352" t="s">
        <v>192</v>
      </c>
      <c r="G24" s="353"/>
      <c r="H24" s="4" t="s">
        <v>178</v>
      </c>
      <c r="I24" s="4"/>
      <c r="J24" s="12"/>
      <c r="K24" s="12"/>
    </row>
    <row r="25" spans="2:11" ht="24.75" customHeight="1">
      <c r="B25" s="12"/>
      <c r="C25" s="12"/>
      <c r="E25" s="4">
        <v>16</v>
      </c>
      <c r="F25" s="352" t="s">
        <v>193</v>
      </c>
      <c r="G25" s="353"/>
      <c r="H25" s="4"/>
      <c r="I25" s="4" t="s">
        <v>178</v>
      </c>
      <c r="J25" s="12"/>
      <c r="K25" s="12"/>
    </row>
    <row r="26" spans="2:11" ht="24.75" customHeight="1">
      <c r="B26" s="12"/>
      <c r="C26" s="12"/>
      <c r="E26" s="4">
        <v>17</v>
      </c>
      <c r="F26" s="352" t="s">
        <v>194</v>
      </c>
      <c r="G26" s="353"/>
      <c r="H26" s="4" t="s">
        <v>178</v>
      </c>
      <c r="I26" s="4"/>
      <c r="J26" s="12"/>
      <c r="K26" s="12"/>
    </row>
    <row r="27" spans="2:11" ht="24.75" customHeight="1">
      <c r="B27" s="12"/>
      <c r="C27" s="12"/>
      <c r="E27" s="4">
        <v>18</v>
      </c>
      <c r="F27" s="352" t="s">
        <v>195</v>
      </c>
      <c r="G27" s="353"/>
      <c r="H27" s="4" t="s">
        <v>178</v>
      </c>
      <c r="I27" s="4"/>
      <c r="J27" s="12"/>
      <c r="K27" s="12"/>
    </row>
    <row r="28" spans="2:11" ht="24.75" customHeight="1">
      <c r="B28" s="12"/>
      <c r="C28" s="12"/>
      <c r="E28" s="4">
        <v>19</v>
      </c>
      <c r="F28" s="352" t="s">
        <v>196</v>
      </c>
      <c r="G28" s="353"/>
      <c r="H28" s="4"/>
      <c r="I28" s="4" t="s">
        <v>178</v>
      </c>
      <c r="J28" s="12"/>
      <c r="K28" s="12"/>
    </row>
    <row r="29" spans="2:11" ht="77.25" customHeight="1">
      <c r="B29" s="12"/>
      <c r="C29" s="12"/>
      <c r="E29" s="218" t="s">
        <v>197</v>
      </c>
      <c r="F29" s="219"/>
      <c r="G29" s="219"/>
      <c r="H29" s="355">
        <f>E28-(COUNTBLANK(H10:H28))</f>
        <v>13</v>
      </c>
      <c r="I29" s="356"/>
      <c r="J29" s="12"/>
      <c r="K29" s="12"/>
    </row>
    <row r="30" spans="2:11" ht="18.75" customHeight="1">
      <c r="B30" s="12"/>
      <c r="C30" s="12"/>
      <c r="E30" s="352" t="s">
        <v>198</v>
      </c>
      <c r="F30" s="353"/>
      <c r="G30" s="353"/>
      <c r="H30" s="353"/>
      <c r="I30" s="354"/>
      <c r="J30" s="12"/>
      <c r="K30" s="12"/>
    </row>
  </sheetData>
  <mergeCells count="33">
    <mergeCell ref="D3:J3"/>
    <mergeCell ref="F15:G15"/>
    <mergeCell ref="B2:C4"/>
    <mergeCell ref="D4:F4"/>
    <mergeCell ref="G4:H4"/>
    <mergeCell ref="F26:G26"/>
    <mergeCell ref="F19:G19"/>
    <mergeCell ref="F20:G20"/>
    <mergeCell ref="B6:K6"/>
    <mergeCell ref="E8:E9"/>
    <mergeCell ref="F8:G9"/>
    <mergeCell ref="F10:G10"/>
    <mergeCell ref="H8:I8"/>
    <mergeCell ref="F11:G11"/>
    <mergeCell ref="F12:G12"/>
    <mergeCell ref="F13:G13"/>
    <mergeCell ref="F21:G21"/>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54" sqref="B54"/>
    </sheetView>
  </sheetViews>
  <sheetFormatPr defaultColWidth="11.42578125" defaultRowHeight="13.15"/>
  <cols>
    <col min="1" max="1" width="39.5703125" customWidth="1"/>
    <col min="2" max="2" width="59.42578125" customWidth="1"/>
    <col min="3" max="3" width="75" customWidth="1"/>
  </cols>
  <sheetData>
    <row r="1" spans="1:6" ht="21.75" customHeight="1">
      <c r="A1" s="368" t="s">
        <v>199</v>
      </c>
      <c r="B1" s="369"/>
      <c r="C1" s="370"/>
    </row>
    <row r="2" spans="1:6" ht="27" thickBot="1">
      <c r="A2" s="121" t="s">
        <v>200</v>
      </c>
      <c r="B2" s="122" t="s">
        <v>201</v>
      </c>
      <c r="C2" s="123" t="s">
        <v>202</v>
      </c>
    </row>
    <row r="3" spans="1:6" ht="26.25" customHeight="1">
      <c r="A3" s="374" t="s">
        <v>101</v>
      </c>
      <c r="B3" s="124" t="s">
        <v>203</v>
      </c>
      <c r="C3" s="125" t="s">
        <v>204</v>
      </c>
      <c r="F3" t="str">
        <f>A3</f>
        <v>ACTIVIDAD_ADMINISTRATIVA_CONTABLE_FINANCIERA</v>
      </c>
    </row>
    <row r="4" spans="1:6" ht="26.25" customHeight="1">
      <c r="A4" s="375"/>
      <c r="B4" s="116" t="s">
        <v>205</v>
      </c>
      <c r="C4" s="118" t="s">
        <v>206</v>
      </c>
      <c r="F4" t="str">
        <f>A11</f>
        <v>DEFENSA_JUDICIAL</v>
      </c>
    </row>
    <row r="5" spans="1:6" ht="26.25" customHeight="1">
      <c r="A5" s="375"/>
      <c r="B5" s="113" t="s">
        <v>207</v>
      </c>
      <c r="C5" s="117" t="s">
        <v>208</v>
      </c>
      <c r="F5" t="str">
        <f>A15</f>
        <v>ETAPA_PRECONTRACTUAL</v>
      </c>
    </row>
    <row r="6" spans="1:6" ht="26.25" customHeight="1">
      <c r="A6" s="375"/>
      <c r="B6" s="113" t="s">
        <v>102</v>
      </c>
      <c r="C6" s="118" t="s">
        <v>103</v>
      </c>
      <c r="F6" t="str">
        <f>A25</f>
        <v>ETAPA_CONTRACTUAL</v>
      </c>
    </row>
    <row r="7" spans="1:6" ht="26.25" customHeight="1">
      <c r="A7" s="375"/>
      <c r="B7" s="116" t="s">
        <v>209</v>
      </c>
      <c r="C7" s="118" t="s">
        <v>210</v>
      </c>
      <c r="F7" t="str">
        <f>A40</f>
        <v>ETAPA_POSTCONTRACTUAL</v>
      </c>
    </row>
    <row r="8" spans="1:6" ht="26.25" customHeight="1">
      <c r="A8" s="375"/>
      <c r="B8" s="116" t="s">
        <v>211</v>
      </c>
      <c r="C8" s="118" t="s">
        <v>212</v>
      </c>
      <c r="F8" t="str">
        <f>A48</f>
        <v>GESTIÓN_PREDIAL_REGISTRO_INMOBILIARIO</v>
      </c>
    </row>
    <row r="9" spans="1:6" ht="26.25" customHeight="1">
      <c r="A9" s="375"/>
      <c r="B9" s="113" t="s">
        <v>110</v>
      </c>
      <c r="C9" s="117" t="s">
        <v>213</v>
      </c>
      <c r="F9" t="str">
        <f>A50</f>
        <v>ACTIVIDAD_MANEJO_BASES_DE_DATOS_SISTEMAS_INFORMACIÓN</v>
      </c>
    </row>
    <row r="10" spans="1:6" ht="26.25" customHeight="1" thickBot="1">
      <c r="A10" s="376"/>
      <c r="B10" s="119" t="s">
        <v>214</v>
      </c>
      <c r="C10" s="126" t="s">
        <v>215</v>
      </c>
      <c r="F10" t="str">
        <f>A54</f>
        <v>ACTIVIDAD_DE_LA_GESTIÓN_COBRO</v>
      </c>
    </row>
    <row r="11" spans="1:6" ht="26.25" customHeight="1">
      <c r="A11" s="374" t="s">
        <v>216</v>
      </c>
      <c r="B11" s="124" t="s">
        <v>217</v>
      </c>
      <c r="C11" s="127" t="s">
        <v>218</v>
      </c>
    </row>
    <row r="12" spans="1:6" ht="26.25" customHeight="1">
      <c r="A12" s="375"/>
      <c r="B12" s="116" t="s">
        <v>219</v>
      </c>
      <c r="C12" s="117" t="s">
        <v>220</v>
      </c>
    </row>
    <row r="13" spans="1:6" ht="26.25" customHeight="1">
      <c r="A13" s="375"/>
      <c r="B13" s="113" t="s">
        <v>221</v>
      </c>
      <c r="C13" s="117" t="s">
        <v>222</v>
      </c>
    </row>
    <row r="14" spans="1:6" ht="26.25" customHeight="1" thickBot="1">
      <c r="A14" s="376"/>
      <c r="B14" s="119" t="s">
        <v>223</v>
      </c>
      <c r="C14" s="120" t="s">
        <v>224</v>
      </c>
    </row>
    <row r="15" spans="1:6" ht="26.25" customHeight="1">
      <c r="A15" s="374" t="s">
        <v>225</v>
      </c>
      <c r="B15" s="124" t="s">
        <v>226</v>
      </c>
      <c r="C15" s="127" t="s">
        <v>227</v>
      </c>
    </row>
    <row r="16" spans="1:6" ht="26.25" customHeight="1">
      <c r="A16" s="375"/>
      <c r="B16" s="113" t="s">
        <v>228</v>
      </c>
      <c r="C16" s="118" t="s">
        <v>229</v>
      </c>
    </row>
    <row r="17" spans="1:3" ht="26.25" customHeight="1">
      <c r="A17" s="375"/>
      <c r="B17" s="113" t="s">
        <v>230</v>
      </c>
      <c r="C17" s="118" t="s">
        <v>231</v>
      </c>
    </row>
    <row r="18" spans="1:3" ht="26.25" customHeight="1">
      <c r="A18" s="375"/>
      <c r="B18" s="116" t="s">
        <v>232</v>
      </c>
      <c r="C18" s="118" t="s">
        <v>233</v>
      </c>
    </row>
    <row r="19" spans="1:3" ht="26.25" customHeight="1">
      <c r="A19" s="375"/>
      <c r="B19" s="116" t="s">
        <v>234</v>
      </c>
      <c r="C19" s="118" t="s">
        <v>235</v>
      </c>
    </row>
    <row r="20" spans="1:3" ht="26.25" customHeight="1">
      <c r="A20" s="375"/>
      <c r="B20" s="116" t="s">
        <v>234</v>
      </c>
      <c r="C20" s="118" t="s">
        <v>236</v>
      </c>
    </row>
    <row r="21" spans="1:3" ht="26.25" customHeight="1">
      <c r="A21" s="375"/>
      <c r="B21" s="116" t="s">
        <v>234</v>
      </c>
      <c r="C21" s="118" t="s">
        <v>237</v>
      </c>
    </row>
    <row r="22" spans="1:3" ht="26.25" customHeight="1">
      <c r="A22" s="375"/>
      <c r="B22" s="116" t="s">
        <v>234</v>
      </c>
      <c r="C22" s="118" t="s">
        <v>238</v>
      </c>
    </row>
    <row r="23" spans="1:3" ht="26.25" customHeight="1">
      <c r="A23" s="375"/>
      <c r="B23" s="116" t="s">
        <v>234</v>
      </c>
      <c r="C23" s="117" t="s">
        <v>239</v>
      </c>
    </row>
    <row r="24" spans="1:3" ht="42.75" customHeight="1" thickBot="1">
      <c r="A24" s="376"/>
      <c r="B24" s="112" t="s">
        <v>240</v>
      </c>
      <c r="C24" s="126" t="s">
        <v>241</v>
      </c>
    </row>
    <row r="25" spans="1:3" ht="26.25" customHeight="1">
      <c r="A25" s="374" t="s">
        <v>123</v>
      </c>
      <c r="B25" s="124" t="s">
        <v>124</v>
      </c>
      <c r="C25" s="125" t="s">
        <v>125</v>
      </c>
    </row>
    <row r="26" spans="1:3" ht="26.25" customHeight="1">
      <c r="A26" s="375"/>
      <c r="B26" s="116" t="s">
        <v>242</v>
      </c>
      <c r="C26" s="117" t="s">
        <v>243</v>
      </c>
    </row>
    <row r="27" spans="1:3" ht="26.25" customHeight="1">
      <c r="A27" s="375"/>
      <c r="B27" s="116" t="s">
        <v>244</v>
      </c>
      <c r="C27" s="117" t="s">
        <v>245</v>
      </c>
    </row>
    <row r="28" spans="1:3" ht="26.25" customHeight="1">
      <c r="A28" s="375"/>
      <c r="B28" s="116" t="s">
        <v>246</v>
      </c>
      <c r="C28" s="118" t="s">
        <v>247</v>
      </c>
    </row>
    <row r="29" spans="1:3" ht="26.25" customHeight="1">
      <c r="A29" s="375"/>
      <c r="B29" s="116" t="s">
        <v>246</v>
      </c>
      <c r="C29" s="118" t="s">
        <v>248</v>
      </c>
    </row>
    <row r="30" spans="1:3" ht="26.25" customHeight="1">
      <c r="A30" s="375"/>
      <c r="B30" s="113" t="s">
        <v>249</v>
      </c>
      <c r="C30" s="118" t="s">
        <v>250</v>
      </c>
    </row>
    <row r="31" spans="1:3" ht="26.25" customHeight="1">
      <c r="A31" s="375"/>
      <c r="B31" s="116" t="s">
        <v>251</v>
      </c>
      <c r="C31" s="117" t="s">
        <v>252</v>
      </c>
    </row>
    <row r="32" spans="1:3" ht="26.25" customHeight="1">
      <c r="A32" s="375"/>
      <c r="B32" s="113" t="s">
        <v>253</v>
      </c>
      <c r="C32" s="117" t="s">
        <v>254</v>
      </c>
    </row>
    <row r="33" spans="1:3" ht="26.25" customHeight="1">
      <c r="A33" s="375"/>
      <c r="B33" s="113" t="s">
        <v>255</v>
      </c>
      <c r="C33" s="118" t="s">
        <v>256</v>
      </c>
    </row>
    <row r="34" spans="1:3" ht="26.25" customHeight="1">
      <c r="A34" s="375"/>
      <c r="B34" s="116" t="s">
        <v>257</v>
      </c>
      <c r="C34" s="118" t="s">
        <v>258</v>
      </c>
    </row>
    <row r="35" spans="1:3" ht="26.25" customHeight="1">
      <c r="A35" s="375"/>
      <c r="B35" s="113" t="s">
        <v>259</v>
      </c>
      <c r="C35" s="118" t="s">
        <v>260</v>
      </c>
    </row>
    <row r="36" spans="1:3" ht="26.25" customHeight="1">
      <c r="A36" s="375"/>
      <c r="B36" s="116" t="s">
        <v>261</v>
      </c>
      <c r="C36" s="117" t="s">
        <v>262</v>
      </c>
    </row>
    <row r="37" spans="1:3" ht="26.25" customHeight="1">
      <c r="A37" s="375"/>
      <c r="B37" s="116" t="s">
        <v>263</v>
      </c>
      <c r="C37" s="117" t="s">
        <v>264</v>
      </c>
    </row>
    <row r="38" spans="1:3" ht="26.25" customHeight="1">
      <c r="A38" s="375"/>
      <c r="B38" s="116" t="s">
        <v>265</v>
      </c>
      <c r="C38" s="117" t="s">
        <v>266</v>
      </c>
    </row>
    <row r="39" spans="1:3" ht="26.25" customHeight="1" thickBot="1">
      <c r="A39" s="376"/>
      <c r="B39" s="119" t="s">
        <v>267</v>
      </c>
      <c r="C39" s="126" t="s">
        <v>268</v>
      </c>
    </row>
    <row r="40" spans="1:3" ht="26.25" customHeight="1">
      <c r="A40" s="374" t="s">
        <v>269</v>
      </c>
      <c r="B40" s="124" t="s">
        <v>270</v>
      </c>
      <c r="C40" s="127" t="s">
        <v>271</v>
      </c>
    </row>
    <row r="41" spans="1:3" ht="26.25" customHeight="1">
      <c r="A41" s="375"/>
      <c r="B41" s="116" t="s">
        <v>272</v>
      </c>
      <c r="C41" s="118" t="s">
        <v>273</v>
      </c>
    </row>
    <row r="42" spans="1:3" ht="26.25" customHeight="1">
      <c r="A42" s="375"/>
      <c r="B42" s="116" t="s">
        <v>272</v>
      </c>
      <c r="C42" s="118" t="s">
        <v>274</v>
      </c>
    </row>
    <row r="43" spans="1:3" ht="26.25" customHeight="1">
      <c r="A43" s="375"/>
      <c r="B43" s="116" t="s">
        <v>275</v>
      </c>
      <c r="C43" s="118" t="s">
        <v>276</v>
      </c>
    </row>
    <row r="44" spans="1:3" ht="26.25" customHeight="1">
      <c r="A44" s="375"/>
      <c r="B44" s="116" t="s">
        <v>272</v>
      </c>
      <c r="C44" s="117" t="s">
        <v>277</v>
      </c>
    </row>
    <row r="45" spans="1:3" ht="26.25" customHeight="1">
      <c r="A45" s="375"/>
      <c r="B45" s="116" t="s">
        <v>278</v>
      </c>
      <c r="C45" s="117" t="s">
        <v>279</v>
      </c>
    </row>
    <row r="46" spans="1:3" ht="26.25" customHeight="1">
      <c r="A46" s="375"/>
      <c r="B46" s="116" t="s">
        <v>263</v>
      </c>
      <c r="C46" s="117" t="s">
        <v>280</v>
      </c>
    </row>
    <row r="47" spans="1:3" ht="26.25" customHeight="1" thickBot="1">
      <c r="A47" s="376"/>
      <c r="B47" s="119" t="s">
        <v>281</v>
      </c>
      <c r="C47" s="120" t="s">
        <v>282</v>
      </c>
    </row>
    <row r="48" spans="1:3" ht="26.25" customHeight="1">
      <c r="A48" s="374" t="s">
        <v>283</v>
      </c>
      <c r="B48" s="124" t="s">
        <v>284</v>
      </c>
      <c r="C48" s="127" t="s">
        <v>285</v>
      </c>
    </row>
    <row r="49" spans="1:3" ht="26.25" customHeight="1" thickBot="1">
      <c r="A49" s="376"/>
      <c r="B49" s="112" t="s">
        <v>286</v>
      </c>
      <c r="C49" s="126" t="s">
        <v>287</v>
      </c>
    </row>
    <row r="50" spans="1:3" ht="26.25" customHeight="1">
      <c r="A50" s="374" t="s">
        <v>288</v>
      </c>
      <c r="B50" s="114" t="s">
        <v>289</v>
      </c>
      <c r="C50" s="127" t="s">
        <v>290</v>
      </c>
    </row>
    <row r="51" spans="1:3" ht="26.25" customHeight="1">
      <c r="A51" s="375"/>
      <c r="B51" s="113" t="s">
        <v>289</v>
      </c>
      <c r="C51" s="118" t="s">
        <v>291</v>
      </c>
    </row>
    <row r="52" spans="1:3" ht="26.25" customHeight="1">
      <c r="A52" s="375"/>
      <c r="B52" s="113" t="s">
        <v>289</v>
      </c>
      <c r="C52" s="118" t="s">
        <v>292</v>
      </c>
    </row>
    <row r="53" spans="1:3" ht="26.25" customHeight="1" thickBot="1">
      <c r="A53" s="376"/>
      <c r="B53" s="112" t="s">
        <v>289</v>
      </c>
      <c r="C53" s="120" t="s">
        <v>293</v>
      </c>
    </row>
    <row r="54" spans="1:3" ht="26.25" customHeight="1" thickBot="1">
      <c r="A54" s="128" t="s">
        <v>115</v>
      </c>
      <c r="B54" s="129" t="s">
        <v>116</v>
      </c>
      <c r="C54" s="130" t="s">
        <v>294</v>
      </c>
    </row>
    <row r="55" spans="1:3" ht="34.5" customHeight="1" thickBot="1">
      <c r="A55" s="371" t="s">
        <v>295</v>
      </c>
      <c r="B55" s="372"/>
      <c r="C55" s="373"/>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3786E-FBE5-4B4A-9102-0A1734C262CD}">
  <dimension ref="A1:G100"/>
  <sheetViews>
    <sheetView view="pageBreakPreview" zoomScale="72" zoomScaleNormal="70" zoomScaleSheetLayoutView="72" workbookViewId="0">
      <selection activeCell="B83" sqref="B83"/>
    </sheetView>
  </sheetViews>
  <sheetFormatPr defaultColWidth="11.42578125" defaultRowHeight="13.15"/>
  <cols>
    <col min="1" max="1" width="18.28515625" style="174" customWidth="1"/>
    <col min="2" max="2" width="66.42578125" style="174" customWidth="1"/>
    <col min="3" max="3" width="18.28515625" style="174" customWidth="1"/>
    <col min="4" max="4" width="11.42578125" style="174"/>
    <col min="5" max="5" width="18" style="174" customWidth="1"/>
    <col min="6" max="6" width="81" style="174" customWidth="1"/>
    <col min="7" max="16384" width="11.42578125" style="174"/>
  </cols>
  <sheetData>
    <row r="1" spans="1:6" ht="32.25" customHeight="1">
      <c r="A1" s="173" t="s">
        <v>22</v>
      </c>
      <c r="B1" s="173" t="s">
        <v>296</v>
      </c>
      <c r="C1" s="173" t="s">
        <v>297</v>
      </c>
      <c r="E1" s="173" t="s">
        <v>22</v>
      </c>
      <c r="F1" s="173" t="s">
        <v>298</v>
      </c>
    </row>
    <row r="2" spans="1:6" ht="33.75" customHeight="1">
      <c r="A2" s="379" t="s">
        <v>299</v>
      </c>
      <c r="B2" s="175" t="s">
        <v>300</v>
      </c>
      <c r="C2" s="175" t="s">
        <v>301</v>
      </c>
      <c r="E2" s="380" t="s">
        <v>302</v>
      </c>
      <c r="F2" s="175" t="s">
        <v>303</v>
      </c>
    </row>
    <row r="3" spans="1:6" ht="33.75" customHeight="1">
      <c r="A3" s="379"/>
      <c r="B3" s="175" t="s">
        <v>304</v>
      </c>
      <c r="C3" s="175" t="s">
        <v>301</v>
      </c>
      <c r="E3" s="381"/>
      <c r="F3" s="175" t="s">
        <v>305</v>
      </c>
    </row>
    <row r="4" spans="1:6" ht="33.75" customHeight="1">
      <c r="A4" s="379"/>
      <c r="B4" s="175" t="s">
        <v>306</v>
      </c>
      <c r="C4" s="175" t="s">
        <v>301</v>
      </c>
      <c r="E4" s="381"/>
      <c r="F4" s="175" t="s">
        <v>307</v>
      </c>
    </row>
    <row r="5" spans="1:6" ht="33.75" customHeight="1">
      <c r="A5" s="379"/>
      <c r="B5" s="175" t="s">
        <v>308</v>
      </c>
      <c r="C5" s="175" t="s">
        <v>301</v>
      </c>
      <c r="E5" s="381"/>
      <c r="F5" s="175" t="s">
        <v>309</v>
      </c>
    </row>
    <row r="6" spans="1:6" ht="33.75" customHeight="1">
      <c r="A6" s="379"/>
      <c r="B6" s="175" t="s">
        <v>310</v>
      </c>
      <c r="C6" s="175" t="s">
        <v>301</v>
      </c>
      <c r="E6" s="381"/>
      <c r="F6" s="175" t="s">
        <v>311</v>
      </c>
    </row>
    <row r="7" spans="1:6" ht="33.75" customHeight="1">
      <c r="A7" s="379"/>
      <c r="B7" s="175" t="s">
        <v>312</v>
      </c>
      <c r="C7" s="175" t="s">
        <v>301</v>
      </c>
      <c r="E7" s="381"/>
      <c r="F7" s="175" t="s">
        <v>313</v>
      </c>
    </row>
    <row r="8" spans="1:6" ht="33.75" customHeight="1">
      <c r="A8" s="380" t="s">
        <v>314</v>
      </c>
      <c r="B8" s="175" t="s">
        <v>315</v>
      </c>
      <c r="C8" s="175" t="s">
        <v>316</v>
      </c>
      <c r="E8" s="381"/>
      <c r="F8" s="175" t="s">
        <v>317</v>
      </c>
    </row>
    <row r="9" spans="1:6" ht="33.75" customHeight="1">
      <c r="A9" s="381"/>
      <c r="B9" s="175" t="s">
        <v>318</v>
      </c>
      <c r="C9" s="175" t="s">
        <v>316</v>
      </c>
      <c r="E9" s="381"/>
      <c r="F9" s="175" t="s">
        <v>319</v>
      </c>
    </row>
    <row r="10" spans="1:6" ht="33.75" customHeight="1">
      <c r="A10" s="381"/>
      <c r="B10" s="175" t="s">
        <v>320</v>
      </c>
      <c r="C10" s="175" t="s">
        <v>316</v>
      </c>
      <c r="E10" s="381"/>
      <c r="F10" s="175" t="s">
        <v>321</v>
      </c>
    </row>
    <row r="11" spans="1:6" ht="33.75" customHeight="1">
      <c r="A11" s="381"/>
      <c r="B11" s="175" t="s">
        <v>322</v>
      </c>
      <c r="C11" s="175" t="s">
        <v>316</v>
      </c>
      <c r="E11" s="382"/>
      <c r="F11" s="175" t="s">
        <v>323</v>
      </c>
    </row>
    <row r="12" spans="1:6" ht="33.75" customHeight="1">
      <c r="A12" s="381"/>
      <c r="B12" s="175" t="s">
        <v>324</v>
      </c>
      <c r="C12" s="175" t="s">
        <v>316</v>
      </c>
      <c r="E12" s="380" t="s">
        <v>325</v>
      </c>
      <c r="F12" s="175" t="s">
        <v>326</v>
      </c>
    </row>
    <row r="13" spans="1:6" ht="33.75" customHeight="1">
      <c r="A13" s="382"/>
      <c r="B13" s="175" t="s">
        <v>327</v>
      </c>
      <c r="C13" s="175" t="s">
        <v>316</v>
      </c>
      <c r="E13" s="381"/>
      <c r="F13" s="175" t="s">
        <v>328</v>
      </c>
    </row>
    <row r="14" spans="1:6" ht="33.75" customHeight="1">
      <c r="A14" s="380" t="s">
        <v>329</v>
      </c>
      <c r="B14" s="175" t="s">
        <v>330</v>
      </c>
      <c r="C14" s="175" t="s">
        <v>331</v>
      </c>
      <c r="E14" s="381"/>
      <c r="F14" s="175" t="s">
        <v>332</v>
      </c>
    </row>
    <row r="15" spans="1:6" ht="33.75" customHeight="1">
      <c r="A15" s="381"/>
      <c r="B15" s="175" t="s">
        <v>333</v>
      </c>
      <c r="C15" s="175" t="s">
        <v>331</v>
      </c>
      <c r="E15" s="381"/>
      <c r="F15" s="175" t="s">
        <v>334</v>
      </c>
    </row>
    <row r="16" spans="1:6" ht="33.75" customHeight="1">
      <c r="A16" s="381"/>
      <c r="B16" s="175" t="s">
        <v>335</v>
      </c>
      <c r="C16" s="175" t="s">
        <v>301</v>
      </c>
      <c r="E16" s="381"/>
      <c r="F16" s="175" t="s">
        <v>336</v>
      </c>
    </row>
    <row r="17" spans="1:6" ht="33.75" customHeight="1">
      <c r="A17" s="381"/>
      <c r="B17" s="175" t="s">
        <v>337</v>
      </c>
      <c r="C17" s="175" t="s">
        <v>301</v>
      </c>
      <c r="E17" s="381"/>
      <c r="F17" s="175" t="s">
        <v>338</v>
      </c>
    </row>
    <row r="18" spans="1:6" ht="33.75" customHeight="1">
      <c r="A18" s="381"/>
      <c r="B18" s="175" t="s">
        <v>339</v>
      </c>
      <c r="C18" s="175" t="s">
        <v>331</v>
      </c>
      <c r="E18" s="381"/>
      <c r="F18" s="175" t="s">
        <v>340</v>
      </c>
    </row>
    <row r="19" spans="1:6" ht="33.75" customHeight="1">
      <c r="A19" s="381"/>
      <c r="B19" s="175" t="s">
        <v>341</v>
      </c>
      <c r="C19" s="175" t="s">
        <v>301</v>
      </c>
      <c r="E19" s="381"/>
      <c r="F19" s="175" t="s">
        <v>342</v>
      </c>
    </row>
    <row r="20" spans="1:6" ht="33.75" customHeight="1">
      <c r="A20" s="381"/>
      <c r="B20" s="175" t="s">
        <v>343</v>
      </c>
      <c r="C20" s="175" t="s">
        <v>301</v>
      </c>
      <c r="E20" s="381"/>
      <c r="F20" s="175" t="s">
        <v>344</v>
      </c>
    </row>
    <row r="21" spans="1:6" ht="33.75" customHeight="1">
      <c r="A21" s="382"/>
      <c r="B21" s="175" t="s">
        <v>345</v>
      </c>
      <c r="C21" s="175" t="s">
        <v>301</v>
      </c>
      <c r="E21" s="381"/>
      <c r="F21" s="175" t="s">
        <v>346</v>
      </c>
    </row>
    <row r="22" spans="1:6" ht="33.75" customHeight="1">
      <c r="A22" s="380" t="s">
        <v>347</v>
      </c>
      <c r="B22" s="175" t="s">
        <v>348</v>
      </c>
      <c r="C22" s="175" t="s">
        <v>349</v>
      </c>
      <c r="E22" s="381"/>
      <c r="F22" s="175" t="s">
        <v>350</v>
      </c>
    </row>
    <row r="23" spans="1:6" ht="33.75" customHeight="1">
      <c r="A23" s="381"/>
      <c r="B23" s="175" t="s">
        <v>351</v>
      </c>
      <c r="C23" s="175" t="s">
        <v>331</v>
      </c>
      <c r="E23" s="381"/>
      <c r="F23" s="175" t="s">
        <v>352</v>
      </c>
    </row>
    <row r="24" spans="1:6" ht="33.75" customHeight="1">
      <c r="A24" s="382"/>
      <c r="B24" s="175" t="s">
        <v>353</v>
      </c>
      <c r="C24" s="175" t="s">
        <v>331</v>
      </c>
      <c r="E24" s="381"/>
      <c r="F24" s="175" t="s">
        <v>354</v>
      </c>
    </row>
    <row r="25" spans="1:6" ht="33.75" customHeight="1">
      <c r="A25" s="380" t="s">
        <v>355</v>
      </c>
      <c r="B25" s="175" t="s">
        <v>356</v>
      </c>
      <c r="C25" s="175" t="s">
        <v>357</v>
      </c>
      <c r="E25" s="381"/>
      <c r="F25" s="175" t="s">
        <v>358</v>
      </c>
    </row>
    <row r="26" spans="1:6" ht="33.75" customHeight="1">
      <c r="A26" s="381"/>
      <c r="B26" s="175" t="s">
        <v>359</v>
      </c>
      <c r="C26" s="175" t="s">
        <v>357</v>
      </c>
      <c r="E26" s="381"/>
      <c r="F26" s="175" t="s">
        <v>360</v>
      </c>
    </row>
    <row r="27" spans="1:6" ht="33.75" customHeight="1">
      <c r="A27" s="381"/>
      <c r="B27" s="175" t="s">
        <v>361</v>
      </c>
      <c r="C27" s="175" t="s">
        <v>357</v>
      </c>
      <c r="E27" s="381"/>
      <c r="F27" s="175" t="s">
        <v>362</v>
      </c>
    </row>
    <row r="28" spans="1:6" ht="33.75" customHeight="1">
      <c r="A28" s="381"/>
      <c r="B28" s="175" t="s">
        <v>363</v>
      </c>
      <c r="C28" s="175" t="s">
        <v>357</v>
      </c>
      <c r="E28" s="381"/>
      <c r="F28" s="175" t="s">
        <v>364</v>
      </c>
    </row>
    <row r="29" spans="1:6" ht="33.75" customHeight="1">
      <c r="A29" s="381"/>
      <c r="B29" s="175" t="s">
        <v>365</v>
      </c>
      <c r="C29" s="175" t="s">
        <v>357</v>
      </c>
      <c r="E29" s="381"/>
      <c r="F29" s="175" t="s">
        <v>366</v>
      </c>
    </row>
    <row r="30" spans="1:6" ht="33.75" customHeight="1">
      <c r="A30" s="381"/>
      <c r="B30" s="175" t="s">
        <v>367</v>
      </c>
      <c r="C30" s="175" t="s">
        <v>357</v>
      </c>
      <c r="E30" s="381"/>
      <c r="F30" s="175" t="s">
        <v>368</v>
      </c>
    </row>
    <row r="31" spans="1:6" ht="33.75" customHeight="1">
      <c r="A31" s="381"/>
      <c r="B31" s="175" t="s">
        <v>369</v>
      </c>
      <c r="C31" s="175" t="s">
        <v>357</v>
      </c>
      <c r="E31" s="381"/>
      <c r="F31" s="175" t="s">
        <v>370</v>
      </c>
    </row>
    <row r="32" spans="1:6" ht="33.75" customHeight="1">
      <c r="A32" s="381"/>
      <c r="B32" s="175" t="s">
        <v>371</v>
      </c>
      <c r="C32" s="175" t="s">
        <v>357</v>
      </c>
      <c r="E32" s="381"/>
      <c r="F32" s="175" t="s">
        <v>372</v>
      </c>
    </row>
    <row r="33" spans="1:6" ht="33.75" customHeight="1">
      <c r="A33" s="381"/>
      <c r="B33" s="175" t="s">
        <v>373</v>
      </c>
      <c r="C33" s="175" t="s">
        <v>357</v>
      </c>
      <c r="E33" s="382"/>
      <c r="F33" s="175" t="s">
        <v>374</v>
      </c>
    </row>
    <row r="34" spans="1:6" ht="33.75" customHeight="1">
      <c r="A34" s="381"/>
      <c r="B34" s="175" t="s">
        <v>375</v>
      </c>
      <c r="C34" s="175" t="s">
        <v>331</v>
      </c>
      <c r="E34" s="380" t="s">
        <v>376</v>
      </c>
      <c r="F34" s="175" t="s">
        <v>377</v>
      </c>
    </row>
    <row r="35" spans="1:6" ht="33.75" customHeight="1">
      <c r="A35" s="381"/>
      <c r="B35" s="175" t="s">
        <v>378</v>
      </c>
      <c r="C35" s="175" t="s">
        <v>331</v>
      </c>
      <c r="E35" s="381"/>
      <c r="F35" s="175" t="s">
        <v>379</v>
      </c>
    </row>
    <row r="36" spans="1:6" ht="33.75" customHeight="1">
      <c r="A36" s="381"/>
      <c r="B36" s="175" t="s">
        <v>380</v>
      </c>
      <c r="C36" s="175" t="s">
        <v>357</v>
      </c>
      <c r="E36" s="381"/>
      <c r="F36" s="175" t="s">
        <v>381</v>
      </c>
    </row>
    <row r="37" spans="1:6" ht="33.75" customHeight="1">
      <c r="A37" s="381"/>
      <c r="B37" s="175" t="s">
        <v>382</v>
      </c>
      <c r="C37" s="175" t="s">
        <v>331</v>
      </c>
      <c r="E37" s="381"/>
      <c r="F37" s="175" t="s">
        <v>383</v>
      </c>
    </row>
    <row r="38" spans="1:6" ht="33.75" customHeight="1">
      <c r="A38" s="381"/>
      <c r="B38" s="175" t="s">
        <v>384</v>
      </c>
      <c r="C38" s="175" t="s">
        <v>357</v>
      </c>
      <c r="E38" s="381"/>
      <c r="F38" s="175" t="s">
        <v>385</v>
      </c>
    </row>
    <row r="39" spans="1:6" ht="33.75" customHeight="1">
      <c r="A39" s="381"/>
      <c r="B39" s="175" t="s">
        <v>386</v>
      </c>
      <c r="C39" s="175" t="s">
        <v>357</v>
      </c>
      <c r="E39" s="381"/>
      <c r="F39" s="175" t="s">
        <v>387</v>
      </c>
    </row>
    <row r="40" spans="1:6" ht="33.75" customHeight="1">
      <c r="A40" s="381"/>
      <c r="B40" s="175" t="s">
        <v>388</v>
      </c>
      <c r="C40" s="175" t="s">
        <v>331</v>
      </c>
      <c r="E40" s="381"/>
      <c r="F40" s="175" t="s">
        <v>389</v>
      </c>
    </row>
    <row r="41" spans="1:6" ht="33.75" customHeight="1">
      <c r="A41" s="381"/>
      <c r="B41" s="175" t="s">
        <v>390</v>
      </c>
      <c r="C41" s="175" t="s">
        <v>357</v>
      </c>
      <c r="E41" s="381"/>
      <c r="F41" s="175" t="s">
        <v>391</v>
      </c>
    </row>
    <row r="42" spans="1:6" ht="33.75" customHeight="1">
      <c r="A42" s="381"/>
      <c r="B42" s="175" t="s">
        <v>392</v>
      </c>
      <c r="C42" s="175" t="s">
        <v>357</v>
      </c>
      <c r="E42" s="381"/>
      <c r="F42" s="175" t="s">
        <v>393</v>
      </c>
    </row>
    <row r="43" spans="1:6" ht="33.75" customHeight="1">
      <c r="A43" s="381"/>
      <c r="B43" s="175" t="s">
        <v>394</v>
      </c>
      <c r="C43" s="175" t="s">
        <v>331</v>
      </c>
      <c r="E43" s="382"/>
      <c r="F43" s="175" t="s">
        <v>395</v>
      </c>
    </row>
    <row r="44" spans="1:6" ht="33.75" customHeight="1">
      <c r="A44" s="381"/>
      <c r="B44" s="175" t="s">
        <v>396</v>
      </c>
      <c r="C44" s="175" t="s">
        <v>331</v>
      </c>
      <c r="E44" s="380" t="s">
        <v>397</v>
      </c>
      <c r="F44" s="175" t="s">
        <v>398</v>
      </c>
    </row>
    <row r="45" spans="1:6" ht="33.75" customHeight="1">
      <c r="A45" s="381"/>
      <c r="B45" s="175" t="s">
        <v>399</v>
      </c>
      <c r="C45" s="175" t="s">
        <v>357</v>
      </c>
      <c r="E45" s="381"/>
      <c r="F45" s="175" t="s">
        <v>400</v>
      </c>
    </row>
    <row r="46" spans="1:6" ht="33.75" customHeight="1">
      <c r="A46" s="381"/>
      <c r="B46" s="175" t="s">
        <v>401</v>
      </c>
      <c r="C46" s="175" t="s">
        <v>331</v>
      </c>
      <c r="E46" s="381"/>
      <c r="F46" s="175" t="s">
        <v>402</v>
      </c>
    </row>
    <row r="47" spans="1:6" ht="33.75" customHeight="1">
      <c r="A47" s="381"/>
      <c r="B47" s="175" t="s">
        <v>403</v>
      </c>
      <c r="C47" s="175" t="s">
        <v>357</v>
      </c>
      <c r="E47" s="381"/>
      <c r="F47" s="175" t="s">
        <v>404</v>
      </c>
    </row>
    <row r="48" spans="1:6" ht="33.75" customHeight="1">
      <c r="A48" s="381"/>
      <c r="B48" s="175" t="s">
        <v>405</v>
      </c>
      <c r="C48" s="175" t="s">
        <v>357</v>
      </c>
      <c r="E48" s="381"/>
      <c r="F48" s="175" t="s">
        <v>406</v>
      </c>
    </row>
    <row r="49" spans="1:6" ht="33.75" customHeight="1">
      <c r="A49" s="381"/>
      <c r="B49" s="175" t="s">
        <v>407</v>
      </c>
      <c r="C49" s="175" t="s">
        <v>301</v>
      </c>
      <c r="E49" s="381"/>
      <c r="F49" s="175" t="s">
        <v>408</v>
      </c>
    </row>
    <row r="50" spans="1:6" ht="33.75" customHeight="1">
      <c r="A50" s="382"/>
      <c r="B50" s="175" t="s">
        <v>409</v>
      </c>
      <c r="C50" s="175" t="s">
        <v>357</v>
      </c>
      <c r="E50" s="381"/>
      <c r="F50" s="175" t="s">
        <v>410</v>
      </c>
    </row>
    <row r="51" spans="1:6" ht="33.75" customHeight="1">
      <c r="A51" s="380" t="s">
        <v>411</v>
      </c>
      <c r="B51" s="175" t="s">
        <v>412</v>
      </c>
      <c r="C51" s="175" t="s">
        <v>349</v>
      </c>
      <c r="E51" s="382"/>
      <c r="F51" s="175" t="s">
        <v>413</v>
      </c>
    </row>
    <row r="52" spans="1:6" ht="33.75" customHeight="1">
      <c r="A52" s="381"/>
      <c r="B52" s="175" t="s">
        <v>414</v>
      </c>
      <c r="C52" s="175" t="s">
        <v>331</v>
      </c>
      <c r="E52" s="380" t="s">
        <v>415</v>
      </c>
      <c r="F52" s="175" t="s">
        <v>416</v>
      </c>
    </row>
    <row r="53" spans="1:6" ht="33.75" customHeight="1">
      <c r="A53" s="381"/>
      <c r="B53" s="175" t="s">
        <v>417</v>
      </c>
      <c r="C53" s="175" t="s">
        <v>357</v>
      </c>
      <c r="E53" s="381"/>
      <c r="F53" s="175" t="s">
        <v>418</v>
      </c>
    </row>
    <row r="54" spans="1:6" ht="33.75" customHeight="1">
      <c r="A54" s="381"/>
      <c r="B54" s="176" t="s">
        <v>419</v>
      </c>
      <c r="C54" s="176" t="s">
        <v>357</v>
      </c>
      <c r="E54" s="381"/>
      <c r="F54" s="175" t="s">
        <v>420</v>
      </c>
    </row>
    <row r="55" spans="1:6" ht="33.75" customHeight="1">
      <c r="A55" s="379" t="s">
        <v>421</v>
      </c>
      <c r="B55" s="175" t="s">
        <v>422</v>
      </c>
      <c r="C55" s="175" t="s">
        <v>423</v>
      </c>
      <c r="E55" s="382"/>
      <c r="F55" s="175" t="s">
        <v>424</v>
      </c>
    </row>
    <row r="56" spans="1:6" ht="33.75" customHeight="1">
      <c r="A56" s="379"/>
      <c r="B56" s="175" t="s">
        <v>425</v>
      </c>
      <c r="C56" s="175" t="s">
        <v>423</v>
      </c>
      <c r="E56" s="380" t="s">
        <v>426</v>
      </c>
      <c r="F56" s="175" t="s">
        <v>427</v>
      </c>
    </row>
    <row r="57" spans="1:6" ht="33.75" customHeight="1">
      <c r="A57" s="379"/>
      <c r="B57" s="175" t="s">
        <v>428</v>
      </c>
      <c r="C57" s="175" t="s">
        <v>423</v>
      </c>
      <c r="E57" s="381"/>
      <c r="F57" s="175" t="s">
        <v>429</v>
      </c>
    </row>
    <row r="58" spans="1:6" ht="33.75" customHeight="1">
      <c r="A58" s="379"/>
      <c r="B58" s="175" t="s">
        <v>430</v>
      </c>
      <c r="C58" s="175" t="s">
        <v>331</v>
      </c>
      <c r="E58" s="381"/>
      <c r="F58" s="175" t="s">
        <v>431</v>
      </c>
    </row>
    <row r="59" spans="1:6" ht="50.45" customHeight="1">
      <c r="A59" s="383" t="s">
        <v>432</v>
      </c>
      <c r="B59" s="383"/>
      <c r="C59" s="383"/>
      <c r="D59" s="177"/>
      <c r="E59" s="381"/>
      <c r="F59" s="175" t="s">
        <v>433</v>
      </c>
    </row>
    <row r="60" spans="1:6" ht="30" customHeight="1">
      <c r="E60" s="381"/>
      <c r="F60" s="175" t="s">
        <v>434</v>
      </c>
    </row>
    <row r="61" spans="1:6" ht="33.75" customHeight="1">
      <c r="E61" s="381"/>
      <c r="F61" s="175" t="s">
        <v>435</v>
      </c>
    </row>
    <row r="62" spans="1:6" ht="33.75" customHeight="1">
      <c r="E62" s="381"/>
      <c r="F62" s="175" t="s">
        <v>436</v>
      </c>
    </row>
    <row r="63" spans="1:6" ht="33.75" customHeight="1">
      <c r="E63" s="381"/>
      <c r="F63" s="175" t="s">
        <v>437</v>
      </c>
    </row>
    <row r="64" spans="1:6" ht="33.75" customHeight="1">
      <c r="E64" s="381"/>
      <c r="F64" s="175" t="s">
        <v>438</v>
      </c>
    </row>
    <row r="65" spans="5:6" ht="33.75" customHeight="1">
      <c r="E65" s="381"/>
      <c r="F65" s="175" t="s">
        <v>439</v>
      </c>
    </row>
    <row r="66" spans="5:6" ht="33.75" customHeight="1">
      <c r="E66" s="381"/>
      <c r="F66" s="175" t="s">
        <v>440</v>
      </c>
    </row>
    <row r="67" spans="5:6" ht="33.75" customHeight="1">
      <c r="E67" s="381"/>
      <c r="F67" s="175" t="s">
        <v>441</v>
      </c>
    </row>
    <row r="68" spans="5:6" ht="33.75" customHeight="1">
      <c r="E68" s="381"/>
      <c r="F68" s="175" t="s">
        <v>442</v>
      </c>
    </row>
    <row r="69" spans="5:6" ht="33.75" customHeight="1">
      <c r="E69" s="381"/>
      <c r="F69" s="175" t="s">
        <v>443</v>
      </c>
    </row>
    <row r="70" spans="5:6" ht="33.75" customHeight="1">
      <c r="E70" s="381"/>
      <c r="F70" s="175" t="s">
        <v>444</v>
      </c>
    </row>
    <row r="71" spans="5:6" ht="33.75" customHeight="1">
      <c r="E71" s="381"/>
      <c r="F71" s="175" t="s">
        <v>445</v>
      </c>
    </row>
    <row r="72" spans="5:6" ht="33.75" customHeight="1">
      <c r="E72" s="381"/>
      <c r="F72" s="175" t="s">
        <v>446</v>
      </c>
    </row>
    <row r="73" spans="5:6" ht="33.75" customHeight="1">
      <c r="E73" s="381"/>
      <c r="F73" s="175" t="s">
        <v>447</v>
      </c>
    </row>
    <row r="74" spans="5:6" ht="33.75" customHeight="1">
      <c r="E74" s="381"/>
      <c r="F74" s="175" t="s">
        <v>448</v>
      </c>
    </row>
    <row r="75" spans="5:6" ht="33.75" customHeight="1">
      <c r="E75" s="381"/>
      <c r="F75" s="175" t="s">
        <v>449</v>
      </c>
    </row>
    <row r="76" spans="5:6" ht="33.75" customHeight="1">
      <c r="E76" s="381"/>
      <c r="F76" s="175" t="s">
        <v>450</v>
      </c>
    </row>
    <row r="77" spans="5:6" ht="33.75" customHeight="1">
      <c r="E77" s="381"/>
      <c r="F77" s="175" t="s">
        <v>451</v>
      </c>
    </row>
    <row r="78" spans="5:6" ht="33.75" customHeight="1">
      <c r="E78" s="381"/>
      <c r="F78" s="175" t="s">
        <v>452</v>
      </c>
    </row>
    <row r="79" spans="5:6" ht="33.75" customHeight="1">
      <c r="E79" s="381"/>
      <c r="F79" s="175" t="s">
        <v>453</v>
      </c>
    </row>
    <row r="80" spans="5:6" ht="33.75" customHeight="1">
      <c r="E80" s="381"/>
      <c r="F80" s="175" t="s">
        <v>454</v>
      </c>
    </row>
    <row r="81" spans="5:7" ht="33.75" customHeight="1">
      <c r="E81" s="381"/>
      <c r="F81" s="175" t="s">
        <v>455</v>
      </c>
    </row>
    <row r="82" spans="5:7" ht="33.75" customHeight="1">
      <c r="E82" s="381"/>
      <c r="F82" s="175" t="s">
        <v>456</v>
      </c>
    </row>
    <row r="83" spans="5:7" ht="33.75" customHeight="1">
      <c r="E83" s="382"/>
      <c r="F83" s="175" t="s">
        <v>457</v>
      </c>
    </row>
    <row r="84" spans="5:7" ht="37.15" customHeight="1">
      <c r="E84" s="384" t="s">
        <v>458</v>
      </c>
      <c r="F84" s="384"/>
      <c r="G84" s="178"/>
    </row>
    <row r="85" spans="5:7" ht="33.75" customHeight="1">
      <c r="E85" s="178"/>
      <c r="F85" s="178"/>
      <c r="G85" s="178"/>
    </row>
    <row r="86" spans="5:7" ht="33.75" customHeight="1">
      <c r="F86" s="179"/>
    </row>
    <row r="87" spans="5:7" ht="33.75" customHeight="1">
      <c r="F87" s="179"/>
    </row>
    <row r="88" spans="5:7" ht="33.75" customHeight="1">
      <c r="F88" s="179"/>
    </row>
    <row r="89" spans="5:7" ht="33.75" customHeight="1">
      <c r="F89" s="179"/>
    </row>
    <row r="90" spans="5:7" ht="33.75" customHeight="1">
      <c r="F90" s="179"/>
    </row>
    <row r="91" spans="5:7" ht="33.75" customHeight="1">
      <c r="F91" s="179"/>
    </row>
    <row r="92" spans="5:7" ht="33.75" customHeight="1">
      <c r="F92" s="179"/>
    </row>
    <row r="93" spans="5:7" ht="33.75" customHeight="1">
      <c r="F93" s="179"/>
    </row>
    <row r="94" spans="5:7" ht="33.75" customHeight="1">
      <c r="F94" s="179"/>
    </row>
    <row r="95" spans="5:7" ht="33.75" customHeight="1">
      <c r="F95" s="179"/>
    </row>
    <row r="96" spans="5:7" ht="33.75" customHeight="1">
      <c r="F96" s="179"/>
    </row>
    <row r="97" spans="5:7" ht="33.75" customHeight="1">
      <c r="F97" s="179"/>
    </row>
    <row r="99" spans="5:7" ht="19.5" customHeight="1">
      <c r="E99" s="377" t="s">
        <v>459</v>
      </c>
      <c r="F99" s="378"/>
      <c r="G99" s="378"/>
    </row>
    <row r="100" spans="5:7" ht="19.5" customHeight="1">
      <c r="E100" s="378"/>
      <c r="F100" s="378"/>
      <c r="G100" s="378"/>
    </row>
  </sheetData>
  <mergeCells count="16">
    <mergeCell ref="E99:G100"/>
    <mergeCell ref="A2:A7"/>
    <mergeCell ref="E2:E11"/>
    <mergeCell ref="A8:A13"/>
    <mergeCell ref="E12:E33"/>
    <mergeCell ref="A14:A21"/>
    <mergeCell ref="A22:A24"/>
    <mergeCell ref="A25:A50"/>
    <mergeCell ref="E34:E43"/>
    <mergeCell ref="E44:E51"/>
    <mergeCell ref="A51:A54"/>
    <mergeCell ref="E52:E55"/>
    <mergeCell ref="A55:A58"/>
    <mergeCell ref="E56:E83"/>
    <mergeCell ref="A59:C59"/>
    <mergeCell ref="E84:F84"/>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70" zoomScaleNormal="70" zoomScaleSheetLayoutView="70" workbookViewId="0">
      <selection activeCell="L4" sqref="L4:N4"/>
    </sheetView>
  </sheetViews>
  <sheetFormatPr defaultColWidth="11.42578125" defaultRowHeight="13.15"/>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9" thickBot="1">
      <c r="U1" s="2">
        <v>1</v>
      </c>
      <c r="V1" s="2">
        <v>0</v>
      </c>
    </row>
    <row r="2" spans="2:22" ht="26.25" customHeight="1">
      <c r="B2" s="282"/>
      <c r="C2" s="283"/>
      <c r="D2" s="283"/>
      <c r="E2" s="283"/>
      <c r="F2" s="450" t="s">
        <v>0</v>
      </c>
      <c r="G2" s="450"/>
      <c r="H2" s="450"/>
      <c r="I2" s="450"/>
      <c r="J2" s="450"/>
      <c r="K2" s="450"/>
      <c r="L2" s="450"/>
      <c r="M2" s="450"/>
      <c r="N2" s="450"/>
      <c r="O2" s="450"/>
      <c r="P2" s="450"/>
      <c r="Q2" s="450"/>
      <c r="R2" s="451"/>
      <c r="U2" s="2">
        <v>2</v>
      </c>
      <c r="V2" s="2">
        <v>0</v>
      </c>
    </row>
    <row r="3" spans="2:22" ht="100.5" customHeight="1">
      <c r="B3" s="284"/>
      <c r="C3" s="285"/>
      <c r="D3" s="285"/>
      <c r="E3" s="285"/>
      <c r="F3" s="452" t="s">
        <v>168</v>
      </c>
      <c r="G3" s="452"/>
      <c r="H3" s="452"/>
      <c r="I3" s="452"/>
      <c r="J3" s="452"/>
      <c r="K3" s="452"/>
      <c r="L3" s="452"/>
      <c r="M3" s="452"/>
      <c r="N3" s="452"/>
      <c r="O3" s="452"/>
      <c r="P3" s="452"/>
      <c r="Q3" s="452"/>
      <c r="R3" s="453"/>
      <c r="U3" s="2">
        <v>3</v>
      </c>
      <c r="V3" s="2">
        <v>0</v>
      </c>
    </row>
    <row r="4" spans="2:22" ht="29.25" customHeight="1" thickBot="1">
      <c r="B4" s="286"/>
      <c r="C4" s="287"/>
      <c r="D4" s="287"/>
      <c r="E4" s="287"/>
      <c r="F4" s="367" t="s">
        <v>460</v>
      </c>
      <c r="G4" s="367"/>
      <c r="H4" s="367"/>
      <c r="I4" s="367" t="s">
        <v>461</v>
      </c>
      <c r="J4" s="367"/>
      <c r="K4" s="367"/>
      <c r="L4" s="367" t="s">
        <v>462</v>
      </c>
      <c r="M4" s="367"/>
      <c r="N4" s="367"/>
      <c r="O4" s="454"/>
      <c r="P4" s="454"/>
      <c r="Q4" s="454"/>
      <c r="R4" s="455"/>
      <c r="U4" s="2">
        <v>4</v>
      </c>
      <c r="V4" s="2">
        <v>0</v>
      </c>
    </row>
    <row r="5" spans="2:22" ht="17.25" customHeight="1">
      <c r="B5" s="5"/>
      <c r="C5" s="5"/>
      <c r="D5" s="6"/>
      <c r="E5" s="6"/>
      <c r="F5" s="7"/>
      <c r="G5" s="7"/>
      <c r="H5" s="7"/>
      <c r="I5" s="7"/>
      <c r="J5" s="6"/>
      <c r="K5" s="6"/>
      <c r="L5" s="6"/>
      <c r="M5" s="6"/>
      <c r="N5" s="6"/>
      <c r="O5" s="6"/>
      <c r="P5" s="6"/>
      <c r="Q5" s="6"/>
      <c r="U5" s="2">
        <v>5</v>
      </c>
      <c r="V5" s="2">
        <v>0</v>
      </c>
    </row>
    <row r="6" spans="2:22" ht="20.25" customHeight="1" thickBot="1">
      <c r="B6" s="399" t="s">
        <v>463</v>
      </c>
      <c r="C6" s="399"/>
      <c r="D6" s="399"/>
      <c r="E6" s="399"/>
      <c r="F6" s="399"/>
      <c r="G6" s="399"/>
      <c r="H6" s="399"/>
      <c r="I6" s="399"/>
      <c r="J6" s="399"/>
      <c r="K6" s="399"/>
      <c r="L6" s="399"/>
      <c r="M6" s="399"/>
      <c r="N6" s="399"/>
      <c r="O6" s="399"/>
      <c r="P6" s="399"/>
      <c r="Q6" s="399"/>
      <c r="R6" s="88"/>
      <c r="U6" s="2">
        <v>6</v>
      </c>
      <c r="V6" s="2">
        <v>0</v>
      </c>
    </row>
    <row r="7" spans="2:22" ht="36" customHeight="1">
      <c r="B7" s="400" t="s">
        <v>464</v>
      </c>
      <c r="C7" s="401"/>
      <c r="D7" s="401"/>
      <c r="E7" s="401"/>
      <c r="F7" s="401"/>
      <c r="G7" s="401"/>
      <c r="H7" s="402"/>
      <c r="I7" s="405" t="s">
        <v>465</v>
      </c>
      <c r="J7" s="406"/>
      <c r="K7" s="406"/>
      <c r="L7" s="406"/>
      <c r="M7" s="406"/>
      <c r="N7" s="406"/>
      <c r="O7" s="406"/>
      <c r="P7" s="406"/>
      <c r="Q7" s="407"/>
      <c r="R7" s="88"/>
      <c r="U7" s="2">
        <v>7</v>
      </c>
      <c r="V7" s="2">
        <v>0</v>
      </c>
    </row>
    <row r="8" spans="2:22" ht="36" customHeight="1">
      <c r="B8" s="391" t="s">
        <v>466</v>
      </c>
      <c r="C8" s="392" t="s">
        <v>467</v>
      </c>
      <c r="D8" s="392"/>
      <c r="E8" s="392" t="s">
        <v>156</v>
      </c>
      <c r="F8" s="392"/>
      <c r="G8" s="392" t="s">
        <v>468</v>
      </c>
      <c r="H8" s="393"/>
      <c r="I8" s="408" t="s">
        <v>467</v>
      </c>
      <c r="J8" s="403" t="s">
        <v>466</v>
      </c>
      <c r="K8" s="403" t="s">
        <v>469</v>
      </c>
      <c r="L8" s="403"/>
      <c r="M8" s="403" t="s">
        <v>470</v>
      </c>
      <c r="N8" s="403"/>
      <c r="O8" s="403" t="s">
        <v>471</v>
      </c>
      <c r="P8" s="403"/>
      <c r="Q8" s="404"/>
      <c r="R8" s="88"/>
      <c r="U8" s="2">
        <v>8</v>
      </c>
      <c r="V8" s="2">
        <v>0</v>
      </c>
    </row>
    <row r="9" spans="2:22" ht="35.25" customHeight="1">
      <c r="B9" s="391"/>
      <c r="C9" s="392"/>
      <c r="D9" s="392"/>
      <c r="E9" s="392"/>
      <c r="F9" s="392"/>
      <c r="G9" s="392"/>
      <c r="H9" s="393"/>
      <c r="I9" s="408"/>
      <c r="J9" s="403"/>
      <c r="K9" s="403" t="s">
        <v>472</v>
      </c>
      <c r="L9" s="403"/>
      <c r="M9" s="403" t="s">
        <v>472</v>
      </c>
      <c r="N9" s="403"/>
      <c r="O9" s="403" t="s">
        <v>472</v>
      </c>
      <c r="P9" s="403"/>
      <c r="Q9" s="404"/>
      <c r="R9" s="88"/>
      <c r="U9" s="2">
        <v>9</v>
      </c>
      <c r="V9" s="2">
        <v>0</v>
      </c>
    </row>
    <row r="10" spans="2:22" ht="114" customHeight="1">
      <c r="B10" s="14">
        <v>5</v>
      </c>
      <c r="C10" s="225" t="s">
        <v>473</v>
      </c>
      <c r="D10" s="225"/>
      <c r="E10" s="394" t="s">
        <v>474</v>
      </c>
      <c r="F10" s="394"/>
      <c r="G10" s="394" t="s">
        <v>475</v>
      </c>
      <c r="H10" s="395"/>
      <c r="I10" s="73" t="s">
        <v>476</v>
      </c>
      <c r="J10" s="15">
        <v>5</v>
      </c>
      <c r="K10" s="411" t="s">
        <v>477</v>
      </c>
      <c r="L10" s="394"/>
      <c r="M10" s="411" t="s">
        <v>478</v>
      </c>
      <c r="N10" s="411"/>
      <c r="O10" s="409" t="s">
        <v>479</v>
      </c>
      <c r="P10" s="409"/>
      <c r="Q10" s="410"/>
      <c r="R10" s="102"/>
      <c r="U10" s="2">
        <v>10</v>
      </c>
      <c r="V10" s="2">
        <v>0</v>
      </c>
    </row>
    <row r="11" spans="2:22" ht="114" customHeight="1">
      <c r="B11" s="40">
        <v>4</v>
      </c>
      <c r="C11" s="232" t="s">
        <v>480</v>
      </c>
      <c r="D11" s="232"/>
      <c r="E11" s="394" t="s">
        <v>481</v>
      </c>
      <c r="F11" s="394"/>
      <c r="G11" s="394" t="s">
        <v>482</v>
      </c>
      <c r="H11" s="395"/>
      <c r="I11" s="73" t="s">
        <v>483</v>
      </c>
      <c r="J11" s="15">
        <v>4</v>
      </c>
      <c r="K11" s="411" t="s">
        <v>484</v>
      </c>
      <c r="L11" s="394"/>
      <c r="M11" s="411" t="s">
        <v>485</v>
      </c>
      <c r="N11" s="411"/>
      <c r="O11" s="409" t="s">
        <v>486</v>
      </c>
      <c r="P11" s="409"/>
      <c r="Q11" s="410"/>
      <c r="R11" s="102"/>
      <c r="U11" s="2">
        <v>11</v>
      </c>
      <c r="V11" s="2">
        <v>0</v>
      </c>
    </row>
    <row r="12" spans="2:22" ht="142.5" customHeight="1">
      <c r="B12" s="131">
        <v>3</v>
      </c>
      <c r="C12" s="232" t="s">
        <v>487</v>
      </c>
      <c r="D12" s="232"/>
      <c r="E12" s="394" t="s">
        <v>488</v>
      </c>
      <c r="F12" s="394"/>
      <c r="G12" s="394" t="s">
        <v>489</v>
      </c>
      <c r="H12" s="395"/>
      <c r="I12" s="73" t="s">
        <v>490</v>
      </c>
      <c r="J12" s="15">
        <v>3</v>
      </c>
      <c r="K12" s="411" t="s">
        <v>491</v>
      </c>
      <c r="L12" s="394"/>
      <c r="M12" s="411" t="s">
        <v>492</v>
      </c>
      <c r="N12" s="411"/>
      <c r="O12" s="409" t="s">
        <v>493</v>
      </c>
      <c r="P12" s="409"/>
      <c r="Q12" s="410"/>
      <c r="R12" s="102"/>
      <c r="U12" s="2">
        <v>12</v>
      </c>
      <c r="V12" s="2">
        <v>0</v>
      </c>
    </row>
    <row r="13" spans="2:22" ht="114" customHeight="1">
      <c r="B13" s="40">
        <v>2</v>
      </c>
      <c r="C13" s="232" t="s">
        <v>494</v>
      </c>
      <c r="D13" s="232"/>
      <c r="E13" s="394" t="s">
        <v>495</v>
      </c>
      <c r="F13" s="394"/>
      <c r="G13" s="394" t="s">
        <v>496</v>
      </c>
      <c r="H13" s="395"/>
      <c r="I13" s="73" t="s">
        <v>497</v>
      </c>
      <c r="J13" s="15">
        <v>2</v>
      </c>
      <c r="K13" s="411" t="s">
        <v>498</v>
      </c>
      <c r="L13" s="394"/>
      <c r="M13" s="411" t="s">
        <v>499</v>
      </c>
      <c r="N13" s="411"/>
      <c r="O13" s="409" t="s">
        <v>500</v>
      </c>
      <c r="P13" s="409"/>
      <c r="Q13" s="410"/>
      <c r="R13" s="103"/>
      <c r="T13" s="104"/>
      <c r="U13" s="2">
        <v>13</v>
      </c>
      <c r="V13" s="2">
        <v>0</v>
      </c>
    </row>
    <row r="14" spans="2:22" ht="114" customHeight="1" thickBot="1">
      <c r="B14" s="70">
        <v>1</v>
      </c>
      <c r="C14" s="398" t="s">
        <v>501</v>
      </c>
      <c r="D14" s="398"/>
      <c r="E14" s="396" t="s">
        <v>502</v>
      </c>
      <c r="F14" s="396"/>
      <c r="G14" s="396" t="s">
        <v>503</v>
      </c>
      <c r="H14" s="397"/>
      <c r="I14" s="92" t="s">
        <v>504</v>
      </c>
      <c r="J14" s="36">
        <v>1</v>
      </c>
      <c r="K14" s="421" t="s">
        <v>505</v>
      </c>
      <c r="L14" s="396"/>
      <c r="M14" s="421" t="s">
        <v>506</v>
      </c>
      <c r="N14" s="421"/>
      <c r="O14" s="429" t="s">
        <v>507</v>
      </c>
      <c r="P14" s="429"/>
      <c r="Q14" s="430"/>
      <c r="R14" s="102"/>
      <c r="T14" s="104"/>
      <c r="U14" s="2">
        <v>14</v>
      </c>
      <c r="V14" s="2">
        <v>0</v>
      </c>
    </row>
    <row r="15" spans="2:22" ht="33" customHeight="1" thickBot="1">
      <c r="B15" s="1"/>
      <c r="C15" s="1"/>
      <c r="D15" s="7"/>
      <c r="E15" s="7"/>
      <c r="F15" s="7"/>
      <c r="G15" s="7"/>
      <c r="H15" s="7"/>
      <c r="I15" s="7"/>
      <c r="J15" s="7"/>
      <c r="K15" s="7"/>
      <c r="L15" s="7"/>
      <c r="M15" s="7"/>
      <c r="N15" s="7"/>
      <c r="O15" s="7"/>
      <c r="P15" s="7"/>
      <c r="Q15" s="7"/>
      <c r="U15" s="2">
        <v>15</v>
      </c>
      <c r="V15" s="2">
        <v>0</v>
      </c>
    </row>
    <row r="16" spans="2:22" ht="33" customHeight="1" thickBot="1">
      <c r="B16" s="422" t="s">
        <v>508</v>
      </c>
      <c r="C16" s="423"/>
      <c r="D16" s="423"/>
      <c r="E16" s="423"/>
      <c r="F16" s="423"/>
      <c r="G16" s="423"/>
      <c r="H16" s="424"/>
      <c r="I16" s="425" t="s">
        <v>509</v>
      </c>
      <c r="J16" s="426"/>
      <c r="K16" s="426"/>
      <c r="L16" s="427"/>
      <c r="M16" s="427"/>
      <c r="N16" s="427"/>
      <c r="O16" s="427"/>
      <c r="P16" s="427"/>
      <c r="Q16" s="427"/>
      <c r="R16" s="428"/>
      <c r="U16" s="2">
        <v>16</v>
      </c>
      <c r="V16" s="2">
        <v>0</v>
      </c>
    </row>
    <row r="17" spans="2:22" ht="72.75" customHeight="1" thickBot="1">
      <c r="B17" s="41"/>
      <c r="C17" s="5"/>
      <c r="D17" s="419"/>
      <c r="E17" s="420"/>
      <c r="F17" s="420"/>
      <c r="G17" s="420"/>
      <c r="H17" s="420"/>
      <c r="I17" s="67" t="s">
        <v>510</v>
      </c>
      <c r="J17" s="68" t="s">
        <v>511</v>
      </c>
      <c r="K17" s="69" t="s">
        <v>512</v>
      </c>
      <c r="L17" s="74" t="s">
        <v>513</v>
      </c>
      <c r="M17" s="412" t="s">
        <v>514</v>
      </c>
      <c r="N17" s="413"/>
      <c r="O17" s="413"/>
      <c r="P17" s="413"/>
      <c r="Q17" s="413"/>
      <c r="R17" s="414"/>
      <c r="U17" s="2">
        <v>17</v>
      </c>
      <c r="V17" s="2">
        <v>0</v>
      </c>
    </row>
    <row r="18" spans="2:22" ht="51.75" customHeight="1" thickBot="1">
      <c r="B18" s="41"/>
      <c r="C18" s="44"/>
      <c r="D18" s="45">
        <v>1</v>
      </c>
      <c r="E18" s="46">
        <v>2</v>
      </c>
      <c r="F18" s="46">
        <v>3</v>
      </c>
      <c r="G18" s="46">
        <v>4</v>
      </c>
      <c r="H18" s="46">
        <v>5</v>
      </c>
      <c r="I18" s="389" t="s">
        <v>22</v>
      </c>
      <c r="J18" s="65" t="s">
        <v>105</v>
      </c>
      <c r="K18" s="66">
        <v>20</v>
      </c>
      <c r="L18" s="75" t="s">
        <v>515</v>
      </c>
      <c r="M18" s="415">
        <v>0</v>
      </c>
      <c r="N18" s="416"/>
      <c r="O18" s="416"/>
      <c r="P18" s="416"/>
      <c r="Q18" s="416"/>
      <c r="R18" s="417"/>
      <c r="U18" s="2">
        <v>18</v>
      </c>
      <c r="V18" s="2">
        <v>0</v>
      </c>
    </row>
    <row r="19" spans="2:22" ht="53.25" customHeight="1">
      <c r="B19" s="462"/>
      <c r="C19" s="47">
        <v>5</v>
      </c>
      <c r="D19" s="48" t="s">
        <v>516</v>
      </c>
      <c r="E19" s="49" t="s">
        <v>516</v>
      </c>
      <c r="F19" s="50" t="s">
        <v>517</v>
      </c>
      <c r="G19" s="50" t="s">
        <v>517</v>
      </c>
      <c r="H19" s="85" t="s">
        <v>517</v>
      </c>
      <c r="I19" s="390"/>
      <c r="J19" s="42" t="s">
        <v>39</v>
      </c>
      <c r="K19" s="43">
        <v>15</v>
      </c>
      <c r="L19" s="75" t="s">
        <v>518</v>
      </c>
      <c r="M19" s="415">
        <v>1</v>
      </c>
      <c r="N19" s="416"/>
      <c r="O19" s="416"/>
      <c r="P19" s="416"/>
      <c r="Q19" s="416"/>
      <c r="R19" s="417"/>
      <c r="U19" s="2">
        <v>19</v>
      </c>
      <c r="V19" s="2">
        <v>0</v>
      </c>
    </row>
    <row r="20" spans="2:22" ht="53.25" customHeight="1" thickBot="1">
      <c r="B20" s="463"/>
      <c r="C20" s="51">
        <v>4</v>
      </c>
      <c r="D20" s="52" t="s">
        <v>519</v>
      </c>
      <c r="E20" s="53" t="s">
        <v>516</v>
      </c>
      <c r="F20" s="53" t="s">
        <v>516</v>
      </c>
      <c r="G20" s="54" t="s">
        <v>517</v>
      </c>
      <c r="H20" s="86" t="s">
        <v>517</v>
      </c>
      <c r="I20" s="390"/>
      <c r="J20" s="42" t="s">
        <v>520</v>
      </c>
      <c r="K20" s="43">
        <v>10</v>
      </c>
      <c r="L20" s="72" t="s">
        <v>521</v>
      </c>
      <c r="M20" s="418">
        <v>2</v>
      </c>
      <c r="N20" s="272"/>
      <c r="O20" s="272"/>
      <c r="P20" s="272"/>
      <c r="Q20" s="272"/>
      <c r="R20" s="311"/>
      <c r="U20" s="2">
        <v>20</v>
      </c>
      <c r="V20" s="2">
        <v>0</v>
      </c>
    </row>
    <row r="21" spans="2:22" ht="53.25" customHeight="1">
      <c r="B21" s="463"/>
      <c r="C21" s="51">
        <v>3</v>
      </c>
      <c r="D21" s="55" t="s">
        <v>522</v>
      </c>
      <c r="E21" s="56" t="s">
        <v>519</v>
      </c>
      <c r="F21" s="53" t="s">
        <v>516</v>
      </c>
      <c r="G21" s="54" t="s">
        <v>517</v>
      </c>
      <c r="H21" s="86" t="s">
        <v>517</v>
      </c>
      <c r="I21" s="388"/>
      <c r="J21" s="42" t="s">
        <v>523</v>
      </c>
      <c r="K21" s="43">
        <v>10</v>
      </c>
      <c r="U21" s="2">
        <v>21</v>
      </c>
      <c r="V21" s="2">
        <v>0</v>
      </c>
    </row>
    <row r="22" spans="2:22" ht="53.25" customHeight="1">
      <c r="B22" s="463"/>
      <c r="C22" s="51">
        <v>2</v>
      </c>
      <c r="D22" s="55" t="s">
        <v>522</v>
      </c>
      <c r="E22" s="57" t="s">
        <v>522</v>
      </c>
      <c r="F22" s="56" t="s">
        <v>519</v>
      </c>
      <c r="G22" s="53" t="s">
        <v>516</v>
      </c>
      <c r="H22" s="86" t="s">
        <v>517</v>
      </c>
      <c r="I22" s="387" t="s">
        <v>24</v>
      </c>
      <c r="J22" s="42" t="s">
        <v>524</v>
      </c>
      <c r="K22" s="43">
        <v>20</v>
      </c>
      <c r="U22" s="2">
        <v>22</v>
      </c>
      <c r="V22" s="2">
        <v>0</v>
      </c>
    </row>
    <row r="23" spans="2:22" ht="53.25" customHeight="1" thickBot="1">
      <c r="B23" s="464"/>
      <c r="C23" s="58">
        <v>1</v>
      </c>
      <c r="D23" s="59" t="s">
        <v>522</v>
      </c>
      <c r="E23" s="60" t="s">
        <v>522</v>
      </c>
      <c r="F23" s="61" t="s">
        <v>519</v>
      </c>
      <c r="G23" s="62" t="s">
        <v>516</v>
      </c>
      <c r="H23" s="87" t="s">
        <v>516</v>
      </c>
      <c r="I23" s="388"/>
      <c r="J23" s="42" t="s">
        <v>40</v>
      </c>
      <c r="K23" s="63">
        <v>15</v>
      </c>
      <c r="U23" s="2">
        <v>23</v>
      </c>
      <c r="V23" s="2">
        <v>0</v>
      </c>
    </row>
    <row r="24" spans="2:22" ht="53.25" customHeight="1">
      <c r="F24" s="2"/>
      <c r="G24" s="2"/>
      <c r="H24" s="2"/>
      <c r="I24" s="387" t="s">
        <v>25</v>
      </c>
      <c r="J24" s="42" t="s">
        <v>41</v>
      </c>
      <c r="K24" s="43">
        <v>20</v>
      </c>
      <c r="U24" s="2">
        <v>24</v>
      </c>
      <c r="V24" s="2">
        <v>0</v>
      </c>
    </row>
    <row r="25" spans="2:22" ht="53.25" customHeight="1">
      <c r="F25" s="2"/>
      <c r="G25" s="2"/>
      <c r="H25" s="2"/>
      <c r="I25" s="388"/>
      <c r="J25" s="42" t="s">
        <v>525</v>
      </c>
      <c r="K25" s="63">
        <v>10</v>
      </c>
      <c r="U25" s="2">
        <v>25</v>
      </c>
      <c r="V25" s="2">
        <v>0</v>
      </c>
    </row>
    <row r="26" spans="2:22" ht="53.25" customHeight="1">
      <c r="F26" s="2"/>
      <c r="G26" s="2"/>
      <c r="H26" s="2"/>
      <c r="I26" s="387" t="s">
        <v>26</v>
      </c>
      <c r="J26" s="42" t="s">
        <v>42</v>
      </c>
      <c r="K26" s="63">
        <v>20</v>
      </c>
      <c r="U26" s="2">
        <v>26</v>
      </c>
      <c r="V26" s="2">
        <v>0</v>
      </c>
    </row>
    <row r="27" spans="2:22" ht="53.25" customHeight="1">
      <c r="F27" s="2"/>
      <c r="G27" s="2"/>
      <c r="H27" s="2"/>
      <c r="I27" s="388"/>
      <c r="J27" s="42" t="s">
        <v>106</v>
      </c>
      <c r="K27" s="63">
        <v>10</v>
      </c>
      <c r="U27" s="2">
        <v>27</v>
      </c>
      <c r="V27" s="2">
        <v>0</v>
      </c>
    </row>
    <row r="28" spans="2:22" ht="53.25" customHeight="1">
      <c r="F28" s="2"/>
      <c r="G28" s="2"/>
      <c r="H28" s="2"/>
      <c r="I28" s="387" t="s">
        <v>27</v>
      </c>
      <c r="J28" s="42" t="s">
        <v>43</v>
      </c>
      <c r="K28" s="63">
        <v>20</v>
      </c>
      <c r="U28" s="2">
        <v>28</v>
      </c>
      <c r="V28" s="2">
        <v>0</v>
      </c>
    </row>
    <row r="29" spans="2:22" ht="53.25" customHeight="1">
      <c r="F29" s="2"/>
      <c r="G29" s="2"/>
      <c r="H29" s="2"/>
      <c r="I29" s="388"/>
      <c r="J29" s="42" t="s">
        <v>526</v>
      </c>
      <c r="K29" s="63">
        <v>10</v>
      </c>
      <c r="U29" s="2">
        <v>29</v>
      </c>
      <c r="V29" s="2">
        <v>0</v>
      </c>
    </row>
    <row r="30" spans="2:22" ht="53.25" customHeight="1" thickBot="1">
      <c r="F30" s="2"/>
      <c r="G30" s="2"/>
      <c r="H30" s="2"/>
      <c r="I30" s="385" t="s">
        <v>527</v>
      </c>
      <c r="J30" s="386"/>
      <c r="K30" s="64">
        <v>100</v>
      </c>
      <c r="U30" s="2">
        <v>30</v>
      </c>
      <c r="V30" s="2">
        <v>0</v>
      </c>
    </row>
    <row r="31" spans="2:22" ht="59.25" customHeight="1" thickBot="1">
      <c r="B31" s="1"/>
      <c r="C31" s="1"/>
      <c r="D31" s="7"/>
      <c r="E31" s="7"/>
      <c r="F31" s="7"/>
      <c r="G31" s="7"/>
      <c r="H31" s="7"/>
      <c r="I31" s="7"/>
      <c r="J31" s="7"/>
      <c r="K31" s="77"/>
      <c r="L31" s="76"/>
      <c r="M31" s="77"/>
      <c r="N31" s="76"/>
      <c r="O31" s="78"/>
      <c r="R31" s="79"/>
      <c r="U31" s="2">
        <v>31</v>
      </c>
      <c r="V31" s="2">
        <v>0</v>
      </c>
    </row>
    <row r="32" spans="2:22" ht="59.25" customHeight="1" thickBot="1">
      <c r="B32" s="434" t="s">
        <v>528</v>
      </c>
      <c r="C32" s="435"/>
      <c r="D32" s="435"/>
      <c r="E32" s="435"/>
      <c r="F32" s="435"/>
      <c r="G32" s="435"/>
      <c r="H32" s="435"/>
      <c r="I32" s="435"/>
      <c r="J32" s="435"/>
      <c r="K32" s="435"/>
      <c r="L32" s="435"/>
      <c r="M32" s="435"/>
      <c r="N32" s="435"/>
      <c r="O32" s="436"/>
      <c r="U32" s="2">
        <v>32</v>
      </c>
      <c r="V32" s="2">
        <v>0</v>
      </c>
    </row>
    <row r="33" spans="2:22" ht="40.5" customHeight="1">
      <c r="B33" s="456" t="s">
        <v>529</v>
      </c>
      <c r="C33" s="457"/>
      <c r="D33" s="457"/>
      <c r="E33" s="457"/>
      <c r="F33" s="457"/>
      <c r="G33" s="458" t="s">
        <v>465</v>
      </c>
      <c r="H33" s="458"/>
      <c r="I33" s="458"/>
      <c r="J33" s="459"/>
      <c r="K33" s="95"/>
      <c r="L33" s="96"/>
      <c r="M33" s="443" t="s">
        <v>465</v>
      </c>
      <c r="N33" s="443"/>
      <c r="O33" s="444"/>
      <c r="P33" s="5"/>
      <c r="Q33" s="5"/>
      <c r="R33" s="5"/>
      <c r="U33" s="2">
        <v>33</v>
      </c>
      <c r="V33" s="2">
        <v>0</v>
      </c>
    </row>
    <row r="34" spans="2:22" ht="40.5" customHeight="1">
      <c r="B34" s="460" t="s">
        <v>530</v>
      </c>
      <c r="C34" s="461"/>
      <c r="D34" s="461" t="s">
        <v>531</v>
      </c>
      <c r="E34" s="461"/>
      <c r="F34" s="461"/>
      <c r="G34" s="446" t="s">
        <v>530</v>
      </c>
      <c r="H34" s="446"/>
      <c r="I34" s="446" t="s">
        <v>532</v>
      </c>
      <c r="J34" s="447"/>
      <c r="K34" s="97"/>
      <c r="L34" s="98"/>
      <c r="M34" s="81">
        <v>1</v>
      </c>
      <c r="N34" s="81">
        <v>2</v>
      </c>
      <c r="O34" s="93">
        <v>3</v>
      </c>
      <c r="P34" s="5"/>
      <c r="Q34" s="5"/>
      <c r="R34" s="5"/>
      <c r="U34" s="2">
        <v>34</v>
      </c>
      <c r="V34" s="2">
        <v>0</v>
      </c>
    </row>
    <row r="35" spans="2:22" ht="66" customHeight="1">
      <c r="B35" s="40" t="s">
        <v>533</v>
      </c>
      <c r="C35" s="16">
        <v>3</v>
      </c>
      <c r="D35" s="225" t="s">
        <v>534</v>
      </c>
      <c r="E35" s="225"/>
      <c r="F35" s="225"/>
      <c r="G35" s="15" t="s">
        <v>535</v>
      </c>
      <c r="H35" s="15">
        <v>3</v>
      </c>
      <c r="I35" s="218" t="s">
        <v>536</v>
      </c>
      <c r="J35" s="233"/>
      <c r="K35" s="440" t="s">
        <v>529</v>
      </c>
      <c r="L35" s="81">
        <v>3</v>
      </c>
      <c r="M35" s="56" t="s">
        <v>487</v>
      </c>
      <c r="N35" s="56" t="s">
        <v>487</v>
      </c>
      <c r="O35" s="105" t="s">
        <v>537</v>
      </c>
      <c r="P35" s="7"/>
      <c r="Q35" s="7"/>
      <c r="R35" s="79"/>
      <c r="U35" s="2">
        <v>35</v>
      </c>
      <c r="V35" s="2">
        <v>0</v>
      </c>
    </row>
    <row r="36" spans="2:22" ht="66" customHeight="1">
      <c r="B36" s="40" t="s">
        <v>538</v>
      </c>
      <c r="C36" s="16">
        <v>2</v>
      </c>
      <c r="D36" s="225" t="s">
        <v>539</v>
      </c>
      <c r="E36" s="225"/>
      <c r="F36" s="225"/>
      <c r="G36" s="15" t="s">
        <v>540</v>
      </c>
      <c r="H36" s="15">
        <v>2</v>
      </c>
      <c r="I36" s="218" t="s">
        <v>541</v>
      </c>
      <c r="J36" s="233"/>
      <c r="K36" s="441"/>
      <c r="L36" s="81">
        <v>2</v>
      </c>
      <c r="M36" s="94" t="s">
        <v>494</v>
      </c>
      <c r="N36" s="56" t="s">
        <v>487</v>
      </c>
      <c r="O36" s="106" t="s">
        <v>487</v>
      </c>
      <c r="P36" s="7"/>
      <c r="Q36" s="7"/>
      <c r="R36" s="79"/>
      <c r="U36" s="2">
        <v>36</v>
      </c>
      <c r="V36" s="2">
        <v>0</v>
      </c>
    </row>
    <row r="37" spans="2:22" ht="66" customHeight="1" thickBot="1">
      <c r="B37" s="70" t="s">
        <v>542</v>
      </c>
      <c r="C37" s="80">
        <v>1</v>
      </c>
      <c r="D37" s="445" t="s">
        <v>543</v>
      </c>
      <c r="E37" s="445"/>
      <c r="F37" s="445"/>
      <c r="G37" s="36" t="s">
        <v>544</v>
      </c>
      <c r="H37" s="36">
        <v>1</v>
      </c>
      <c r="I37" s="448" t="s">
        <v>545</v>
      </c>
      <c r="J37" s="449"/>
      <c r="K37" s="442"/>
      <c r="L37" s="82">
        <v>1</v>
      </c>
      <c r="M37" s="83" t="s">
        <v>494</v>
      </c>
      <c r="N37" s="83" t="s">
        <v>494</v>
      </c>
      <c r="O37" s="107" t="s">
        <v>487</v>
      </c>
      <c r="P37" s="7"/>
      <c r="Q37" s="7"/>
      <c r="R37" s="79"/>
      <c r="U37" s="2">
        <v>37</v>
      </c>
      <c r="V37" s="2">
        <v>0</v>
      </c>
    </row>
    <row r="38" spans="2:22" ht="29.25" customHeight="1">
      <c r="B38" s="1"/>
      <c r="C38" s="1"/>
      <c r="D38" s="7"/>
      <c r="E38" s="7"/>
      <c r="F38" s="7"/>
      <c r="G38" s="7"/>
      <c r="H38" s="7"/>
      <c r="I38" s="7"/>
      <c r="J38" s="7"/>
      <c r="K38" s="7"/>
      <c r="L38" s="7"/>
      <c r="M38" s="7"/>
      <c r="N38" s="7"/>
      <c r="O38" s="7"/>
      <c r="P38" s="7"/>
      <c r="Q38" s="7"/>
      <c r="R38" s="79"/>
      <c r="U38" s="2">
        <v>38</v>
      </c>
      <c r="V38" s="2">
        <v>0</v>
      </c>
    </row>
    <row r="39" spans="2:22" ht="30.75" customHeight="1">
      <c r="B39" s="1"/>
      <c r="C39" s="1"/>
      <c r="D39" s="7"/>
      <c r="E39" s="7"/>
      <c r="F39" s="7"/>
      <c r="G39" s="7"/>
      <c r="H39" s="7"/>
      <c r="I39" s="7"/>
      <c r="J39" s="7"/>
      <c r="L39" s="89"/>
      <c r="M39" s="431" t="s">
        <v>546</v>
      </c>
      <c r="N39" s="432"/>
      <c r="O39" s="433"/>
      <c r="P39" s="7"/>
      <c r="Q39" s="7"/>
      <c r="R39" s="79"/>
      <c r="U39" s="2">
        <v>39</v>
      </c>
      <c r="V39" s="2">
        <v>0</v>
      </c>
    </row>
    <row r="40" spans="2:22" ht="30.75" customHeight="1">
      <c r="B40" s="1"/>
      <c r="C40" s="1"/>
      <c r="D40" s="7"/>
      <c r="E40" s="7"/>
      <c r="F40" s="7"/>
      <c r="G40" s="7"/>
      <c r="H40" s="7"/>
      <c r="I40" s="7"/>
      <c r="J40" s="7"/>
      <c r="L40" s="90"/>
      <c r="M40" s="431" t="s">
        <v>547</v>
      </c>
      <c r="N40" s="432"/>
      <c r="O40" s="433"/>
      <c r="P40" s="7"/>
      <c r="Q40" s="7"/>
      <c r="R40" s="79"/>
      <c r="U40" s="2">
        <v>40</v>
      </c>
      <c r="V40" s="2">
        <v>0</v>
      </c>
    </row>
    <row r="41" spans="2:22" ht="30.75" customHeight="1">
      <c r="B41" s="1"/>
      <c r="C41" s="1"/>
      <c r="D41" s="7"/>
      <c r="E41" s="7"/>
      <c r="F41" s="7"/>
      <c r="G41" s="7"/>
      <c r="H41" s="7"/>
      <c r="I41" s="7"/>
      <c r="J41" s="7"/>
      <c r="L41" s="91"/>
      <c r="M41" s="431" t="s">
        <v>548</v>
      </c>
      <c r="N41" s="432"/>
      <c r="O41" s="433"/>
      <c r="P41" s="7"/>
      <c r="Q41" s="7"/>
      <c r="R41" s="79"/>
      <c r="U41" s="2">
        <v>41</v>
      </c>
      <c r="V41" s="2">
        <v>0</v>
      </c>
    </row>
    <row r="42" spans="2:22" ht="30.75" customHeight="1">
      <c r="B42" s="1"/>
      <c r="C42" s="1"/>
      <c r="D42" s="7"/>
      <c r="E42" s="7"/>
      <c r="F42" s="7"/>
      <c r="G42" s="7"/>
      <c r="H42" s="7"/>
      <c r="I42" s="7"/>
      <c r="J42" s="7"/>
      <c r="M42" s="84"/>
      <c r="N42" s="84"/>
      <c r="O42" s="84"/>
      <c r="P42" s="7"/>
      <c r="Q42" s="7"/>
      <c r="R42" s="79"/>
      <c r="U42" s="2">
        <v>42</v>
      </c>
      <c r="V42" s="2">
        <v>0</v>
      </c>
    </row>
    <row r="43" spans="2:22" ht="30.75" customHeight="1">
      <c r="B43" s="437" t="s">
        <v>130</v>
      </c>
      <c r="C43" s="438"/>
      <c r="D43" s="439"/>
      <c r="E43" s="7"/>
      <c r="F43" s="7"/>
      <c r="G43" s="7"/>
      <c r="H43" s="7"/>
      <c r="I43" s="7"/>
      <c r="J43" s="7"/>
      <c r="M43" s="84"/>
      <c r="N43" s="84"/>
      <c r="O43" s="84"/>
      <c r="P43" s="7"/>
      <c r="Q43" s="7"/>
      <c r="R43" s="79"/>
      <c r="U43" s="2">
        <v>43</v>
      </c>
      <c r="V43" s="2">
        <v>0</v>
      </c>
    </row>
    <row r="44" spans="2:22" ht="30.75" customHeight="1">
      <c r="B44" s="111" t="s">
        <v>549</v>
      </c>
      <c r="C44" s="111"/>
      <c r="D44" s="111"/>
      <c r="E44" s="7"/>
      <c r="F44" s="7"/>
      <c r="G44" s="7"/>
      <c r="H44" s="7"/>
      <c r="I44" s="7"/>
      <c r="J44" s="7"/>
      <c r="M44" s="84"/>
      <c r="N44" s="84"/>
      <c r="O44" s="84"/>
      <c r="P44" s="7"/>
      <c r="Q44" s="7"/>
      <c r="R44" s="79"/>
      <c r="U44" s="2">
        <v>44</v>
      </c>
      <c r="V44" s="2">
        <v>0</v>
      </c>
    </row>
    <row r="45" spans="2:22" ht="30.75" customHeight="1">
      <c r="B45" s="111" t="s">
        <v>550</v>
      </c>
      <c r="C45" s="111"/>
      <c r="D45" s="111"/>
      <c r="E45" s="7"/>
      <c r="F45" s="7"/>
      <c r="G45" s="7"/>
      <c r="H45" s="7"/>
      <c r="I45" s="7"/>
      <c r="J45" s="7"/>
      <c r="M45" s="84"/>
      <c r="N45" s="84"/>
      <c r="O45" s="84"/>
      <c r="P45" s="7"/>
      <c r="Q45" s="7"/>
      <c r="R45" s="79"/>
      <c r="U45" s="2">
        <v>45</v>
      </c>
      <c r="V45" s="2">
        <v>0</v>
      </c>
    </row>
    <row r="46" spans="2:22" ht="30.75" customHeight="1">
      <c r="B46" s="111" t="s">
        <v>551</v>
      </c>
      <c r="C46" s="111"/>
      <c r="D46" s="111"/>
      <c r="E46" s="7"/>
      <c r="F46" s="7"/>
      <c r="G46" s="7"/>
      <c r="H46" s="7"/>
      <c r="I46" s="7"/>
      <c r="J46" s="7"/>
      <c r="M46" s="84"/>
      <c r="N46" s="84"/>
      <c r="O46" s="84"/>
      <c r="P46" s="7"/>
      <c r="Q46" s="7"/>
      <c r="R46" s="79"/>
      <c r="U46" s="2">
        <v>46</v>
      </c>
      <c r="V46" s="2">
        <v>0</v>
      </c>
    </row>
    <row r="47" spans="2:22">
      <c r="U47" s="2">
        <v>47</v>
      </c>
      <c r="V47" s="2">
        <v>0</v>
      </c>
    </row>
    <row r="48" spans="2:22">
      <c r="U48" s="2">
        <v>48</v>
      </c>
      <c r="V48" s="2">
        <v>0</v>
      </c>
    </row>
    <row r="49" spans="21:22">
      <c r="U49" s="2">
        <v>49</v>
      </c>
      <c r="V49" s="2">
        <v>0</v>
      </c>
    </row>
    <row r="50" spans="21:22">
      <c r="U50" s="2">
        <v>50</v>
      </c>
      <c r="V50" s="2">
        <v>0</v>
      </c>
    </row>
    <row r="51" spans="21:22">
      <c r="U51" s="2">
        <v>51</v>
      </c>
      <c r="V51" s="2">
        <v>0</v>
      </c>
    </row>
    <row r="52" spans="21:22">
      <c r="U52" s="2">
        <v>52</v>
      </c>
      <c r="V52" s="2">
        <v>0</v>
      </c>
    </row>
    <row r="53" spans="21:22">
      <c r="U53" s="2">
        <v>53</v>
      </c>
      <c r="V53" s="2">
        <v>0</v>
      </c>
    </row>
    <row r="54" spans="21:22">
      <c r="U54" s="2">
        <v>54</v>
      </c>
      <c r="V54" s="2">
        <v>0</v>
      </c>
    </row>
    <row r="55" spans="21:22">
      <c r="U55" s="2">
        <v>55</v>
      </c>
      <c r="V55" s="2">
        <v>0</v>
      </c>
    </row>
    <row r="56" spans="21:22">
      <c r="U56" s="2">
        <v>56</v>
      </c>
      <c r="V56" s="2">
        <v>0</v>
      </c>
    </row>
    <row r="57" spans="21:22">
      <c r="U57" s="2">
        <v>57</v>
      </c>
      <c r="V57" s="2">
        <v>0</v>
      </c>
    </row>
    <row r="58" spans="21:22">
      <c r="U58" s="2">
        <v>58</v>
      </c>
      <c r="V58" s="2">
        <v>0</v>
      </c>
    </row>
    <row r="59" spans="21:22">
      <c r="U59" s="2">
        <v>59</v>
      </c>
      <c r="V59" s="2">
        <v>0</v>
      </c>
    </row>
    <row r="60" spans="21:22">
      <c r="U60" s="2">
        <v>60</v>
      </c>
      <c r="V60" s="2">
        <v>0</v>
      </c>
    </row>
    <row r="61" spans="21:22">
      <c r="U61" s="2">
        <v>61</v>
      </c>
      <c r="V61" s="2">
        <v>0</v>
      </c>
    </row>
    <row r="62" spans="21:22">
      <c r="U62" s="2">
        <v>62</v>
      </c>
      <c r="V62" s="2">
        <v>0</v>
      </c>
    </row>
    <row r="63" spans="21:22">
      <c r="U63" s="2">
        <v>63</v>
      </c>
      <c r="V63" s="2">
        <v>0</v>
      </c>
    </row>
    <row r="64" spans="21:22">
      <c r="U64" s="2">
        <v>64</v>
      </c>
      <c r="V64" s="2">
        <v>0</v>
      </c>
    </row>
    <row r="65" spans="21:22">
      <c r="U65" s="2">
        <v>65</v>
      </c>
      <c r="V65" s="2">
        <v>0</v>
      </c>
    </row>
    <row r="66" spans="21:22">
      <c r="U66" s="2">
        <v>66</v>
      </c>
      <c r="V66" s="2">
        <v>1</v>
      </c>
    </row>
    <row r="67" spans="21:22">
      <c r="U67" s="2">
        <v>67</v>
      </c>
      <c r="V67" s="2">
        <v>1</v>
      </c>
    </row>
    <row r="68" spans="21:22">
      <c r="U68" s="2">
        <v>68</v>
      </c>
      <c r="V68" s="2">
        <v>1</v>
      </c>
    </row>
    <row r="69" spans="21:22">
      <c r="U69" s="2">
        <v>69</v>
      </c>
      <c r="V69" s="2">
        <v>1</v>
      </c>
    </row>
    <row r="70" spans="21:22">
      <c r="U70" s="2">
        <v>70</v>
      </c>
      <c r="V70" s="2">
        <v>1</v>
      </c>
    </row>
    <row r="71" spans="21:22">
      <c r="U71" s="2">
        <v>71</v>
      </c>
      <c r="V71" s="2">
        <v>1</v>
      </c>
    </row>
    <row r="72" spans="21:22">
      <c r="U72" s="2">
        <v>72</v>
      </c>
      <c r="V72" s="2">
        <v>1</v>
      </c>
    </row>
    <row r="73" spans="21:22">
      <c r="U73" s="2">
        <v>73</v>
      </c>
      <c r="V73" s="2">
        <v>1</v>
      </c>
    </row>
    <row r="74" spans="21:22">
      <c r="U74" s="2">
        <v>74</v>
      </c>
      <c r="V74" s="2">
        <v>1</v>
      </c>
    </row>
    <row r="75" spans="21:22">
      <c r="U75" s="2">
        <v>75</v>
      </c>
      <c r="V75" s="2">
        <v>1</v>
      </c>
    </row>
    <row r="76" spans="21:22">
      <c r="U76" s="2">
        <v>76</v>
      </c>
      <c r="V76" s="2">
        <v>1</v>
      </c>
    </row>
    <row r="77" spans="21:22">
      <c r="U77" s="2">
        <v>77</v>
      </c>
      <c r="V77" s="2">
        <v>1</v>
      </c>
    </row>
    <row r="78" spans="21:22">
      <c r="U78" s="2">
        <v>78</v>
      </c>
      <c r="V78" s="2">
        <v>1</v>
      </c>
    </row>
    <row r="79" spans="21:22">
      <c r="U79" s="2">
        <v>79</v>
      </c>
      <c r="V79" s="2">
        <v>1</v>
      </c>
    </row>
    <row r="80" spans="21:22">
      <c r="U80" s="2">
        <v>80</v>
      </c>
      <c r="V80" s="2">
        <v>1</v>
      </c>
    </row>
    <row r="81" spans="21:22">
      <c r="U81" s="2">
        <v>81</v>
      </c>
      <c r="V81" s="2">
        <v>1</v>
      </c>
    </row>
    <row r="82" spans="21:22">
      <c r="U82" s="2">
        <v>82</v>
      </c>
      <c r="V82" s="2">
        <v>1</v>
      </c>
    </row>
    <row r="83" spans="21:22">
      <c r="U83" s="2">
        <v>83</v>
      </c>
      <c r="V83" s="2">
        <v>1</v>
      </c>
    </row>
    <row r="84" spans="21:22">
      <c r="U84" s="2">
        <v>84</v>
      </c>
      <c r="V84" s="2">
        <v>1</v>
      </c>
    </row>
    <row r="85" spans="21:22">
      <c r="U85" s="2">
        <v>85</v>
      </c>
      <c r="V85" s="2">
        <v>1</v>
      </c>
    </row>
    <row r="86" spans="21:22">
      <c r="U86" s="2">
        <v>86</v>
      </c>
      <c r="V86" s="2">
        <v>2</v>
      </c>
    </row>
    <row r="87" spans="21:22">
      <c r="U87" s="2">
        <v>87</v>
      </c>
      <c r="V87" s="2">
        <v>2</v>
      </c>
    </row>
    <row r="88" spans="21:22">
      <c r="U88" s="2">
        <v>88</v>
      </c>
      <c r="V88" s="2">
        <v>2</v>
      </c>
    </row>
    <row r="89" spans="21:22">
      <c r="U89" s="2">
        <v>89</v>
      </c>
      <c r="V89" s="2">
        <v>2</v>
      </c>
    </row>
    <row r="90" spans="21:22">
      <c r="U90" s="2">
        <v>90</v>
      </c>
      <c r="V90" s="2">
        <v>2</v>
      </c>
    </row>
    <row r="91" spans="21:22">
      <c r="U91" s="2">
        <v>91</v>
      </c>
      <c r="V91" s="2">
        <v>2</v>
      </c>
    </row>
    <row r="92" spans="21:22">
      <c r="U92" s="2">
        <v>92</v>
      </c>
      <c r="V92" s="2">
        <v>2</v>
      </c>
    </row>
    <row r="93" spans="21:22">
      <c r="U93" s="2">
        <v>93</v>
      </c>
      <c r="V93" s="2">
        <v>2</v>
      </c>
    </row>
    <row r="94" spans="21:22">
      <c r="U94" s="2">
        <v>94</v>
      </c>
      <c r="V94" s="2">
        <v>2</v>
      </c>
    </row>
    <row r="95" spans="21:22">
      <c r="U95" s="2">
        <v>95</v>
      </c>
      <c r="V95" s="2">
        <v>2</v>
      </c>
    </row>
    <row r="96" spans="21:22">
      <c r="U96" s="2">
        <v>96</v>
      </c>
      <c r="V96" s="2">
        <v>2</v>
      </c>
    </row>
    <row r="97" spans="21:22">
      <c r="U97" s="2">
        <v>97</v>
      </c>
      <c r="V97" s="2">
        <v>2</v>
      </c>
    </row>
    <row r="98" spans="21:22">
      <c r="U98" s="2">
        <v>98</v>
      </c>
      <c r="V98" s="2">
        <v>2</v>
      </c>
    </row>
    <row r="99" spans="21:22">
      <c r="U99" s="2">
        <v>99</v>
      </c>
      <c r="V99" s="2">
        <v>2</v>
      </c>
    </row>
    <row r="100" spans="21:22">
      <c r="U100" s="2">
        <v>100</v>
      </c>
      <c r="V100" s="2">
        <v>2</v>
      </c>
    </row>
  </sheetData>
  <mergeCells count="8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 ref="M40:O40"/>
    <mergeCell ref="M41:O41"/>
    <mergeCell ref="B32:O32"/>
    <mergeCell ref="B43:D43"/>
    <mergeCell ref="K35:K37"/>
    <mergeCell ref="M33:O33"/>
    <mergeCell ref="M39:O39"/>
    <mergeCell ref="D37:F37"/>
    <mergeCell ref="I34:J34"/>
    <mergeCell ref="I36:J36"/>
    <mergeCell ref="I37:J37"/>
    <mergeCell ref="I35:J35"/>
    <mergeCell ref="M19:R19"/>
    <mergeCell ref="D17:H17"/>
    <mergeCell ref="K14:L14"/>
    <mergeCell ref="B16:H16"/>
    <mergeCell ref="I16:R16"/>
    <mergeCell ref="M14:N14"/>
    <mergeCell ref="O14:Q14"/>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B2:E4"/>
    <mergeCell ref="B6:Q6"/>
    <mergeCell ref="B7:H7"/>
    <mergeCell ref="O9:Q9"/>
    <mergeCell ref="I7:Q7"/>
    <mergeCell ref="O8:Q8"/>
    <mergeCell ref="K8:L8"/>
    <mergeCell ref="M8:N8"/>
    <mergeCell ref="I8:I9"/>
    <mergeCell ref="J8:J9"/>
    <mergeCell ref="K9:L9"/>
    <mergeCell ref="M9:N9"/>
    <mergeCell ref="E13:F13"/>
    <mergeCell ref="E14:F14"/>
    <mergeCell ref="C11:D11"/>
    <mergeCell ref="C12:D12"/>
    <mergeCell ref="C13:D13"/>
    <mergeCell ref="C14:D14"/>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2"/>
  <sheetViews>
    <sheetView view="pageBreakPreview" topLeftCell="A2" zoomScaleNormal="91" zoomScaleSheetLayoutView="100" workbookViewId="0">
      <selection activeCell="C13" sqref="C13:E13"/>
    </sheetView>
  </sheetViews>
  <sheetFormatPr defaultColWidth="11.42578125" defaultRowHeight="13.15"/>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c r="A1" s="465"/>
      <c r="B1" s="465"/>
      <c r="C1" s="466" t="s">
        <v>0</v>
      </c>
      <c r="D1" s="467"/>
      <c r="E1" s="468"/>
      <c r="F1" s="469"/>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c r="A2" s="465"/>
      <c r="B2" s="465"/>
      <c r="C2" s="466" t="s">
        <v>552</v>
      </c>
      <c r="D2" s="467"/>
      <c r="E2" s="468"/>
      <c r="F2" s="470"/>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c r="A3" s="465"/>
      <c r="B3" s="465"/>
      <c r="C3" s="19" t="s">
        <v>460</v>
      </c>
      <c r="D3" s="19" t="s">
        <v>461</v>
      </c>
      <c r="E3" s="19" t="s">
        <v>553</v>
      </c>
      <c r="F3" s="471"/>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c r="A4" s="472" t="s">
        <v>554</v>
      </c>
      <c r="B4" s="472"/>
      <c r="C4" s="472"/>
      <c r="D4" s="472"/>
      <c r="E4" s="472"/>
      <c r="F4" s="472"/>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9.6">
      <c r="A5" s="4" t="s">
        <v>172</v>
      </c>
      <c r="B5" s="22" t="s">
        <v>555</v>
      </c>
      <c r="C5" s="355" t="s">
        <v>556</v>
      </c>
      <c r="D5" s="476"/>
      <c r="E5" s="356"/>
      <c r="F5" s="4" t="s">
        <v>557</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03.5" customHeight="1">
      <c r="A6" s="23">
        <v>1</v>
      </c>
      <c r="B6" s="24">
        <v>42599</v>
      </c>
      <c r="C6" s="477" t="s">
        <v>558</v>
      </c>
      <c r="D6" s="478"/>
      <c r="E6" s="479"/>
      <c r="F6" s="15" t="s">
        <v>559</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c r="A7" s="23">
        <v>2</v>
      </c>
      <c r="B7" s="24">
        <v>43419</v>
      </c>
      <c r="C7" s="480" t="s">
        <v>560</v>
      </c>
      <c r="D7" s="478"/>
      <c r="E7" s="479"/>
      <c r="F7" s="15" t="s">
        <v>559</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c r="A8" s="23">
        <v>3</v>
      </c>
      <c r="B8" s="24">
        <v>44146</v>
      </c>
      <c r="C8" s="480" t="s">
        <v>561</v>
      </c>
      <c r="D8" s="478"/>
      <c r="E8" s="479"/>
      <c r="F8" s="15" t="s">
        <v>559</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c r="A9" s="23">
        <v>4</v>
      </c>
      <c r="B9" s="24">
        <v>44862</v>
      </c>
      <c r="C9" s="481" t="s">
        <v>562</v>
      </c>
      <c r="D9" s="482"/>
      <c r="E9" s="483"/>
      <c r="F9" s="15" t="s">
        <v>563</v>
      </c>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c r="A10" s="23">
        <v>5</v>
      </c>
      <c r="B10" s="24">
        <v>45240</v>
      </c>
      <c r="C10" s="480" t="s">
        <v>564</v>
      </c>
      <c r="D10" s="478"/>
      <c r="E10" s="479"/>
      <c r="F10" s="15" t="s">
        <v>565</v>
      </c>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96" customHeight="1">
      <c r="A11" s="23">
        <v>6</v>
      </c>
      <c r="B11" s="24">
        <v>45504</v>
      </c>
      <c r="C11" s="480" t="s">
        <v>566</v>
      </c>
      <c r="D11" s="484"/>
      <c r="E11" s="485"/>
      <c r="F11" s="15" t="s">
        <v>567</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30.75" customHeight="1">
      <c r="A12" s="23">
        <v>7</v>
      </c>
      <c r="B12" s="24">
        <v>45938</v>
      </c>
      <c r="C12" s="480" t="s">
        <v>568</v>
      </c>
      <c r="D12" s="484"/>
      <c r="E12" s="485"/>
      <c r="F12" s="15" t="s">
        <v>565</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c r="A13" s="23"/>
      <c r="B13" s="24"/>
      <c r="C13" s="473"/>
      <c r="D13" s="474"/>
      <c r="E13" s="475"/>
      <c r="F13" s="23"/>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c r="A14" s="23"/>
      <c r="B14" s="24"/>
      <c r="C14" s="473"/>
      <c r="D14" s="474"/>
      <c r="E14" s="475"/>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c r="A15" s="23"/>
      <c r="B15" s="24"/>
      <c r="C15" s="473"/>
      <c r="D15" s="474"/>
      <c r="E15" s="475"/>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c r="A16" s="23"/>
      <c r="B16" s="24"/>
      <c r="C16" s="473"/>
      <c r="D16" s="474"/>
      <c r="E16" s="475"/>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c r="A17" s="23"/>
      <c r="B17" s="24"/>
      <c r="C17" s="473"/>
      <c r="D17" s="474"/>
      <c r="E17" s="475"/>
      <c r="F17" s="23"/>
      <c r="H17" s="26"/>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c r="A18" s="23"/>
      <c r="B18" s="24"/>
      <c r="C18" s="473"/>
      <c r="D18" s="474"/>
      <c r="E18" s="475"/>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c r="A19" s="27"/>
      <c r="B19" s="28"/>
      <c r="C19" s="473"/>
      <c r="D19" s="474"/>
      <c r="E19" s="475"/>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c r="A20" s="27"/>
      <c r="B20" s="28"/>
      <c r="C20" s="473"/>
      <c r="D20" s="474"/>
      <c r="E20" s="475"/>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c r="A21" s="23"/>
      <c r="B21" s="24"/>
      <c r="C21" s="473"/>
      <c r="D21" s="474"/>
      <c r="E21" s="475"/>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c r="A22" s="23"/>
      <c r="B22" s="24"/>
      <c r="C22" s="473"/>
      <c r="D22" s="474"/>
      <c r="E22" s="475"/>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c r="A23" s="23"/>
      <c r="B23" s="24"/>
      <c r="C23" s="473"/>
      <c r="D23" s="474"/>
      <c r="E23" s="475"/>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c r="A24" s="23"/>
      <c r="B24" s="24"/>
      <c r="C24" s="473"/>
      <c r="D24" s="474"/>
      <c r="E24" s="475"/>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c r="A25" s="23"/>
      <c r="B25" s="24"/>
      <c r="C25" s="473"/>
      <c r="D25" s="474"/>
      <c r="E25" s="475"/>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c r="A26" s="23"/>
      <c r="B26" s="24"/>
      <c r="C26" s="473"/>
      <c r="D26" s="474"/>
      <c r="E26" s="475"/>
      <c r="F26" s="23"/>
      <c r="G26" s="21"/>
      <c r="H26" s="29"/>
      <c r="I26" s="21"/>
      <c r="J26" s="21"/>
      <c r="K26" s="21"/>
      <c r="L26" s="21"/>
      <c r="M26" s="21"/>
      <c r="N26" s="21"/>
      <c r="O26" s="21"/>
      <c r="P26" s="21"/>
      <c r="Q26" s="21"/>
      <c r="R26" s="21"/>
      <c r="S26" s="21"/>
      <c r="T26" s="21"/>
      <c r="U26" s="21"/>
      <c r="V26" s="21"/>
      <c r="W26" s="21"/>
      <c r="X26" s="21"/>
      <c r="Y26" s="21"/>
      <c r="Z26" s="21"/>
      <c r="AA26" s="21"/>
      <c r="AB26" s="21"/>
      <c r="AC26" s="21"/>
      <c r="AD26" s="21"/>
      <c r="AE26" s="21"/>
      <c r="AF26" s="21"/>
      <c r="AG26" s="21"/>
      <c r="AH26" s="21"/>
      <c r="AI26" s="21"/>
      <c r="AJ26" s="21"/>
      <c r="AK26" s="21"/>
      <c r="AL26" s="21"/>
      <c r="AM26" s="21"/>
      <c r="AN26" s="21"/>
    </row>
    <row r="27" spans="1:64">
      <c r="A27" s="23"/>
      <c r="B27" s="24"/>
      <c r="C27" s="473"/>
      <c r="D27" s="474"/>
      <c r="E27" s="475"/>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c r="A28" s="30"/>
      <c r="B28" s="31"/>
      <c r="C28" s="473"/>
      <c r="D28" s="474"/>
      <c r="E28" s="475"/>
      <c r="F28" s="15"/>
      <c r="H28" s="26"/>
      <c r="AO28" s="20"/>
      <c r="AP28" s="20"/>
      <c r="AQ28" s="20"/>
      <c r="AR28" s="20"/>
      <c r="AS28" s="20"/>
      <c r="AT28" s="20"/>
      <c r="AU28" s="20"/>
      <c r="AV28" s="20"/>
      <c r="AW28" s="20"/>
      <c r="AX28" s="20"/>
      <c r="AY28" s="20"/>
      <c r="AZ28" s="20"/>
      <c r="BA28" s="20"/>
      <c r="BB28" s="20"/>
      <c r="BC28" s="20"/>
      <c r="BD28" s="20"/>
      <c r="BE28" s="20"/>
      <c r="BF28" s="20"/>
      <c r="BG28" s="20"/>
      <c r="BH28" s="20"/>
      <c r="BI28" s="20"/>
      <c r="BJ28" s="20"/>
      <c r="BK28" s="20"/>
      <c r="BL28" s="20"/>
    </row>
    <row r="29" spans="1:64">
      <c r="A29" s="30"/>
      <c r="B29" s="31"/>
      <c r="C29" s="473"/>
      <c r="D29" s="474"/>
      <c r="E29" s="475"/>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c r="A30" s="30"/>
      <c r="B30" s="31"/>
      <c r="C30" s="473"/>
      <c r="D30" s="474"/>
      <c r="E30" s="475"/>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c r="A31" s="30"/>
      <c r="B31" s="31"/>
      <c r="C31" s="473"/>
      <c r="D31" s="474"/>
      <c r="E31" s="475"/>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c r="A32" s="30"/>
      <c r="B32" s="31"/>
      <c r="C32" s="473"/>
      <c r="D32" s="474"/>
      <c r="E32" s="475"/>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c r="A33" s="30"/>
      <c r="B33" s="31"/>
      <c r="C33" s="473"/>
      <c r="D33" s="474"/>
      <c r="E33" s="475"/>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c r="A34" s="30"/>
      <c r="B34" s="31"/>
      <c r="C34" s="473"/>
      <c r="D34" s="474"/>
      <c r="E34" s="475"/>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c r="A35" s="30"/>
      <c r="B35" s="31"/>
      <c r="C35" s="473"/>
      <c r="D35" s="474"/>
      <c r="E35" s="475"/>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c r="A36" s="32"/>
      <c r="B36" s="33"/>
      <c r="C36" s="33"/>
      <c r="D36" s="33"/>
      <c r="E36" s="25"/>
      <c r="F36" s="32"/>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c r="A37" s="32"/>
      <c r="B37" s="33"/>
      <c r="C37" s="33"/>
      <c r="D37" s="33"/>
      <c r="E37" s="20"/>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c r="A41" s="32"/>
      <c r="B41" s="32"/>
      <c r="C41" s="32"/>
      <c r="D41" s="32"/>
      <c r="E41" s="20"/>
      <c r="F41" s="20"/>
      <c r="H41" s="26"/>
      <c r="AO41" s="20"/>
      <c r="AP41" s="20"/>
      <c r="AQ41" s="20"/>
      <c r="AR41" s="20"/>
      <c r="AS41" s="20"/>
      <c r="AT41" s="20"/>
      <c r="AU41" s="20"/>
      <c r="AV41" s="20"/>
      <c r="AW41" s="20"/>
      <c r="AX41" s="20"/>
      <c r="AY41" s="20"/>
      <c r="AZ41" s="20"/>
      <c r="BA41" s="20"/>
      <c r="BB41" s="20"/>
      <c r="BC41" s="20"/>
      <c r="BD41" s="20"/>
      <c r="BE41" s="20"/>
      <c r="BF41" s="20"/>
      <c r="BG41" s="20"/>
      <c r="BH41" s="20"/>
      <c r="BI41" s="20"/>
      <c r="BJ41" s="20"/>
    </row>
    <row r="42" spans="1:64">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c r="A49" s="32"/>
      <c r="B49" s="33"/>
      <c r="C49" s="33"/>
      <c r="D49" s="33"/>
      <c r="E49" s="20"/>
      <c r="F49" s="32"/>
      <c r="H49" s="26"/>
      <c r="AO49" s="20"/>
      <c r="AP49" s="20"/>
      <c r="AQ49" s="20"/>
      <c r="AR49" s="20"/>
      <c r="AS49" s="20"/>
      <c r="AT49" s="20"/>
      <c r="AU49" s="20"/>
      <c r="AV49" s="20"/>
      <c r="AW49" s="20"/>
      <c r="AX49" s="20"/>
      <c r="AY49" s="20"/>
      <c r="AZ49" s="20"/>
      <c r="BA49" s="20"/>
      <c r="BB49" s="20"/>
      <c r="BC49" s="20"/>
      <c r="BD49" s="20"/>
      <c r="BE49" s="20"/>
      <c r="BF49" s="20"/>
      <c r="BG49" s="20"/>
      <c r="BH49" s="20"/>
      <c r="BI49" s="20"/>
      <c r="BJ49" s="20"/>
      <c r="BK49" s="20"/>
      <c r="BL49" s="20"/>
    </row>
    <row r="50" spans="1:64">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c r="A71" s="32"/>
      <c r="B71" s="33"/>
      <c r="C71" s="33"/>
      <c r="D71" s="33"/>
      <c r="E71" s="20"/>
      <c r="F71" s="32"/>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sheetData>
  <mergeCells count="36">
    <mergeCell ref="C34:E34"/>
    <mergeCell ref="C35:E35"/>
    <mergeCell ref="C28:E28"/>
    <mergeCell ref="C29:E29"/>
    <mergeCell ref="C30:E30"/>
    <mergeCell ref="C31:E31"/>
    <mergeCell ref="C32:E32"/>
    <mergeCell ref="C33:E33"/>
    <mergeCell ref="C27:E27"/>
    <mergeCell ref="C16:E16"/>
    <mergeCell ref="C17:E17"/>
    <mergeCell ref="C18:E18"/>
    <mergeCell ref="C19:E19"/>
    <mergeCell ref="C20:E20"/>
    <mergeCell ref="C21:E21"/>
    <mergeCell ref="C22:E22"/>
    <mergeCell ref="C23:E23"/>
    <mergeCell ref="C24:E24"/>
    <mergeCell ref="C25:E25"/>
    <mergeCell ref="C26:E26"/>
    <mergeCell ref="C15:E15"/>
    <mergeCell ref="C5:E5"/>
    <mergeCell ref="C6:E6"/>
    <mergeCell ref="C7:E7"/>
    <mergeCell ref="C8:E8"/>
    <mergeCell ref="C9:E9"/>
    <mergeCell ref="C10:E10"/>
    <mergeCell ref="C11:E11"/>
    <mergeCell ref="C12:E12"/>
    <mergeCell ref="C13:E13"/>
    <mergeCell ref="C14:E14"/>
    <mergeCell ref="A1:B3"/>
    <mergeCell ref="C1:E1"/>
    <mergeCell ref="F1:F3"/>
    <mergeCell ref="C2:E2"/>
    <mergeCell ref="A4:F4"/>
  </mergeCells>
  <pageMargins left="0.35433070866141736" right="0.23622047244094491" top="0.98425196850393704" bottom="0.98425196850393704" header="0" footer="0"/>
  <pageSetup paperSize="9" scale="61"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defaultColWidth="11.42578125" defaultRowHeight="13.15"/>
  <cols>
    <col min="1" max="1" width="65.7109375" customWidth="1"/>
    <col min="2" max="6" width="59.42578125" customWidth="1"/>
    <col min="7" max="7" width="61.7109375" customWidth="1"/>
    <col min="8" max="8" width="59.42578125" customWidth="1"/>
  </cols>
  <sheetData>
    <row r="1" spans="1:8" ht="26.45">
      <c r="A1" s="134" t="s">
        <v>569</v>
      </c>
      <c r="B1" s="134" t="s">
        <v>570</v>
      </c>
      <c r="C1" s="134" t="s">
        <v>571</v>
      </c>
      <c r="D1" s="134" t="s">
        <v>572</v>
      </c>
      <c r="E1" s="134" t="s">
        <v>573</v>
      </c>
      <c r="F1" s="134" t="s">
        <v>574</v>
      </c>
      <c r="G1" s="134" t="s">
        <v>575</v>
      </c>
      <c r="H1" s="134" t="s">
        <v>576</v>
      </c>
    </row>
    <row r="2" spans="1:8" ht="26.25" customHeight="1">
      <c r="A2" s="135" t="s">
        <v>203</v>
      </c>
      <c r="B2" s="132" t="s">
        <v>217</v>
      </c>
      <c r="C2" s="133" t="s">
        <v>226</v>
      </c>
      <c r="D2" s="132" t="s">
        <v>124</v>
      </c>
      <c r="E2" s="132" t="s">
        <v>270</v>
      </c>
      <c r="F2" s="132" t="s">
        <v>284</v>
      </c>
      <c r="G2" s="133" t="s">
        <v>289</v>
      </c>
      <c r="H2" s="138" t="s">
        <v>116</v>
      </c>
    </row>
    <row r="3" spans="1:8" ht="26.25" customHeight="1">
      <c r="A3" s="135" t="s">
        <v>205</v>
      </c>
      <c r="B3" s="132" t="s">
        <v>219</v>
      </c>
      <c r="C3" s="133" t="s">
        <v>228</v>
      </c>
      <c r="D3" s="132" t="s">
        <v>242</v>
      </c>
      <c r="E3" s="132" t="s">
        <v>272</v>
      </c>
      <c r="F3" s="141" t="s">
        <v>286</v>
      </c>
      <c r="G3" s="133" t="s">
        <v>577</v>
      </c>
      <c r="H3" s="133"/>
    </row>
    <row r="4" spans="1:8" ht="26.25" customHeight="1">
      <c r="A4" s="136" t="s">
        <v>207</v>
      </c>
      <c r="B4" s="133" t="s">
        <v>221</v>
      </c>
      <c r="C4" s="133" t="s">
        <v>230</v>
      </c>
      <c r="D4" s="132" t="s">
        <v>244</v>
      </c>
      <c r="E4" s="133" t="s">
        <v>578</v>
      </c>
      <c r="F4" s="132"/>
      <c r="G4" s="113" t="s">
        <v>579</v>
      </c>
      <c r="H4" s="132"/>
    </row>
    <row r="5" spans="1:8" ht="26.25" customHeight="1">
      <c r="A5" s="136" t="s">
        <v>102</v>
      </c>
      <c r="B5" s="138" t="s">
        <v>223</v>
      </c>
      <c r="C5" s="132" t="s">
        <v>232</v>
      </c>
      <c r="D5" s="132" t="s">
        <v>246</v>
      </c>
      <c r="E5" s="132" t="s">
        <v>275</v>
      </c>
      <c r="F5" s="132"/>
      <c r="G5" s="139" t="s">
        <v>580</v>
      </c>
      <c r="H5" s="132"/>
    </row>
    <row r="6" spans="1:8" ht="26.25" customHeight="1">
      <c r="A6" s="135" t="s">
        <v>209</v>
      </c>
      <c r="B6" s="116"/>
      <c r="C6" s="113" t="s">
        <v>234</v>
      </c>
      <c r="D6" s="133" t="s">
        <v>581</v>
      </c>
      <c r="E6" s="132" t="s">
        <v>272</v>
      </c>
      <c r="F6" s="132"/>
      <c r="G6" s="116"/>
      <c r="H6" s="116"/>
    </row>
    <row r="7" spans="1:8" ht="26.25" customHeight="1">
      <c r="A7" s="135" t="s">
        <v>211</v>
      </c>
      <c r="B7" s="116"/>
      <c r="C7" s="113" t="s">
        <v>582</v>
      </c>
      <c r="D7" s="133" t="s">
        <v>249</v>
      </c>
      <c r="E7" s="132" t="s">
        <v>278</v>
      </c>
      <c r="F7" s="132"/>
      <c r="G7" s="116"/>
      <c r="H7" s="116"/>
    </row>
    <row r="8" spans="1:8" ht="26.25" customHeight="1">
      <c r="A8" s="136" t="s">
        <v>110</v>
      </c>
      <c r="B8" s="113"/>
      <c r="C8" s="113" t="s">
        <v>583</v>
      </c>
      <c r="D8" s="132" t="s">
        <v>251</v>
      </c>
      <c r="E8" s="132" t="s">
        <v>263</v>
      </c>
      <c r="F8" s="132"/>
      <c r="G8" s="116"/>
      <c r="H8" s="116"/>
    </row>
    <row r="9" spans="1:8" ht="26.25" customHeight="1">
      <c r="A9" s="135" t="s">
        <v>214</v>
      </c>
      <c r="B9" s="116"/>
      <c r="C9" s="113" t="s">
        <v>584</v>
      </c>
      <c r="D9" s="133" t="s">
        <v>253</v>
      </c>
      <c r="E9" s="138" t="s">
        <v>281</v>
      </c>
      <c r="F9" s="132"/>
      <c r="G9" s="116"/>
      <c r="H9" s="116"/>
    </row>
    <row r="10" spans="1:8" ht="26.25" customHeight="1">
      <c r="A10" s="135"/>
      <c r="B10" s="116"/>
      <c r="C10" s="113" t="s">
        <v>585</v>
      </c>
      <c r="D10" s="133" t="s">
        <v>255</v>
      </c>
      <c r="E10" s="133"/>
      <c r="F10" s="113"/>
      <c r="G10" s="113"/>
      <c r="H10" s="113"/>
    </row>
    <row r="11" spans="1:8" ht="26.25" customHeight="1">
      <c r="A11" s="135"/>
      <c r="B11" s="116"/>
      <c r="C11" s="139" t="s">
        <v>240</v>
      </c>
      <c r="D11" s="132" t="s">
        <v>257</v>
      </c>
      <c r="E11" s="132"/>
      <c r="F11" s="116"/>
      <c r="G11" s="116"/>
      <c r="H11" s="116"/>
    </row>
    <row r="12" spans="1:8" ht="26.25" customHeight="1">
      <c r="A12" s="136"/>
      <c r="B12" s="113"/>
      <c r="C12" s="113"/>
      <c r="D12" s="113" t="s">
        <v>259</v>
      </c>
      <c r="E12" s="133"/>
      <c r="F12" s="113"/>
      <c r="G12" s="113"/>
      <c r="H12" s="113"/>
    </row>
    <row r="13" spans="1:8" ht="26.25" customHeight="1">
      <c r="A13" s="135"/>
      <c r="B13" s="116"/>
      <c r="C13" s="116"/>
      <c r="D13" s="116" t="s">
        <v>261</v>
      </c>
      <c r="E13" s="132"/>
      <c r="F13" s="116"/>
      <c r="G13" s="116"/>
      <c r="H13" s="116"/>
    </row>
    <row r="14" spans="1:8" ht="26.25" customHeight="1">
      <c r="A14" s="135"/>
      <c r="B14" s="116"/>
      <c r="C14" s="116"/>
      <c r="D14" s="116" t="s">
        <v>263</v>
      </c>
      <c r="E14" s="132"/>
      <c r="F14" s="116"/>
      <c r="G14" s="116"/>
      <c r="H14" s="116"/>
    </row>
    <row r="15" spans="1:8" ht="26.25" customHeight="1">
      <c r="A15" s="135"/>
      <c r="B15" s="116"/>
      <c r="C15" s="116"/>
      <c r="D15" s="116" t="s">
        <v>265</v>
      </c>
      <c r="E15" s="132"/>
      <c r="F15" s="116"/>
      <c r="G15" s="116"/>
      <c r="H15" s="116"/>
    </row>
    <row r="16" spans="1:8" ht="26.25" customHeight="1">
      <c r="A16" s="137"/>
      <c r="B16" s="113"/>
      <c r="C16" s="113"/>
      <c r="D16" s="140" t="s">
        <v>267</v>
      </c>
      <c r="E16" s="132"/>
      <c r="F16" s="116"/>
      <c r="G16" s="116"/>
      <c r="H16" s="116"/>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 Online</Application>
  <Manager/>
  <Company>Universidad Libre</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Nataly Kafruni</cp:lastModifiedBy>
  <cp:revision/>
  <dcterms:created xsi:type="dcterms:W3CDTF">2005-09-12T15:02:53Z</dcterms:created>
  <dcterms:modified xsi:type="dcterms:W3CDTF">2025-11-04T16:05:11Z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