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comments3.xml" ContentType="application/vnd.openxmlformats-officedocument.spreadsheetml.comments+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xl/pivotTables/pivotTable16.xml" ContentType="application/vnd.openxmlformats-officedocument.spreadsheetml.pivotTable+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mc:AlternateContent xmlns:mc="http://schemas.openxmlformats.org/markup-compatibility/2006">
    <mc:Choice Requires="x15">
      <x15ac:absPath xmlns:x15ac="http://schemas.microsoft.com/office/spreadsheetml/2010/11/ac" url="https://crautonomagovco-my.sharepoint.com/personal/sgi_crautonoma_gov_co/Documents/SGI CRA/3. PROCESOS DE APOYO/4. GESTIÓN DEL TALENTO HUMANO/SGSST - vigentes/"/>
    </mc:Choice>
  </mc:AlternateContent>
  <xr:revisionPtr revIDLastSave="0" documentId="8_{312382D0-D420-4E86-B3A2-75BD3390A916}" xr6:coauthVersionLast="47" xr6:coauthVersionMax="47" xr10:uidLastSave="{00000000-0000-0000-0000-000000000000}"/>
  <bookViews>
    <workbookView xWindow="-120" yWindow="-120" windowWidth="20730" windowHeight="11040" tabRatio="779" firstSheet="2" activeTab="4" xr2:uid="{00000000-000D-0000-FFFF-FFFF00000000}"/>
  </bookViews>
  <sheets>
    <sheet name="Viveros" sheetId="29" state="hidden" r:id="rId1"/>
    <sheet name="Zoocriaderos" sheetId="32" state="hidden" r:id="rId2"/>
    <sheet name="Control de actualización" sheetId="33" r:id="rId3"/>
    <sheet name="Matriz SST 2025" sheetId="47" r:id="rId4"/>
    <sheet name="2025 Matriz PESV" sheetId="49" r:id="rId5"/>
    <sheet name="Matriz SST 2024" sheetId="39" state="hidden" r:id="rId6"/>
    <sheet name="Indicador 2024" sheetId="42" state="hidden" r:id="rId7"/>
    <sheet name="Analisis 2024" sheetId="40" state="hidden" r:id="rId8"/>
    <sheet name="Matriz SST 2023" sheetId="34" state="hidden" r:id="rId9"/>
    <sheet name="Indicador 2023" sheetId="37" state="hidden" r:id="rId10"/>
    <sheet name="Análisis 2023" sheetId="36" state="hidden" r:id="rId11"/>
    <sheet name="Derrumbe" sheetId="45" state="hidden" r:id="rId12"/>
  </sheets>
  <externalReferences>
    <externalReference r:id="rId13"/>
  </externalReferences>
  <definedNames>
    <definedName name="_xlnm._FilterDatabase" localSheetId="4" hidden="1">'2025 Matriz PESV'!$A$6:$AE$65</definedName>
    <definedName name="_xlnm._FilterDatabase" localSheetId="8" hidden="1">'Matriz SST 2023'!$A$10:$BD$175</definedName>
    <definedName name="_xlnm._FilterDatabase" localSheetId="5" hidden="1">'Matriz SST 2024'!$A$6:$BE$597</definedName>
    <definedName name="_xlnm._FilterDatabase" localSheetId="3" hidden="1">'Matriz SST 2025'!$A$6:$BE$637</definedName>
    <definedName name="_xlnm._FilterDatabase" localSheetId="0" hidden="1">Viveros!$A$7:$AS$25</definedName>
    <definedName name="_xlnm._FilterDatabase" localSheetId="1" hidden="1">Zoocriaderos!$A$7:$AS$25</definedName>
    <definedName name="CLASIFICACION">#NAME?</definedName>
    <definedName name="Consecuencias">#REF!</definedName>
    <definedName name="Deficiencia">#REF!</definedName>
    <definedName name="Exposicion">#REF!</definedName>
    <definedName name="exposición">[1]Listas!$K$3:$K$5</definedName>
    <definedName name="Peligro">#REF!</definedName>
    <definedName name="probabilidad">[1]Listas!$M$3:$M$5</definedName>
    <definedName name="roles">[1]Listas!$B$3:$B$7</definedName>
    <definedName name="variables">[1]Listas!$E$3:$E$7</definedName>
  </definedNames>
  <calcPr calcId="191028"/>
  <pivotCaches>
    <pivotCache cacheId="0" r:id="rId14"/>
    <pivotCache cacheId="1" r:id="rId15"/>
    <pivotCache cacheId="2" r:id="rId16"/>
    <pivotCache cacheId="3" r:id="rId17"/>
    <pivotCache cacheId="4" r:id="rId18"/>
    <pivotCache cacheId="5" r:id="rId19"/>
    <pivotCache cacheId="6" r:id="rId20"/>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65" i="49" l="1"/>
  <c r="S65" i="49"/>
  <c r="Q65" i="49"/>
  <c r="T65" i="49" s="1"/>
  <c r="U65" i="49" s="1"/>
  <c r="V65" i="49" s="1"/>
  <c r="X64" i="49"/>
  <c r="S64" i="49"/>
  <c r="Q64" i="49"/>
  <c r="T64" i="49" s="1"/>
  <c r="U64" i="49" s="1"/>
  <c r="V64" i="49" s="1"/>
  <c r="X63" i="49"/>
  <c r="S63" i="49"/>
  <c r="Q63" i="49"/>
  <c r="T63" i="49" s="1"/>
  <c r="U63" i="49" s="1"/>
  <c r="V63" i="49" s="1"/>
  <c r="X62" i="49"/>
  <c r="U62" i="49"/>
  <c r="V62" i="49" s="1"/>
  <c r="T62" i="49"/>
  <c r="S62" i="49"/>
  <c r="Q62" i="49"/>
  <c r="X61" i="49"/>
  <c r="S61" i="49"/>
  <c r="T61" i="49" s="1"/>
  <c r="U61" i="49" s="1"/>
  <c r="V61" i="49" s="1"/>
  <c r="Q61" i="49"/>
  <c r="X60" i="49"/>
  <c r="T60" i="49"/>
  <c r="U60" i="49" s="1"/>
  <c r="V60" i="49" s="1"/>
  <c r="S60" i="49"/>
  <c r="Q60" i="49"/>
  <c r="X59" i="49"/>
  <c r="S59" i="49"/>
  <c r="Q59" i="49"/>
  <c r="T59" i="49" s="1"/>
  <c r="U59" i="49" s="1"/>
  <c r="V59" i="49" s="1"/>
  <c r="X58" i="49"/>
  <c r="U58" i="49"/>
  <c r="V58" i="49" s="1"/>
  <c r="T58" i="49"/>
  <c r="S58" i="49"/>
  <c r="Q58" i="49"/>
  <c r="X57" i="49"/>
  <c r="S57" i="49"/>
  <c r="T57" i="49" s="1"/>
  <c r="U57" i="49" s="1"/>
  <c r="V57" i="49" s="1"/>
  <c r="Q57" i="49"/>
  <c r="X56" i="49"/>
  <c r="S56" i="49"/>
  <c r="Q56" i="49"/>
  <c r="T56" i="49" s="1"/>
  <c r="U56" i="49" s="1"/>
  <c r="V56" i="49" s="1"/>
  <c r="X55" i="49"/>
  <c r="S55" i="49"/>
  <c r="Q55" i="49"/>
  <c r="T55" i="49" s="1"/>
  <c r="U55" i="49" s="1"/>
  <c r="V55" i="49" s="1"/>
  <c r="X54" i="49"/>
  <c r="U54" i="49"/>
  <c r="V54" i="49" s="1"/>
  <c r="T54" i="49"/>
  <c r="S54" i="49"/>
  <c r="Q54" i="49"/>
  <c r="X53" i="49"/>
  <c r="S53" i="49"/>
  <c r="T53" i="49" s="1"/>
  <c r="U53" i="49" s="1"/>
  <c r="V53" i="49" s="1"/>
  <c r="Q53" i="49"/>
  <c r="X52" i="49"/>
  <c r="S52" i="49"/>
  <c r="Q52" i="49"/>
  <c r="T52" i="49" s="1"/>
  <c r="U52" i="49" s="1"/>
  <c r="V52" i="49" s="1"/>
  <c r="X51" i="49"/>
  <c r="S51" i="49"/>
  <c r="Q51" i="49"/>
  <c r="T51" i="49" s="1"/>
  <c r="U51" i="49" s="1"/>
  <c r="V51" i="49" s="1"/>
  <c r="X50" i="49"/>
  <c r="U50" i="49"/>
  <c r="V50" i="49" s="1"/>
  <c r="T50" i="49"/>
  <c r="S50" i="49"/>
  <c r="Q50" i="49"/>
  <c r="X49" i="49"/>
  <c r="S49" i="49"/>
  <c r="T49" i="49" s="1"/>
  <c r="U49" i="49" s="1"/>
  <c r="V49" i="49" s="1"/>
  <c r="Q49" i="49"/>
  <c r="X48" i="49"/>
  <c r="S48" i="49"/>
  <c r="Q48" i="49"/>
  <c r="T48" i="49" s="1"/>
  <c r="U48" i="49" s="1"/>
  <c r="V48" i="49" s="1"/>
  <c r="X47" i="49"/>
  <c r="S47" i="49"/>
  <c r="Q47" i="49"/>
  <c r="T47" i="49" s="1"/>
  <c r="U47" i="49" s="1"/>
  <c r="V47" i="49" s="1"/>
  <c r="X46" i="49"/>
  <c r="U46" i="49"/>
  <c r="V46" i="49" s="1"/>
  <c r="T46" i="49"/>
  <c r="S46" i="49"/>
  <c r="Q46" i="49"/>
  <c r="X45" i="49"/>
  <c r="S45" i="49"/>
  <c r="T45" i="49" s="1"/>
  <c r="U45" i="49" s="1"/>
  <c r="V45" i="49" s="1"/>
  <c r="Q45" i="49"/>
  <c r="X44" i="49"/>
  <c r="S44" i="49"/>
  <c r="Q44" i="49"/>
  <c r="T44" i="49" s="1"/>
  <c r="U44" i="49" s="1"/>
  <c r="V44" i="49" s="1"/>
  <c r="X43" i="49"/>
  <c r="S43" i="49"/>
  <c r="Q43" i="49"/>
  <c r="T43" i="49" s="1"/>
  <c r="U43" i="49" s="1"/>
  <c r="V43" i="49" s="1"/>
  <c r="X42" i="49"/>
  <c r="U42" i="49"/>
  <c r="V42" i="49" s="1"/>
  <c r="T42" i="49"/>
  <c r="S42" i="49"/>
  <c r="Q42" i="49"/>
  <c r="X41" i="49"/>
  <c r="S41" i="49"/>
  <c r="T41" i="49" s="1"/>
  <c r="U41" i="49" s="1"/>
  <c r="V41" i="49" s="1"/>
  <c r="Q41" i="49"/>
  <c r="X40" i="49"/>
  <c r="S40" i="49"/>
  <c r="Q40" i="49"/>
  <c r="T40" i="49" s="1"/>
  <c r="U40" i="49" s="1"/>
  <c r="V40" i="49" s="1"/>
  <c r="X39" i="49"/>
  <c r="S39" i="49"/>
  <c r="Q39" i="49"/>
  <c r="T39" i="49" s="1"/>
  <c r="U39" i="49" s="1"/>
  <c r="V39" i="49" s="1"/>
  <c r="X38" i="49"/>
  <c r="U38" i="49"/>
  <c r="V38" i="49" s="1"/>
  <c r="T38" i="49"/>
  <c r="S38" i="49"/>
  <c r="Q38" i="49"/>
  <c r="X37" i="49"/>
  <c r="S37" i="49"/>
  <c r="T37" i="49" s="1"/>
  <c r="U37" i="49" s="1"/>
  <c r="V37" i="49" s="1"/>
  <c r="Q37" i="49"/>
  <c r="X36" i="49"/>
  <c r="S36" i="49"/>
  <c r="Q36" i="49"/>
  <c r="T36" i="49" s="1"/>
  <c r="U36" i="49" s="1"/>
  <c r="V36" i="49" s="1"/>
  <c r="X35" i="49"/>
  <c r="S35" i="49"/>
  <c r="Q35" i="49"/>
  <c r="T35" i="49" s="1"/>
  <c r="U35" i="49" s="1"/>
  <c r="V35" i="49" s="1"/>
  <c r="X34" i="49"/>
  <c r="U34" i="49"/>
  <c r="V34" i="49" s="1"/>
  <c r="T34" i="49"/>
  <c r="S34" i="49"/>
  <c r="Q34" i="49"/>
  <c r="X33" i="49"/>
  <c r="S33" i="49"/>
  <c r="T33" i="49" s="1"/>
  <c r="U33" i="49" s="1"/>
  <c r="V33" i="49" s="1"/>
  <c r="Q33" i="49"/>
  <c r="X32" i="49"/>
  <c r="S32" i="49"/>
  <c r="Q32" i="49"/>
  <c r="T32" i="49" s="1"/>
  <c r="U32" i="49" s="1"/>
  <c r="V32" i="49" s="1"/>
  <c r="X31" i="49"/>
  <c r="U31" i="49"/>
  <c r="V31" i="49" s="1"/>
  <c r="S31" i="49"/>
  <c r="Q31" i="49"/>
  <c r="X30" i="49"/>
  <c r="T30" i="49"/>
  <c r="U30" i="49" s="1"/>
  <c r="V30" i="49" s="1"/>
  <c r="S30" i="49"/>
  <c r="Q30" i="49"/>
  <c r="X29" i="49"/>
  <c r="S29" i="49"/>
  <c r="Q29" i="49"/>
  <c r="T29" i="49" s="1"/>
  <c r="U29" i="49" s="1"/>
  <c r="V29" i="49" s="1"/>
  <c r="X28" i="49"/>
  <c r="S28" i="49"/>
  <c r="Q28" i="49"/>
  <c r="T28" i="49" s="1"/>
  <c r="U28" i="49" s="1"/>
  <c r="V28" i="49" s="1"/>
  <c r="X27" i="49"/>
  <c r="T27" i="49"/>
  <c r="U27" i="49" s="1"/>
  <c r="V27" i="49" s="1"/>
  <c r="S27" i="49"/>
  <c r="Q27" i="49"/>
  <c r="X26" i="49"/>
  <c r="T26" i="49"/>
  <c r="U26" i="49" s="1"/>
  <c r="V26" i="49" s="1"/>
  <c r="S26" i="49"/>
  <c r="Q26" i="49"/>
  <c r="X25" i="49"/>
  <c r="S25" i="49"/>
  <c r="Q25" i="49"/>
  <c r="T25" i="49" s="1"/>
  <c r="U25" i="49" s="1"/>
  <c r="V25" i="49" s="1"/>
  <c r="X24" i="49"/>
  <c r="S24" i="49"/>
  <c r="T24" i="49" s="1"/>
  <c r="U24" i="49" s="1"/>
  <c r="V24" i="49" s="1"/>
  <c r="X23" i="49"/>
  <c r="S23" i="49"/>
  <c r="T23" i="49" s="1"/>
  <c r="U23" i="49" s="1"/>
  <c r="V23" i="49" s="1"/>
  <c r="Q23" i="49"/>
  <c r="X22" i="49"/>
  <c r="S22" i="49"/>
  <c r="T22" i="49" s="1"/>
  <c r="U22" i="49" s="1"/>
  <c r="V22" i="49" s="1"/>
  <c r="Q22" i="49"/>
  <c r="X21" i="49"/>
  <c r="S21" i="49"/>
  <c r="Q21" i="49"/>
  <c r="T21" i="49" s="1"/>
  <c r="U21" i="49" s="1"/>
  <c r="V21" i="49" s="1"/>
  <c r="X20" i="49"/>
  <c r="S20" i="49"/>
  <c r="Q20" i="49"/>
  <c r="T20" i="49" s="1"/>
  <c r="U20" i="49" s="1"/>
  <c r="V20" i="49" s="1"/>
  <c r="X19" i="49"/>
  <c r="S19" i="49"/>
  <c r="T19" i="49" s="1"/>
  <c r="U19" i="49" s="1"/>
  <c r="V19" i="49" s="1"/>
  <c r="Q19" i="49"/>
  <c r="X18" i="49"/>
  <c r="S18" i="49"/>
  <c r="T18" i="49" s="1"/>
  <c r="U18" i="49" s="1"/>
  <c r="V18" i="49" s="1"/>
  <c r="Q18" i="49"/>
  <c r="X17" i="49"/>
  <c r="T17" i="49"/>
  <c r="U17" i="49" s="1"/>
  <c r="V17" i="49" s="1"/>
  <c r="S17" i="49"/>
  <c r="X16" i="49"/>
  <c r="T16" i="49"/>
  <c r="U16" i="49" s="1"/>
  <c r="V16" i="49" s="1"/>
  <c r="S16" i="49"/>
  <c r="Q16" i="49"/>
  <c r="X15" i="49"/>
  <c r="T15" i="49"/>
  <c r="U15" i="49" s="1"/>
  <c r="V15" i="49" s="1"/>
  <c r="S15" i="49"/>
  <c r="X14" i="49"/>
  <c r="S14" i="49"/>
  <c r="Q14" i="49"/>
  <c r="T14" i="49" s="1"/>
  <c r="U14" i="49" s="1"/>
  <c r="V14" i="49" s="1"/>
  <c r="X13" i="49"/>
  <c r="S13" i="49"/>
  <c r="Q13" i="49"/>
  <c r="T13" i="49" s="1"/>
  <c r="U13" i="49" s="1"/>
  <c r="V13" i="49" s="1"/>
  <c r="X12" i="49"/>
  <c r="S12" i="49"/>
  <c r="T12" i="49" s="1"/>
  <c r="U12" i="49" s="1"/>
  <c r="V12" i="49" s="1"/>
  <c r="Q12" i="49"/>
  <c r="X11" i="49"/>
  <c r="S11" i="49"/>
  <c r="T11" i="49" s="1"/>
  <c r="U11" i="49" s="1"/>
  <c r="V11" i="49" s="1"/>
  <c r="Q11" i="49"/>
  <c r="X10" i="49"/>
  <c r="S10" i="49"/>
  <c r="Q10" i="49"/>
  <c r="T10" i="49" s="1"/>
  <c r="U10" i="49" s="1"/>
  <c r="V10" i="49" s="1"/>
  <c r="X9" i="49"/>
  <c r="S9" i="49"/>
  <c r="Q9" i="49"/>
  <c r="T9" i="49" s="1"/>
  <c r="U9" i="49" s="1"/>
  <c r="V9" i="49" s="1"/>
  <c r="X8" i="49"/>
  <c r="S8" i="49"/>
  <c r="T8" i="49" s="1"/>
  <c r="U8" i="49" s="1"/>
  <c r="V8" i="49" s="1"/>
  <c r="Q8" i="49"/>
  <c r="X7" i="49"/>
  <c r="V7" i="49"/>
  <c r="U7" i="49"/>
  <c r="S7" i="49"/>
  <c r="Q7" i="49"/>
  <c r="AF86" i="47"/>
  <c r="AA86" i="47"/>
  <c r="X86" i="47"/>
  <c r="W86" i="47"/>
  <c r="U86" i="47"/>
  <c r="AF85" i="47"/>
  <c r="AA85" i="47"/>
  <c r="X85" i="47"/>
  <c r="W85" i="47"/>
  <c r="U85" i="47"/>
  <c r="AF84" i="47"/>
  <c r="AA84" i="47"/>
  <c r="X84" i="47"/>
  <c r="W84" i="47"/>
  <c r="U84" i="47"/>
  <c r="AF83" i="47"/>
  <c r="AA83" i="47"/>
  <c r="X83" i="47"/>
  <c r="W83" i="47"/>
  <c r="U83" i="47"/>
  <c r="AF82" i="47"/>
  <c r="AA82" i="47"/>
  <c r="X82" i="47"/>
  <c r="W82" i="47"/>
  <c r="U82" i="47"/>
  <c r="BA10" i="47"/>
  <c r="AX10" i="47"/>
  <c r="AW10" i="47"/>
  <c r="AU10" i="47"/>
  <c r="AF10" i="47"/>
  <c r="AA10" i="47"/>
  <c r="X10" i="47"/>
  <c r="W10" i="47"/>
  <c r="U10" i="47"/>
  <c r="AF9" i="47"/>
  <c r="AA9" i="47"/>
  <c r="X9" i="47"/>
  <c r="W9" i="47"/>
  <c r="U9" i="47"/>
  <c r="AF8" i="47"/>
  <c r="AA8" i="47"/>
  <c r="X8" i="47"/>
  <c r="W8" i="47"/>
  <c r="U8" i="47"/>
  <c r="AF40" i="47"/>
  <c r="AA40" i="47"/>
  <c r="X40" i="47"/>
  <c r="W40" i="47"/>
  <c r="U40" i="47"/>
  <c r="AF39" i="47"/>
  <c r="AA39" i="47"/>
  <c r="X39" i="47"/>
  <c r="W39" i="47"/>
  <c r="U39" i="47"/>
  <c r="AF38" i="47"/>
  <c r="AA38" i="47"/>
  <c r="X38" i="47"/>
  <c r="W38" i="47"/>
  <c r="U38" i="47"/>
  <c r="AF37" i="47"/>
  <c r="AA37" i="47"/>
  <c r="X37" i="47"/>
  <c r="W37" i="47"/>
  <c r="U37" i="47"/>
  <c r="AF36" i="47"/>
  <c r="AA36" i="47"/>
  <c r="X36" i="47"/>
  <c r="W36" i="47"/>
  <c r="U36" i="47"/>
  <c r="AF35" i="47"/>
  <c r="AA35" i="47"/>
  <c r="X35" i="47"/>
  <c r="W35" i="47"/>
  <c r="U35" i="47"/>
  <c r="AF34" i="47"/>
  <c r="AA34" i="47"/>
  <c r="X34" i="47"/>
  <c r="W34" i="47"/>
  <c r="U34" i="47"/>
  <c r="AF33" i="47"/>
  <c r="AA33" i="47"/>
  <c r="X33" i="47"/>
  <c r="W33" i="47"/>
  <c r="U33" i="47"/>
  <c r="AF32" i="47"/>
  <c r="AA32" i="47"/>
  <c r="X32" i="47"/>
  <c r="W32" i="47"/>
  <c r="U32" i="47"/>
  <c r="AF31" i="47"/>
  <c r="AA31" i="47"/>
  <c r="X31" i="47"/>
  <c r="W31" i="47"/>
  <c r="U31" i="47"/>
  <c r="AF30" i="47"/>
  <c r="AA30" i="47"/>
  <c r="X30" i="47"/>
  <c r="W30" i="47"/>
  <c r="U30" i="47"/>
  <c r="AF29" i="47"/>
  <c r="AA29" i="47"/>
  <c r="X29" i="47"/>
  <c r="W29" i="47"/>
  <c r="U29" i="47"/>
  <c r="AF28" i="47"/>
  <c r="AA28" i="47"/>
  <c r="X28" i="47"/>
  <c r="W28" i="47"/>
  <c r="U28" i="47"/>
  <c r="AF27" i="47"/>
  <c r="AA27" i="47"/>
  <c r="X27" i="47"/>
  <c r="W27" i="47"/>
  <c r="U27" i="47"/>
  <c r="BA495" i="47"/>
  <c r="AX495" i="47"/>
  <c r="AW495" i="47"/>
  <c r="AU495" i="47"/>
  <c r="AA495" i="47"/>
  <c r="X495" i="47"/>
  <c r="W495" i="47"/>
  <c r="U495" i="47"/>
  <c r="AA494" i="47"/>
  <c r="X494" i="47"/>
  <c r="W494" i="47"/>
  <c r="U494" i="47"/>
  <c r="AA493" i="47"/>
  <c r="X493" i="47"/>
  <c r="W493" i="47"/>
  <c r="U493" i="47"/>
  <c r="AA492" i="47"/>
  <c r="X492" i="47"/>
  <c r="W492" i="47"/>
  <c r="U492" i="47"/>
  <c r="BA491" i="47"/>
  <c r="AX491" i="47"/>
  <c r="AW491" i="47"/>
  <c r="AU491" i="47"/>
  <c r="AA491" i="47"/>
  <c r="X491" i="47"/>
  <c r="W491" i="47"/>
  <c r="U491" i="47"/>
  <c r="AA490" i="47"/>
  <c r="X490" i="47"/>
  <c r="W490" i="47"/>
  <c r="U490" i="47"/>
  <c r="AA489" i="47"/>
  <c r="X489" i="47"/>
  <c r="W489" i="47"/>
  <c r="U489" i="47"/>
  <c r="AA570" i="47"/>
  <c r="X570" i="47"/>
  <c r="W570" i="47"/>
  <c r="U570" i="47"/>
  <c r="BA569" i="47"/>
  <c r="AX569" i="47"/>
  <c r="AW569" i="47"/>
  <c r="AU569" i="47"/>
  <c r="AA569" i="47"/>
  <c r="X569" i="47"/>
  <c r="W569" i="47"/>
  <c r="U569" i="47"/>
  <c r="BA568" i="47"/>
  <c r="AX568" i="47"/>
  <c r="AW568" i="47"/>
  <c r="AU568" i="47"/>
  <c r="AA568" i="47"/>
  <c r="X568" i="47"/>
  <c r="W568" i="47"/>
  <c r="U568" i="47"/>
  <c r="AA567" i="47"/>
  <c r="X567" i="47"/>
  <c r="W567" i="47"/>
  <c r="U567" i="47"/>
  <c r="AA566" i="47"/>
  <c r="X566" i="47"/>
  <c r="W566" i="47"/>
  <c r="U566" i="47"/>
  <c r="BA565" i="47"/>
  <c r="AX565" i="47"/>
  <c r="AW565" i="47"/>
  <c r="AU565" i="47"/>
  <c r="AA565" i="47"/>
  <c r="X565" i="47"/>
  <c r="W565" i="47"/>
  <c r="U565" i="47"/>
  <c r="AA564" i="47"/>
  <c r="X564" i="47"/>
  <c r="W564" i="47"/>
  <c r="U564" i="47"/>
  <c r="AA530" i="47"/>
  <c r="X530" i="47"/>
  <c r="W530" i="47"/>
  <c r="U530" i="47"/>
  <c r="AA529" i="47"/>
  <c r="X529" i="47"/>
  <c r="W529" i="47"/>
  <c r="U529" i="47"/>
  <c r="BA528" i="47"/>
  <c r="AX528" i="47"/>
  <c r="AW528" i="47"/>
  <c r="AU528" i="47"/>
  <c r="AA528" i="47"/>
  <c r="X528" i="47"/>
  <c r="W528" i="47"/>
  <c r="U528" i="47"/>
  <c r="AA527" i="47"/>
  <c r="X527" i="47"/>
  <c r="W527" i="47"/>
  <c r="U527" i="47"/>
  <c r="AA526" i="47"/>
  <c r="X526" i="47"/>
  <c r="W526" i="47"/>
  <c r="U526" i="47"/>
  <c r="AA525" i="47"/>
  <c r="X525" i="47"/>
  <c r="W525" i="47"/>
  <c r="U525" i="47"/>
  <c r="AA524" i="47"/>
  <c r="X524" i="47"/>
  <c r="W524" i="47"/>
  <c r="U524" i="47"/>
  <c r="AA523" i="47"/>
  <c r="X523" i="47"/>
  <c r="W523" i="47"/>
  <c r="U523" i="47"/>
  <c r="AA522" i="47"/>
  <c r="X522" i="47"/>
  <c r="W522" i="47"/>
  <c r="U522" i="47"/>
  <c r="AA521" i="47"/>
  <c r="X521" i="47"/>
  <c r="W521" i="47"/>
  <c r="U521" i="47"/>
  <c r="AA520" i="47"/>
  <c r="X520" i="47"/>
  <c r="W520" i="47"/>
  <c r="U520" i="47"/>
  <c r="AA519" i="47"/>
  <c r="X519" i="47"/>
  <c r="W519" i="47"/>
  <c r="U519" i="47"/>
  <c r="AA459" i="47"/>
  <c r="X459" i="47"/>
  <c r="W459" i="47"/>
  <c r="U459" i="47"/>
  <c r="AF608" i="47"/>
  <c r="AF609" i="47"/>
  <c r="AF610" i="47"/>
  <c r="AF611" i="47"/>
  <c r="AF612" i="47"/>
  <c r="AF613" i="47"/>
  <c r="AF614" i="47"/>
  <c r="AF615" i="47"/>
  <c r="AF616" i="47"/>
  <c r="AF617" i="47"/>
  <c r="AF618" i="47"/>
  <c r="AF619" i="47"/>
  <c r="AA608" i="47"/>
  <c r="AA609" i="47"/>
  <c r="AA610" i="47"/>
  <c r="AA611" i="47"/>
  <c r="AA612" i="47"/>
  <c r="AA613" i="47"/>
  <c r="AA614" i="47"/>
  <c r="AA615" i="47"/>
  <c r="AA616" i="47"/>
  <c r="AA617" i="47"/>
  <c r="AA618" i="47"/>
  <c r="AA619" i="47"/>
  <c r="U608" i="47"/>
  <c r="U609" i="47"/>
  <c r="U610" i="47"/>
  <c r="U611" i="47"/>
  <c r="U612" i="47"/>
  <c r="U613" i="47"/>
  <c r="U614" i="47"/>
  <c r="U615" i="47"/>
  <c r="U616" i="47"/>
  <c r="U617" i="47"/>
  <c r="U618" i="47"/>
  <c r="U619" i="47"/>
  <c r="X608" i="47"/>
  <c r="AB608" i="47" s="1"/>
  <c r="AC608" i="47" s="1"/>
  <c r="AD608" i="47" s="1"/>
  <c r="Y608" i="47"/>
  <c r="X609" i="47"/>
  <c r="AB609" i="47" s="1"/>
  <c r="AC609" i="47" s="1"/>
  <c r="AD609" i="47" s="1"/>
  <c r="Y609" i="47"/>
  <c r="X610" i="47"/>
  <c r="AB610" i="47" s="1"/>
  <c r="AC610" i="47" s="1"/>
  <c r="AD610" i="47" s="1"/>
  <c r="Y610" i="47"/>
  <c r="X611" i="47"/>
  <c r="AB611" i="47" s="1"/>
  <c r="AC611" i="47" s="1"/>
  <c r="AD611" i="47" s="1"/>
  <c r="Y611" i="47"/>
  <c r="X612" i="47"/>
  <c r="AB612" i="47" s="1"/>
  <c r="AC612" i="47" s="1"/>
  <c r="AD612" i="47" s="1"/>
  <c r="Y612" i="47"/>
  <c r="X613" i="47"/>
  <c r="AB613" i="47" s="1"/>
  <c r="AC613" i="47" s="1"/>
  <c r="AD613" i="47" s="1"/>
  <c r="Y613" i="47"/>
  <c r="X614" i="47"/>
  <c r="AB614" i="47" s="1"/>
  <c r="AC614" i="47" s="1"/>
  <c r="AD614" i="47" s="1"/>
  <c r="Y614" i="47"/>
  <c r="X615" i="47"/>
  <c r="AB615" i="47" s="1"/>
  <c r="AC615" i="47" s="1"/>
  <c r="AD615" i="47" s="1"/>
  <c r="Y615" i="47"/>
  <c r="X616" i="47"/>
  <c r="AB616" i="47" s="1"/>
  <c r="AC616" i="47" s="1"/>
  <c r="AD616" i="47" s="1"/>
  <c r="Y616" i="47"/>
  <c r="X617" i="47"/>
  <c r="AB617" i="47" s="1"/>
  <c r="AC617" i="47" s="1"/>
  <c r="AD617" i="47" s="1"/>
  <c r="Y617" i="47"/>
  <c r="X618" i="47"/>
  <c r="AB618" i="47" s="1"/>
  <c r="AC618" i="47" s="1"/>
  <c r="AD618" i="47" s="1"/>
  <c r="Y618" i="47"/>
  <c r="X619" i="47"/>
  <c r="AB619" i="47" s="1"/>
  <c r="AC619" i="47" s="1"/>
  <c r="AD619" i="47" s="1"/>
  <c r="Y619" i="47"/>
  <c r="W608" i="47"/>
  <c r="W609" i="47"/>
  <c r="W610" i="47"/>
  <c r="W611" i="47"/>
  <c r="W612" i="47"/>
  <c r="W613" i="47"/>
  <c r="W614" i="47"/>
  <c r="W615" i="47"/>
  <c r="W616" i="47"/>
  <c r="W617" i="47"/>
  <c r="W618" i="47"/>
  <c r="W619" i="47"/>
  <c r="AF607" i="47"/>
  <c r="AA607" i="47"/>
  <c r="X607" i="47"/>
  <c r="W607" i="47"/>
  <c r="U607" i="47"/>
  <c r="AF606" i="47"/>
  <c r="AA606" i="47"/>
  <c r="X606" i="47"/>
  <c r="W606" i="47"/>
  <c r="U606" i="47"/>
  <c r="AF414" i="47"/>
  <c r="BB449" i="47"/>
  <c r="BB399" i="47"/>
  <c r="AX172" i="47"/>
  <c r="BB172" i="47" s="1"/>
  <c r="AA637" i="47"/>
  <c r="X637" i="47"/>
  <c r="W637" i="47"/>
  <c r="U637" i="47"/>
  <c r="AA636" i="47"/>
  <c r="X636" i="47"/>
  <c r="W636" i="47"/>
  <c r="U636" i="47"/>
  <c r="AA635" i="47"/>
  <c r="X635" i="47"/>
  <c r="W635" i="47"/>
  <c r="U635" i="47"/>
  <c r="AA634" i="47"/>
  <c r="X634" i="47"/>
  <c r="W634" i="47"/>
  <c r="U634" i="47"/>
  <c r="AA633" i="47"/>
  <c r="X633" i="47"/>
  <c r="W633" i="47"/>
  <c r="U633" i="47"/>
  <c r="AA632" i="47"/>
  <c r="X632" i="47"/>
  <c r="W632" i="47"/>
  <c r="U632" i="47"/>
  <c r="AA631" i="47"/>
  <c r="X631" i="47"/>
  <c r="W631" i="47"/>
  <c r="U631" i="47"/>
  <c r="AA630" i="47"/>
  <c r="X630" i="47"/>
  <c r="W630" i="47"/>
  <c r="U630" i="47"/>
  <c r="AA629" i="47"/>
  <c r="X629" i="47"/>
  <c r="W629" i="47"/>
  <c r="U629" i="47"/>
  <c r="AA628" i="47"/>
  <c r="X628" i="47"/>
  <c r="W628" i="47"/>
  <c r="U628" i="47"/>
  <c r="BA627" i="47"/>
  <c r="AX627" i="47"/>
  <c r="AW627" i="47"/>
  <c r="AU627" i="47"/>
  <c r="AA627" i="47"/>
  <c r="X627" i="47"/>
  <c r="W627" i="47"/>
  <c r="U627" i="47"/>
  <c r="BA626" i="47"/>
  <c r="AX626" i="47"/>
  <c r="AW626" i="47"/>
  <c r="AU626" i="47"/>
  <c r="AF626" i="47"/>
  <c r="AA626" i="47"/>
  <c r="X626" i="47"/>
  <c r="W626" i="47"/>
  <c r="U626" i="47"/>
  <c r="BA625" i="47"/>
  <c r="AX625" i="47"/>
  <c r="AW625" i="47"/>
  <c r="AU625" i="47"/>
  <c r="AF625" i="47"/>
  <c r="AA625" i="47"/>
  <c r="X625" i="47"/>
  <c r="W625" i="47"/>
  <c r="U625" i="47"/>
  <c r="BA624" i="47"/>
  <c r="AX624" i="47"/>
  <c r="AW624" i="47"/>
  <c r="AU624" i="47"/>
  <c r="AF624" i="47"/>
  <c r="AA624" i="47"/>
  <c r="X624" i="47"/>
  <c r="W624" i="47"/>
  <c r="U624" i="47"/>
  <c r="AA623" i="47"/>
  <c r="X623" i="47"/>
  <c r="W623" i="47"/>
  <c r="U623" i="47"/>
  <c r="AA622" i="47"/>
  <c r="X622" i="47"/>
  <c r="W622" i="47"/>
  <c r="U622" i="47"/>
  <c r="AA621" i="47"/>
  <c r="X621" i="47"/>
  <c r="W621" i="47"/>
  <c r="U621" i="47"/>
  <c r="AA620" i="47"/>
  <c r="X620" i="47"/>
  <c r="W620" i="47"/>
  <c r="U620" i="47"/>
  <c r="BA605" i="47"/>
  <c r="AX605" i="47"/>
  <c r="AW605" i="47"/>
  <c r="AU605" i="47"/>
  <c r="AF605" i="47"/>
  <c r="AA605" i="47"/>
  <c r="X605" i="47"/>
  <c r="W605" i="47"/>
  <c r="U605" i="47"/>
  <c r="BA604" i="47"/>
  <c r="AX604" i="47"/>
  <c r="AW604" i="47"/>
  <c r="AU604" i="47"/>
  <c r="AA604" i="47"/>
  <c r="X604" i="47"/>
  <c r="W604" i="47"/>
  <c r="U604" i="47"/>
  <c r="BA603" i="47"/>
  <c r="AX603" i="47"/>
  <c r="AW603" i="47"/>
  <c r="AU603" i="47"/>
  <c r="AA603" i="47"/>
  <c r="X603" i="47"/>
  <c r="W603" i="47"/>
  <c r="U603" i="47"/>
  <c r="BA602" i="47"/>
  <c r="AX602" i="47"/>
  <c r="AW602" i="47"/>
  <c r="AU602" i="47"/>
  <c r="AA602" i="47"/>
  <c r="X602" i="47"/>
  <c r="W602" i="47"/>
  <c r="U602" i="47"/>
  <c r="BA601" i="47"/>
  <c r="AX601" i="47"/>
  <c r="AW601" i="47"/>
  <c r="AU601" i="47"/>
  <c r="AA601" i="47"/>
  <c r="X601" i="47"/>
  <c r="W601" i="47"/>
  <c r="U601" i="47"/>
  <c r="BA600" i="47"/>
  <c r="AX600" i="47"/>
  <c r="AW600" i="47"/>
  <c r="AU600" i="47"/>
  <c r="AA600" i="47"/>
  <c r="X600" i="47"/>
  <c r="W600" i="47"/>
  <c r="U600" i="47"/>
  <c r="BA599" i="47"/>
  <c r="AX599" i="47"/>
  <c r="AW599" i="47"/>
  <c r="AU599" i="47"/>
  <c r="AF599" i="47"/>
  <c r="AA599" i="47"/>
  <c r="X599" i="47"/>
  <c r="W599" i="47"/>
  <c r="U599" i="47"/>
  <c r="BA598" i="47"/>
  <c r="AX598" i="47"/>
  <c r="AW598" i="47"/>
  <c r="AU598" i="47"/>
  <c r="AF598" i="47"/>
  <c r="AA598" i="47"/>
  <c r="X598" i="47"/>
  <c r="W598" i="47"/>
  <c r="U598" i="47"/>
  <c r="BA597" i="47"/>
  <c r="AX597" i="47"/>
  <c r="AW597" i="47"/>
  <c r="AU597" i="47"/>
  <c r="AF597" i="47"/>
  <c r="AA597" i="47"/>
  <c r="X597" i="47"/>
  <c r="W597" i="47"/>
  <c r="U597" i="47"/>
  <c r="BA596" i="47"/>
  <c r="AX596" i="47"/>
  <c r="AW596" i="47"/>
  <c r="AU596" i="47"/>
  <c r="AA596" i="47"/>
  <c r="X596" i="47"/>
  <c r="W596" i="47"/>
  <c r="U596" i="47"/>
  <c r="BA595" i="47"/>
  <c r="AX595" i="47"/>
  <c r="AW595" i="47"/>
  <c r="AU595" i="47"/>
  <c r="AF595" i="47"/>
  <c r="AA595" i="47"/>
  <c r="X595" i="47"/>
  <c r="W595" i="47"/>
  <c r="U595" i="47"/>
  <c r="BA594" i="47"/>
  <c r="AX594" i="47"/>
  <c r="AW594" i="47"/>
  <c r="AU594" i="47"/>
  <c r="AF594" i="47"/>
  <c r="AA594" i="47"/>
  <c r="X594" i="47"/>
  <c r="W594" i="47"/>
  <c r="U594" i="47"/>
  <c r="BA593" i="47"/>
  <c r="AX593" i="47"/>
  <c r="AW593" i="47"/>
  <c r="AU593" i="47"/>
  <c r="AF593" i="47"/>
  <c r="AA593" i="47"/>
  <c r="X593" i="47"/>
  <c r="W593" i="47"/>
  <c r="U593" i="47"/>
  <c r="BD592" i="47"/>
  <c r="BA592" i="47"/>
  <c r="AX592" i="47"/>
  <c r="AW592" i="47"/>
  <c r="AU592" i="47"/>
  <c r="AF592" i="47"/>
  <c r="AA592" i="47"/>
  <c r="X592" i="47"/>
  <c r="W592" i="47"/>
  <c r="U592" i="47"/>
  <c r="BA591" i="47"/>
  <c r="AX591" i="47"/>
  <c r="AW591" i="47"/>
  <c r="AU591" i="47"/>
  <c r="AA591" i="47"/>
  <c r="X591" i="47"/>
  <c r="W591" i="47"/>
  <c r="U591" i="47"/>
  <c r="BA590" i="47"/>
  <c r="AW590" i="47"/>
  <c r="AU590" i="47"/>
  <c r="AF590" i="47"/>
  <c r="AA590" i="47"/>
  <c r="X590" i="47"/>
  <c r="W590" i="47"/>
  <c r="U590" i="47"/>
  <c r="BA589" i="47"/>
  <c r="AX589" i="47"/>
  <c r="AW589" i="47"/>
  <c r="AU589" i="47"/>
  <c r="AF589" i="47"/>
  <c r="AA589" i="47"/>
  <c r="X589" i="47"/>
  <c r="W589" i="47"/>
  <c r="U589" i="47"/>
  <c r="BA588" i="47"/>
  <c r="AX588" i="47"/>
  <c r="AW588" i="47"/>
  <c r="AU588" i="47"/>
  <c r="AF588" i="47"/>
  <c r="AA588" i="47"/>
  <c r="X588" i="47"/>
  <c r="W588" i="47"/>
  <c r="U588" i="47"/>
  <c r="BA587" i="47"/>
  <c r="AX587" i="47"/>
  <c r="AW587" i="47"/>
  <c r="AU587" i="47"/>
  <c r="AF587" i="47"/>
  <c r="AA587" i="47"/>
  <c r="X587" i="47"/>
  <c r="W587" i="47"/>
  <c r="U587" i="47"/>
  <c r="BA586" i="47"/>
  <c r="AX586" i="47"/>
  <c r="AW586" i="47"/>
  <c r="AU586" i="47"/>
  <c r="AA586" i="47"/>
  <c r="X586" i="47"/>
  <c r="W586" i="47"/>
  <c r="U586" i="47"/>
  <c r="BA585" i="47"/>
  <c r="AX585" i="47"/>
  <c r="AW585" i="47"/>
  <c r="AU585" i="47"/>
  <c r="AA585" i="47"/>
  <c r="X585" i="47"/>
  <c r="W585" i="47"/>
  <c r="U585" i="47"/>
  <c r="BA584" i="47"/>
  <c r="AX584" i="47"/>
  <c r="AW584" i="47"/>
  <c r="AU584" i="47"/>
  <c r="AA584" i="47"/>
  <c r="X584" i="47"/>
  <c r="W584" i="47"/>
  <c r="U584" i="47"/>
  <c r="BA583" i="47"/>
  <c r="AX583" i="47"/>
  <c r="AW583" i="47"/>
  <c r="AU583" i="47"/>
  <c r="AA583" i="47"/>
  <c r="X583" i="47"/>
  <c r="W583" i="47"/>
  <c r="U583" i="47"/>
  <c r="BA582" i="47"/>
  <c r="AX582" i="47"/>
  <c r="AW582" i="47"/>
  <c r="AU582" i="47"/>
  <c r="AF582" i="47"/>
  <c r="AA582" i="47"/>
  <c r="X582" i="47"/>
  <c r="W582" i="47"/>
  <c r="U582" i="47"/>
  <c r="AA581" i="47"/>
  <c r="X581" i="47"/>
  <c r="W581" i="47"/>
  <c r="U581" i="47"/>
  <c r="AA580" i="47"/>
  <c r="X580" i="47"/>
  <c r="W580" i="47"/>
  <c r="U580" i="47"/>
  <c r="BA579" i="47"/>
  <c r="AX579" i="47"/>
  <c r="AW579" i="47"/>
  <c r="AU579" i="47"/>
  <c r="AA579" i="47"/>
  <c r="X579" i="47"/>
  <c r="W579" i="47"/>
  <c r="U579" i="47"/>
  <c r="AA578" i="47"/>
  <c r="X578" i="47"/>
  <c r="W578" i="47"/>
  <c r="U578" i="47"/>
  <c r="AA577" i="47"/>
  <c r="X577" i="47"/>
  <c r="W577" i="47"/>
  <c r="U577" i="47"/>
  <c r="BA576" i="47"/>
  <c r="AX576" i="47"/>
  <c r="AW576" i="47"/>
  <c r="AU576" i="47"/>
  <c r="AF576" i="47"/>
  <c r="AA576" i="47"/>
  <c r="X576" i="47"/>
  <c r="W576" i="47"/>
  <c r="U576" i="47"/>
  <c r="BA575" i="47"/>
  <c r="AX575" i="47"/>
  <c r="AW575" i="47"/>
  <c r="AU575" i="47"/>
  <c r="AA575" i="47"/>
  <c r="X575" i="47"/>
  <c r="W575" i="47"/>
  <c r="U575" i="47"/>
  <c r="BA574" i="47"/>
  <c r="AX574" i="47"/>
  <c r="AW574" i="47"/>
  <c r="AU574" i="47"/>
  <c r="AA574" i="47"/>
  <c r="X574" i="47"/>
  <c r="W574" i="47"/>
  <c r="U574" i="47"/>
  <c r="AA573" i="47"/>
  <c r="X573" i="47"/>
  <c r="W573" i="47"/>
  <c r="U573" i="47"/>
  <c r="AA572" i="47"/>
  <c r="X572" i="47"/>
  <c r="W572" i="47"/>
  <c r="U572" i="47"/>
  <c r="AA571" i="47"/>
  <c r="X571" i="47"/>
  <c r="W571" i="47"/>
  <c r="U571" i="47"/>
  <c r="AA563" i="47"/>
  <c r="X563" i="47"/>
  <c r="W563" i="47"/>
  <c r="U563" i="47"/>
  <c r="BA562" i="47"/>
  <c r="AX562" i="47"/>
  <c r="AW562" i="47"/>
  <c r="AU562" i="47"/>
  <c r="AA562" i="47"/>
  <c r="X562" i="47"/>
  <c r="W562" i="47"/>
  <c r="U562" i="47"/>
  <c r="BA561" i="47"/>
  <c r="AX561" i="47"/>
  <c r="AW561" i="47"/>
  <c r="AU561" i="47"/>
  <c r="AA561" i="47"/>
  <c r="X561" i="47"/>
  <c r="W561" i="47"/>
  <c r="U561" i="47"/>
  <c r="AA560" i="47"/>
  <c r="X560" i="47"/>
  <c r="W560" i="47"/>
  <c r="U560" i="47"/>
  <c r="AA559" i="47"/>
  <c r="X559" i="47"/>
  <c r="W559" i="47"/>
  <c r="U559" i="47"/>
  <c r="BA558" i="47"/>
  <c r="AX558" i="47"/>
  <c r="AW558" i="47"/>
  <c r="AU558" i="47"/>
  <c r="AA558" i="47"/>
  <c r="X558" i="47"/>
  <c r="W558" i="47"/>
  <c r="U558" i="47"/>
  <c r="AA557" i="47"/>
  <c r="X557" i="47"/>
  <c r="W557" i="47"/>
  <c r="U557" i="47"/>
  <c r="AA556" i="47"/>
  <c r="X556" i="47"/>
  <c r="W556" i="47"/>
  <c r="U556" i="47"/>
  <c r="AA555" i="47"/>
  <c r="X555" i="47"/>
  <c r="W555" i="47"/>
  <c r="U555" i="47"/>
  <c r="AA554" i="47"/>
  <c r="X554" i="47"/>
  <c r="W554" i="47"/>
  <c r="U554" i="47"/>
  <c r="AA553" i="47"/>
  <c r="X553" i="47"/>
  <c r="W553" i="47"/>
  <c r="U553" i="47"/>
  <c r="AA552" i="47"/>
  <c r="X552" i="47"/>
  <c r="W552" i="47"/>
  <c r="U552" i="47"/>
  <c r="AA551" i="47"/>
  <c r="X551" i="47"/>
  <c r="W551" i="47"/>
  <c r="U551" i="47"/>
  <c r="AA550" i="47"/>
  <c r="X550" i="47"/>
  <c r="W550" i="47"/>
  <c r="U550" i="47"/>
  <c r="BA549" i="47"/>
  <c r="AX549" i="47"/>
  <c r="AW549" i="47"/>
  <c r="AU549" i="47"/>
  <c r="AF549" i="47"/>
  <c r="AA549" i="47"/>
  <c r="X549" i="47"/>
  <c r="W549" i="47"/>
  <c r="U549" i="47"/>
  <c r="BA548" i="47"/>
  <c r="AX548" i="47"/>
  <c r="AW548" i="47"/>
  <c r="AU548" i="47"/>
  <c r="AA548" i="47"/>
  <c r="X548" i="47"/>
  <c r="W548" i="47"/>
  <c r="U548" i="47"/>
  <c r="BA547" i="47"/>
  <c r="AX547" i="47"/>
  <c r="AW547" i="47"/>
  <c r="AU547" i="47"/>
  <c r="AA547" i="47"/>
  <c r="X547" i="47"/>
  <c r="W547" i="47"/>
  <c r="U547" i="47"/>
  <c r="AA546" i="47"/>
  <c r="X546" i="47"/>
  <c r="W546" i="47"/>
  <c r="U546" i="47"/>
  <c r="AA545" i="47"/>
  <c r="X545" i="47"/>
  <c r="W545" i="47"/>
  <c r="U545" i="47"/>
  <c r="AA544" i="47"/>
  <c r="X544" i="47"/>
  <c r="W544" i="47"/>
  <c r="U544" i="47"/>
  <c r="AA543" i="47"/>
  <c r="X543" i="47"/>
  <c r="W543" i="47"/>
  <c r="U543" i="47"/>
  <c r="AA542" i="47"/>
  <c r="X542" i="47"/>
  <c r="W542" i="47"/>
  <c r="U542" i="47"/>
  <c r="AA541" i="47"/>
  <c r="X541" i="47"/>
  <c r="W541" i="47"/>
  <c r="U541" i="47"/>
  <c r="AA540" i="47"/>
  <c r="X540" i="47"/>
  <c r="W540" i="47"/>
  <c r="U540" i="47"/>
  <c r="AA539" i="47"/>
  <c r="X539" i="47"/>
  <c r="W539" i="47"/>
  <c r="U539" i="47"/>
  <c r="BA538" i="47"/>
  <c r="AX538" i="47"/>
  <c r="AW538" i="47"/>
  <c r="AU538" i="47"/>
  <c r="AF538" i="47"/>
  <c r="AA538" i="47"/>
  <c r="X538" i="47"/>
  <c r="W538" i="47"/>
  <c r="U538" i="47"/>
  <c r="BA537" i="47"/>
  <c r="AX537" i="47"/>
  <c r="AW537" i="47"/>
  <c r="AU537" i="47"/>
  <c r="AA537" i="47"/>
  <c r="X537" i="47"/>
  <c r="W537" i="47"/>
  <c r="U537" i="47"/>
  <c r="BA536" i="47"/>
  <c r="AX536" i="47"/>
  <c r="AW536" i="47"/>
  <c r="AU536" i="47"/>
  <c r="AA536" i="47"/>
  <c r="X536" i="47"/>
  <c r="W536" i="47"/>
  <c r="U536" i="47"/>
  <c r="AA535" i="47"/>
  <c r="X535" i="47"/>
  <c r="W535" i="47"/>
  <c r="U535" i="47"/>
  <c r="BA534" i="47"/>
  <c r="AX534" i="47"/>
  <c r="AW534" i="47"/>
  <c r="AU534" i="47"/>
  <c r="AA534" i="47"/>
  <c r="X534" i="47"/>
  <c r="W534" i="47"/>
  <c r="U534" i="47"/>
  <c r="AA533" i="47"/>
  <c r="X533" i="47"/>
  <c r="W533" i="47"/>
  <c r="U533" i="47"/>
  <c r="AA532" i="47"/>
  <c r="X532" i="47"/>
  <c r="W532" i="47"/>
  <c r="U532" i="47"/>
  <c r="AA531" i="47"/>
  <c r="X531" i="47"/>
  <c r="W531" i="47"/>
  <c r="U531" i="47"/>
  <c r="AA518" i="47"/>
  <c r="X518" i="47"/>
  <c r="W518" i="47"/>
  <c r="U518" i="47"/>
  <c r="AA517" i="47"/>
  <c r="X517" i="47"/>
  <c r="W517" i="47"/>
  <c r="U517" i="47"/>
  <c r="BA516" i="47"/>
  <c r="AX516" i="47"/>
  <c r="AW516" i="47"/>
  <c r="AU516" i="47"/>
  <c r="AA516" i="47"/>
  <c r="X516" i="47"/>
  <c r="W516" i="47"/>
  <c r="U516" i="47"/>
  <c r="AA515" i="47"/>
  <c r="X515" i="47"/>
  <c r="W515" i="47"/>
  <c r="U515" i="47"/>
  <c r="AA514" i="47"/>
  <c r="X514" i="47"/>
  <c r="W514" i="47"/>
  <c r="U514" i="47"/>
  <c r="AA513" i="47"/>
  <c r="X513" i="47"/>
  <c r="W513" i="47"/>
  <c r="U513" i="47"/>
  <c r="AA512" i="47"/>
  <c r="X512" i="47"/>
  <c r="W512" i="47"/>
  <c r="U512" i="47"/>
  <c r="AA511" i="47"/>
  <c r="X511" i="47"/>
  <c r="W511" i="47"/>
  <c r="U511" i="47"/>
  <c r="AA510" i="47"/>
  <c r="X510" i="47"/>
  <c r="W510" i="47"/>
  <c r="U510" i="47"/>
  <c r="AA509" i="47"/>
  <c r="X509" i="47"/>
  <c r="W509" i="47"/>
  <c r="U509" i="47"/>
  <c r="AA508" i="47"/>
  <c r="X508" i="47"/>
  <c r="W508" i="47"/>
  <c r="U508" i="47"/>
  <c r="AA507" i="47"/>
  <c r="X507" i="47"/>
  <c r="W507" i="47"/>
  <c r="U507" i="47"/>
  <c r="BA506" i="47"/>
  <c r="AX506" i="47"/>
  <c r="AW506" i="47"/>
  <c r="AU506" i="47"/>
  <c r="AF506" i="47"/>
  <c r="AA506" i="47"/>
  <c r="X506" i="47"/>
  <c r="W506" i="47"/>
  <c r="U506" i="47"/>
  <c r="AA505" i="47"/>
  <c r="X505" i="47"/>
  <c r="W505" i="47"/>
  <c r="U505" i="47"/>
  <c r="AA504" i="47"/>
  <c r="X504" i="47"/>
  <c r="W504" i="47"/>
  <c r="U504" i="47"/>
  <c r="AA503" i="47"/>
  <c r="X503" i="47"/>
  <c r="W503" i="47"/>
  <c r="U503" i="47"/>
  <c r="AA502" i="47"/>
  <c r="X502" i="47"/>
  <c r="W502" i="47"/>
  <c r="U502" i="47"/>
  <c r="BA501" i="47"/>
  <c r="AX501" i="47"/>
  <c r="AW501" i="47"/>
  <c r="AU501" i="47"/>
  <c r="AA501" i="47"/>
  <c r="X501" i="47"/>
  <c r="W501" i="47"/>
  <c r="U501" i="47"/>
  <c r="AA500" i="47"/>
  <c r="X500" i="47"/>
  <c r="W500" i="47"/>
  <c r="U500" i="47"/>
  <c r="AA499" i="47"/>
  <c r="X499" i="47"/>
  <c r="W499" i="47"/>
  <c r="U499" i="47"/>
  <c r="AA498" i="47"/>
  <c r="X498" i="47"/>
  <c r="W498" i="47"/>
  <c r="U498" i="47"/>
  <c r="BA497" i="47"/>
  <c r="AX497" i="47"/>
  <c r="AW497" i="47"/>
  <c r="AU497" i="47"/>
  <c r="AA497" i="47"/>
  <c r="X497" i="47"/>
  <c r="W497" i="47"/>
  <c r="U497" i="47"/>
  <c r="AA496" i="47"/>
  <c r="X496" i="47"/>
  <c r="W496" i="47"/>
  <c r="U496" i="47"/>
  <c r="BA488" i="47"/>
  <c r="AX488" i="47"/>
  <c r="AW488" i="47"/>
  <c r="AU488" i="47"/>
  <c r="AA488" i="47"/>
  <c r="X488" i="47"/>
  <c r="W488" i="47"/>
  <c r="U488" i="47"/>
  <c r="AA487" i="47"/>
  <c r="X487" i="47"/>
  <c r="W487" i="47"/>
  <c r="U487" i="47"/>
  <c r="AA486" i="47"/>
  <c r="X486" i="47"/>
  <c r="W486" i="47"/>
  <c r="U486" i="47"/>
  <c r="AA485" i="47"/>
  <c r="X485" i="47"/>
  <c r="W485" i="47"/>
  <c r="U485" i="47"/>
  <c r="AA484" i="47"/>
  <c r="X484" i="47"/>
  <c r="W484" i="47"/>
  <c r="U484" i="47"/>
  <c r="BA483" i="47"/>
  <c r="AX483" i="47"/>
  <c r="AW483" i="47"/>
  <c r="AU483" i="47"/>
  <c r="AA483" i="47"/>
  <c r="X483" i="47"/>
  <c r="W483" i="47"/>
  <c r="U483" i="47"/>
  <c r="AA482" i="47"/>
  <c r="X482" i="47"/>
  <c r="W482" i="47"/>
  <c r="U482" i="47"/>
  <c r="AA481" i="47"/>
  <c r="X481" i="47"/>
  <c r="W481" i="47"/>
  <c r="U481" i="47"/>
  <c r="AA480" i="47"/>
  <c r="X480" i="47"/>
  <c r="W480" i="47"/>
  <c r="U480" i="47"/>
  <c r="AA479" i="47"/>
  <c r="X479" i="47"/>
  <c r="W479" i="47"/>
  <c r="U479" i="47"/>
  <c r="AA478" i="47"/>
  <c r="X478" i="47"/>
  <c r="W478" i="47"/>
  <c r="U478" i="47"/>
  <c r="AA477" i="47"/>
  <c r="X477" i="47"/>
  <c r="W477" i="47"/>
  <c r="U477" i="47"/>
  <c r="AA476" i="47"/>
  <c r="X476" i="47"/>
  <c r="W476" i="47"/>
  <c r="U476" i="47"/>
  <c r="AA475" i="47"/>
  <c r="X475" i="47"/>
  <c r="W475" i="47"/>
  <c r="U475" i="47"/>
  <c r="AA474" i="47"/>
  <c r="X474" i="47"/>
  <c r="W474" i="47"/>
  <c r="U474" i="47"/>
  <c r="AA473" i="47"/>
  <c r="X473" i="47"/>
  <c r="W473" i="47"/>
  <c r="U473" i="47"/>
  <c r="BA472" i="47"/>
  <c r="AX472" i="47"/>
  <c r="AW472" i="47"/>
  <c r="AU472" i="47"/>
  <c r="AF472" i="47"/>
  <c r="AA472" i="47"/>
  <c r="X472" i="47"/>
  <c r="W472" i="47"/>
  <c r="U472" i="47"/>
  <c r="BA471" i="47"/>
  <c r="AX471" i="47"/>
  <c r="AW471" i="47"/>
  <c r="AU471" i="47"/>
  <c r="AA471" i="47"/>
  <c r="X471" i="47"/>
  <c r="W471" i="47"/>
  <c r="U471" i="47"/>
  <c r="BA470" i="47"/>
  <c r="AX470" i="47"/>
  <c r="AW470" i="47"/>
  <c r="AU470" i="47"/>
  <c r="AA470" i="47"/>
  <c r="X470" i="47"/>
  <c r="W470" i="47"/>
  <c r="U470" i="47"/>
  <c r="BA469" i="47"/>
  <c r="AX469" i="47"/>
  <c r="AW469" i="47"/>
  <c r="AU469" i="47"/>
  <c r="AA469" i="47"/>
  <c r="X469" i="47"/>
  <c r="W469" i="47"/>
  <c r="U469" i="47"/>
  <c r="AA468" i="47"/>
  <c r="X468" i="47"/>
  <c r="W468" i="47"/>
  <c r="U468" i="47"/>
  <c r="AA467" i="47"/>
  <c r="X467" i="47"/>
  <c r="W467" i="47"/>
  <c r="U467" i="47"/>
  <c r="AA466" i="47"/>
  <c r="X466" i="47"/>
  <c r="W466" i="47"/>
  <c r="U466" i="47"/>
  <c r="AA465" i="47"/>
  <c r="X465" i="47"/>
  <c r="W465" i="47"/>
  <c r="U465" i="47"/>
  <c r="AA464" i="47"/>
  <c r="X464" i="47"/>
  <c r="W464" i="47"/>
  <c r="U464" i="47"/>
  <c r="AA463" i="47"/>
  <c r="X463" i="47"/>
  <c r="W463" i="47"/>
  <c r="U463" i="47"/>
  <c r="AA462" i="47"/>
  <c r="X462" i="47"/>
  <c r="W462" i="47"/>
  <c r="U462" i="47"/>
  <c r="AA461" i="47"/>
  <c r="X461" i="47"/>
  <c r="W461" i="47"/>
  <c r="U461" i="47"/>
  <c r="AA460" i="47"/>
  <c r="X460" i="47"/>
  <c r="W460" i="47"/>
  <c r="U460" i="47"/>
  <c r="BA459" i="47"/>
  <c r="AX459" i="47"/>
  <c r="AW459" i="47"/>
  <c r="AU459" i="47"/>
  <c r="BA458" i="47"/>
  <c r="AX458" i="47"/>
  <c r="AW458" i="47"/>
  <c r="AU458" i="47"/>
  <c r="AF458" i="47"/>
  <c r="AA458" i="47"/>
  <c r="X458" i="47"/>
  <c r="W458" i="47"/>
  <c r="U458" i="47"/>
  <c r="BA457" i="47"/>
  <c r="AX457" i="47"/>
  <c r="AW457" i="47"/>
  <c r="AU457" i="47"/>
  <c r="AA457" i="47"/>
  <c r="X457" i="47"/>
  <c r="W457" i="47"/>
  <c r="U457" i="47"/>
  <c r="BA456" i="47"/>
  <c r="AX456" i="47"/>
  <c r="AW456" i="47"/>
  <c r="AU456" i="47"/>
  <c r="AA456" i="47"/>
  <c r="X456" i="47"/>
  <c r="W456" i="47"/>
  <c r="U456" i="47"/>
  <c r="BA455" i="47"/>
  <c r="AX455" i="47"/>
  <c r="AW455" i="47"/>
  <c r="AU455" i="47"/>
  <c r="AA455" i="47"/>
  <c r="X455" i="47"/>
  <c r="W455" i="47"/>
  <c r="U455" i="47"/>
  <c r="AA454" i="47"/>
  <c r="X454" i="47"/>
  <c r="W454" i="47"/>
  <c r="U454" i="47"/>
  <c r="AA453" i="47"/>
  <c r="X453" i="47"/>
  <c r="W453" i="47"/>
  <c r="U453" i="47"/>
  <c r="AA452" i="47"/>
  <c r="X452" i="47"/>
  <c r="W452" i="47"/>
  <c r="U452" i="47"/>
  <c r="BD451" i="47"/>
  <c r="BA451" i="47"/>
  <c r="AX451" i="47"/>
  <c r="AW451" i="47"/>
  <c r="AU451" i="47"/>
  <c r="AF451" i="47"/>
  <c r="AA451" i="47"/>
  <c r="X451" i="47"/>
  <c r="W451" i="47"/>
  <c r="U451" i="47"/>
  <c r="BA450" i="47"/>
  <c r="AX450" i="47"/>
  <c r="AW450" i="47"/>
  <c r="AU450" i="47"/>
  <c r="AA450" i="47"/>
  <c r="X450" i="47"/>
  <c r="W450" i="47"/>
  <c r="U450" i="47"/>
  <c r="BA449" i="47"/>
  <c r="AW449" i="47"/>
  <c r="AU449" i="47"/>
  <c r="AF449" i="47"/>
  <c r="AA449" i="47"/>
  <c r="X449" i="47"/>
  <c r="W449" i="47"/>
  <c r="U449" i="47"/>
  <c r="BD448" i="47"/>
  <c r="BA448" i="47"/>
  <c r="AX448" i="47"/>
  <c r="AW448" i="47"/>
  <c r="AU448" i="47"/>
  <c r="AF448" i="47"/>
  <c r="AA448" i="47"/>
  <c r="X448" i="47"/>
  <c r="W448" i="47"/>
  <c r="U448" i="47"/>
  <c r="BA447" i="47"/>
  <c r="AX447" i="47"/>
  <c r="AW447" i="47"/>
  <c r="AU447" i="47"/>
  <c r="AF447" i="47"/>
  <c r="AA447" i="47"/>
  <c r="X447" i="47"/>
  <c r="W447" i="47"/>
  <c r="U447" i="47"/>
  <c r="BA446" i="47"/>
  <c r="AX446" i="47"/>
  <c r="AW446" i="47"/>
  <c r="AU446" i="47"/>
  <c r="AA446" i="47"/>
  <c r="X446" i="47"/>
  <c r="W446" i="47"/>
  <c r="U446" i="47"/>
  <c r="BA445" i="47"/>
  <c r="AX445" i="47"/>
  <c r="AW445" i="47"/>
  <c r="AU445" i="47"/>
  <c r="AF445" i="47"/>
  <c r="AA445" i="47"/>
  <c r="X445" i="47"/>
  <c r="W445" i="47"/>
  <c r="U445" i="47"/>
  <c r="BA444" i="47"/>
  <c r="AX444" i="47"/>
  <c r="AW444" i="47"/>
  <c r="AU444" i="47"/>
  <c r="AF444" i="47"/>
  <c r="AA444" i="47"/>
  <c r="X444" i="47"/>
  <c r="W444" i="47"/>
  <c r="U444" i="47"/>
  <c r="BA443" i="47"/>
  <c r="AX443" i="47"/>
  <c r="AW443" i="47"/>
  <c r="AU443" i="47"/>
  <c r="AF443" i="47"/>
  <c r="AA443" i="47"/>
  <c r="X443" i="47"/>
  <c r="W443" i="47"/>
  <c r="U443" i="47"/>
  <c r="BA442" i="47"/>
  <c r="AX442" i="47"/>
  <c r="AW442" i="47"/>
  <c r="AU442" i="47"/>
  <c r="AA442" i="47"/>
  <c r="X442" i="47"/>
  <c r="W442" i="47"/>
  <c r="U442" i="47"/>
  <c r="BA441" i="47"/>
  <c r="AX441" i="47"/>
  <c r="AW441" i="47"/>
  <c r="AU441" i="47"/>
  <c r="AA441" i="47"/>
  <c r="X441" i="47"/>
  <c r="W441" i="47"/>
  <c r="U441" i="47"/>
  <c r="BA440" i="47"/>
  <c r="AX440" i="47"/>
  <c r="AW440" i="47"/>
  <c r="AU440" i="47"/>
  <c r="AA440" i="47"/>
  <c r="X440" i="47"/>
  <c r="W440" i="47"/>
  <c r="U440" i="47"/>
  <c r="BA439" i="47"/>
  <c r="AX439" i="47"/>
  <c r="AW439" i="47"/>
  <c r="AU439" i="47"/>
  <c r="AA439" i="47"/>
  <c r="X439" i="47"/>
  <c r="W439" i="47"/>
  <c r="U439" i="47"/>
  <c r="BA438" i="47"/>
  <c r="AX438" i="47"/>
  <c r="AW438" i="47"/>
  <c r="AU438" i="47"/>
  <c r="AF438" i="47"/>
  <c r="AA438" i="47"/>
  <c r="X438" i="47"/>
  <c r="W438" i="47"/>
  <c r="U438" i="47"/>
  <c r="BA437" i="47"/>
  <c r="AX437" i="47"/>
  <c r="AW437" i="47"/>
  <c r="AU437" i="47"/>
  <c r="AA437" i="47"/>
  <c r="X437" i="47"/>
  <c r="W437" i="47"/>
  <c r="U437" i="47"/>
  <c r="BA436" i="47"/>
  <c r="AX436" i="47"/>
  <c r="AW436" i="47"/>
  <c r="AU436" i="47"/>
  <c r="AA436" i="47"/>
  <c r="X436" i="47"/>
  <c r="W436" i="47"/>
  <c r="U436" i="47"/>
  <c r="BD435" i="47"/>
  <c r="BA435" i="47"/>
  <c r="AX435" i="47"/>
  <c r="AW435" i="47"/>
  <c r="AU435" i="47"/>
  <c r="AA435" i="47"/>
  <c r="X435" i="47"/>
  <c r="W435" i="47"/>
  <c r="U435" i="47"/>
  <c r="BA434" i="47"/>
  <c r="AX434" i="47"/>
  <c r="AW434" i="47"/>
  <c r="AU434" i="47"/>
  <c r="AA434" i="47"/>
  <c r="X434" i="47"/>
  <c r="W434" i="47"/>
  <c r="U434" i="47"/>
  <c r="BA433" i="47"/>
  <c r="AX433" i="47"/>
  <c r="AW433" i="47"/>
  <c r="AU433" i="47"/>
  <c r="AA433" i="47"/>
  <c r="X433" i="47"/>
  <c r="W433" i="47"/>
  <c r="U433" i="47"/>
  <c r="BA432" i="47"/>
  <c r="AX432" i="47"/>
  <c r="AW432" i="47"/>
  <c r="AU432" i="47"/>
  <c r="AA432" i="47"/>
  <c r="X432" i="47"/>
  <c r="W432" i="47"/>
  <c r="U432" i="47"/>
  <c r="BA431" i="47"/>
  <c r="AX431" i="47"/>
  <c r="AW431" i="47"/>
  <c r="AU431" i="47"/>
  <c r="AA431" i="47"/>
  <c r="X431" i="47"/>
  <c r="W431" i="47"/>
  <c r="U431" i="47"/>
  <c r="BA430" i="47"/>
  <c r="AX430" i="47"/>
  <c r="AW430" i="47"/>
  <c r="AU430" i="47"/>
  <c r="AA430" i="47"/>
  <c r="X430" i="47"/>
  <c r="W430" i="47"/>
  <c r="U430" i="47"/>
  <c r="BA429" i="47"/>
  <c r="AX429" i="47"/>
  <c r="AW429" i="47"/>
  <c r="AU429" i="47"/>
  <c r="AA429" i="47"/>
  <c r="X429" i="47"/>
  <c r="W429" i="47"/>
  <c r="U429" i="47"/>
  <c r="BA428" i="47"/>
  <c r="AX428" i="47"/>
  <c r="AW428" i="47"/>
  <c r="AU428" i="47"/>
  <c r="AA428" i="47"/>
  <c r="X428" i="47"/>
  <c r="W428" i="47"/>
  <c r="U428" i="47"/>
  <c r="BA427" i="47"/>
  <c r="AX427" i="47"/>
  <c r="AW427" i="47"/>
  <c r="AU427" i="47"/>
  <c r="AA427" i="47"/>
  <c r="X427" i="47"/>
  <c r="W427" i="47"/>
  <c r="U427" i="47"/>
  <c r="BA426" i="47"/>
  <c r="AX426" i="47"/>
  <c r="AW426" i="47"/>
  <c r="AU426" i="47"/>
  <c r="AA426" i="47"/>
  <c r="X426" i="47"/>
  <c r="W426" i="47"/>
  <c r="U426" i="47"/>
  <c r="BA425" i="47"/>
  <c r="AX425" i="47"/>
  <c r="AW425" i="47"/>
  <c r="AU425" i="47"/>
  <c r="AA425" i="47"/>
  <c r="X425" i="47"/>
  <c r="W425" i="47"/>
  <c r="U425" i="47"/>
  <c r="BA424" i="47"/>
  <c r="AX424" i="47"/>
  <c r="AW424" i="47"/>
  <c r="AU424" i="47"/>
  <c r="AA424" i="47"/>
  <c r="X424" i="47"/>
  <c r="W424" i="47"/>
  <c r="U424" i="47"/>
  <c r="BA423" i="47"/>
  <c r="AX423" i="47"/>
  <c r="AW423" i="47"/>
  <c r="AU423" i="47"/>
  <c r="AA423" i="47"/>
  <c r="X423" i="47"/>
  <c r="W423" i="47"/>
  <c r="U423" i="47"/>
  <c r="BA422" i="47"/>
  <c r="AX422" i="47"/>
  <c r="AW422" i="47"/>
  <c r="AU422" i="47"/>
  <c r="AA422" i="47"/>
  <c r="X422" i="47"/>
  <c r="W422" i="47"/>
  <c r="U422" i="47"/>
  <c r="BA421" i="47"/>
  <c r="AX421" i="47"/>
  <c r="AW421" i="47"/>
  <c r="AU421" i="47"/>
  <c r="AF421" i="47"/>
  <c r="AA421" i="47"/>
  <c r="X421" i="47"/>
  <c r="W421" i="47"/>
  <c r="U421" i="47"/>
  <c r="BA420" i="47"/>
  <c r="AX420" i="47"/>
  <c r="AW420" i="47"/>
  <c r="AU420" i="47"/>
  <c r="AA420" i="47"/>
  <c r="X420" i="47"/>
  <c r="W420" i="47"/>
  <c r="U420" i="47"/>
  <c r="BA419" i="47"/>
  <c r="AX419" i="47"/>
  <c r="AW419" i="47"/>
  <c r="AU419" i="47"/>
  <c r="AA419" i="47"/>
  <c r="X419" i="47"/>
  <c r="W419" i="47"/>
  <c r="U419" i="47"/>
  <c r="BA418" i="47"/>
  <c r="AX418" i="47"/>
  <c r="AW418" i="47"/>
  <c r="AU418" i="47"/>
  <c r="AA418" i="47"/>
  <c r="X418" i="47"/>
  <c r="W418" i="47"/>
  <c r="U418" i="47"/>
  <c r="BA417" i="47"/>
  <c r="AX417" i="47"/>
  <c r="AW417" i="47"/>
  <c r="AU417" i="47"/>
  <c r="AF417" i="47"/>
  <c r="AA417" i="47"/>
  <c r="X417" i="47"/>
  <c r="W417" i="47"/>
  <c r="U417" i="47"/>
  <c r="AF416" i="47"/>
  <c r="AA416" i="47"/>
  <c r="X416" i="47"/>
  <c r="W416" i="47"/>
  <c r="U416" i="47"/>
  <c r="BA415" i="47"/>
  <c r="AX415" i="47"/>
  <c r="AW415" i="47"/>
  <c r="AU415" i="47"/>
  <c r="AF415" i="47"/>
  <c r="AA415" i="47"/>
  <c r="X415" i="47"/>
  <c r="W415" i="47"/>
  <c r="U415" i="47"/>
  <c r="BA414" i="47"/>
  <c r="AX414" i="47"/>
  <c r="AW414" i="47"/>
  <c r="AU414" i="47"/>
  <c r="AA414" i="47"/>
  <c r="X414" i="47"/>
  <c r="W414" i="47"/>
  <c r="U414" i="47"/>
  <c r="BA413" i="47"/>
  <c r="AX413" i="47"/>
  <c r="AW413" i="47"/>
  <c r="AU413" i="47"/>
  <c r="AF413" i="47"/>
  <c r="AA413" i="47"/>
  <c r="X413" i="47"/>
  <c r="W413" i="47"/>
  <c r="U413" i="47"/>
  <c r="BA412" i="47"/>
  <c r="AX412" i="47"/>
  <c r="AW412" i="47"/>
  <c r="AU412" i="47"/>
  <c r="AF412" i="47"/>
  <c r="AA412" i="47"/>
  <c r="X412" i="47"/>
  <c r="W412" i="47"/>
  <c r="U412" i="47"/>
  <c r="BA411" i="47"/>
  <c r="AX411" i="47"/>
  <c r="AW411" i="47"/>
  <c r="AU411" i="47"/>
  <c r="AF411" i="47"/>
  <c r="AA411" i="47"/>
  <c r="X411" i="47"/>
  <c r="W411" i="47"/>
  <c r="U411" i="47"/>
  <c r="BA410" i="47"/>
  <c r="AX410" i="47"/>
  <c r="AW410" i="47"/>
  <c r="AU410" i="47"/>
  <c r="AF410" i="47"/>
  <c r="AA410" i="47"/>
  <c r="X410" i="47"/>
  <c r="W410" i="47"/>
  <c r="U410" i="47"/>
  <c r="BA409" i="47"/>
  <c r="AX409" i="47"/>
  <c r="AW409" i="47"/>
  <c r="AU409" i="47"/>
  <c r="AF409" i="47"/>
  <c r="AA409" i="47"/>
  <c r="X409" i="47"/>
  <c r="W409" i="47"/>
  <c r="U409" i="47"/>
  <c r="BA408" i="47"/>
  <c r="AX408" i="47"/>
  <c r="AW408" i="47"/>
  <c r="AU408" i="47"/>
  <c r="AA408" i="47"/>
  <c r="X408" i="47"/>
  <c r="W408" i="47"/>
  <c r="U408" i="47"/>
  <c r="BA407" i="47"/>
  <c r="AX407" i="47"/>
  <c r="AW407" i="47"/>
  <c r="AU407" i="47"/>
  <c r="AF407" i="47"/>
  <c r="AA407" i="47"/>
  <c r="X407" i="47"/>
  <c r="W407" i="47"/>
  <c r="U407" i="47"/>
  <c r="BA406" i="47"/>
  <c r="AX406" i="47"/>
  <c r="AW406" i="47"/>
  <c r="AU406" i="47"/>
  <c r="AF406" i="47"/>
  <c r="AA406" i="47"/>
  <c r="X406" i="47"/>
  <c r="W406" i="47"/>
  <c r="U406" i="47"/>
  <c r="BD405" i="47"/>
  <c r="BA405" i="47"/>
  <c r="AX405" i="47"/>
  <c r="AW405" i="47"/>
  <c r="AU405" i="47"/>
  <c r="AF405" i="47"/>
  <c r="AA405" i="47"/>
  <c r="X405" i="47"/>
  <c r="W405" i="47"/>
  <c r="U405" i="47"/>
  <c r="BA404" i="47"/>
  <c r="AX404" i="47"/>
  <c r="AW404" i="47"/>
  <c r="AU404" i="47"/>
  <c r="AF404" i="47"/>
  <c r="AA404" i="47"/>
  <c r="X404" i="47"/>
  <c r="W404" i="47"/>
  <c r="U404" i="47"/>
  <c r="BA403" i="47"/>
  <c r="AX403" i="47"/>
  <c r="AW403" i="47"/>
  <c r="AU403" i="47"/>
  <c r="AF403" i="47"/>
  <c r="AA403" i="47"/>
  <c r="X403" i="47"/>
  <c r="W403" i="47"/>
  <c r="U403" i="47"/>
  <c r="BA402" i="47"/>
  <c r="AX402" i="47"/>
  <c r="AW402" i="47"/>
  <c r="AU402" i="47"/>
  <c r="AF402" i="47"/>
  <c r="AA402" i="47"/>
  <c r="X402" i="47"/>
  <c r="W402" i="47"/>
  <c r="U402" i="47"/>
  <c r="BD401" i="47"/>
  <c r="BA401" i="47"/>
  <c r="AX401" i="47"/>
  <c r="AW401" i="47"/>
  <c r="AU401" i="47"/>
  <c r="AF401" i="47"/>
  <c r="AA401" i="47"/>
  <c r="X401" i="47"/>
  <c r="W401" i="47"/>
  <c r="U401" i="47"/>
  <c r="BA400" i="47"/>
  <c r="AX400" i="47"/>
  <c r="AW400" i="47"/>
  <c r="AU400" i="47"/>
  <c r="AA400" i="47"/>
  <c r="X400" i="47"/>
  <c r="W400" i="47"/>
  <c r="U400" i="47"/>
  <c r="BA399" i="47"/>
  <c r="AW399" i="47"/>
  <c r="AU399" i="47"/>
  <c r="AF399" i="47"/>
  <c r="AA399" i="47"/>
  <c r="X399" i="47"/>
  <c r="W399" i="47"/>
  <c r="U399" i="47"/>
  <c r="BD398" i="47"/>
  <c r="BA398" i="47"/>
  <c r="AX398" i="47"/>
  <c r="AW398" i="47"/>
  <c r="AU398" i="47"/>
  <c r="AF398" i="47"/>
  <c r="AA398" i="47"/>
  <c r="X398" i="47"/>
  <c r="W398" i="47"/>
  <c r="U398" i="47"/>
  <c r="BA397" i="47"/>
  <c r="AX397" i="47"/>
  <c r="AW397" i="47"/>
  <c r="AU397" i="47"/>
  <c r="AF397" i="47"/>
  <c r="AA397" i="47"/>
  <c r="X397" i="47"/>
  <c r="W397" i="47"/>
  <c r="U397" i="47"/>
  <c r="BA396" i="47"/>
  <c r="AX396" i="47"/>
  <c r="AW396" i="47"/>
  <c r="AU396" i="47"/>
  <c r="AA396" i="47"/>
  <c r="X396" i="47"/>
  <c r="W396" i="47"/>
  <c r="U396" i="47"/>
  <c r="BA395" i="47"/>
  <c r="AX395" i="47"/>
  <c r="AW395" i="47"/>
  <c r="AU395" i="47"/>
  <c r="AA395" i="47"/>
  <c r="X395" i="47"/>
  <c r="W395" i="47"/>
  <c r="U395" i="47"/>
  <c r="BA394" i="47"/>
  <c r="AX394" i="47"/>
  <c r="AW394" i="47"/>
  <c r="AU394" i="47"/>
  <c r="AF394" i="47"/>
  <c r="AA394" i="47"/>
  <c r="X394" i="47"/>
  <c r="W394" i="47"/>
  <c r="U394" i="47"/>
  <c r="BA393" i="47"/>
  <c r="AX393" i="47"/>
  <c r="AW393" i="47"/>
  <c r="AU393" i="47"/>
  <c r="AA393" i="47"/>
  <c r="X393" i="47"/>
  <c r="W393" i="47"/>
  <c r="U393" i="47"/>
  <c r="BA392" i="47"/>
  <c r="AX392" i="47"/>
  <c r="AW392" i="47"/>
  <c r="AU392" i="47"/>
  <c r="AF392" i="47"/>
  <c r="AA392" i="47"/>
  <c r="X392" i="47"/>
  <c r="W392" i="47"/>
  <c r="U392" i="47"/>
  <c r="BA391" i="47"/>
  <c r="AX391" i="47"/>
  <c r="AW391" i="47"/>
  <c r="AU391" i="47"/>
  <c r="AA391" i="47"/>
  <c r="X391" i="47"/>
  <c r="W391" i="47"/>
  <c r="U391" i="47"/>
  <c r="BA390" i="47"/>
  <c r="AX390" i="47"/>
  <c r="AW390" i="47"/>
  <c r="AU390" i="47"/>
  <c r="AA390" i="47"/>
  <c r="X390" i="47"/>
  <c r="W390" i="47"/>
  <c r="U390" i="47"/>
  <c r="BA389" i="47"/>
  <c r="AX389" i="47"/>
  <c r="AW389" i="47"/>
  <c r="AU389" i="47"/>
  <c r="AF389" i="47"/>
  <c r="AA389" i="47"/>
  <c r="X389" i="47"/>
  <c r="W389" i="47"/>
  <c r="U389" i="47"/>
  <c r="BA388" i="47"/>
  <c r="AX388" i="47"/>
  <c r="AW388" i="47"/>
  <c r="AU388" i="47"/>
  <c r="AF388" i="47"/>
  <c r="AA388" i="47"/>
  <c r="X388" i="47"/>
  <c r="W388" i="47"/>
  <c r="U388" i="47"/>
  <c r="BD387" i="47"/>
  <c r="BA387" i="47"/>
  <c r="AX387" i="47"/>
  <c r="AW387" i="47"/>
  <c r="AU387" i="47"/>
  <c r="AF387" i="47"/>
  <c r="AA387" i="47"/>
  <c r="X387" i="47"/>
  <c r="W387" i="47"/>
  <c r="U387" i="47"/>
  <c r="BA386" i="47"/>
  <c r="AX386" i="47"/>
  <c r="AW386" i="47"/>
  <c r="AU386" i="47"/>
  <c r="AF386" i="47"/>
  <c r="AA386" i="47"/>
  <c r="X386" i="47"/>
  <c r="W386" i="47"/>
  <c r="U386" i="47"/>
  <c r="BA385" i="47"/>
  <c r="AX385" i="47"/>
  <c r="AW385" i="47"/>
  <c r="AU385" i="47"/>
  <c r="AF385" i="47"/>
  <c r="AA385" i="47"/>
  <c r="X385" i="47"/>
  <c r="W385" i="47"/>
  <c r="U385" i="47"/>
  <c r="BA384" i="47"/>
  <c r="AX384" i="47"/>
  <c r="AW384" i="47"/>
  <c r="AU384" i="47"/>
  <c r="AF384" i="47"/>
  <c r="AA384" i="47"/>
  <c r="X384" i="47"/>
  <c r="W384" i="47"/>
  <c r="U384" i="47"/>
  <c r="BD383" i="47"/>
  <c r="BA383" i="47"/>
  <c r="AX383" i="47"/>
  <c r="AW383" i="47"/>
  <c r="AU383" i="47"/>
  <c r="AF383" i="47"/>
  <c r="AA383" i="47"/>
  <c r="X383" i="47"/>
  <c r="W383" i="47"/>
  <c r="U383" i="47"/>
  <c r="BA382" i="47"/>
  <c r="AX382" i="47"/>
  <c r="AW382" i="47"/>
  <c r="AU382" i="47"/>
  <c r="AF382" i="47"/>
  <c r="AA382" i="47"/>
  <c r="X382" i="47"/>
  <c r="W382" i="47"/>
  <c r="U382" i="47"/>
  <c r="BA381" i="47"/>
  <c r="AX381" i="47"/>
  <c r="AW381" i="47"/>
  <c r="AU381" i="47"/>
  <c r="AF381" i="47"/>
  <c r="AA381" i="47"/>
  <c r="X381" i="47"/>
  <c r="W381" i="47"/>
  <c r="U381" i="47"/>
  <c r="BA380" i="47"/>
  <c r="AX380" i="47"/>
  <c r="AW380" i="47"/>
  <c r="AU380" i="47"/>
  <c r="AA380" i="47"/>
  <c r="X380" i="47"/>
  <c r="W380" i="47"/>
  <c r="U380" i="47"/>
  <c r="BA379" i="47"/>
  <c r="AX379" i="47"/>
  <c r="AW379" i="47"/>
  <c r="AU379" i="47"/>
  <c r="AF379" i="47"/>
  <c r="AA379" i="47"/>
  <c r="X379" i="47"/>
  <c r="W379" i="47"/>
  <c r="U379" i="47"/>
  <c r="BA378" i="47"/>
  <c r="AX378" i="47"/>
  <c r="AW378" i="47"/>
  <c r="AU378" i="47"/>
  <c r="AA378" i="47"/>
  <c r="X378" i="47"/>
  <c r="W378" i="47"/>
  <c r="U378" i="47"/>
  <c r="BA377" i="47"/>
  <c r="AX377" i="47"/>
  <c r="AW377" i="47"/>
  <c r="AU377" i="47"/>
  <c r="AF377" i="47"/>
  <c r="AA377" i="47"/>
  <c r="X377" i="47"/>
  <c r="W377" i="47"/>
  <c r="U377" i="47"/>
  <c r="BD376" i="47"/>
  <c r="BA376" i="47"/>
  <c r="AX376" i="47"/>
  <c r="AW376" i="47"/>
  <c r="AU376" i="47"/>
  <c r="AF376" i="47"/>
  <c r="AA376" i="47"/>
  <c r="X376" i="47"/>
  <c r="W376" i="47"/>
  <c r="U376" i="47"/>
  <c r="BA375" i="47"/>
  <c r="AX375" i="47"/>
  <c r="AW375" i="47"/>
  <c r="AU375" i="47"/>
  <c r="AF375" i="47"/>
  <c r="AA375" i="47"/>
  <c r="X375" i="47"/>
  <c r="W375" i="47"/>
  <c r="U375" i="47"/>
  <c r="BA374" i="47"/>
  <c r="AX374" i="47"/>
  <c r="AW374" i="47"/>
  <c r="AU374" i="47"/>
  <c r="AF374" i="47"/>
  <c r="AA374" i="47"/>
  <c r="X374" i="47"/>
  <c r="W374" i="47"/>
  <c r="U374" i="47"/>
  <c r="BA373" i="47"/>
  <c r="AX373" i="47"/>
  <c r="AW373" i="47"/>
  <c r="AU373" i="47"/>
  <c r="AF373" i="47"/>
  <c r="AA373" i="47"/>
  <c r="X373" i="47"/>
  <c r="W373" i="47"/>
  <c r="U373" i="47"/>
  <c r="BA372" i="47"/>
  <c r="AX372" i="47"/>
  <c r="AW372" i="47"/>
  <c r="AU372" i="47"/>
  <c r="AF372" i="47"/>
  <c r="AA372" i="47"/>
  <c r="X372" i="47"/>
  <c r="W372" i="47"/>
  <c r="U372" i="47"/>
  <c r="BA371" i="47"/>
  <c r="AX371" i="47"/>
  <c r="AW371" i="47"/>
  <c r="AU371" i="47"/>
  <c r="AF371" i="47"/>
  <c r="AA371" i="47"/>
  <c r="X371" i="47"/>
  <c r="W371" i="47"/>
  <c r="U371" i="47"/>
  <c r="BA370" i="47"/>
  <c r="AX370" i="47"/>
  <c r="AW370" i="47"/>
  <c r="AU370" i="47"/>
  <c r="AA370" i="47"/>
  <c r="X370" i="47"/>
  <c r="W370" i="47"/>
  <c r="U370" i="47"/>
  <c r="BD369" i="47"/>
  <c r="BA369" i="47"/>
  <c r="AX369" i="47"/>
  <c r="AW369" i="47"/>
  <c r="AU369" i="47"/>
  <c r="AF369" i="47"/>
  <c r="AA369" i="47"/>
  <c r="X369" i="47"/>
  <c r="W369" i="47"/>
  <c r="U369" i="47"/>
  <c r="BA368" i="47"/>
  <c r="AX368" i="47"/>
  <c r="AW368" i="47"/>
  <c r="AU368" i="47"/>
  <c r="AF368" i="47"/>
  <c r="AA368" i="47"/>
  <c r="X368" i="47"/>
  <c r="W368" i="47"/>
  <c r="U368" i="47"/>
  <c r="BA367" i="47"/>
  <c r="AX367" i="47"/>
  <c r="AW367" i="47"/>
  <c r="AU367" i="47"/>
  <c r="AF367" i="47"/>
  <c r="AA367" i="47"/>
  <c r="X367" i="47"/>
  <c r="W367" i="47"/>
  <c r="U367" i="47"/>
  <c r="BA366" i="47"/>
  <c r="AX366" i="47"/>
  <c r="AW366" i="47"/>
  <c r="AU366" i="47"/>
  <c r="AF366" i="47"/>
  <c r="AA366" i="47"/>
  <c r="X366" i="47"/>
  <c r="W366" i="47"/>
  <c r="U366" i="47"/>
  <c r="BA365" i="47"/>
  <c r="AX365" i="47"/>
  <c r="AW365" i="47"/>
  <c r="AU365" i="47"/>
  <c r="AF365" i="47"/>
  <c r="AA365" i="47"/>
  <c r="X365" i="47"/>
  <c r="W365" i="47"/>
  <c r="U365" i="47"/>
  <c r="BA364" i="47"/>
  <c r="AX364" i="47"/>
  <c r="AW364" i="47"/>
  <c r="AU364" i="47"/>
  <c r="AF364" i="47"/>
  <c r="AA364" i="47"/>
  <c r="X364" i="47"/>
  <c r="W364" i="47"/>
  <c r="U364" i="47"/>
  <c r="BA363" i="47"/>
  <c r="AX363" i="47"/>
  <c r="AW363" i="47"/>
  <c r="AU363" i="47"/>
  <c r="AF363" i="47"/>
  <c r="AA363" i="47"/>
  <c r="X363" i="47"/>
  <c r="W363" i="47"/>
  <c r="U363" i="47"/>
  <c r="BA362" i="47"/>
  <c r="AX362" i="47"/>
  <c r="AW362" i="47"/>
  <c r="AU362" i="47"/>
  <c r="AF362" i="47"/>
  <c r="AA362" i="47"/>
  <c r="X362" i="47"/>
  <c r="W362" i="47"/>
  <c r="U362" i="47"/>
  <c r="BA361" i="47"/>
  <c r="AX361" i="47"/>
  <c r="AW361" i="47"/>
  <c r="AU361" i="47"/>
  <c r="AF361" i="47"/>
  <c r="AA361" i="47"/>
  <c r="X361" i="47"/>
  <c r="W361" i="47"/>
  <c r="U361" i="47"/>
  <c r="BA360" i="47"/>
  <c r="AX360" i="47"/>
  <c r="AW360" i="47"/>
  <c r="AU360" i="47"/>
  <c r="AF360" i="47"/>
  <c r="AA360" i="47"/>
  <c r="X360" i="47"/>
  <c r="W360" i="47"/>
  <c r="U360" i="47"/>
  <c r="BA359" i="47"/>
  <c r="AX359" i="47"/>
  <c r="AW359" i="47"/>
  <c r="AU359" i="47"/>
  <c r="AF359" i="47"/>
  <c r="AA359" i="47"/>
  <c r="X359" i="47"/>
  <c r="W359" i="47"/>
  <c r="U359" i="47"/>
  <c r="BA358" i="47"/>
  <c r="AX358" i="47"/>
  <c r="AW358" i="47"/>
  <c r="AU358" i="47"/>
  <c r="AF358" i="47"/>
  <c r="AA358" i="47"/>
  <c r="X358" i="47"/>
  <c r="W358" i="47"/>
  <c r="U358" i="47"/>
  <c r="BA357" i="47"/>
  <c r="AX357" i="47"/>
  <c r="AW357" i="47"/>
  <c r="AU357" i="47"/>
  <c r="AA357" i="47"/>
  <c r="X357" i="47"/>
  <c r="W357" i="47"/>
  <c r="U357" i="47"/>
  <c r="BA356" i="47"/>
  <c r="AX356" i="47"/>
  <c r="AW356" i="47"/>
  <c r="AU356" i="47"/>
  <c r="AA356" i="47"/>
  <c r="X356" i="47"/>
  <c r="W356" i="47"/>
  <c r="U356" i="47"/>
  <c r="BA355" i="47"/>
  <c r="AX355" i="47"/>
  <c r="AW355" i="47"/>
  <c r="AU355" i="47"/>
  <c r="AA355" i="47"/>
  <c r="X355" i="47"/>
  <c r="W355" i="47"/>
  <c r="U355" i="47"/>
  <c r="BA354" i="47"/>
  <c r="AX354" i="47"/>
  <c r="AW354" i="47"/>
  <c r="AU354" i="47"/>
  <c r="AA354" i="47"/>
  <c r="X354" i="47"/>
  <c r="W354" i="47"/>
  <c r="U354" i="47"/>
  <c r="BA353" i="47"/>
  <c r="AX353" i="47"/>
  <c r="AW353" i="47"/>
  <c r="AU353" i="47"/>
  <c r="AF353" i="47"/>
  <c r="AA353" i="47"/>
  <c r="X353" i="47"/>
  <c r="W353" i="47"/>
  <c r="U353" i="47"/>
  <c r="BA352" i="47"/>
  <c r="AX352" i="47"/>
  <c r="AW352" i="47"/>
  <c r="AU352" i="47"/>
  <c r="AF352" i="47"/>
  <c r="AA352" i="47"/>
  <c r="X352" i="47"/>
  <c r="W352" i="47"/>
  <c r="U352" i="47"/>
  <c r="BA351" i="47"/>
  <c r="AX351" i="47"/>
  <c r="AW351" i="47"/>
  <c r="AU351" i="47"/>
  <c r="AA351" i="47"/>
  <c r="X351" i="47"/>
  <c r="W351" i="47"/>
  <c r="U351" i="47"/>
  <c r="BA350" i="47"/>
  <c r="AX350" i="47"/>
  <c r="AW350" i="47"/>
  <c r="AU350" i="47"/>
  <c r="AF350" i="47"/>
  <c r="AA350" i="47"/>
  <c r="X350" i="47"/>
  <c r="W350" i="47"/>
  <c r="U350" i="47"/>
  <c r="BA349" i="47"/>
  <c r="AX349" i="47"/>
  <c r="AW349" i="47"/>
  <c r="AU349" i="47"/>
  <c r="AA349" i="47"/>
  <c r="X349" i="47"/>
  <c r="W349" i="47"/>
  <c r="U349" i="47"/>
  <c r="BA348" i="47"/>
  <c r="AX348" i="47"/>
  <c r="AW348" i="47"/>
  <c r="AU348" i="47"/>
  <c r="AF348" i="47"/>
  <c r="AA348" i="47"/>
  <c r="X348" i="47"/>
  <c r="W348" i="47"/>
  <c r="U348" i="47"/>
  <c r="BA347" i="47"/>
  <c r="AX347" i="47"/>
  <c r="AW347" i="47"/>
  <c r="AU347" i="47"/>
  <c r="AF347" i="47"/>
  <c r="AA347" i="47"/>
  <c r="X347" i="47"/>
  <c r="W347" i="47"/>
  <c r="U347" i="47"/>
  <c r="BA346" i="47"/>
  <c r="AX346" i="47"/>
  <c r="AW346" i="47"/>
  <c r="AU346" i="47"/>
  <c r="AF346" i="47"/>
  <c r="AA346" i="47"/>
  <c r="X346" i="47"/>
  <c r="W346" i="47"/>
  <c r="U346" i="47"/>
  <c r="BA345" i="47"/>
  <c r="AX345" i="47"/>
  <c r="AW345" i="47"/>
  <c r="AU345" i="47"/>
  <c r="AA345" i="47"/>
  <c r="X345" i="47"/>
  <c r="W345" i="47"/>
  <c r="U345" i="47"/>
  <c r="BA344" i="47"/>
  <c r="AX344" i="47"/>
  <c r="AW344" i="47"/>
  <c r="AU344" i="47"/>
  <c r="AA344" i="47"/>
  <c r="X344" i="47"/>
  <c r="W344" i="47"/>
  <c r="U344" i="47"/>
  <c r="BA343" i="47"/>
  <c r="AX343" i="47"/>
  <c r="AW343" i="47"/>
  <c r="AU343" i="47"/>
  <c r="AA343" i="47"/>
  <c r="X343" i="47"/>
  <c r="W343" i="47"/>
  <c r="U343" i="47"/>
  <c r="BA342" i="47"/>
  <c r="AX342" i="47"/>
  <c r="AW342" i="47"/>
  <c r="AU342" i="47"/>
  <c r="AA342" i="47"/>
  <c r="X342" i="47"/>
  <c r="W342" i="47"/>
  <c r="U342" i="47"/>
  <c r="BA341" i="47"/>
  <c r="AX341" i="47"/>
  <c r="AW341" i="47"/>
  <c r="AU341" i="47"/>
  <c r="AA341" i="47"/>
  <c r="X341" i="47"/>
  <c r="W341" i="47"/>
  <c r="U341" i="47"/>
  <c r="BA340" i="47"/>
  <c r="AX340" i="47"/>
  <c r="AW340" i="47"/>
  <c r="AU340" i="47"/>
  <c r="AF340" i="47"/>
  <c r="AA340" i="47"/>
  <c r="X340" i="47"/>
  <c r="W340" i="47"/>
  <c r="U340" i="47"/>
  <c r="BA339" i="47"/>
  <c r="AX339" i="47"/>
  <c r="AW339" i="47"/>
  <c r="AU339" i="47"/>
  <c r="AF339" i="47"/>
  <c r="AA339" i="47"/>
  <c r="X339" i="47"/>
  <c r="W339" i="47"/>
  <c r="U339" i="47"/>
  <c r="BA338" i="47"/>
  <c r="AX338" i="47"/>
  <c r="AW338" i="47"/>
  <c r="AU338" i="47"/>
  <c r="AF338" i="47"/>
  <c r="AA338" i="47"/>
  <c r="X338" i="47"/>
  <c r="W338" i="47"/>
  <c r="U338" i="47"/>
  <c r="BA337" i="47"/>
  <c r="AX337" i="47"/>
  <c r="AW337" i="47"/>
  <c r="AU337" i="47"/>
  <c r="AF337" i="47"/>
  <c r="AA337" i="47"/>
  <c r="X337" i="47"/>
  <c r="W337" i="47"/>
  <c r="U337" i="47"/>
  <c r="BA336" i="47"/>
  <c r="AX336" i="47"/>
  <c r="AW336" i="47"/>
  <c r="AU336" i="47"/>
  <c r="AA336" i="47"/>
  <c r="X336" i="47"/>
  <c r="W336" i="47"/>
  <c r="U336" i="47"/>
  <c r="BA335" i="47"/>
  <c r="AX335" i="47"/>
  <c r="AW335" i="47"/>
  <c r="AU335" i="47"/>
  <c r="AA335" i="47"/>
  <c r="X335" i="47"/>
  <c r="W335" i="47"/>
  <c r="U335" i="47"/>
  <c r="BA334" i="47"/>
  <c r="AX334" i="47"/>
  <c r="AW334" i="47"/>
  <c r="AU334" i="47"/>
  <c r="AA334" i="47"/>
  <c r="X334" i="47"/>
  <c r="W334" i="47"/>
  <c r="U334" i="47"/>
  <c r="BA333" i="47"/>
  <c r="AX333" i="47"/>
  <c r="AW333" i="47"/>
  <c r="AU333" i="47"/>
  <c r="AA333" i="47"/>
  <c r="X333" i="47"/>
  <c r="W333" i="47"/>
  <c r="U333" i="47"/>
  <c r="BA332" i="47"/>
  <c r="AX332" i="47"/>
  <c r="AW332" i="47"/>
  <c r="AU332" i="47"/>
  <c r="AA332" i="47"/>
  <c r="X332" i="47"/>
  <c r="W332" i="47"/>
  <c r="U332" i="47"/>
  <c r="BA331" i="47"/>
  <c r="AX331" i="47"/>
  <c r="AW331" i="47"/>
  <c r="AU331" i="47"/>
  <c r="AF331" i="47"/>
  <c r="AA331" i="47"/>
  <c r="X331" i="47"/>
  <c r="W331" i="47"/>
  <c r="U331" i="47"/>
  <c r="BA330" i="47"/>
  <c r="AX330" i="47"/>
  <c r="AW330" i="47"/>
  <c r="AU330" i="47"/>
  <c r="AF330" i="47"/>
  <c r="AA330" i="47"/>
  <c r="X330" i="47"/>
  <c r="W330" i="47"/>
  <c r="U330" i="47"/>
  <c r="BA329" i="47"/>
  <c r="AX329" i="47"/>
  <c r="AW329" i="47"/>
  <c r="AU329" i="47"/>
  <c r="AA329" i="47"/>
  <c r="X329" i="47"/>
  <c r="W329" i="47"/>
  <c r="U329" i="47"/>
  <c r="BA328" i="47"/>
  <c r="AX328" i="47"/>
  <c r="AW328" i="47"/>
  <c r="AU328" i="47"/>
  <c r="AF328" i="47"/>
  <c r="AA328" i="47"/>
  <c r="X328" i="47"/>
  <c r="W328" i="47"/>
  <c r="U328" i="47"/>
  <c r="BA327" i="47"/>
  <c r="AX327" i="47"/>
  <c r="AW327" i="47"/>
  <c r="AU327" i="47"/>
  <c r="AF327" i="47"/>
  <c r="AA327" i="47"/>
  <c r="X327" i="47"/>
  <c r="W327" i="47"/>
  <c r="U327" i="47"/>
  <c r="BA326" i="47"/>
  <c r="AX326" i="47"/>
  <c r="AW326" i="47"/>
  <c r="AU326" i="47"/>
  <c r="AF326" i="47"/>
  <c r="AA326" i="47"/>
  <c r="X326" i="47"/>
  <c r="W326" i="47"/>
  <c r="U326" i="47"/>
  <c r="BA325" i="47"/>
  <c r="AX325" i="47"/>
  <c r="AW325" i="47"/>
  <c r="AU325" i="47"/>
  <c r="AF325" i="47"/>
  <c r="AA325" i="47"/>
  <c r="X325" i="47"/>
  <c r="W325" i="47"/>
  <c r="U325" i="47"/>
  <c r="BA324" i="47"/>
  <c r="AX324" i="47"/>
  <c r="AW324" i="47"/>
  <c r="AU324" i="47"/>
  <c r="AA324" i="47"/>
  <c r="X324" i="47"/>
  <c r="W324" i="47"/>
  <c r="U324" i="47"/>
  <c r="BA323" i="47"/>
  <c r="AX323" i="47"/>
  <c r="AW323" i="47"/>
  <c r="AU323" i="47"/>
  <c r="AA323" i="47"/>
  <c r="X323" i="47"/>
  <c r="W323" i="47"/>
  <c r="U323" i="47"/>
  <c r="BA322" i="47"/>
  <c r="AX322" i="47"/>
  <c r="AW322" i="47"/>
  <c r="AU322" i="47"/>
  <c r="AA322" i="47"/>
  <c r="X322" i="47"/>
  <c r="W322" i="47"/>
  <c r="U322" i="47"/>
  <c r="BA321" i="47"/>
  <c r="AX321" i="47"/>
  <c r="AW321" i="47"/>
  <c r="AU321" i="47"/>
  <c r="AA321" i="47"/>
  <c r="X321" i="47"/>
  <c r="W321" i="47"/>
  <c r="U321" i="47"/>
  <c r="BA320" i="47"/>
  <c r="AX320" i="47"/>
  <c r="AW320" i="47"/>
  <c r="AU320" i="47"/>
  <c r="AA320" i="47"/>
  <c r="X320" i="47"/>
  <c r="W320" i="47"/>
  <c r="U320" i="47"/>
  <c r="BA319" i="47"/>
  <c r="AX319" i="47"/>
  <c r="AW319" i="47"/>
  <c r="AU319" i="47"/>
  <c r="AF319" i="47"/>
  <c r="AA319" i="47"/>
  <c r="X319" i="47"/>
  <c r="W319" i="47"/>
  <c r="U319" i="47"/>
  <c r="BA318" i="47"/>
  <c r="AX318" i="47"/>
  <c r="AW318" i="47"/>
  <c r="AU318" i="47"/>
  <c r="AF318" i="47"/>
  <c r="AA318" i="47"/>
  <c r="X318" i="47"/>
  <c r="W318" i="47"/>
  <c r="U318" i="47"/>
  <c r="BA317" i="47"/>
  <c r="AX317" i="47"/>
  <c r="AW317" i="47"/>
  <c r="AU317" i="47"/>
  <c r="AA317" i="47"/>
  <c r="X317" i="47"/>
  <c r="W317" i="47"/>
  <c r="U317" i="47"/>
  <c r="BA316" i="47"/>
  <c r="AX316" i="47"/>
  <c r="AW316" i="47"/>
  <c r="AU316" i="47"/>
  <c r="AF316" i="47"/>
  <c r="AA316" i="47"/>
  <c r="X316" i="47"/>
  <c r="W316" i="47"/>
  <c r="U316" i="47"/>
  <c r="BA315" i="47"/>
  <c r="AX315" i="47"/>
  <c r="AW315" i="47"/>
  <c r="AU315" i="47"/>
  <c r="AF315" i="47"/>
  <c r="AA315" i="47"/>
  <c r="X315" i="47"/>
  <c r="W315" i="47"/>
  <c r="U315" i="47"/>
  <c r="BA314" i="47"/>
  <c r="AX314" i="47"/>
  <c r="AW314" i="47"/>
  <c r="AU314" i="47"/>
  <c r="AF314" i="47"/>
  <c r="AA314" i="47"/>
  <c r="X314" i="47"/>
  <c r="W314" i="47"/>
  <c r="U314" i="47"/>
  <c r="BA313" i="47"/>
  <c r="AX313" i="47"/>
  <c r="AW313" i="47"/>
  <c r="AU313" i="47"/>
  <c r="AA313" i="47"/>
  <c r="X313" i="47"/>
  <c r="W313" i="47"/>
  <c r="U313" i="47"/>
  <c r="BA312" i="47"/>
  <c r="AX312" i="47"/>
  <c r="AW312" i="47"/>
  <c r="AU312" i="47"/>
  <c r="AA312" i="47"/>
  <c r="X312" i="47"/>
  <c r="W312" i="47"/>
  <c r="U312" i="47"/>
  <c r="BA311" i="47"/>
  <c r="AX311" i="47"/>
  <c r="AW311" i="47"/>
  <c r="AU311" i="47"/>
  <c r="AA311" i="47"/>
  <c r="X311" i="47"/>
  <c r="W311" i="47"/>
  <c r="U311" i="47"/>
  <c r="BA310" i="47"/>
  <c r="AX310" i="47"/>
  <c r="AW310" i="47"/>
  <c r="AU310" i="47"/>
  <c r="AA310" i="47"/>
  <c r="X310" i="47"/>
  <c r="W310" i="47"/>
  <c r="U310" i="47"/>
  <c r="BA309" i="47"/>
  <c r="AX309" i="47"/>
  <c r="AW309" i="47"/>
  <c r="AU309" i="47"/>
  <c r="AA309" i="47"/>
  <c r="X309" i="47"/>
  <c r="W309" i="47"/>
  <c r="U309" i="47"/>
  <c r="BA308" i="47"/>
  <c r="AX308" i="47"/>
  <c r="AW308" i="47"/>
  <c r="AU308" i="47"/>
  <c r="AF308" i="47"/>
  <c r="AA308" i="47"/>
  <c r="X308" i="47"/>
  <c r="W308" i="47"/>
  <c r="U308" i="47"/>
  <c r="BA307" i="47"/>
  <c r="AX307" i="47"/>
  <c r="AW307" i="47"/>
  <c r="AU307" i="47"/>
  <c r="AF307" i="47"/>
  <c r="AA307" i="47"/>
  <c r="X307" i="47"/>
  <c r="W307" i="47"/>
  <c r="U307" i="47"/>
  <c r="BA306" i="47"/>
  <c r="AX306" i="47"/>
  <c r="AW306" i="47"/>
  <c r="AU306" i="47"/>
  <c r="AA306" i="47"/>
  <c r="X306" i="47"/>
  <c r="W306" i="47"/>
  <c r="U306" i="47"/>
  <c r="BA305" i="47"/>
  <c r="AX305" i="47"/>
  <c r="AW305" i="47"/>
  <c r="AU305" i="47"/>
  <c r="AF305" i="47"/>
  <c r="AA305" i="47"/>
  <c r="X305" i="47"/>
  <c r="W305" i="47"/>
  <c r="U305" i="47"/>
  <c r="BA304" i="47"/>
  <c r="AX304" i="47"/>
  <c r="AW304" i="47"/>
  <c r="AU304" i="47"/>
  <c r="AF304" i="47"/>
  <c r="AA304" i="47"/>
  <c r="X304" i="47"/>
  <c r="W304" i="47"/>
  <c r="U304" i="47"/>
  <c r="BA303" i="47"/>
  <c r="AX303" i="47"/>
  <c r="AW303" i="47"/>
  <c r="AU303" i="47"/>
  <c r="AF303" i="47"/>
  <c r="AA303" i="47"/>
  <c r="X303" i="47"/>
  <c r="W303" i="47"/>
  <c r="U303" i="47"/>
  <c r="BA302" i="47"/>
  <c r="AX302" i="47"/>
  <c r="AW302" i="47"/>
  <c r="AU302" i="47"/>
  <c r="AA302" i="47"/>
  <c r="X302" i="47"/>
  <c r="W302" i="47"/>
  <c r="U302" i="47"/>
  <c r="BA301" i="47"/>
  <c r="AX301" i="47"/>
  <c r="AW301" i="47"/>
  <c r="AU301" i="47"/>
  <c r="AA301" i="47"/>
  <c r="X301" i="47"/>
  <c r="W301" i="47"/>
  <c r="U301" i="47"/>
  <c r="BA300" i="47"/>
  <c r="AX300" i="47"/>
  <c r="AW300" i="47"/>
  <c r="AU300" i="47"/>
  <c r="AA300" i="47"/>
  <c r="X300" i="47"/>
  <c r="W300" i="47"/>
  <c r="U300" i="47"/>
  <c r="BA299" i="47"/>
  <c r="AX299" i="47"/>
  <c r="AW299" i="47"/>
  <c r="AU299" i="47"/>
  <c r="AA299" i="47"/>
  <c r="X299" i="47"/>
  <c r="W299" i="47"/>
  <c r="U299" i="47"/>
  <c r="BA298" i="47"/>
  <c r="AX298" i="47"/>
  <c r="AW298" i="47"/>
  <c r="AU298" i="47"/>
  <c r="AA298" i="47"/>
  <c r="X298" i="47"/>
  <c r="W298" i="47"/>
  <c r="U298" i="47"/>
  <c r="BA297" i="47"/>
  <c r="AX297" i="47"/>
  <c r="AW297" i="47"/>
  <c r="AU297" i="47"/>
  <c r="AF297" i="47"/>
  <c r="AA297" i="47"/>
  <c r="X297" i="47"/>
  <c r="W297" i="47"/>
  <c r="U297" i="47"/>
  <c r="BA296" i="47"/>
  <c r="AX296" i="47"/>
  <c r="AW296" i="47"/>
  <c r="AU296" i="47"/>
  <c r="AF296" i="47"/>
  <c r="AA296" i="47"/>
  <c r="X296" i="47"/>
  <c r="W296" i="47"/>
  <c r="U296" i="47"/>
  <c r="BA295" i="47"/>
  <c r="AX295" i="47"/>
  <c r="AW295" i="47"/>
  <c r="AU295" i="47"/>
  <c r="AA295" i="47"/>
  <c r="X295" i="47"/>
  <c r="W295" i="47"/>
  <c r="U295" i="47"/>
  <c r="BA294" i="47"/>
  <c r="AX294" i="47"/>
  <c r="AW294" i="47"/>
  <c r="AU294" i="47"/>
  <c r="AF294" i="47"/>
  <c r="AA294" i="47"/>
  <c r="X294" i="47"/>
  <c r="W294" i="47"/>
  <c r="U294" i="47"/>
  <c r="BA293" i="47"/>
  <c r="AX293" i="47"/>
  <c r="AW293" i="47"/>
  <c r="AU293" i="47"/>
  <c r="AF293" i="47"/>
  <c r="AA293" i="47"/>
  <c r="X293" i="47"/>
  <c r="W293" i="47"/>
  <c r="U293" i="47"/>
  <c r="BA292" i="47"/>
  <c r="AX292" i="47"/>
  <c r="AW292" i="47"/>
  <c r="AU292" i="47"/>
  <c r="AF292" i="47"/>
  <c r="AA292" i="47"/>
  <c r="X292" i="47"/>
  <c r="W292" i="47"/>
  <c r="U292" i="47"/>
  <c r="BA291" i="47"/>
  <c r="AX291" i="47"/>
  <c r="AW291" i="47"/>
  <c r="AU291" i="47"/>
  <c r="AF291" i="47"/>
  <c r="AA291" i="47"/>
  <c r="X291" i="47"/>
  <c r="W291" i="47"/>
  <c r="U291" i="47"/>
  <c r="BA290" i="47"/>
  <c r="AX290" i="47"/>
  <c r="AW290" i="47"/>
  <c r="AU290" i="47"/>
  <c r="AF290" i="47"/>
  <c r="AA290" i="47"/>
  <c r="X290" i="47"/>
  <c r="W290" i="47"/>
  <c r="U290" i="47"/>
  <c r="BA289" i="47"/>
  <c r="AX289" i="47"/>
  <c r="AW289" i="47"/>
  <c r="AU289" i="47"/>
  <c r="AF289" i="47"/>
  <c r="AA289" i="47"/>
  <c r="X289" i="47"/>
  <c r="W289" i="47"/>
  <c r="U289" i="47"/>
  <c r="BA288" i="47"/>
  <c r="AX288" i="47"/>
  <c r="AW288" i="47"/>
  <c r="AU288" i="47"/>
  <c r="AF288" i="47"/>
  <c r="AA288" i="47"/>
  <c r="X288" i="47"/>
  <c r="W288" i="47"/>
  <c r="U288" i="47"/>
  <c r="BA287" i="47"/>
  <c r="AX287" i="47"/>
  <c r="AW287" i="47"/>
  <c r="AU287" i="47"/>
  <c r="AF287" i="47"/>
  <c r="AA287" i="47"/>
  <c r="X287" i="47"/>
  <c r="W287" i="47"/>
  <c r="U287" i="47"/>
  <c r="BA286" i="47"/>
  <c r="AX286" i="47"/>
  <c r="AW286" i="47"/>
  <c r="AU286" i="47"/>
  <c r="AF286" i="47"/>
  <c r="AA286" i="47"/>
  <c r="X286" i="47"/>
  <c r="W286" i="47"/>
  <c r="U286" i="47"/>
  <c r="BA285" i="47"/>
  <c r="AX285" i="47"/>
  <c r="AW285" i="47"/>
  <c r="AU285" i="47"/>
  <c r="AF285" i="47"/>
  <c r="AA285" i="47"/>
  <c r="X285" i="47"/>
  <c r="W285" i="47"/>
  <c r="U285" i="47"/>
  <c r="BA284" i="47"/>
  <c r="AX284" i="47"/>
  <c r="AW284" i="47"/>
  <c r="AU284" i="47"/>
  <c r="AF284" i="47"/>
  <c r="AA284" i="47"/>
  <c r="X284" i="47"/>
  <c r="W284" i="47"/>
  <c r="U284" i="47"/>
  <c r="BA283" i="47"/>
  <c r="AX283" i="47"/>
  <c r="AW283" i="47"/>
  <c r="AU283" i="47"/>
  <c r="AF283" i="47"/>
  <c r="AA283" i="47"/>
  <c r="X283" i="47"/>
  <c r="W283" i="47"/>
  <c r="U283" i="47"/>
  <c r="BA282" i="47"/>
  <c r="AX282" i="47"/>
  <c r="AW282" i="47"/>
  <c r="AU282" i="47"/>
  <c r="AF282" i="47"/>
  <c r="AA282" i="47"/>
  <c r="X282" i="47"/>
  <c r="W282" i="47"/>
  <c r="U282" i="47"/>
  <c r="BA281" i="47"/>
  <c r="AX281" i="47"/>
  <c r="AW281" i="47"/>
  <c r="AU281" i="47"/>
  <c r="AF281" i="47"/>
  <c r="AA281" i="47"/>
  <c r="X281" i="47"/>
  <c r="W281" i="47"/>
  <c r="U281" i="47"/>
  <c r="BA280" i="47"/>
  <c r="AX280" i="47"/>
  <c r="AW280" i="47"/>
  <c r="AU280" i="47"/>
  <c r="AF280" i="47"/>
  <c r="AA280" i="47"/>
  <c r="X280" i="47"/>
  <c r="W280" i="47"/>
  <c r="U280" i="47"/>
  <c r="BA279" i="47"/>
  <c r="AX279" i="47"/>
  <c r="AW279" i="47"/>
  <c r="AU279" i="47"/>
  <c r="AF279" i="47"/>
  <c r="AA279" i="47"/>
  <c r="X279" i="47"/>
  <c r="W279" i="47"/>
  <c r="U279" i="47"/>
  <c r="BA278" i="47"/>
  <c r="AX278" i="47"/>
  <c r="AW278" i="47"/>
  <c r="AU278" i="47"/>
  <c r="AF278" i="47"/>
  <c r="AA278" i="47"/>
  <c r="X278" i="47"/>
  <c r="W278" i="47"/>
  <c r="U278" i="47"/>
  <c r="BA277" i="47"/>
  <c r="AX277" i="47"/>
  <c r="AW277" i="47"/>
  <c r="AU277" i="47"/>
  <c r="AF277" i="47"/>
  <c r="AA277" i="47"/>
  <c r="X277" i="47"/>
  <c r="W277" i="47"/>
  <c r="U277" i="47"/>
  <c r="BA276" i="47"/>
  <c r="AX276" i="47"/>
  <c r="AW276" i="47"/>
  <c r="AU276" i="47"/>
  <c r="AF276" i="47"/>
  <c r="AA276" i="47"/>
  <c r="X276" i="47"/>
  <c r="W276" i="47"/>
  <c r="U276" i="47"/>
  <c r="BA275" i="47"/>
  <c r="AX275" i="47"/>
  <c r="AW275" i="47"/>
  <c r="AU275" i="47"/>
  <c r="AF275" i="47"/>
  <c r="AA275" i="47"/>
  <c r="X275" i="47"/>
  <c r="W275" i="47"/>
  <c r="U275" i="47"/>
  <c r="BA274" i="47"/>
  <c r="AX274" i="47"/>
  <c r="AW274" i="47"/>
  <c r="AU274" i="47"/>
  <c r="AA274" i="47"/>
  <c r="X274" i="47"/>
  <c r="W274" i="47"/>
  <c r="U274" i="47"/>
  <c r="BA273" i="47"/>
  <c r="AX273" i="47"/>
  <c r="AW273" i="47"/>
  <c r="AU273" i="47"/>
  <c r="AF273" i="47"/>
  <c r="AA273" i="47"/>
  <c r="X273" i="47"/>
  <c r="W273" i="47"/>
  <c r="U273" i="47"/>
  <c r="BA272" i="47"/>
  <c r="AX272" i="47"/>
  <c r="AW272" i="47"/>
  <c r="AU272" i="47"/>
  <c r="AF272" i="47"/>
  <c r="AA272" i="47"/>
  <c r="X272" i="47"/>
  <c r="W272" i="47"/>
  <c r="U272" i="47"/>
  <c r="BA271" i="47"/>
  <c r="AX271" i="47"/>
  <c r="AW271" i="47"/>
  <c r="AU271" i="47"/>
  <c r="AF271" i="47"/>
  <c r="AA271" i="47"/>
  <c r="X271" i="47"/>
  <c r="W271" i="47"/>
  <c r="U271" i="47"/>
  <c r="BA270" i="47"/>
  <c r="AX270" i="47"/>
  <c r="AW270" i="47"/>
  <c r="AU270" i="47"/>
  <c r="AF270" i="47"/>
  <c r="AA270" i="47"/>
  <c r="X270" i="47"/>
  <c r="W270" i="47"/>
  <c r="U270" i="47"/>
  <c r="BA269" i="47"/>
  <c r="AX269" i="47"/>
  <c r="AW269" i="47"/>
  <c r="AU269" i="47"/>
  <c r="AF269" i="47"/>
  <c r="AA269" i="47"/>
  <c r="X269" i="47"/>
  <c r="W269" i="47"/>
  <c r="U269" i="47"/>
  <c r="BA268" i="47"/>
  <c r="AX268" i="47"/>
  <c r="AW268" i="47"/>
  <c r="AU268" i="47"/>
  <c r="AA268" i="47"/>
  <c r="X268" i="47"/>
  <c r="W268" i="47"/>
  <c r="U268" i="47"/>
  <c r="BA267" i="47"/>
  <c r="AX267" i="47"/>
  <c r="AW267" i="47"/>
  <c r="AU267" i="47"/>
  <c r="AF267" i="47"/>
  <c r="AA267" i="47"/>
  <c r="X267" i="47"/>
  <c r="W267" i="47"/>
  <c r="U267" i="47"/>
  <c r="BA266" i="47"/>
  <c r="AX266" i="47"/>
  <c r="AW266" i="47"/>
  <c r="AU266" i="47"/>
  <c r="AF266" i="47"/>
  <c r="AA266" i="47"/>
  <c r="X266" i="47"/>
  <c r="W266" i="47"/>
  <c r="U266" i="47"/>
  <c r="BA265" i="47"/>
  <c r="AX265" i="47"/>
  <c r="AW265" i="47"/>
  <c r="AU265" i="47"/>
  <c r="AF265" i="47"/>
  <c r="AA265" i="47"/>
  <c r="X265" i="47"/>
  <c r="W265" i="47"/>
  <c r="U265" i="47"/>
  <c r="BA264" i="47"/>
  <c r="AX264" i="47"/>
  <c r="AW264" i="47"/>
  <c r="AU264" i="47"/>
  <c r="AA264" i="47"/>
  <c r="X264" i="47"/>
  <c r="W264" i="47"/>
  <c r="U264" i="47"/>
  <c r="BA263" i="47"/>
  <c r="AX263" i="47"/>
  <c r="AW263" i="47"/>
  <c r="AU263" i="47"/>
  <c r="AF263" i="47"/>
  <c r="AA263" i="47"/>
  <c r="X263" i="47"/>
  <c r="W263" i="47"/>
  <c r="U263" i="47"/>
  <c r="BA262" i="47"/>
  <c r="AX262" i="47"/>
  <c r="AW262" i="47"/>
  <c r="AU262" i="47"/>
  <c r="AF262" i="47"/>
  <c r="AA262" i="47"/>
  <c r="X262" i="47"/>
  <c r="W262" i="47"/>
  <c r="U262" i="47"/>
  <c r="BA261" i="47"/>
  <c r="AX261" i="47"/>
  <c r="AW261" i="47"/>
  <c r="AU261" i="47"/>
  <c r="AF261" i="47"/>
  <c r="AA261" i="47"/>
  <c r="X261" i="47"/>
  <c r="W261" i="47"/>
  <c r="U261" i="47"/>
  <c r="BA260" i="47"/>
  <c r="AX260" i="47"/>
  <c r="AW260" i="47"/>
  <c r="AU260" i="47"/>
  <c r="AF260" i="47"/>
  <c r="AA260" i="47"/>
  <c r="X260" i="47"/>
  <c r="W260" i="47"/>
  <c r="U260" i="47"/>
  <c r="BA259" i="47"/>
  <c r="AX259" i="47"/>
  <c r="AW259" i="47"/>
  <c r="AU259" i="47"/>
  <c r="AA259" i="47"/>
  <c r="X259" i="47"/>
  <c r="W259" i="47"/>
  <c r="U259" i="47"/>
  <c r="BA258" i="47"/>
  <c r="AX258" i="47"/>
  <c r="AW258" i="47"/>
  <c r="AU258" i="47"/>
  <c r="AA258" i="47"/>
  <c r="X258" i="47"/>
  <c r="W258" i="47"/>
  <c r="U258" i="47"/>
  <c r="BA257" i="47"/>
  <c r="AX257" i="47"/>
  <c r="AW257" i="47"/>
  <c r="AU257" i="47"/>
  <c r="AF257" i="47"/>
  <c r="AA257" i="47"/>
  <c r="X257" i="47"/>
  <c r="W257" i="47"/>
  <c r="U257" i="47"/>
  <c r="BA256" i="47"/>
  <c r="AX256" i="47"/>
  <c r="AW256" i="47"/>
  <c r="AU256" i="47"/>
  <c r="AF256" i="47"/>
  <c r="AA256" i="47"/>
  <c r="X256" i="47"/>
  <c r="W256" i="47"/>
  <c r="U256" i="47"/>
  <c r="BA255" i="47"/>
  <c r="AX255" i="47"/>
  <c r="AW255" i="47"/>
  <c r="AU255" i="47"/>
  <c r="AA255" i="47"/>
  <c r="X255" i="47"/>
  <c r="W255" i="47"/>
  <c r="U255" i="47"/>
  <c r="BA254" i="47"/>
  <c r="AX254" i="47"/>
  <c r="AW254" i="47"/>
  <c r="AU254" i="47"/>
  <c r="AA254" i="47"/>
  <c r="X254" i="47"/>
  <c r="W254" i="47"/>
  <c r="U254" i="47"/>
  <c r="BA253" i="47"/>
  <c r="AX253" i="47"/>
  <c r="AW253" i="47"/>
  <c r="AU253" i="47"/>
  <c r="AF253" i="47"/>
  <c r="AA253" i="47"/>
  <c r="X253" i="47"/>
  <c r="W253" i="47"/>
  <c r="U253" i="47"/>
  <c r="BA252" i="47"/>
  <c r="AX252" i="47"/>
  <c r="AW252" i="47"/>
  <c r="AU252" i="47"/>
  <c r="AF252" i="47"/>
  <c r="AA252" i="47"/>
  <c r="X252" i="47"/>
  <c r="W252" i="47"/>
  <c r="U252" i="47"/>
  <c r="BA251" i="47"/>
  <c r="AX251" i="47"/>
  <c r="AW251" i="47"/>
  <c r="AU251" i="47"/>
  <c r="AF251" i="47"/>
  <c r="AA251" i="47"/>
  <c r="X251" i="47"/>
  <c r="W251" i="47"/>
  <c r="U251" i="47"/>
  <c r="BA250" i="47"/>
  <c r="AX250" i="47"/>
  <c r="AW250" i="47"/>
  <c r="AU250" i="47"/>
  <c r="AF250" i="47"/>
  <c r="AA250" i="47"/>
  <c r="X250" i="47"/>
  <c r="W250" i="47"/>
  <c r="U250" i="47"/>
  <c r="BA249" i="47"/>
  <c r="AX249" i="47"/>
  <c r="AW249" i="47"/>
  <c r="AU249" i="47"/>
  <c r="AF249" i="47"/>
  <c r="AA249" i="47"/>
  <c r="X249" i="47"/>
  <c r="W249" i="47"/>
  <c r="U249" i="47"/>
  <c r="BA248" i="47"/>
  <c r="AX248" i="47"/>
  <c r="AW248" i="47"/>
  <c r="AU248" i="47"/>
  <c r="AA248" i="47"/>
  <c r="X248" i="47"/>
  <c r="W248" i="47"/>
  <c r="U248" i="47"/>
  <c r="BA247" i="47"/>
  <c r="AX247" i="47"/>
  <c r="AW247" i="47"/>
  <c r="AU247" i="47"/>
  <c r="AF247" i="47"/>
  <c r="AA247" i="47"/>
  <c r="X247" i="47"/>
  <c r="W247" i="47"/>
  <c r="U247" i="47"/>
  <c r="BA246" i="47"/>
  <c r="AX246" i="47"/>
  <c r="AW246" i="47"/>
  <c r="AU246" i="47"/>
  <c r="AF246" i="47"/>
  <c r="AA246" i="47"/>
  <c r="X246" i="47"/>
  <c r="W246" i="47"/>
  <c r="U246" i="47"/>
  <c r="BA245" i="47"/>
  <c r="AX245" i="47"/>
  <c r="AW245" i="47"/>
  <c r="AU245" i="47"/>
  <c r="AF245" i="47"/>
  <c r="AA245" i="47"/>
  <c r="X245" i="47"/>
  <c r="W245" i="47"/>
  <c r="U245" i="47"/>
  <c r="BA244" i="47"/>
  <c r="AX244" i="47"/>
  <c r="AW244" i="47"/>
  <c r="AU244" i="47"/>
  <c r="AF244" i="47"/>
  <c r="AA244" i="47"/>
  <c r="X244" i="47"/>
  <c r="W244" i="47"/>
  <c r="U244" i="47"/>
  <c r="BA243" i="47"/>
  <c r="AX243" i="47"/>
  <c r="AW243" i="47"/>
  <c r="AU243" i="47"/>
  <c r="AF243" i="47"/>
  <c r="AA243" i="47"/>
  <c r="X243" i="47"/>
  <c r="W243" i="47"/>
  <c r="U243" i="47"/>
  <c r="BA242" i="47"/>
  <c r="AX242" i="47"/>
  <c r="AW242" i="47"/>
  <c r="AU242" i="47"/>
  <c r="AA242" i="47"/>
  <c r="X242" i="47"/>
  <c r="W242" i="47"/>
  <c r="U242" i="47"/>
  <c r="BA241" i="47"/>
  <c r="AX241" i="47"/>
  <c r="AW241" i="47"/>
  <c r="AU241" i="47"/>
  <c r="AF241" i="47"/>
  <c r="AA241" i="47"/>
  <c r="X241" i="47"/>
  <c r="W241" i="47"/>
  <c r="U241" i="47"/>
  <c r="BA240" i="47"/>
  <c r="AX240" i="47"/>
  <c r="AW240" i="47"/>
  <c r="AU240" i="47"/>
  <c r="AF240" i="47"/>
  <c r="AA240" i="47"/>
  <c r="X240" i="47"/>
  <c r="W240" i="47"/>
  <c r="U240" i="47"/>
  <c r="BA239" i="47"/>
  <c r="AX239" i="47"/>
  <c r="AW239" i="47"/>
  <c r="AU239" i="47"/>
  <c r="AF239" i="47"/>
  <c r="AA239" i="47"/>
  <c r="X239" i="47"/>
  <c r="W239" i="47"/>
  <c r="U239" i="47"/>
  <c r="BA238" i="47"/>
  <c r="AX238" i="47"/>
  <c r="AW238" i="47"/>
  <c r="AU238" i="47"/>
  <c r="AF238" i="47"/>
  <c r="AA238" i="47"/>
  <c r="X238" i="47"/>
  <c r="W238" i="47"/>
  <c r="U238" i="47"/>
  <c r="BA237" i="47"/>
  <c r="AX237" i="47"/>
  <c r="AW237" i="47"/>
  <c r="AU237" i="47"/>
  <c r="AA237" i="47"/>
  <c r="X237" i="47"/>
  <c r="W237" i="47"/>
  <c r="U237" i="47"/>
  <c r="BA236" i="47"/>
  <c r="AX236" i="47"/>
  <c r="AW236" i="47"/>
  <c r="AU236" i="47"/>
  <c r="AA236" i="47"/>
  <c r="X236" i="47"/>
  <c r="W236" i="47"/>
  <c r="U236" i="47"/>
  <c r="BA235" i="47"/>
  <c r="AX235" i="47"/>
  <c r="AW235" i="47"/>
  <c r="AU235" i="47"/>
  <c r="AF235" i="47"/>
  <c r="AA235" i="47"/>
  <c r="X235" i="47"/>
  <c r="W235" i="47"/>
  <c r="U235" i="47"/>
  <c r="BA234" i="47"/>
  <c r="AX234" i="47"/>
  <c r="AW234" i="47"/>
  <c r="AU234" i="47"/>
  <c r="AF234" i="47"/>
  <c r="AA234" i="47"/>
  <c r="X234" i="47"/>
  <c r="W234" i="47"/>
  <c r="U234" i="47"/>
  <c r="BA233" i="47"/>
  <c r="AX233" i="47"/>
  <c r="AW233" i="47"/>
  <c r="AU233" i="47"/>
  <c r="AF233" i="47"/>
  <c r="AA233" i="47"/>
  <c r="X233" i="47"/>
  <c r="W233" i="47"/>
  <c r="U233" i="47"/>
  <c r="BA232" i="47"/>
  <c r="AX232" i="47"/>
  <c r="AW232" i="47"/>
  <c r="AU232" i="47"/>
  <c r="AF232" i="47"/>
  <c r="AA232" i="47"/>
  <c r="X232" i="47"/>
  <c r="W232" i="47"/>
  <c r="U232" i="47"/>
  <c r="BA231" i="47"/>
  <c r="AX231" i="47"/>
  <c r="AW231" i="47"/>
  <c r="AU231" i="47"/>
  <c r="AF231" i="47"/>
  <c r="AA231" i="47"/>
  <c r="X231" i="47"/>
  <c r="W231" i="47"/>
  <c r="U231" i="47"/>
  <c r="BA230" i="47"/>
  <c r="AX230" i="47"/>
  <c r="AW230" i="47"/>
  <c r="AU230" i="47"/>
  <c r="AA230" i="47"/>
  <c r="X230" i="47"/>
  <c r="W230" i="47"/>
  <c r="U230" i="47"/>
  <c r="BA229" i="47"/>
  <c r="AX229" i="47"/>
  <c r="AW229" i="47"/>
  <c r="AU229" i="47"/>
  <c r="AF229" i="47"/>
  <c r="AA229" i="47"/>
  <c r="X229" i="47"/>
  <c r="W229" i="47"/>
  <c r="U229" i="47"/>
  <c r="BA228" i="47"/>
  <c r="AX228" i="47"/>
  <c r="AW228" i="47"/>
  <c r="AU228" i="47"/>
  <c r="AF228" i="47"/>
  <c r="AA228" i="47"/>
  <c r="X228" i="47"/>
  <c r="W228" i="47"/>
  <c r="U228" i="47"/>
  <c r="BA227" i="47"/>
  <c r="AX227" i="47"/>
  <c r="AW227" i="47"/>
  <c r="AU227" i="47"/>
  <c r="AF227" i="47"/>
  <c r="AA227" i="47"/>
  <c r="X227" i="47"/>
  <c r="W227" i="47"/>
  <c r="U227" i="47"/>
  <c r="BA226" i="47"/>
  <c r="AX226" i="47"/>
  <c r="AW226" i="47"/>
  <c r="AU226" i="47"/>
  <c r="AA226" i="47"/>
  <c r="X226" i="47"/>
  <c r="W226" i="47"/>
  <c r="U226" i="47"/>
  <c r="BA225" i="47"/>
  <c r="AX225" i="47"/>
  <c r="AW225" i="47"/>
  <c r="AU225" i="47"/>
  <c r="AF225" i="47"/>
  <c r="AA225" i="47"/>
  <c r="X225" i="47"/>
  <c r="W225" i="47"/>
  <c r="U225" i="47"/>
  <c r="BA224" i="47"/>
  <c r="AX224" i="47"/>
  <c r="AW224" i="47"/>
  <c r="AU224" i="47"/>
  <c r="AF224" i="47"/>
  <c r="AA224" i="47"/>
  <c r="X224" i="47"/>
  <c r="W224" i="47"/>
  <c r="U224" i="47"/>
  <c r="BA223" i="47"/>
  <c r="AX223" i="47"/>
  <c r="AW223" i="47"/>
  <c r="AU223" i="47"/>
  <c r="AF223" i="47"/>
  <c r="AA223" i="47"/>
  <c r="X223" i="47"/>
  <c r="W223" i="47"/>
  <c r="U223" i="47"/>
  <c r="BA222" i="47"/>
  <c r="AX222" i="47"/>
  <c r="AW222" i="47"/>
  <c r="AU222" i="47"/>
  <c r="AF222" i="47"/>
  <c r="AA222" i="47"/>
  <c r="X222" i="47"/>
  <c r="W222" i="47"/>
  <c r="U222" i="47"/>
  <c r="BA221" i="47"/>
  <c r="AX221" i="47"/>
  <c r="AW221" i="47"/>
  <c r="AU221" i="47"/>
  <c r="AF221" i="47"/>
  <c r="AA221" i="47"/>
  <c r="X221" i="47"/>
  <c r="W221" i="47"/>
  <c r="U221" i="47"/>
  <c r="BA220" i="47"/>
  <c r="AX220" i="47"/>
  <c r="AW220" i="47"/>
  <c r="AU220" i="47"/>
  <c r="AF220" i="47"/>
  <c r="AA220" i="47"/>
  <c r="X220" i="47"/>
  <c r="W220" i="47"/>
  <c r="U220" i="47"/>
  <c r="BA219" i="47"/>
  <c r="AX219" i="47"/>
  <c r="AW219" i="47"/>
  <c r="AU219" i="47"/>
  <c r="AF219" i="47"/>
  <c r="AA219" i="47"/>
  <c r="X219" i="47"/>
  <c r="W219" i="47"/>
  <c r="U219" i="47"/>
  <c r="BA218" i="47"/>
  <c r="AX218" i="47"/>
  <c r="AW218" i="47"/>
  <c r="AU218" i="47"/>
  <c r="AF218" i="47"/>
  <c r="AA218" i="47"/>
  <c r="X218" i="47"/>
  <c r="W218" i="47"/>
  <c r="U218" i="47"/>
  <c r="BA217" i="47"/>
  <c r="AX217" i="47"/>
  <c r="AW217" i="47"/>
  <c r="AU217" i="47"/>
  <c r="AF217" i="47"/>
  <c r="AA217" i="47"/>
  <c r="X217" i="47"/>
  <c r="W217" i="47"/>
  <c r="U217" i="47"/>
  <c r="BA216" i="47"/>
  <c r="AX216" i="47"/>
  <c r="AW216" i="47"/>
  <c r="AU216" i="47"/>
  <c r="AF216" i="47"/>
  <c r="AA216" i="47"/>
  <c r="X216" i="47"/>
  <c r="W216" i="47"/>
  <c r="U216" i="47"/>
  <c r="BA215" i="47"/>
  <c r="AX215" i="47"/>
  <c r="AW215" i="47"/>
  <c r="AU215" i="47"/>
  <c r="AF215" i="47"/>
  <c r="AA215" i="47"/>
  <c r="X215" i="47"/>
  <c r="W215" i="47"/>
  <c r="U215" i="47"/>
  <c r="BA214" i="47"/>
  <c r="AX214" i="47"/>
  <c r="AW214" i="47"/>
  <c r="AU214" i="47"/>
  <c r="AF214" i="47"/>
  <c r="AA214" i="47"/>
  <c r="X214" i="47"/>
  <c r="W214" i="47"/>
  <c r="U214" i="47"/>
  <c r="BA213" i="47"/>
  <c r="AX213" i="47"/>
  <c r="AW213" i="47"/>
  <c r="AU213" i="47"/>
  <c r="AF213" i="47"/>
  <c r="AA213" i="47"/>
  <c r="X213" i="47"/>
  <c r="W213" i="47"/>
  <c r="U213" i="47"/>
  <c r="BA212" i="47"/>
  <c r="AX212" i="47"/>
  <c r="AW212" i="47"/>
  <c r="AU212" i="47"/>
  <c r="AF212" i="47"/>
  <c r="AA212" i="47"/>
  <c r="X212" i="47"/>
  <c r="W212" i="47"/>
  <c r="U212" i="47"/>
  <c r="BA211" i="47"/>
  <c r="AX211" i="47"/>
  <c r="AW211" i="47"/>
  <c r="AU211" i="47"/>
  <c r="AF211" i="47"/>
  <c r="AA211" i="47"/>
  <c r="X211" i="47"/>
  <c r="W211" i="47"/>
  <c r="U211" i="47"/>
  <c r="BA210" i="47"/>
  <c r="AX210" i="47"/>
  <c r="AW210" i="47"/>
  <c r="AU210" i="47"/>
  <c r="AF210" i="47"/>
  <c r="AA210" i="47"/>
  <c r="X210" i="47"/>
  <c r="W210" i="47"/>
  <c r="U210" i="47"/>
  <c r="BA209" i="47"/>
  <c r="AX209" i="47"/>
  <c r="AW209" i="47"/>
  <c r="AU209" i="47"/>
  <c r="AF209" i="47"/>
  <c r="AA209" i="47"/>
  <c r="X209" i="47"/>
  <c r="W209" i="47"/>
  <c r="U209" i="47"/>
  <c r="BA208" i="47"/>
  <c r="AX208" i="47"/>
  <c r="AW208" i="47"/>
  <c r="AU208" i="47"/>
  <c r="AF208" i="47"/>
  <c r="AA208" i="47"/>
  <c r="X208" i="47"/>
  <c r="W208" i="47"/>
  <c r="U208" i="47"/>
  <c r="BA207" i="47"/>
  <c r="AX207" i="47"/>
  <c r="AW207" i="47"/>
  <c r="AU207" i="47"/>
  <c r="AF207" i="47"/>
  <c r="AA207" i="47"/>
  <c r="X207" i="47"/>
  <c r="W207" i="47"/>
  <c r="U207" i="47"/>
  <c r="BA206" i="47"/>
  <c r="AX206" i="47"/>
  <c r="AW206" i="47"/>
  <c r="AU206" i="47"/>
  <c r="AF206" i="47"/>
  <c r="AA206" i="47"/>
  <c r="X206" i="47"/>
  <c r="W206" i="47"/>
  <c r="U206" i="47"/>
  <c r="BA205" i="47"/>
  <c r="AX205" i="47"/>
  <c r="AW205" i="47"/>
  <c r="AU205" i="47"/>
  <c r="AF205" i="47"/>
  <c r="AA205" i="47"/>
  <c r="X205" i="47"/>
  <c r="W205" i="47"/>
  <c r="U205" i="47"/>
  <c r="BA204" i="47"/>
  <c r="AX204" i="47"/>
  <c r="AW204" i="47"/>
  <c r="AU204" i="47"/>
  <c r="AF204" i="47"/>
  <c r="AA204" i="47"/>
  <c r="X204" i="47"/>
  <c r="W204" i="47"/>
  <c r="U204" i="47"/>
  <c r="BA203" i="47"/>
  <c r="AX203" i="47"/>
  <c r="AW203" i="47"/>
  <c r="AU203" i="47"/>
  <c r="AF203" i="47"/>
  <c r="AA203" i="47"/>
  <c r="X203" i="47"/>
  <c r="W203" i="47"/>
  <c r="U203" i="47"/>
  <c r="BA202" i="47"/>
  <c r="AX202" i="47"/>
  <c r="AW202" i="47"/>
  <c r="AU202" i="47"/>
  <c r="AF202" i="47"/>
  <c r="AA202" i="47"/>
  <c r="X202" i="47"/>
  <c r="W202" i="47"/>
  <c r="U202" i="47"/>
  <c r="BA201" i="47"/>
  <c r="AX201" i="47"/>
  <c r="AW201" i="47"/>
  <c r="AU201" i="47"/>
  <c r="AF201" i="47"/>
  <c r="AA201" i="47"/>
  <c r="X201" i="47"/>
  <c r="W201" i="47"/>
  <c r="U201" i="47"/>
  <c r="BA200" i="47"/>
  <c r="AX200" i="47"/>
  <c r="AW200" i="47"/>
  <c r="AU200" i="47"/>
  <c r="AF200" i="47"/>
  <c r="AA200" i="47"/>
  <c r="X200" i="47"/>
  <c r="W200" i="47"/>
  <c r="U200" i="47"/>
  <c r="BA199" i="47"/>
  <c r="AX199" i="47"/>
  <c r="AW199" i="47"/>
  <c r="AU199" i="47"/>
  <c r="AF199" i="47"/>
  <c r="AA199" i="47"/>
  <c r="X199" i="47"/>
  <c r="W199" i="47"/>
  <c r="U199" i="47"/>
  <c r="BA198" i="47"/>
  <c r="AX198" i="47"/>
  <c r="AW198" i="47"/>
  <c r="AU198" i="47"/>
  <c r="AF198" i="47"/>
  <c r="AA198" i="47"/>
  <c r="X198" i="47"/>
  <c r="W198" i="47"/>
  <c r="U198" i="47"/>
  <c r="AF197" i="47"/>
  <c r="AA197" i="47"/>
  <c r="X197" i="47"/>
  <c r="W197" i="47"/>
  <c r="U197" i="47"/>
  <c r="AF196" i="47"/>
  <c r="AA196" i="47"/>
  <c r="X196" i="47"/>
  <c r="W196" i="47"/>
  <c r="U196" i="47"/>
  <c r="BA195" i="47"/>
  <c r="AX195" i="47"/>
  <c r="AW195" i="47"/>
  <c r="AU195" i="47"/>
  <c r="AF195" i="47"/>
  <c r="AA195" i="47"/>
  <c r="X195" i="47"/>
  <c r="W195" i="47"/>
  <c r="U195" i="47"/>
  <c r="AF194" i="47"/>
  <c r="AA194" i="47"/>
  <c r="X194" i="47"/>
  <c r="W194" i="47"/>
  <c r="U194" i="47"/>
  <c r="BA193" i="47"/>
  <c r="AX193" i="47"/>
  <c r="AW193" i="47"/>
  <c r="AU193" i="47"/>
  <c r="AF193" i="47"/>
  <c r="AA193" i="47"/>
  <c r="X193" i="47"/>
  <c r="W193" i="47"/>
  <c r="U193" i="47"/>
  <c r="BA192" i="47"/>
  <c r="AX192" i="47"/>
  <c r="AW192" i="47"/>
  <c r="AU192" i="47"/>
  <c r="AF192" i="47"/>
  <c r="AA192" i="47"/>
  <c r="X192" i="47"/>
  <c r="W192" i="47"/>
  <c r="U192" i="47"/>
  <c r="BA191" i="47"/>
  <c r="AX191" i="47"/>
  <c r="AW191" i="47"/>
  <c r="AU191" i="47"/>
  <c r="AF191" i="47"/>
  <c r="AA191" i="47"/>
  <c r="X191" i="47"/>
  <c r="W191" i="47"/>
  <c r="U191" i="47"/>
  <c r="BA190" i="47"/>
  <c r="AX190" i="47"/>
  <c r="AW190" i="47"/>
  <c r="AU190" i="47"/>
  <c r="AF190" i="47"/>
  <c r="AA190" i="47"/>
  <c r="X190" i="47"/>
  <c r="W190" i="47"/>
  <c r="U190" i="47"/>
  <c r="BA189" i="47"/>
  <c r="AX189" i="47"/>
  <c r="AW189" i="47"/>
  <c r="AU189" i="47"/>
  <c r="AF189" i="47"/>
  <c r="AA189" i="47"/>
  <c r="X189" i="47"/>
  <c r="W189" i="47"/>
  <c r="U189" i="47"/>
  <c r="BA188" i="47"/>
  <c r="AX188" i="47"/>
  <c r="AW188" i="47"/>
  <c r="AU188" i="47"/>
  <c r="AF188" i="47"/>
  <c r="AA188" i="47"/>
  <c r="X188" i="47"/>
  <c r="W188" i="47"/>
  <c r="U188" i="47"/>
  <c r="BA187" i="47"/>
  <c r="AX187" i="47"/>
  <c r="AW187" i="47"/>
  <c r="AU187" i="47"/>
  <c r="AF187" i="47"/>
  <c r="AA187" i="47"/>
  <c r="X187" i="47"/>
  <c r="W187" i="47"/>
  <c r="U187" i="47"/>
  <c r="BA186" i="47"/>
  <c r="AX186" i="47"/>
  <c r="AW186" i="47"/>
  <c r="AU186" i="47"/>
  <c r="AF186" i="47"/>
  <c r="AA186" i="47"/>
  <c r="X186" i="47"/>
  <c r="W186" i="47"/>
  <c r="U186" i="47"/>
  <c r="BA185" i="47"/>
  <c r="AX185" i="47"/>
  <c r="AW185" i="47"/>
  <c r="AU185" i="47"/>
  <c r="AF185" i="47"/>
  <c r="AA185" i="47"/>
  <c r="X185" i="47"/>
  <c r="W185" i="47"/>
  <c r="U185" i="47"/>
  <c r="BA184" i="47"/>
  <c r="AX184" i="47"/>
  <c r="AW184" i="47"/>
  <c r="AU184" i="47"/>
  <c r="AF184" i="47"/>
  <c r="AA184" i="47"/>
  <c r="X184" i="47"/>
  <c r="W184" i="47"/>
  <c r="U184" i="47"/>
  <c r="BA183" i="47"/>
  <c r="AX183" i="47"/>
  <c r="AW183" i="47"/>
  <c r="AU183" i="47"/>
  <c r="AF183" i="47"/>
  <c r="AA183" i="47"/>
  <c r="X183" i="47"/>
  <c r="W183" i="47"/>
  <c r="U183" i="47"/>
  <c r="BA182" i="47"/>
  <c r="AX182" i="47"/>
  <c r="AW182" i="47"/>
  <c r="AU182" i="47"/>
  <c r="AF182" i="47"/>
  <c r="AA182" i="47"/>
  <c r="X182" i="47"/>
  <c r="W182" i="47"/>
  <c r="U182" i="47"/>
  <c r="BA181" i="47"/>
  <c r="AX181" i="47"/>
  <c r="AW181" i="47"/>
  <c r="AU181" i="47"/>
  <c r="AF181" i="47"/>
  <c r="AA181" i="47"/>
  <c r="X181" i="47"/>
  <c r="W181" i="47"/>
  <c r="U181" i="47"/>
  <c r="BA180" i="47"/>
  <c r="AX180" i="47"/>
  <c r="AW180" i="47"/>
  <c r="AU180" i="47"/>
  <c r="AF180" i="47"/>
  <c r="AA180" i="47"/>
  <c r="X180" i="47"/>
  <c r="W180" i="47"/>
  <c r="U180" i="47"/>
  <c r="BA179" i="47"/>
  <c r="AX179" i="47"/>
  <c r="AW179" i="47"/>
  <c r="AU179" i="47"/>
  <c r="AF179" i="47"/>
  <c r="AA179" i="47"/>
  <c r="X179" i="47"/>
  <c r="W179" i="47"/>
  <c r="U179" i="47"/>
  <c r="BA178" i="47"/>
  <c r="AX178" i="47"/>
  <c r="AW178" i="47"/>
  <c r="AU178" i="47"/>
  <c r="AF178" i="47"/>
  <c r="AA178" i="47"/>
  <c r="X178" i="47"/>
  <c r="W178" i="47"/>
  <c r="U178" i="47"/>
  <c r="BA177" i="47"/>
  <c r="AX177" i="47"/>
  <c r="AW177" i="47"/>
  <c r="AU177" i="47"/>
  <c r="AF177" i="47"/>
  <c r="AA177" i="47"/>
  <c r="X177" i="47"/>
  <c r="W177" i="47"/>
  <c r="U177" i="47"/>
  <c r="BA176" i="47"/>
  <c r="AX176" i="47"/>
  <c r="AW176" i="47"/>
  <c r="AU176" i="47"/>
  <c r="AF176" i="47"/>
  <c r="AA176" i="47"/>
  <c r="X176" i="47"/>
  <c r="W176" i="47"/>
  <c r="U176" i="47"/>
  <c r="BA175" i="47"/>
  <c r="AX175" i="47"/>
  <c r="AW175" i="47"/>
  <c r="AU175" i="47"/>
  <c r="AF175" i="47"/>
  <c r="AA175" i="47"/>
  <c r="X175" i="47"/>
  <c r="W175" i="47"/>
  <c r="U175" i="47"/>
  <c r="BD174" i="47"/>
  <c r="BA174" i="47"/>
  <c r="AX174" i="47"/>
  <c r="AW174" i="47"/>
  <c r="AU174" i="47"/>
  <c r="AF174" i="47"/>
  <c r="AA174" i="47"/>
  <c r="X174" i="47"/>
  <c r="W174" i="47"/>
  <c r="U174" i="47"/>
  <c r="BA173" i="47"/>
  <c r="AX173" i="47"/>
  <c r="AW173" i="47"/>
  <c r="AU173" i="47"/>
  <c r="AA173" i="47"/>
  <c r="X173" i="47"/>
  <c r="W173" i="47"/>
  <c r="U173" i="47"/>
  <c r="BA172" i="47"/>
  <c r="AY172" i="47"/>
  <c r="AW172" i="47"/>
  <c r="AU172" i="47"/>
  <c r="AF172" i="47"/>
  <c r="AA172" i="47"/>
  <c r="X172" i="47"/>
  <c r="W172" i="47"/>
  <c r="U172" i="47"/>
  <c r="BA171" i="47"/>
  <c r="AX171" i="47"/>
  <c r="AW171" i="47"/>
  <c r="AU171" i="47"/>
  <c r="AF171" i="47"/>
  <c r="AA171" i="47"/>
  <c r="X171" i="47"/>
  <c r="W171" i="47"/>
  <c r="U171" i="47"/>
  <c r="BA170" i="47"/>
  <c r="AX170" i="47"/>
  <c r="AW170" i="47"/>
  <c r="AU170" i="47"/>
  <c r="AA170" i="47"/>
  <c r="X170" i="47"/>
  <c r="W170" i="47"/>
  <c r="U170" i="47"/>
  <c r="BA169" i="47"/>
  <c r="AX169" i="47"/>
  <c r="AW169" i="47"/>
  <c r="AU169" i="47"/>
  <c r="AA169" i="47"/>
  <c r="X169" i="47"/>
  <c r="W169" i="47"/>
  <c r="U169" i="47"/>
  <c r="BA168" i="47"/>
  <c r="AX168" i="47"/>
  <c r="AW168" i="47"/>
  <c r="AU168" i="47"/>
  <c r="AA168" i="47"/>
  <c r="X168" i="47"/>
  <c r="W168" i="47"/>
  <c r="U168" i="47"/>
  <c r="BA167" i="47"/>
  <c r="AX167" i="47"/>
  <c r="AW167" i="47"/>
  <c r="AU167" i="47"/>
  <c r="AA167" i="47"/>
  <c r="X167" i="47"/>
  <c r="W167" i="47"/>
  <c r="U167" i="47"/>
  <c r="BA166" i="47"/>
  <c r="AX166" i="47"/>
  <c r="AW166" i="47"/>
  <c r="AU166" i="47"/>
  <c r="AF166" i="47"/>
  <c r="AA166" i="47"/>
  <c r="X166" i="47"/>
  <c r="W166" i="47"/>
  <c r="U166" i="47"/>
  <c r="BA165" i="47"/>
  <c r="AX165" i="47"/>
  <c r="AW165" i="47"/>
  <c r="AU165" i="47"/>
  <c r="AF165" i="47"/>
  <c r="AA165" i="47"/>
  <c r="X165" i="47"/>
  <c r="W165" i="47"/>
  <c r="U165" i="47"/>
  <c r="BA164" i="47"/>
  <c r="AX164" i="47"/>
  <c r="AW164" i="47"/>
  <c r="AU164" i="47"/>
  <c r="AF164" i="47"/>
  <c r="AA164" i="47"/>
  <c r="X164" i="47"/>
  <c r="W164" i="47"/>
  <c r="U164" i="47"/>
  <c r="BA163" i="47"/>
  <c r="AX163" i="47"/>
  <c r="AW163" i="47"/>
  <c r="AU163" i="47"/>
  <c r="AF163" i="47"/>
  <c r="AA163" i="47"/>
  <c r="X163" i="47"/>
  <c r="W163" i="47"/>
  <c r="U163" i="47"/>
  <c r="BA162" i="47"/>
  <c r="AX162" i="47"/>
  <c r="AW162" i="47"/>
  <c r="AU162" i="47"/>
  <c r="AF162" i="47"/>
  <c r="AA162" i="47"/>
  <c r="X162" i="47"/>
  <c r="W162" i="47"/>
  <c r="U162" i="47"/>
  <c r="BA161" i="47"/>
  <c r="AX161" i="47"/>
  <c r="AW161" i="47"/>
  <c r="AU161" i="47"/>
  <c r="AF161" i="47"/>
  <c r="AA161" i="47"/>
  <c r="X161" i="47"/>
  <c r="W161" i="47"/>
  <c r="U161" i="47"/>
  <c r="BA160" i="47"/>
  <c r="AX160" i="47"/>
  <c r="AW160" i="47"/>
  <c r="AU160" i="47"/>
  <c r="AF160" i="47"/>
  <c r="AA160" i="47"/>
  <c r="X160" i="47"/>
  <c r="W160" i="47"/>
  <c r="U160" i="47"/>
  <c r="BA159" i="47"/>
  <c r="AX159" i="47"/>
  <c r="AW159" i="47"/>
  <c r="AU159" i="47"/>
  <c r="AF159" i="47"/>
  <c r="AA159" i="47"/>
  <c r="X159" i="47"/>
  <c r="W159" i="47"/>
  <c r="U159" i="47"/>
  <c r="BA158" i="47"/>
  <c r="AX158" i="47"/>
  <c r="AW158" i="47"/>
  <c r="AU158" i="47"/>
  <c r="AF158" i="47"/>
  <c r="AA158" i="47"/>
  <c r="X158" i="47"/>
  <c r="W158" i="47"/>
  <c r="U158" i="47"/>
  <c r="BA157" i="47"/>
  <c r="AX157" i="47"/>
  <c r="AW157" i="47"/>
  <c r="AU157" i="47"/>
  <c r="AF157" i="47"/>
  <c r="AA157" i="47"/>
  <c r="X157" i="47"/>
  <c r="W157" i="47"/>
  <c r="U157" i="47"/>
  <c r="BA156" i="47"/>
  <c r="AX156" i="47"/>
  <c r="AW156" i="47"/>
  <c r="AU156" i="47"/>
  <c r="AF156" i="47"/>
  <c r="AA156" i="47"/>
  <c r="X156" i="47"/>
  <c r="W156" i="47"/>
  <c r="U156" i="47"/>
  <c r="BA155" i="47"/>
  <c r="AX155" i="47"/>
  <c r="AW155" i="47"/>
  <c r="AU155" i="47"/>
  <c r="AF155" i="47"/>
  <c r="AA155" i="47"/>
  <c r="X155" i="47"/>
  <c r="W155" i="47"/>
  <c r="U155" i="47"/>
  <c r="BA154" i="47"/>
  <c r="AX154" i="47"/>
  <c r="AW154" i="47"/>
  <c r="AU154" i="47"/>
  <c r="AF154" i="47"/>
  <c r="AA154" i="47"/>
  <c r="X154" i="47"/>
  <c r="W154" i="47"/>
  <c r="U154" i="47"/>
  <c r="BA153" i="47"/>
  <c r="AX153" i="47"/>
  <c r="AW153" i="47"/>
  <c r="AU153" i="47"/>
  <c r="AF153" i="47"/>
  <c r="AA153" i="47"/>
  <c r="X153" i="47"/>
  <c r="W153" i="47"/>
  <c r="U153" i="47"/>
  <c r="BA152" i="47"/>
  <c r="AX152" i="47"/>
  <c r="AW152" i="47"/>
  <c r="AU152" i="47"/>
  <c r="AF152" i="47"/>
  <c r="AA152" i="47"/>
  <c r="X152" i="47"/>
  <c r="W152" i="47"/>
  <c r="U152" i="47"/>
  <c r="BA151" i="47"/>
  <c r="AX151" i="47"/>
  <c r="AW151" i="47"/>
  <c r="AU151" i="47"/>
  <c r="AA151" i="47"/>
  <c r="X151" i="47"/>
  <c r="W151" i="47"/>
  <c r="U151" i="47"/>
  <c r="BA150" i="47"/>
  <c r="AX150" i="47"/>
  <c r="AW150" i="47"/>
  <c r="AU150" i="47"/>
  <c r="AA150" i="47"/>
  <c r="X150" i="47"/>
  <c r="W150" i="47"/>
  <c r="U150" i="47"/>
  <c r="BA149" i="47"/>
  <c r="AX149" i="47"/>
  <c r="AW149" i="47"/>
  <c r="AU149" i="47"/>
  <c r="AA149" i="47"/>
  <c r="X149" i="47"/>
  <c r="W149" i="47"/>
  <c r="U149" i="47"/>
  <c r="BA148" i="47"/>
  <c r="AX148" i="47"/>
  <c r="AW148" i="47"/>
  <c r="AU148" i="47"/>
  <c r="AA148" i="47"/>
  <c r="X148" i="47"/>
  <c r="W148" i="47"/>
  <c r="U148" i="47"/>
  <c r="BA147" i="47"/>
  <c r="AX147" i="47"/>
  <c r="AW147" i="47"/>
  <c r="AU147" i="47"/>
  <c r="AA147" i="47"/>
  <c r="X147" i="47"/>
  <c r="W147" i="47"/>
  <c r="U147" i="47"/>
  <c r="BA146" i="47"/>
  <c r="AX146" i="47"/>
  <c r="AW146" i="47"/>
  <c r="AU146" i="47"/>
  <c r="AA146" i="47"/>
  <c r="X146" i="47"/>
  <c r="W146" i="47"/>
  <c r="U146" i="47"/>
  <c r="BA145" i="47"/>
  <c r="AX145" i="47"/>
  <c r="AW145" i="47"/>
  <c r="AU145" i="47"/>
  <c r="AA145" i="47"/>
  <c r="X145" i="47"/>
  <c r="W145" i="47"/>
  <c r="U145" i="47"/>
  <c r="BA144" i="47"/>
  <c r="AX144" i="47"/>
  <c r="AW144" i="47"/>
  <c r="AU144" i="47"/>
  <c r="AA144" i="47"/>
  <c r="X144" i="47"/>
  <c r="W144" i="47"/>
  <c r="U144" i="47"/>
  <c r="BA143" i="47"/>
  <c r="AX143" i="47"/>
  <c r="AW143" i="47"/>
  <c r="AU143" i="47"/>
  <c r="AA143" i="47"/>
  <c r="X143" i="47"/>
  <c r="W143" i="47"/>
  <c r="U143" i="47"/>
  <c r="BA142" i="47"/>
  <c r="AX142" i="47"/>
  <c r="AW142" i="47"/>
  <c r="AU142" i="47"/>
  <c r="AA142" i="47"/>
  <c r="X142" i="47"/>
  <c r="W142" i="47"/>
  <c r="U142" i="47"/>
  <c r="BA141" i="47"/>
  <c r="AX141" i="47"/>
  <c r="AW141" i="47"/>
  <c r="AU141" i="47"/>
  <c r="AA141" i="47"/>
  <c r="X141" i="47"/>
  <c r="W141" i="47"/>
  <c r="U141" i="47"/>
  <c r="BA140" i="47"/>
  <c r="AX140" i="47"/>
  <c r="AW140" i="47"/>
  <c r="AU140" i="47"/>
  <c r="AA140" i="47"/>
  <c r="X140" i="47"/>
  <c r="W140" i="47"/>
  <c r="U140" i="47"/>
  <c r="BA139" i="47"/>
  <c r="AX139" i="47"/>
  <c r="AW139" i="47"/>
  <c r="AU139" i="47"/>
  <c r="AA139" i="47"/>
  <c r="X139" i="47"/>
  <c r="W139" i="47"/>
  <c r="U139" i="47"/>
  <c r="BA138" i="47"/>
  <c r="AX138" i="47"/>
  <c r="AW138" i="47"/>
  <c r="AU138" i="47"/>
  <c r="AA138" i="47"/>
  <c r="X138" i="47"/>
  <c r="W138" i="47"/>
  <c r="U138" i="47"/>
  <c r="BA137" i="47"/>
  <c r="AX137" i="47"/>
  <c r="AW137" i="47"/>
  <c r="AU137" i="47"/>
  <c r="AA137" i="47"/>
  <c r="X137" i="47"/>
  <c r="W137" i="47"/>
  <c r="U137" i="47"/>
  <c r="BA136" i="47"/>
  <c r="AX136" i="47"/>
  <c r="AW136" i="47"/>
  <c r="AU136" i="47"/>
  <c r="AA136" i="47"/>
  <c r="X136" i="47"/>
  <c r="W136" i="47"/>
  <c r="U136" i="47"/>
  <c r="BA135" i="47"/>
  <c r="AX135" i="47"/>
  <c r="AW135" i="47"/>
  <c r="AU135" i="47"/>
  <c r="AF135" i="47"/>
  <c r="AA135" i="47"/>
  <c r="X135" i="47"/>
  <c r="W135" i="47"/>
  <c r="U135" i="47"/>
  <c r="BA134" i="47"/>
  <c r="AX134" i="47"/>
  <c r="AW134" i="47"/>
  <c r="AU134" i="47"/>
  <c r="AF134" i="47"/>
  <c r="AA134" i="47"/>
  <c r="X134" i="47"/>
  <c r="W134" i="47"/>
  <c r="U134" i="47"/>
  <c r="BA133" i="47"/>
  <c r="AX133" i="47"/>
  <c r="AW133" i="47"/>
  <c r="AU133" i="47"/>
  <c r="AF133" i="47"/>
  <c r="AA133" i="47"/>
  <c r="X133" i="47"/>
  <c r="W133" i="47"/>
  <c r="U133" i="47"/>
  <c r="BA132" i="47"/>
  <c r="AX132" i="47"/>
  <c r="AW132" i="47"/>
  <c r="AU132" i="47"/>
  <c r="AF132" i="47"/>
  <c r="AA132" i="47"/>
  <c r="X132" i="47"/>
  <c r="W132" i="47"/>
  <c r="U132" i="47"/>
  <c r="BA131" i="47"/>
  <c r="AX131" i="47"/>
  <c r="AW131" i="47"/>
  <c r="AU131" i="47"/>
  <c r="AF131" i="47"/>
  <c r="AA131" i="47"/>
  <c r="X131" i="47"/>
  <c r="W131" i="47"/>
  <c r="U131" i="47"/>
  <c r="BA130" i="47"/>
  <c r="AX130" i="47"/>
  <c r="AW130" i="47"/>
  <c r="AU130" i="47"/>
  <c r="AF130" i="47"/>
  <c r="AA130" i="47"/>
  <c r="X130" i="47"/>
  <c r="W130" i="47"/>
  <c r="U130" i="47"/>
  <c r="BA129" i="47"/>
  <c r="AX129" i="47"/>
  <c r="AW129" i="47"/>
  <c r="AU129" i="47"/>
  <c r="AF129" i="47"/>
  <c r="AA129" i="47"/>
  <c r="X129" i="47"/>
  <c r="W129" i="47"/>
  <c r="U129" i="47"/>
  <c r="BA128" i="47"/>
  <c r="AX128" i="47"/>
  <c r="AW128" i="47"/>
  <c r="AU128" i="47"/>
  <c r="AF128" i="47"/>
  <c r="AA128" i="47"/>
  <c r="X128" i="47"/>
  <c r="W128" i="47"/>
  <c r="U128" i="47"/>
  <c r="BA127" i="47"/>
  <c r="AX127" i="47"/>
  <c r="AW127" i="47"/>
  <c r="AU127" i="47"/>
  <c r="AF127" i="47"/>
  <c r="AA127" i="47"/>
  <c r="X127" i="47"/>
  <c r="W127" i="47"/>
  <c r="U127" i="47"/>
  <c r="BA126" i="47"/>
  <c r="AX126" i="47"/>
  <c r="AW126" i="47"/>
  <c r="AU126" i="47"/>
  <c r="AF126" i="47"/>
  <c r="AA126" i="47"/>
  <c r="X126" i="47"/>
  <c r="W126" i="47"/>
  <c r="U126" i="47"/>
  <c r="BA125" i="47"/>
  <c r="AX125" i="47"/>
  <c r="AW125" i="47"/>
  <c r="AU125" i="47"/>
  <c r="AF125" i="47"/>
  <c r="AA125" i="47"/>
  <c r="X125" i="47"/>
  <c r="W125" i="47"/>
  <c r="U125" i="47"/>
  <c r="BA124" i="47"/>
  <c r="AX124" i="47"/>
  <c r="AW124" i="47"/>
  <c r="AU124" i="47"/>
  <c r="AF124" i="47"/>
  <c r="AA124" i="47"/>
  <c r="X124" i="47"/>
  <c r="W124" i="47"/>
  <c r="U124" i="47"/>
  <c r="BA123" i="47"/>
  <c r="AX123" i="47"/>
  <c r="AW123" i="47"/>
  <c r="AU123" i="47"/>
  <c r="AF123" i="47"/>
  <c r="AA123" i="47"/>
  <c r="X123" i="47"/>
  <c r="W123" i="47"/>
  <c r="U123" i="47"/>
  <c r="BA122" i="47"/>
  <c r="AX122" i="47"/>
  <c r="AW122" i="47"/>
  <c r="AU122" i="47"/>
  <c r="AF122" i="47"/>
  <c r="AA122" i="47"/>
  <c r="X122" i="47"/>
  <c r="W122" i="47"/>
  <c r="U122" i="47"/>
  <c r="BA121" i="47"/>
  <c r="AX121" i="47"/>
  <c r="AW121" i="47"/>
  <c r="AU121" i="47"/>
  <c r="AF121" i="47"/>
  <c r="AA121" i="47"/>
  <c r="X121" i="47"/>
  <c r="W121" i="47"/>
  <c r="U121" i="47"/>
  <c r="BA120" i="47"/>
  <c r="AX120" i="47"/>
  <c r="AW120" i="47"/>
  <c r="AU120" i="47"/>
  <c r="AF120" i="47"/>
  <c r="AA120" i="47"/>
  <c r="X120" i="47"/>
  <c r="W120" i="47"/>
  <c r="U120" i="47"/>
  <c r="BA119" i="47"/>
  <c r="AX119" i="47"/>
  <c r="AW119" i="47"/>
  <c r="AU119" i="47"/>
  <c r="AF119" i="47"/>
  <c r="AA119" i="47"/>
  <c r="X119" i="47"/>
  <c r="W119" i="47"/>
  <c r="U119" i="47"/>
  <c r="BA118" i="47"/>
  <c r="AX118" i="47"/>
  <c r="AW118" i="47"/>
  <c r="AU118" i="47"/>
  <c r="AF118" i="47"/>
  <c r="AA118" i="47"/>
  <c r="X118" i="47"/>
  <c r="W118" i="47"/>
  <c r="U118" i="47"/>
  <c r="BA117" i="47"/>
  <c r="AX117" i="47"/>
  <c r="AW117" i="47"/>
  <c r="AU117" i="47"/>
  <c r="AF117" i="47"/>
  <c r="AA117" i="47"/>
  <c r="X117" i="47"/>
  <c r="W117" i="47"/>
  <c r="U117" i="47"/>
  <c r="BA116" i="47"/>
  <c r="AX116" i="47"/>
  <c r="AW116" i="47"/>
  <c r="AU116" i="47"/>
  <c r="AF116" i="47"/>
  <c r="AA116" i="47"/>
  <c r="X116" i="47"/>
  <c r="W116" i="47"/>
  <c r="U116" i="47"/>
  <c r="BA115" i="47"/>
  <c r="AX115" i="47"/>
  <c r="AW115" i="47"/>
  <c r="AU115" i="47"/>
  <c r="AF115" i="47"/>
  <c r="AA115" i="47"/>
  <c r="X115" i="47"/>
  <c r="W115" i="47"/>
  <c r="U115" i="47"/>
  <c r="BA114" i="47"/>
  <c r="AX114" i="47"/>
  <c r="AW114" i="47"/>
  <c r="AU114" i="47"/>
  <c r="AF114" i="47"/>
  <c r="AA114" i="47"/>
  <c r="X114" i="47"/>
  <c r="W114" i="47"/>
  <c r="U114" i="47"/>
  <c r="AF113" i="47"/>
  <c r="AA113" i="47"/>
  <c r="X113" i="47"/>
  <c r="W113" i="47"/>
  <c r="U113" i="47"/>
  <c r="AF112" i="47"/>
  <c r="AA112" i="47"/>
  <c r="X112" i="47"/>
  <c r="W112" i="47"/>
  <c r="U112" i="47"/>
  <c r="BA111" i="47"/>
  <c r="AX111" i="47"/>
  <c r="AW111" i="47"/>
  <c r="AU111" i="47"/>
  <c r="AF111" i="47"/>
  <c r="AA111" i="47"/>
  <c r="X111" i="47"/>
  <c r="W111" i="47"/>
  <c r="U111" i="47"/>
  <c r="AF110" i="47"/>
  <c r="AA110" i="47"/>
  <c r="X110" i="47"/>
  <c r="W110" i="47"/>
  <c r="U110" i="47"/>
  <c r="BA109" i="47"/>
  <c r="AX109" i="47"/>
  <c r="AW109" i="47"/>
  <c r="AU109" i="47"/>
  <c r="AF109" i="47"/>
  <c r="AA109" i="47"/>
  <c r="X109" i="47"/>
  <c r="W109" i="47"/>
  <c r="U109" i="47"/>
  <c r="BA108" i="47"/>
  <c r="AX108" i="47"/>
  <c r="AW108" i="47"/>
  <c r="AU108" i="47"/>
  <c r="AF108" i="47"/>
  <c r="AA108" i="47"/>
  <c r="X108" i="47"/>
  <c r="W108" i="47"/>
  <c r="U108" i="47"/>
  <c r="BA107" i="47"/>
  <c r="AX107" i="47"/>
  <c r="AW107" i="47"/>
  <c r="AU107" i="47"/>
  <c r="AF107" i="47"/>
  <c r="AA107" i="47"/>
  <c r="X107" i="47"/>
  <c r="W107" i="47"/>
  <c r="U107" i="47"/>
  <c r="AF106" i="47"/>
  <c r="AA106" i="47"/>
  <c r="X106" i="47"/>
  <c r="W106" i="47"/>
  <c r="U106" i="47"/>
  <c r="AF105" i="47"/>
  <c r="AA105" i="47"/>
  <c r="X105" i="47"/>
  <c r="W105" i="47"/>
  <c r="U105" i="47"/>
  <c r="BA104" i="47"/>
  <c r="AX104" i="47"/>
  <c r="AW104" i="47"/>
  <c r="AU104" i="47"/>
  <c r="AF104" i="47"/>
  <c r="AA104" i="47"/>
  <c r="X104" i="47"/>
  <c r="W104" i="47"/>
  <c r="U104" i="47"/>
  <c r="AF103" i="47"/>
  <c r="AA103" i="47"/>
  <c r="X103" i="47"/>
  <c r="W103" i="47"/>
  <c r="U103" i="47"/>
  <c r="BA102" i="47"/>
  <c r="AX102" i="47"/>
  <c r="AW102" i="47"/>
  <c r="AU102" i="47"/>
  <c r="AF102" i="47"/>
  <c r="AA102" i="47"/>
  <c r="X102" i="47"/>
  <c r="W102" i="47"/>
  <c r="U102" i="47"/>
  <c r="BA101" i="47"/>
  <c r="AX101" i="47"/>
  <c r="AW101" i="47"/>
  <c r="AU101" i="47"/>
  <c r="AF101" i="47"/>
  <c r="AA101" i="47"/>
  <c r="X101" i="47"/>
  <c r="W101" i="47"/>
  <c r="U101" i="47"/>
  <c r="BA100" i="47"/>
  <c r="AX100" i="47"/>
  <c r="AW100" i="47"/>
  <c r="AU100" i="47"/>
  <c r="AF100" i="47"/>
  <c r="AA100" i="47"/>
  <c r="X100" i="47"/>
  <c r="W100" i="47"/>
  <c r="U100" i="47"/>
  <c r="BA99" i="47"/>
  <c r="AX99" i="47"/>
  <c r="AW99" i="47"/>
  <c r="AU99" i="47"/>
  <c r="AF99" i="47"/>
  <c r="AA99" i="47"/>
  <c r="X99" i="47"/>
  <c r="W99" i="47"/>
  <c r="U99" i="47"/>
  <c r="BA98" i="47"/>
  <c r="AX98" i="47"/>
  <c r="AW98" i="47"/>
  <c r="AU98" i="47"/>
  <c r="AF98" i="47"/>
  <c r="AA98" i="47"/>
  <c r="X98" i="47"/>
  <c r="W98" i="47"/>
  <c r="U98" i="47"/>
  <c r="BA97" i="47"/>
  <c r="AX97" i="47"/>
  <c r="AW97" i="47"/>
  <c r="AU97" i="47"/>
  <c r="AF97" i="47"/>
  <c r="AA97" i="47"/>
  <c r="X97" i="47"/>
  <c r="W97" i="47"/>
  <c r="U97" i="47"/>
  <c r="BA96" i="47"/>
  <c r="AX96" i="47"/>
  <c r="AW96" i="47"/>
  <c r="AU96" i="47"/>
  <c r="AF96" i="47"/>
  <c r="AA96" i="47"/>
  <c r="X96" i="47"/>
  <c r="W96" i="47"/>
  <c r="U96" i="47"/>
  <c r="BA95" i="47"/>
  <c r="AX95" i="47"/>
  <c r="AW95" i="47"/>
  <c r="AU95" i="47"/>
  <c r="AF95" i="47"/>
  <c r="AA95" i="47"/>
  <c r="X95" i="47"/>
  <c r="W95" i="47"/>
  <c r="U95" i="47"/>
  <c r="BA94" i="47"/>
  <c r="AX94" i="47"/>
  <c r="AW94" i="47"/>
  <c r="AU94" i="47"/>
  <c r="AF94" i="47"/>
  <c r="AA94" i="47"/>
  <c r="X94" i="47"/>
  <c r="W94" i="47"/>
  <c r="U94" i="47"/>
  <c r="BA93" i="47"/>
  <c r="AX93" i="47"/>
  <c r="AW93" i="47"/>
  <c r="AU93" i="47"/>
  <c r="AF93" i="47"/>
  <c r="AA93" i="47"/>
  <c r="X93" i="47"/>
  <c r="W93" i="47"/>
  <c r="U93" i="47"/>
  <c r="BA92" i="47"/>
  <c r="AX92" i="47"/>
  <c r="AW92" i="47"/>
  <c r="AU92" i="47"/>
  <c r="AF92" i="47"/>
  <c r="AA92" i="47"/>
  <c r="X92" i="47"/>
  <c r="W92" i="47"/>
  <c r="U92" i="47"/>
  <c r="BA91" i="47"/>
  <c r="AX91" i="47"/>
  <c r="AW91" i="47"/>
  <c r="AU91" i="47"/>
  <c r="AF91" i="47"/>
  <c r="AA91" i="47"/>
  <c r="X91" i="47"/>
  <c r="W91" i="47"/>
  <c r="U91" i="47"/>
  <c r="BA90" i="47"/>
  <c r="AX90" i="47"/>
  <c r="AW90" i="47"/>
  <c r="AU90" i="47"/>
  <c r="AF90" i="47"/>
  <c r="AA90" i="47"/>
  <c r="X90" i="47"/>
  <c r="W90" i="47"/>
  <c r="U90" i="47"/>
  <c r="BA89" i="47"/>
  <c r="AX89" i="47"/>
  <c r="AW89" i="47"/>
  <c r="AU89" i="47"/>
  <c r="AF89" i="47"/>
  <c r="AA89" i="47"/>
  <c r="X89" i="47"/>
  <c r="W89" i="47"/>
  <c r="U89" i="47"/>
  <c r="BA88" i="47"/>
  <c r="AX88" i="47"/>
  <c r="AW88" i="47"/>
  <c r="AU88" i="47"/>
  <c r="AF88" i="47"/>
  <c r="AA88" i="47"/>
  <c r="X88" i="47"/>
  <c r="W88" i="47"/>
  <c r="U88" i="47"/>
  <c r="BA87" i="47"/>
  <c r="AX87" i="47"/>
  <c r="AW87" i="47"/>
  <c r="AU87" i="47"/>
  <c r="AF87" i="47"/>
  <c r="AA87" i="47"/>
  <c r="X87" i="47"/>
  <c r="W87" i="47"/>
  <c r="U87" i="47"/>
  <c r="BA81" i="47"/>
  <c r="AX81" i="47"/>
  <c r="AW81" i="47"/>
  <c r="AU81" i="47"/>
  <c r="AF81" i="47"/>
  <c r="AA81" i="47"/>
  <c r="X81" i="47"/>
  <c r="W81" i="47"/>
  <c r="U81" i="47"/>
  <c r="BA80" i="47"/>
  <c r="AX80" i="47"/>
  <c r="AW80" i="47"/>
  <c r="AU80" i="47"/>
  <c r="AF80" i="47"/>
  <c r="AA80" i="47"/>
  <c r="X80" i="47"/>
  <c r="W80" i="47"/>
  <c r="U80" i="47"/>
  <c r="BA79" i="47"/>
  <c r="AX79" i="47"/>
  <c r="AW79" i="47"/>
  <c r="AU79" i="47"/>
  <c r="AF79" i="47"/>
  <c r="AA79" i="47"/>
  <c r="X79" i="47"/>
  <c r="W79" i="47"/>
  <c r="U79" i="47"/>
  <c r="BA78" i="47"/>
  <c r="AX78" i="47"/>
  <c r="AW78" i="47"/>
  <c r="AU78" i="47"/>
  <c r="AF78" i="47"/>
  <c r="AA78" i="47"/>
  <c r="X78" i="47"/>
  <c r="W78" i="47"/>
  <c r="U78" i="47"/>
  <c r="BA77" i="47"/>
  <c r="AX77" i="47"/>
  <c r="AW77" i="47"/>
  <c r="AU77" i="47"/>
  <c r="AF77" i="47"/>
  <c r="AA77" i="47"/>
  <c r="X77" i="47"/>
  <c r="W77" i="47"/>
  <c r="U77" i="47"/>
  <c r="BA76" i="47"/>
  <c r="AX76" i="47"/>
  <c r="AW76" i="47"/>
  <c r="AU76" i="47"/>
  <c r="AF76" i="47"/>
  <c r="AA76" i="47"/>
  <c r="X76" i="47"/>
  <c r="W76" i="47"/>
  <c r="U76" i="47"/>
  <c r="BA75" i="47"/>
  <c r="AX75" i="47"/>
  <c r="AW75" i="47"/>
  <c r="AU75" i="47"/>
  <c r="AF75" i="47"/>
  <c r="AA75" i="47"/>
  <c r="X75" i="47"/>
  <c r="W75" i="47"/>
  <c r="U75" i="47"/>
  <c r="BA74" i="47"/>
  <c r="AX74" i="47"/>
  <c r="AW74" i="47"/>
  <c r="AU74" i="47"/>
  <c r="AF74" i="47"/>
  <c r="AA74" i="47"/>
  <c r="X74" i="47"/>
  <c r="W74" i="47"/>
  <c r="U74" i="47"/>
  <c r="BA73" i="47"/>
  <c r="AX73" i="47"/>
  <c r="AW73" i="47"/>
  <c r="AU73" i="47"/>
  <c r="AF73" i="47"/>
  <c r="AA73" i="47"/>
  <c r="X73" i="47"/>
  <c r="W73" i="47"/>
  <c r="U73" i="47"/>
  <c r="BA72" i="47"/>
  <c r="AX72" i="47"/>
  <c r="AW72" i="47"/>
  <c r="AU72" i="47"/>
  <c r="AF72" i="47"/>
  <c r="AA72" i="47"/>
  <c r="X72" i="47"/>
  <c r="W72" i="47"/>
  <c r="U72" i="47"/>
  <c r="BA71" i="47"/>
  <c r="AX71" i="47"/>
  <c r="AW71" i="47"/>
  <c r="AU71" i="47"/>
  <c r="AF71" i="47"/>
  <c r="AA71" i="47"/>
  <c r="X71" i="47"/>
  <c r="W71" i="47"/>
  <c r="U71" i="47"/>
  <c r="BA70" i="47"/>
  <c r="AX70" i="47"/>
  <c r="AW70" i="47"/>
  <c r="AU70" i="47"/>
  <c r="AF70" i="47"/>
  <c r="AA70" i="47"/>
  <c r="X70" i="47"/>
  <c r="W70" i="47"/>
  <c r="U70" i="47"/>
  <c r="BA69" i="47"/>
  <c r="AX69" i="47"/>
  <c r="AW69" i="47"/>
  <c r="AU69" i="47"/>
  <c r="AF69" i="47"/>
  <c r="AA69" i="47"/>
  <c r="X69" i="47"/>
  <c r="W69" i="47"/>
  <c r="U69" i="47"/>
  <c r="BA68" i="47"/>
  <c r="AX68" i="47"/>
  <c r="AW68" i="47"/>
  <c r="AU68" i="47"/>
  <c r="AF68" i="47"/>
  <c r="AA68" i="47"/>
  <c r="X68" i="47"/>
  <c r="W68" i="47"/>
  <c r="U68" i="47"/>
  <c r="BA67" i="47"/>
  <c r="AX67" i="47"/>
  <c r="AW67" i="47"/>
  <c r="AU67" i="47"/>
  <c r="AF67" i="47"/>
  <c r="AA67" i="47"/>
  <c r="X67" i="47"/>
  <c r="W67" i="47"/>
  <c r="U67" i="47"/>
  <c r="BA66" i="47"/>
  <c r="AX66" i="47"/>
  <c r="AW66" i="47"/>
  <c r="AU66" i="47"/>
  <c r="AF66" i="47"/>
  <c r="AA66" i="47"/>
  <c r="X66" i="47"/>
  <c r="W66" i="47"/>
  <c r="U66" i="47"/>
  <c r="BA65" i="47"/>
  <c r="AX65" i="47"/>
  <c r="AW65" i="47"/>
  <c r="AU65" i="47"/>
  <c r="AF65" i="47"/>
  <c r="AA65" i="47"/>
  <c r="X65" i="47"/>
  <c r="W65" i="47"/>
  <c r="U65" i="47"/>
  <c r="BA64" i="47"/>
  <c r="AX64" i="47"/>
  <c r="AW64" i="47"/>
  <c r="AU64" i="47"/>
  <c r="AF64" i="47"/>
  <c r="AA64" i="47"/>
  <c r="X64" i="47"/>
  <c r="W64" i="47"/>
  <c r="U64" i="47"/>
  <c r="BA63" i="47"/>
  <c r="AX63" i="47"/>
  <c r="AW63" i="47"/>
  <c r="AU63" i="47"/>
  <c r="AF63" i="47"/>
  <c r="AA63" i="47"/>
  <c r="X63" i="47"/>
  <c r="W63" i="47"/>
  <c r="U63" i="47"/>
  <c r="BA62" i="47"/>
  <c r="AX62" i="47"/>
  <c r="AW62" i="47"/>
  <c r="AU62" i="47"/>
  <c r="AF62" i="47"/>
  <c r="AA62" i="47"/>
  <c r="X62" i="47"/>
  <c r="W62" i="47"/>
  <c r="U62" i="47"/>
  <c r="BA61" i="47"/>
  <c r="AX61" i="47"/>
  <c r="AW61" i="47"/>
  <c r="AU61" i="47"/>
  <c r="AF61" i="47"/>
  <c r="AA61" i="47"/>
  <c r="X61" i="47"/>
  <c r="W61" i="47"/>
  <c r="U61" i="47"/>
  <c r="BA60" i="47"/>
  <c r="AX60" i="47"/>
  <c r="AW60" i="47"/>
  <c r="AU60" i="47"/>
  <c r="AF60" i="47"/>
  <c r="AA60" i="47"/>
  <c r="X60" i="47"/>
  <c r="W60" i="47"/>
  <c r="U60" i="47"/>
  <c r="BA59" i="47"/>
  <c r="AX59" i="47"/>
  <c r="AW59" i="47"/>
  <c r="AU59" i="47"/>
  <c r="AF59" i="47"/>
  <c r="AA59" i="47"/>
  <c r="X59" i="47"/>
  <c r="W59" i="47"/>
  <c r="U59" i="47"/>
  <c r="BA58" i="47"/>
  <c r="AX58" i="47"/>
  <c r="AW58" i="47"/>
  <c r="AU58" i="47"/>
  <c r="AF58" i="47"/>
  <c r="AA58" i="47"/>
  <c r="X58" i="47"/>
  <c r="W58" i="47"/>
  <c r="U58" i="47"/>
  <c r="BA57" i="47"/>
  <c r="AX57" i="47"/>
  <c r="AW57" i="47"/>
  <c r="AU57" i="47"/>
  <c r="AF57" i="47"/>
  <c r="AA57" i="47"/>
  <c r="X57" i="47"/>
  <c r="W57" i="47"/>
  <c r="U57" i="47"/>
  <c r="BA56" i="47"/>
  <c r="AX56" i="47"/>
  <c r="AW56" i="47"/>
  <c r="AU56" i="47"/>
  <c r="AF56" i="47"/>
  <c r="AA56" i="47"/>
  <c r="X56" i="47"/>
  <c r="W56" i="47"/>
  <c r="U56" i="47"/>
  <c r="BA55" i="47"/>
  <c r="AX55" i="47"/>
  <c r="AW55" i="47"/>
  <c r="AU55" i="47"/>
  <c r="AF55" i="47"/>
  <c r="AA55" i="47"/>
  <c r="X55" i="47"/>
  <c r="W55" i="47"/>
  <c r="U55" i="47"/>
  <c r="BA54" i="47"/>
  <c r="AX54" i="47"/>
  <c r="AW54" i="47"/>
  <c r="AU54" i="47"/>
  <c r="AF54" i="47"/>
  <c r="AA54" i="47"/>
  <c r="X54" i="47"/>
  <c r="W54" i="47"/>
  <c r="U54" i="47"/>
  <c r="BA53" i="47"/>
  <c r="AX53" i="47"/>
  <c r="AW53" i="47"/>
  <c r="AU53" i="47"/>
  <c r="AF53" i="47"/>
  <c r="AA53" i="47"/>
  <c r="X53" i="47"/>
  <c r="W53" i="47"/>
  <c r="U53" i="47"/>
  <c r="BA52" i="47"/>
  <c r="AX52" i="47"/>
  <c r="AW52" i="47"/>
  <c r="AU52" i="47"/>
  <c r="AF52" i="47"/>
  <c r="AA52" i="47"/>
  <c r="X52" i="47"/>
  <c r="W52" i="47"/>
  <c r="U52" i="47"/>
  <c r="BA51" i="47"/>
  <c r="AX51" i="47"/>
  <c r="AW51" i="47"/>
  <c r="AU51" i="47"/>
  <c r="AA51" i="47"/>
  <c r="X51" i="47"/>
  <c r="W51" i="47"/>
  <c r="U51" i="47"/>
  <c r="BA50" i="47"/>
  <c r="AX50" i="47"/>
  <c r="AW50" i="47"/>
  <c r="AU50" i="47"/>
  <c r="AA50" i="47"/>
  <c r="X50" i="47"/>
  <c r="W50" i="47"/>
  <c r="U50" i="47"/>
  <c r="BA49" i="47"/>
  <c r="AX49" i="47"/>
  <c r="AW49" i="47"/>
  <c r="AU49" i="47"/>
  <c r="AF49" i="47"/>
  <c r="AA49" i="47"/>
  <c r="X49" i="47"/>
  <c r="W49" i="47"/>
  <c r="U49" i="47"/>
  <c r="BA48" i="47"/>
  <c r="AX48" i="47"/>
  <c r="AW48" i="47"/>
  <c r="AU48" i="47"/>
  <c r="AF48" i="47"/>
  <c r="AA48" i="47"/>
  <c r="X48" i="47"/>
  <c r="W48" i="47"/>
  <c r="U48" i="47"/>
  <c r="BA47" i="47"/>
  <c r="AX47" i="47"/>
  <c r="AW47" i="47"/>
  <c r="AU47" i="47"/>
  <c r="AF47" i="47"/>
  <c r="AA47" i="47"/>
  <c r="X47" i="47"/>
  <c r="W47" i="47"/>
  <c r="U47" i="47"/>
  <c r="BA46" i="47"/>
  <c r="AX46" i="47"/>
  <c r="AW46" i="47"/>
  <c r="AU46" i="47"/>
  <c r="AF46" i="47"/>
  <c r="AA46" i="47"/>
  <c r="X46" i="47"/>
  <c r="W46" i="47"/>
  <c r="U46" i="47"/>
  <c r="BA45" i="47"/>
  <c r="AX45" i="47"/>
  <c r="AW45" i="47"/>
  <c r="AU45" i="47"/>
  <c r="AF45" i="47"/>
  <c r="AA45" i="47"/>
  <c r="X45" i="47"/>
  <c r="W45" i="47"/>
  <c r="U45" i="47"/>
  <c r="BA44" i="47"/>
  <c r="AX44" i="47"/>
  <c r="AW44" i="47"/>
  <c r="AU44" i="47"/>
  <c r="AF44" i="47"/>
  <c r="AA44" i="47"/>
  <c r="X44" i="47"/>
  <c r="W44" i="47"/>
  <c r="U44" i="47"/>
  <c r="BA43" i="47"/>
  <c r="AX43" i="47"/>
  <c r="AW43" i="47"/>
  <c r="AU43" i="47"/>
  <c r="AF43" i="47"/>
  <c r="AA43" i="47"/>
  <c r="X43" i="47"/>
  <c r="W43" i="47"/>
  <c r="U43" i="47"/>
  <c r="BA42" i="47"/>
  <c r="AX42" i="47"/>
  <c r="AW42" i="47"/>
  <c r="AU42" i="47"/>
  <c r="AF42" i="47"/>
  <c r="AA42" i="47"/>
  <c r="X42" i="47"/>
  <c r="W42" i="47"/>
  <c r="U42" i="47"/>
  <c r="BA41" i="47"/>
  <c r="AX41" i="47"/>
  <c r="AW41" i="47"/>
  <c r="AU41" i="47"/>
  <c r="AF41" i="47"/>
  <c r="AA41" i="47"/>
  <c r="X41" i="47"/>
  <c r="W41" i="47"/>
  <c r="U41" i="47"/>
  <c r="BA26" i="47"/>
  <c r="AX26" i="47"/>
  <c r="AW26" i="47"/>
  <c r="AU26" i="47"/>
  <c r="AF26" i="47"/>
  <c r="AA26" i="47"/>
  <c r="X26" i="47"/>
  <c r="W26" i="47"/>
  <c r="U26" i="47"/>
  <c r="BA25" i="47"/>
  <c r="AX25" i="47"/>
  <c r="AW25" i="47"/>
  <c r="AU25" i="47"/>
  <c r="AF25" i="47"/>
  <c r="AA25" i="47"/>
  <c r="X25" i="47"/>
  <c r="W25" i="47"/>
  <c r="U25" i="47"/>
  <c r="BA24" i="47"/>
  <c r="AX24" i="47"/>
  <c r="AW24" i="47"/>
  <c r="AU24" i="47"/>
  <c r="AF24" i="47"/>
  <c r="AA24" i="47"/>
  <c r="X24" i="47"/>
  <c r="W24" i="47"/>
  <c r="U24" i="47"/>
  <c r="BA23" i="47"/>
  <c r="AX23" i="47"/>
  <c r="AW23" i="47"/>
  <c r="AU23" i="47"/>
  <c r="AF23" i="47"/>
  <c r="AA23" i="47"/>
  <c r="X23" i="47"/>
  <c r="W23" i="47"/>
  <c r="U23" i="47"/>
  <c r="BA22" i="47"/>
  <c r="AX22" i="47"/>
  <c r="AW22" i="47"/>
  <c r="AU22" i="47"/>
  <c r="AF22" i="47"/>
  <c r="AA22" i="47"/>
  <c r="X22" i="47"/>
  <c r="W22" i="47"/>
  <c r="U22" i="47"/>
  <c r="BA21" i="47"/>
  <c r="AX21" i="47"/>
  <c r="AW21" i="47"/>
  <c r="AU21" i="47"/>
  <c r="AF21" i="47"/>
  <c r="AA21" i="47"/>
  <c r="X21" i="47"/>
  <c r="W21" i="47"/>
  <c r="U21" i="47"/>
  <c r="BA20" i="47"/>
  <c r="AX20" i="47"/>
  <c r="AW20" i="47"/>
  <c r="AU20" i="47"/>
  <c r="AF20" i="47"/>
  <c r="AA20" i="47"/>
  <c r="X20" i="47"/>
  <c r="W20" i="47"/>
  <c r="U20" i="47"/>
  <c r="BA19" i="47"/>
  <c r="AX19" i="47"/>
  <c r="AW19" i="47"/>
  <c r="AU19" i="47"/>
  <c r="AF19" i="47"/>
  <c r="AA19" i="47"/>
  <c r="X19" i="47"/>
  <c r="W19" i="47"/>
  <c r="U19" i="47"/>
  <c r="BA18" i="47"/>
  <c r="AX18" i="47"/>
  <c r="AW18" i="47"/>
  <c r="AU18" i="47"/>
  <c r="AF18" i="47"/>
  <c r="AA18" i="47"/>
  <c r="X18" i="47"/>
  <c r="W18" i="47"/>
  <c r="U18" i="47"/>
  <c r="BA17" i="47"/>
  <c r="AX17" i="47"/>
  <c r="AW17" i="47"/>
  <c r="AU17" i="47"/>
  <c r="AA17" i="47"/>
  <c r="X17" i="47"/>
  <c r="W17" i="47"/>
  <c r="U17" i="47"/>
  <c r="BA16" i="47"/>
  <c r="AX16" i="47"/>
  <c r="AW16" i="47"/>
  <c r="AU16" i="47"/>
  <c r="AF16" i="47"/>
  <c r="AA16" i="47"/>
  <c r="X16" i="47"/>
  <c r="W16" i="47"/>
  <c r="U16" i="47"/>
  <c r="BA15" i="47"/>
  <c r="AX15" i="47"/>
  <c r="AW15" i="47"/>
  <c r="AU15" i="47"/>
  <c r="AA15" i="47"/>
  <c r="X15" i="47"/>
  <c r="W15" i="47"/>
  <c r="U15" i="47"/>
  <c r="BA14" i="47"/>
  <c r="AX14" i="47"/>
  <c r="AW14" i="47"/>
  <c r="AU14" i="47"/>
  <c r="AA14" i="47"/>
  <c r="X14" i="47"/>
  <c r="W14" i="47"/>
  <c r="U14" i="47"/>
  <c r="BA13" i="47"/>
  <c r="AX13" i="47"/>
  <c r="AW13" i="47"/>
  <c r="AU13" i="47"/>
  <c r="AF13" i="47"/>
  <c r="AA13" i="47"/>
  <c r="X13" i="47"/>
  <c r="W13" i="47"/>
  <c r="U13" i="47"/>
  <c r="BA12" i="47"/>
  <c r="AX12" i="47"/>
  <c r="AW12" i="47"/>
  <c r="AU12" i="47"/>
  <c r="AF12" i="47"/>
  <c r="AA12" i="47"/>
  <c r="X12" i="47"/>
  <c r="W12" i="47"/>
  <c r="U12" i="47"/>
  <c r="BA11" i="47"/>
  <c r="AX11" i="47"/>
  <c r="AW11" i="47"/>
  <c r="AU11" i="47"/>
  <c r="AF11" i="47"/>
  <c r="AA11" i="47"/>
  <c r="X11" i="47"/>
  <c r="W11" i="47"/>
  <c r="U11" i="47"/>
  <c r="BA7" i="47"/>
  <c r="AX7" i="47"/>
  <c r="AW7" i="47"/>
  <c r="AU7" i="47"/>
  <c r="AF7" i="47"/>
  <c r="AA7" i="47"/>
  <c r="X7" i="47"/>
  <c r="W7" i="47"/>
  <c r="U7" i="47"/>
  <c r="BA13" i="39"/>
  <c r="AX13" i="39"/>
  <c r="AW13" i="39"/>
  <c r="AU13" i="39"/>
  <c r="AA13" i="39"/>
  <c r="X13" i="39"/>
  <c r="W13" i="39"/>
  <c r="U13" i="39"/>
  <c r="AU173" i="39"/>
  <c r="BA6" i="45"/>
  <c r="AX6" i="45"/>
  <c r="AW6" i="45"/>
  <c r="AU6" i="45"/>
  <c r="AF6" i="45"/>
  <c r="AA6" i="45"/>
  <c r="X6" i="45"/>
  <c r="W6" i="45"/>
  <c r="U6" i="45"/>
  <c r="BA5" i="45"/>
  <c r="AX5" i="45"/>
  <c r="AW5" i="45"/>
  <c r="AU5" i="45"/>
  <c r="AF5" i="45"/>
  <c r="AA5" i="45"/>
  <c r="X5" i="45"/>
  <c r="W5" i="45"/>
  <c r="U5" i="45"/>
  <c r="BA4" i="45"/>
  <c r="AX4" i="45"/>
  <c r="AW4" i="45"/>
  <c r="AU4" i="45"/>
  <c r="AF4" i="45"/>
  <c r="AA4" i="45"/>
  <c r="X4" i="45"/>
  <c r="W4" i="45"/>
  <c r="U4" i="45"/>
  <c r="BA3" i="45"/>
  <c r="AX3" i="45"/>
  <c r="AW3" i="45"/>
  <c r="AU3" i="45"/>
  <c r="AF3" i="45"/>
  <c r="AA3" i="45"/>
  <c r="X3" i="45"/>
  <c r="W3" i="45"/>
  <c r="U3" i="45"/>
  <c r="BA9" i="39"/>
  <c r="AW9" i="39"/>
  <c r="AX9" i="39"/>
  <c r="BB9" i="39" s="1"/>
  <c r="BC9" i="39" s="1"/>
  <c r="BD9" i="39" s="1"/>
  <c r="AY9" i="39"/>
  <c r="AU9" i="39"/>
  <c r="AF9" i="39"/>
  <c r="AA9" i="39"/>
  <c r="X9" i="39"/>
  <c r="AB9" i="39" s="1"/>
  <c r="AC9" i="39" s="1"/>
  <c r="AD9" i="39" s="1"/>
  <c r="Y9" i="39"/>
  <c r="W9" i="39"/>
  <c r="U9" i="39"/>
  <c r="X48" i="39"/>
  <c r="AB48" i="39"/>
  <c r="AC48" i="39" s="1"/>
  <c r="U443" i="39"/>
  <c r="U585" i="39"/>
  <c r="AU104" i="39"/>
  <c r="BA95" i="39"/>
  <c r="AX95" i="39"/>
  <c r="AW95" i="39"/>
  <c r="AU95" i="39"/>
  <c r="AF95" i="39"/>
  <c r="AA95" i="39"/>
  <c r="X95" i="39"/>
  <c r="W95" i="39"/>
  <c r="U95" i="39"/>
  <c r="BA94" i="39"/>
  <c r="AX94" i="39"/>
  <c r="AW94" i="39"/>
  <c r="AU94" i="39"/>
  <c r="AF94" i="39"/>
  <c r="AA94" i="39"/>
  <c r="X94" i="39"/>
  <c r="W94" i="39"/>
  <c r="U94" i="39"/>
  <c r="BA93" i="39"/>
  <c r="AX93" i="39"/>
  <c r="AW93" i="39"/>
  <c r="AU93" i="39"/>
  <c r="AF93" i="39"/>
  <c r="AA93" i="39"/>
  <c r="X93" i="39"/>
  <c r="W93" i="39"/>
  <c r="U93" i="39"/>
  <c r="AF92" i="39"/>
  <c r="AA92" i="39"/>
  <c r="X92" i="39"/>
  <c r="W92" i="39"/>
  <c r="U92" i="39"/>
  <c r="AF91" i="39"/>
  <c r="AA91" i="39"/>
  <c r="X91" i="39"/>
  <c r="W91" i="39"/>
  <c r="U91" i="39"/>
  <c r="BA90" i="39"/>
  <c r="AX90" i="39"/>
  <c r="AW90" i="39"/>
  <c r="AU90" i="39"/>
  <c r="AF90" i="39"/>
  <c r="AA90" i="39"/>
  <c r="X90" i="39"/>
  <c r="W90" i="39"/>
  <c r="U90" i="39"/>
  <c r="AF89" i="39"/>
  <c r="AA89" i="39"/>
  <c r="X89" i="39"/>
  <c r="W89" i="39"/>
  <c r="U89" i="39"/>
  <c r="BA88" i="39"/>
  <c r="AX88" i="39"/>
  <c r="AW88" i="39"/>
  <c r="AU88" i="39"/>
  <c r="AF88" i="39"/>
  <c r="AA88" i="39"/>
  <c r="X88" i="39"/>
  <c r="W88" i="39"/>
  <c r="U88" i="39"/>
  <c r="BA87" i="39"/>
  <c r="AX87" i="39"/>
  <c r="AW87" i="39"/>
  <c r="AU87" i="39"/>
  <c r="AF87" i="39"/>
  <c r="AA87" i="39"/>
  <c r="X87" i="39"/>
  <c r="W87" i="39"/>
  <c r="U87" i="39"/>
  <c r="BA86" i="39"/>
  <c r="AX86" i="39"/>
  <c r="AW86" i="39"/>
  <c r="AU86" i="39"/>
  <c r="AF86" i="39"/>
  <c r="AA86" i="39"/>
  <c r="X86" i="39"/>
  <c r="W86" i="39"/>
  <c r="U86" i="39"/>
  <c r="AF85" i="39"/>
  <c r="AA85" i="39"/>
  <c r="X85" i="39"/>
  <c r="W85" i="39"/>
  <c r="U85" i="39"/>
  <c r="AF84" i="39"/>
  <c r="AA84" i="39"/>
  <c r="X84" i="39"/>
  <c r="W84" i="39"/>
  <c r="U84" i="39"/>
  <c r="BA83" i="39"/>
  <c r="AX83" i="39"/>
  <c r="AW83" i="39"/>
  <c r="AU83" i="39"/>
  <c r="AF83" i="39"/>
  <c r="AA83" i="39"/>
  <c r="X83" i="39"/>
  <c r="W83" i="39"/>
  <c r="U83" i="39"/>
  <c r="AF82" i="39"/>
  <c r="AA82" i="39"/>
  <c r="X82" i="39"/>
  <c r="W82" i="39"/>
  <c r="U82" i="39"/>
  <c r="BA175" i="39"/>
  <c r="AX175" i="39"/>
  <c r="AW175" i="39"/>
  <c r="AU175" i="39"/>
  <c r="AF175" i="39"/>
  <c r="AA175" i="39"/>
  <c r="X175" i="39"/>
  <c r="W175" i="39"/>
  <c r="U175" i="39"/>
  <c r="BA180" i="39"/>
  <c r="AX180" i="39"/>
  <c r="AW180" i="39"/>
  <c r="AU180" i="39"/>
  <c r="AF180" i="39"/>
  <c r="AA180" i="39"/>
  <c r="X180" i="39"/>
  <c r="W180" i="39"/>
  <c r="U180" i="39"/>
  <c r="BA179" i="39"/>
  <c r="AX179" i="39"/>
  <c r="AW179" i="39"/>
  <c r="AU179" i="39"/>
  <c r="AF179" i="39"/>
  <c r="AA179" i="39"/>
  <c r="X179" i="39"/>
  <c r="W179" i="39"/>
  <c r="U179" i="39"/>
  <c r="BA178" i="39"/>
  <c r="AX178" i="39"/>
  <c r="AW178" i="39"/>
  <c r="AU178" i="39"/>
  <c r="AF178" i="39"/>
  <c r="AA178" i="39"/>
  <c r="X178" i="39"/>
  <c r="W178" i="39"/>
  <c r="U178" i="39"/>
  <c r="AF177" i="39"/>
  <c r="AF176" i="39"/>
  <c r="AF174" i="39"/>
  <c r="AA177" i="39"/>
  <c r="AA176" i="39"/>
  <c r="AA174" i="39"/>
  <c r="X177" i="39"/>
  <c r="X176" i="39"/>
  <c r="AB176" i="39" s="1"/>
  <c r="X174" i="39"/>
  <c r="W177" i="39"/>
  <c r="W176" i="39"/>
  <c r="W174" i="39"/>
  <c r="U177" i="39"/>
  <c r="U176" i="39"/>
  <c r="U174" i="39"/>
  <c r="BD152" i="39"/>
  <c r="AA8" i="39"/>
  <c r="AA10" i="39"/>
  <c r="AA11" i="39"/>
  <c r="AA12" i="39"/>
  <c r="AA14" i="39"/>
  <c r="AA15" i="39"/>
  <c r="AA16" i="39"/>
  <c r="AA17" i="39"/>
  <c r="AA18" i="39"/>
  <c r="AA19" i="39"/>
  <c r="AA20" i="39"/>
  <c r="AA21" i="39"/>
  <c r="AA22" i="39"/>
  <c r="AA23" i="39"/>
  <c r="AA24" i="39"/>
  <c r="AA25" i="39"/>
  <c r="AA26" i="39"/>
  <c r="AA27" i="39"/>
  <c r="AA28" i="39"/>
  <c r="AA29" i="39"/>
  <c r="AA30" i="39"/>
  <c r="AA31" i="39"/>
  <c r="AA32" i="39"/>
  <c r="AA33" i="39"/>
  <c r="AA34" i="39"/>
  <c r="AA35" i="39"/>
  <c r="AA36" i="39"/>
  <c r="AA37" i="39"/>
  <c r="AA38" i="39"/>
  <c r="AA39" i="39"/>
  <c r="AA40" i="39"/>
  <c r="AA41" i="39"/>
  <c r="AA42" i="39"/>
  <c r="AA43" i="39"/>
  <c r="AA44" i="39"/>
  <c r="AA45" i="39"/>
  <c r="AA46" i="39"/>
  <c r="AA47" i="39"/>
  <c r="AA48" i="39"/>
  <c r="AA49" i="39"/>
  <c r="AA50" i="39"/>
  <c r="AA51" i="39"/>
  <c r="AA52" i="39"/>
  <c r="AA53" i="39"/>
  <c r="AA54" i="39"/>
  <c r="AA55" i="39"/>
  <c r="AA56" i="39"/>
  <c r="AA57" i="39"/>
  <c r="AA58" i="39"/>
  <c r="AA59" i="39"/>
  <c r="AA60" i="39"/>
  <c r="AA61" i="39"/>
  <c r="AA62" i="39"/>
  <c r="AA63" i="39"/>
  <c r="AA64" i="39"/>
  <c r="AA65" i="39"/>
  <c r="AA66" i="39"/>
  <c r="AA67" i="39"/>
  <c r="AA68" i="39"/>
  <c r="AA69" i="39"/>
  <c r="AA70" i="39"/>
  <c r="AA71" i="39"/>
  <c r="AA72" i="39"/>
  <c r="AA73" i="39"/>
  <c r="AA74" i="39"/>
  <c r="AA75" i="39"/>
  <c r="AA76" i="39"/>
  <c r="AA77" i="39"/>
  <c r="AA78" i="39"/>
  <c r="AA79" i="39"/>
  <c r="AA80" i="39"/>
  <c r="AA81" i="39"/>
  <c r="AA96" i="39"/>
  <c r="AA97" i="39"/>
  <c r="AA98" i="39"/>
  <c r="AA99" i="39"/>
  <c r="AA100" i="39"/>
  <c r="AA101" i="39"/>
  <c r="AA102" i="39"/>
  <c r="AA103" i="39"/>
  <c r="AA104" i="39"/>
  <c r="AA105" i="39"/>
  <c r="AA106" i="39"/>
  <c r="AA107" i="39"/>
  <c r="AA108" i="39"/>
  <c r="AA109" i="39"/>
  <c r="AA110" i="39"/>
  <c r="AA111" i="39"/>
  <c r="AA112" i="39"/>
  <c r="AA113" i="39"/>
  <c r="AA114" i="39"/>
  <c r="AA115" i="39"/>
  <c r="AA116" i="39"/>
  <c r="AA117" i="39"/>
  <c r="AA118" i="39"/>
  <c r="AA119" i="39"/>
  <c r="AA120" i="39"/>
  <c r="AA121" i="39"/>
  <c r="AA122" i="39"/>
  <c r="AA123" i="39"/>
  <c r="AA124" i="39"/>
  <c r="AA125" i="39"/>
  <c r="AA126" i="39"/>
  <c r="AA127" i="39"/>
  <c r="AA128" i="39"/>
  <c r="AA129" i="39"/>
  <c r="AA130" i="39"/>
  <c r="AA131" i="39"/>
  <c r="AA132" i="39"/>
  <c r="AA133" i="39"/>
  <c r="AA134" i="39"/>
  <c r="AA135" i="39"/>
  <c r="AA136" i="39"/>
  <c r="AA137" i="39"/>
  <c r="AA138" i="39"/>
  <c r="AA139" i="39"/>
  <c r="AA140" i="39"/>
  <c r="AA141" i="39"/>
  <c r="AA142" i="39"/>
  <c r="AA143" i="39"/>
  <c r="AA144" i="39"/>
  <c r="AA145" i="39"/>
  <c r="AA146" i="39"/>
  <c r="AA147" i="39"/>
  <c r="AA148" i="39"/>
  <c r="AA149" i="39"/>
  <c r="AA150" i="39"/>
  <c r="AA151" i="39"/>
  <c r="AA152" i="39"/>
  <c r="AA153" i="39"/>
  <c r="AA154" i="39"/>
  <c r="AA155" i="39"/>
  <c r="AA156" i="39"/>
  <c r="AA157" i="39"/>
  <c r="AA158" i="39"/>
  <c r="AA159" i="39"/>
  <c r="AA160" i="39"/>
  <c r="AA161" i="39"/>
  <c r="AA162" i="39"/>
  <c r="AA163" i="39"/>
  <c r="AA164" i="39"/>
  <c r="AA165" i="39"/>
  <c r="AA166" i="39"/>
  <c r="AA167" i="39"/>
  <c r="AA168" i="39"/>
  <c r="AA169" i="39"/>
  <c r="AA170" i="39"/>
  <c r="AA171" i="39"/>
  <c r="AA172" i="39"/>
  <c r="AA173" i="39"/>
  <c r="AA181" i="39"/>
  <c r="AA182" i="39"/>
  <c r="AA183" i="39"/>
  <c r="AA184" i="39"/>
  <c r="AA185" i="39"/>
  <c r="AA186" i="39"/>
  <c r="AA187" i="39"/>
  <c r="AA188" i="39"/>
  <c r="AA189" i="39"/>
  <c r="AA190" i="39"/>
  <c r="AA191" i="39"/>
  <c r="AA192" i="39"/>
  <c r="AA193" i="39"/>
  <c r="AA194" i="39"/>
  <c r="AA195" i="39"/>
  <c r="AA196" i="39"/>
  <c r="AA197" i="39"/>
  <c r="AA198" i="39"/>
  <c r="AA199" i="39"/>
  <c r="AA200" i="39"/>
  <c r="AA201" i="39"/>
  <c r="AA202" i="39"/>
  <c r="AA203" i="39"/>
  <c r="AA204" i="39"/>
  <c r="AA205" i="39"/>
  <c r="AA206" i="39"/>
  <c r="AA207" i="39"/>
  <c r="AA208" i="39"/>
  <c r="AA209" i="39"/>
  <c r="AA210" i="39"/>
  <c r="AA211" i="39"/>
  <c r="AA212" i="39"/>
  <c r="AA213" i="39"/>
  <c r="AA214" i="39"/>
  <c r="AA215" i="39"/>
  <c r="AA216" i="39"/>
  <c r="AA217" i="39"/>
  <c r="AA218" i="39"/>
  <c r="AA219" i="39"/>
  <c r="AA220" i="39"/>
  <c r="AA221" i="39"/>
  <c r="AA222" i="39"/>
  <c r="AA223" i="39"/>
  <c r="AA224" i="39"/>
  <c r="AA225" i="39"/>
  <c r="AA226" i="39"/>
  <c r="AA227" i="39"/>
  <c r="AA228" i="39"/>
  <c r="AA229" i="39"/>
  <c r="AA230" i="39"/>
  <c r="AA231" i="39"/>
  <c r="AA232" i="39"/>
  <c r="AA233" i="39"/>
  <c r="AA234" i="39"/>
  <c r="AA235" i="39"/>
  <c r="AA236" i="39"/>
  <c r="AA237" i="39"/>
  <c r="AA238" i="39"/>
  <c r="AA239" i="39"/>
  <c r="AA240" i="39"/>
  <c r="AA241" i="39"/>
  <c r="AA242" i="39"/>
  <c r="AA243" i="39"/>
  <c r="AA244" i="39"/>
  <c r="AA245" i="39"/>
  <c r="AA246" i="39"/>
  <c r="AA247" i="39"/>
  <c r="AA248" i="39"/>
  <c r="AA249" i="39"/>
  <c r="AA250" i="39"/>
  <c r="AA251" i="39"/>
  <c r="AA252" i="39"/>
  <c r="AA253" i="39"/>
  <c r="AA254" i="39"/>
  <c r="AA255" i="39"/>
  <c r="AA256" i="39"/>
  <c r="AA257" i="39"/>
  <c r="AA258" i="39"/>
  <c r="AA259" i="39"/>
  <c r="AA260" i="39"/>
  <c r="AA261" i="39"/>
  <c r="AA262" i="39"/>
  <c r="AA263" i="39"/>
  <c r="AA264" i="39"/>
  <c r="AA265" i="39"/>
  <c r="AA266" i="39"/>
  <c r="AA267" i="39"/>
  <c r="AA268" i="39"/>
  <c r="AA269" i="39"/>
  <c r="AA270" i="39"/>
  <c r="AA271" i="39"/>
  <c r="AA272" i="39"/>
  <c r="AA273" i="39"/>
  <c r="AA274" i="39"/>
  <c r="AA275" i="39"/>
  <c r="AA276" i="39"/>
  <c r="AA277" i="39"/>
  <c r="AA278" i="39"/>
  <c r="AA279" i="39"/>
  <c r="AA280" i="39"/>
  <c r="AA281" i="39"/>
  <c r="AA282" i="39"/>
  <c r="AA283" i="39"/>
  <c r="AA284" i="39"/>
  <c r="AA285" i="39"/>
  <c r="AA286" i="39"/>
  <c r="AA287" i="39"/>
  <c r="AA288" i="39"/>
  <c r="AA289" i="39"/>
  <c r="AA290" i="39"/>
  <c r="AA291" i="39"/>
  <c r="AA292" i="39"/>
  <c r="AA293" i="39"/>
  <c r="AA294" i="39"/>
  <c r="AA295" i="39"/>
  <c r="AA296" i="39"/>
  <c r="AA297" i="39"/>
  <c r="AA298" i="39"/>
  <c r="AA299" i="39"/>
  <c r="AA300" i="39"/>
  <c r="AA301" i="39"/>
  <c r="AA302" i="39"/>
  <c r="AA303" i="39"/>
  <c r="AA304" i="39"/>
  <c r="AA305" i="39"/>
  <c r="AA306" i="39"/>
  <c r="AA307" i="39"/>
  <c r="AA308" i="39"/>
  <c r="AA309" i="39"/>
  <c r="AA310" i="39"/>
  <c r="AA311" i="39"/>
  <c r="AA312" i="39"/>
  <c r="AA313" i="39"/>
  <c r="AA314" i="39"/>
  <c r="AA315" i="39"/>
  <c r="AA316" i="39"/>
  <c r="AA317" i="39"/>
  <c r="AA318" i="39"/>
  <c r="AA319" i="39"/>
  <c r="AA320" i="39"/>
  <c r="AA321" i="39"/>
  <c r="AA322" i="39"/>
  <c r="AA323" i="39"/>
  <c r="AA324" i="39"/>
  <c r="AA325" i="39"/>
  <c r="AA326" i="39"/>
  <c r="AA327" i="39"/>
  <c r="AA328" i="39"/>
  <c r="AA329" i="39"/>
  <c r="AA330" i="39"/>
  <c r="AA331" i="39"/>
  <c r="AA332" i="39"/>
  <c r="AA333" i="39"/>
  <c r="AA334" i="39"/>
  <c r="AA335" i="39"/>
  <c r="AA336" i="39"/>
  <c r="AA337" i="39"/>
  <c r="AA338" i="39"/>
  <c r="AA339" i="39"/>
  <c r="AA340" i="39"/>
  <c r="AA341" i="39"/>
  <c r="AA342" i="39"/>
  <c r="AA343" i="39"/>
  <c r="AA344" i="39"/>
  <c r="AA345" i="39"/>
  <c r="AA346" i="39"/>
  <c r="AA347" i="39"/>
  <c r="AA348" i="39"/>
  <c r="AA349" i="39"/>
  <c r="AA350" i="39"/>
  <c r="AA351" i="39"/>
  <c r="AA352" i="39"/>
  <c r="AA353" i="39"/>
  <c r="AA354" i="39"/>
  <c r="AA355" i="39"/>
  <c r="AA356" i="39"/>
  <c r="AA357" i="39"/>
  <c r="AA358" i="39"/>
  <c r="AA359" i="39"/>
  <c r="AA360" i="39"/>
  <c r="AA361" i="39"/>
  <c r="AA362" i="39"/>
  <c r="AA363" i="39"/>
  <c r="AA364" i="39"/>
  <c r="AA365" i="39"/>
  <c r="AA366" i="39"/>
  <c r="AA367" i="39"/>
  <c r="AA368" i="39"/>
  <c r="AA369" i="39"/>
  <c r="AA370" i="39"/>
  <c r="AA371" i="39"/>
  <c r="AA372" i="39"/>
  <c r="AA373" i="39"/>
  <c r="AA374" i="39"/>
  <c r="AA375" i="39"/>
  <c r="AA376" i="39"/>
  <c r="AA377" i="39"/>
  <c r="AA378" i="39"/>
  <c r="AA379" i="39"/>
  <c r="AA380" i="39"/>
  <c r="AA381" i="39"/>
  <c r="AA382" i="39"/>
  <c r="AA383" i="39"/>
  <c r="AA384" i="39"/>
  <c r="AA385" i="39"/>
  <c r="AA386" i="39"/>
  <c r="AA387" i="39"/>
  <c r="AA388" i="39"/>
  <c r="AA389" i="39"/>
  <c r="AA390" i="39"/>
  <c r="AA391" i="39"/>
  <c r="AA392" i="39"/>
  <c r="AA393" i="39"/>
  <c r="AA394" i="39"/>
  <c r="AA395" i="39"/>
  <c r="AA396" i="39"/>
  <c r="AA397" i="39"/>
  <c r="AA398" i="39"/>
  <c r="AA399" i="39"/>
  <c r="AA400" i="39"/>
  <c r="AA401" i="39"/>
  <c r="AA402" i="39"/>
  <c r="AA403" i="39"/>
  <c r="AA404" i="39"/>
  <c r="AA405" i="39"/>
  <c r="AA406" i="39"/>
  <c r="AA407" i="39"/>
  <c r="AA408" i="39"/>
  <c r="AA409" i="39"/>
  <c r="AA410" i="39"/>
  <c r="AA411" i="39"/>
  <c r="AA412" i="39"/>
  <c r="AA413" i="39"/>
  <c r="AA414" i="39"/>
  <c r="AA415" i="39"/>
  <c r="AA416" i="39"/>
  <c r="AA417" i="39"/>
  <c r="AA418" i="39"/>
  <c r="AA419" i="39"/>
  <c r="AA420" i="39"/>
  <c r="AA421" i="39"/>
  <c r="AA422" i="39"/>
  <c r="AA423" i="39"/>
  <c r="AA424" i="39"/>
  <c r="AA425" i="39"/>
  <c r="AA426" i="39"/>
  <c r="AA427" i="39"/>
  <c r="AA428" i="39"/>
  <c r="AA429" i="39"/>
  <c r="AA430" i="39"/>
  <c r="AA431" i="39"/>
  <c r="AA432" i="39"/>
  <c r="AA433" i="39"/>
  <c r="AA434" i="39"/>
  <c r="AA435" i="39"/>
  <c r="AA436" i="39"/>
  <c r="AA437" i="39"/>
  <c r="AA438" i="39"/>
  <c r="AA439" i="39"/>
  <c r="AA440" i="39"/>
  <c r="AA441" i="39"/>
  <c r="AA442" i="39"/>
  <c r="AA443" i="39"/>
  <c r="AA444" i="39"/>
  <c r="AA445" i="39"/>
  <c r="AA446" i="39"/>
  <c r="AA447" i="39"/>
  <c r="AA448" i="39"/>
  <c r="AA449" i="39"/>
  <c r="AA450" i="39"/>
  <c r="AA451" i="39"/>
  <c r="AA452" i="39"/>
  <c r="AA453" i="39"/>
  <c r="AA454" i="39"/>
  <c r="AA455" i="39"/>
  <c r="AA456" i="39"/>
  <c r="AA457" i="39"/>
  <c r="AA458" i="39"/>
  <c r="AA459" i="39"/>
  <c r="AA460" i="39"/>
  <c r="AA461" i="39"/>
  <c r="AA462" i="39"/>
  <c r="AA463" i="39"/>
  <c r="AA464" i="39"/>
  <c r="AA465" i="39"/>
  <c r="AA466" i="39"/>
  <c r="AA467" i="39"/>
  <c r="AA468" i="39"/>
  <c r="AA469" i="39"/>
  <c r="AA470" i="39"/>
  <c r="AA471" i="39"/>
  <c r="AA472" i="39"/>
  <c r="AA473" i="39"/>
  <c r="AA474" i="39"/>
  <c r="AA475" i="39"/>
  <c r="AA476" i="39"/>
  <c r="AA477" i="39"/>
  <c r="AA478" i="39"/>
  <c r="AA479" i="39"/>
  <c r="AA480" i="39"/>
  <c r="AA481" i="39"/>
  <c r="AA482" i="39"/>
  <c r="AA483" i="39"/>
  <c r="AA484" i="39"/>
  <c r="AA485" i="39"/>
  <c r="AA486" i="39"/>
  <c r="AA487" i="39"/>
  <c r="AA488" i="39"/>
  <c r="AA489" i="39"/>
  <c r="AA490" i="39"/>
  <c r="AA491" i="39"/>
  <c r="AA492" i="39"/>
  <c r="AA493" i="39"/>
  <c r="AA494" i="39"/>
  <c r="AA495" i="39"/>
  <c r="AA496" i="39"/>
  <c r="AA497" i="39"/>
  <c r="AA498" i="39"/>
  <c r="AA499" i="39"/>
  <c r="AA500" i="39"/>
  <c r="AA501" i="39"/>
  <c r="AA502" i="39"/>
  <c r="AA503" i="39"/>
  <c r="AA504" i="39"/>
  <c r="AA505" i="39"/>
  <c r="AA506" i="39"/>
  <c r="AA507" i="39"/>
  <c r="AA508" i="39"/>
  <c r="AA509" i="39"/>
  <c r="AA510" i="39"/>
  <c r="AA511" i="39"/>
  <c r="AA512" i="39"/>
  <c r="AA513" i="39"/>
  <c r="AA514" i="39"/>
  <c r="AA515" i="39"/>
  <c r="AA516" i="39"/>
  <c r="AA517" i="39"/>
  <c r="AA518" i="39"/>
  <c r="AA519" i="39"/>
  <c r="AA520" i="39"/>
  <c r="AA521" i="39"/>
  <c r="AA522" i="39"/>
  <c r="AA523" i="39"/>
  <c r="AA524" i="39"/>
  <c r="AA525" i="39"/>
  <c r="AA526" i="39"/>
  <c r="AA527" i="39"/>
  <c r="AA528" i="39"/>
  <c r="AA529" i="39"/>
  <c r="AA530" i="39"/>
  <c r="AA531" i="39"/>
  <c r="AA532" i="39"/>
  <c r="AA533" i="39"/>
  <c r="AA534" i="39"/>
  <c r="AA535" i="39"/>
  <c r="AA536" i="39"/>
  <c r="AA537" i="39"/>
  <c r="AA538" i="39"/>
  <c r="AA539" i="39"/>
  <c r="AA540" i="39"/>
  <c r="AA541" i="39"/>
  <c r="AA542" i="39"/>
  <c r="AA543" i="39"/>
  <c r="AA544" i="39"/>
  <c r="AA545" i="39"/>
  <c r="AA546" i="39"/>
  <c r="AA547" i="39"/>
  <c r="AA548" i="39"/>
  <c r="AA549" i="39"/>
  <c r="AA550" i="39"/>
  <c r="AA551" i="39"/>
  <c r="AA552" i="39"/>
  <c r="AA553" i="39"/>
  <c r="AA554" i="39"/>
  <c r="AA555" i="39"/>
  <c r="AA556" i="39"/>
  <c r="AA557" i="39"/>
  <c r="AA558" i="39"/>
  <c r="AA559" i="39"/>
  <c r="AA560" i="39"/>
  <c r="AA561" i="39"/>
  <c r="AA562" i="39"/>
  <c r="AA563" i="39"/>
  <c r="AA564" i="39"/>
  <c r="AA565" i="39"/>
  <c r="AA566" i="39"/>
  <c r="AA567" i="39"/>
  <c r="AA568" i="39"/>
  <c r="AA569" i="39"/>
  <c r="AA570" i="39"/>
  <c r="AA571" i="39"/>
  <c r="AA572" i="39"/>
  <c r="AA573" i="39"/>
  <c r="AA574" i="39"/>
  <c r="AA575" i="39"/>
  <c r="AA576" i="39"/>
  <c r="AA577" i="39"/>
  <c r="AA578" i="39"/>
  <c r="AA579" i="39"/>
  <c r="AA580" i="39"/>
  <c r="AA581" i="39"/>
  <c r="AA582" i="39"/>
  <c r="AA583" i="39"/>
  <c r="AA584" i="39"/>
  <c r="AA585" i="39"/>
  <c r="AA586" i="39"/>
  <c r="AA587" i="39"/>
  <c r="AA588" i="39"/>
  <c r="AA589" i="39"/>
  <c r="AA590" i="39"/>
  <c r="AA591" i="39"/>
  <c r="AA592" i="39"/>
  <c r="AA593" i="39"/>
  <c r="AA594" i="39"/>
  <c r="AA595" i="39"/>
  <c r="AA596" i="39"/>
  <c r="AA597" i="39"/>
  <c r="X8" i="39"/>
  <c r="X10" i="39"/>
  <c r="Y10" i="39" s="1"/>
  <c r="X11" i="39"/>
  <c r="X12" i="39"/>
  <c r="X14" i="39"/>
  <c r="AB14" i="39" s="1"/>
  <c r="AC14" i="39" s="1"/>
  <c r="X15" i="39"/>
  <c r="X16" i="39"/>
  <c r="X17" i="39"/>
  <c r="AB17" i="39" s="1"/>
  <c r="AC17" i="39" s="1"/>
  <c r="X18" i="39"/>
  <c r="X19" i="39"/>
  <c r="AB19" i="39" s="1"/>
  <c r="AC19" i="39" s="1"/>
  <c r="X20" i="39"/>
  <c r="X21" i="39"/>
  <c r="AB21" i="39" s="1"/>
  <c r="AC21" i="39" s="1"/>
  <c r="X22" i="39"/>
  <c r="AB22" i="39" s="1"/>
  <c r="AC22" i="39" s="1"/>
  <c r="X23" i="39"/>
  <c r="AB23" i="39" s="1"/>
  <c r="AC23" i="39" s="1"/>
  <c r="X24" i="39"/>
  <c r="X25" i="39"/>
  <c r="AB25" i="39" s="1"/>
  <c r="AC25" i="39" s="1"/>
  <c r="X26" i="39"/>
  <c r="X27" i="39"/>
  <c r="AB27" i="39" s="1"/>
  <c r="AC27" i="39" s="1"/>
  <c r="X28" i="39"/>
  <c r="X29" i="39"/>
  <c r="X30" i="39"/>
  <c r="AB30" i="39" s="1"/>
  <c r="AC30" i="39" s="1"/>
  <c r="X31" i="39"/>
  <c r="X32" i="39"/>
  <c r="X33" i="39"/>
  <c r="X34" i="39"/>
  <c r="Y34" i="39" s="1"/>
  <c r="X35" i="39"/>
  <c r="AB35" i="39" s="1"/>
  <c r="AC35" i="39" s="1"/>
  <c r="X36" i="39"/>
  <c r="X37" i="39"/>
  <c r="X38" i="39"/>
  <c r="AB38" i="39" s="1"/>
  <c r="AC38" i="39" s="1"/>
  <c r="X39" i="39"/>
  <c r="X40" i="39"/>
  <c r="Y40" i="39" s="1"/>
  <c r="X41" i="39"/>
  <c r="AB41" i="39" s="1"/>
  <c r="AC41" i="39" s="1"/>
  <c r="X42" i="39"/>
  <c r="AB42" i="39" s="1"/>
  <c r="AC42" i="39" s="1"/>
  <c r="X43" i="39"/>
  <c r="X44" i="39"/>
  <c r="X45" i="39"/>
  <c r="AB45" i="39" s="1"/>
  <c r="AC45" i="39" s="1"/>
  <c r="X46" i="39"/>
  <c r="X47" i="39"/>
  <c r="X49" i="39"/>
  <c r="AB49" i="39" s="1"/>
  <c r="AC49" i="39" s="1"/>
  <c r="X50" i="39"/>
  <c r="X51" i="39"/>
  <c r="AB51" i="39" s="1"/>
  <c r="AC51" i="39" s="1"/>
  <c r="X52" i="39"/>
  <c r="AB52" i="39" s="1"/>
  <c r="AC52" i="39" s="1"/>
  <c r="X53" i="39"/>
  <c r="X54" i="39"/>
  <c r="X55" i="39"/>
  <c r="AB55" i="39" s="1"/>
  <c r="AC55" i="39" s="1"/>
  <c r="X56" i="39"/>
  <c r="AB56" i="39" s="1"/>
  <c r="AC56" i="39" s="1"/>
  <c r="X57" i="39"/>
  <c r="AB57" i="39" s="1"/>
  <c r="AC57" i="39" s="1"/>
  <c r="X58" i="39"/>
  <c r="X59" i="39"/>
  <c r="AB59" i="39" s="1"/>
  <c r="AC59" i="39" s="1"/>
  <c r="X60" i="39"/>
  <c r="X61" i="39"/>
  <c r="AB61" i="39" s="1"/>
  <c r="AC61" i="39" s="1"/>
  <c r="X62" i="39"/>
  <c r="AB62" i="39" s="1"/>
  <c r="AC62" i="39" s="1"/>
  <c r="X63" i="39"/>
  <c r="AB63" i="39" s="1"/>
  <c r="AC63" i="39" s="1"/>
  <c r="X64" i="39"/>
  <c r="X65" i="39"/>
  <c r="AB65" i="39" s="1"/>
  <c r="AC65" i="39" s="1"/>
  <c r="X66" i="39"/>
  <c r="X67" i="39"/>
  <c r="AB67" i="39" s="1"/>
  <c r="AC67" i="39" s="1"/>
  <c r="X68" i="39"/>
  <c r="Y68" i="39" s="1"/>
  <c r="X69" i="39"/>
  <c r="AB69" i="39" s="1"/>
  <c r="AC69" i="39" s="1"/>
  <c r="X70" i="39"/>
  <c r="AB70" i="39" s="1"/>
  <c r="AC70" i="39" s="1"/>
  <c r="X71" i="39"/>
  <c r="AB71" i="39" s="1"/>
  <c r="AC71" i="39" s="1"/>
  <c r="X72" i="39"/>
  <c r="X73" i="39"/>
  <c r="AB73" i="39" s="1"/>
  <c r="AC73" i="39" s="1"/>
  <c r="X74" i="39"/>
  <c r="X75" i="39"/>
  <c r="X76" i="39"/>
  <c r="AB76" i="39" s="1"/>
  <c r="AC76" i="39" s="1"/>
  <c r="X77" i="39"/>
  <c r="X78" i="39"/>
  <c r="X79" i="39"/>
  <c r="X80" i="39"/>
  <c r="X81" i="39"/>
  <c r="AB81" i="39" s="1"/>
  <c r="AC81" i="39" s="1"/>
  <c r="X96" i="39"/>
  <c r="X97" i="39"/>
  <c r="X98" i="39"/>
  <c r="AB98" i="39" s="1"/>
  <c r="AC98" i="39" s="1"/>
  <c r="X99" i="39"/>
  <c r="AB99" i="39" s="1"/>
  <c r="AC99" i="39" s="1"/>
  <c r="X100" i="39"/>
  <c r="X101" i="39"/>
  <c r="AB101" i="39" s="1"/>
  <c r="AC101" i="39" s="1"/>
  <c r="X102" i="39"/>
  <c r="AB102" i="39" s="1"/>
  <c r="AC102" i="39" s="1"/>
  <c r="X103" i="39"/>
  <c r="AB103" i="39" s="1"/>
  <c r="AC103" i="39" s="1"/>
  <c r="X104" i="39"/>
  <c r="X105" i="39"/>
  <c r="Y105" i="39" s="1"/>
  <c r="X106" i="39"/>
  <c r="AB106" i="39" s="1"/>
  <c r="AC106" i="39" s="1"/>
  <c r="X107" i="39"/>
  <c r="X108" i="39"/>
  <c r="Y108" i="39" s="1"/>
  <c r="X109" i="39"/>
  <c r="X110" i="39"/>
  <c r="X111" i="39"/>
  <c r="X112" i="39"/>
  <c r="X113" i="39"/>
  <c r="X114" i="39"/>
  <c r="AB114" i="39" s="1"/>
  <c r="AC114" i="39" s="1"/>
  <c r="X115" i="39"/>
  <c r="AB115" i="39" s="1"/>
  <c r="AC115" i="39" s="1"/>
  <c r="X116" i="39"/>
  <c r="X117" i="39"/>
  <c r="AB117" i="39" s="1"/>
  <c r="AC117" i="39" s="1"/>
  <c r="X118" i="39"/>
  <c r="AB118" i="39" s="1"/>
  <c r="AC118" i="39" s="1"/>
  <c r="X119" i="39"/>
  <c r="AB119" i="39" s="1"/>
  <c r="AC119" i="39" s="1"/>
  <c r="X120" i="39"/>
  <c r="AB120" i="39" s="1"/>
  <c r="AC120" i="39" s="1"/>
  <c r="X121" i="39"/>
  <c r="X122" i="39"/>
  <c r="AB122" i="39" s="1"/>
  <c r="AC122" i="39" s="1"/>
  <c r="X123" i="39"/>
  <c r="X124" i="39"/>
  <c r="X125" i="39"/>
  <c r="X126" i="39"/>
  <c r="X127" i="39"/>
  <c r="Y127" i="39" s="1"/>
  <c r="X128" i="39"/>
  <c r="AB128" i="39" s="1"/>
  <c r="AC128" i="39" s="1"/>
  <c r="X129" i="39"/>
  <c r="AB129" i="39" s="1"/>
  <c r="AC129" i="39" s="1"/>
  <c r="X130" i="39"/>
  <c r="AB130" i="39" s="1"/>
  <c r="AC130" i="39" s="1"/>
  <c r="X131" i="39"/>
  <c r="AB131" i="39" s="1"/>
  <c r="AC131" i="39" s="1"/>
  <c r="X132" i="39"/>
  <c r="X133" i="39"/>
  <c r="Y133" i="39" s="1"/>
  <c r="X134" i="39"/>
  <c r="X135" i="39"/>
  <c r="AB135" i="39" s="1"/>
  <c r="AC135" i="39" s="1"/>
  <c r="X136" i="39"/>
  <c r="AB136" i="39" s="1"/>
  <c r="AC136" i="39" s="1"/>
  <c r="X137" i="39"/>
  <c r="AB137" i="39" s="1"/>
  <c r="AC137" i="39" s="1"/>
  <c r="X138" i="39"/>
  <c r="AB138" i="39" s="1"/>
  <c r="AC138" i="39" s="1"/>
  <c r="X139" i="39"/>
  <c r="AB139" i="39" s="1"/>
  <c r="AC139" i="39" s="1"/>
  <c r="X140" i="39"/>
  <c r="X141" i="39"/>
  <c r="AB141" i="39" s="1"/>
  <c r="AC141" i="39" s="1"/>
  <c r="X142" i="39"/>
  <c r="X143" i="39"/>
  <c r="X144" i="39"/>
  <c r="X145" i="39"/>
  <c r="Y145" i="39" s="1"/>
  <c r="X146" i="39"/>
  <c r="AB146" i="39" s="1"/>
  <c r="AC146" i="39" s="1"/>
  <c r="X147" i="39"/>
  <c r="X148" i="39"/>
  <c r="Y148" i="39" s="1"/>
  <c r="X149" i="39"/>
  <c r="Y149" i="39" s="1"/>
  <c r="X150" i="39"/>
  <c r="AB150" i="39" s="1"/>
  <c r="AC150" i="39" s="1"/>
  <c r="X151" i="39"/>
  <c r="X152" i="39"/>
  <c r="X153" i="39"/>
  <c r="AB153" i="39" s="1"/>
  <c r="AC153" i="39" s="1"/>
  <c r="X154" i="39"/>
  <c r="X155" i="39"/>
  <c r="Y155" i="39" s="1"/>
  <c r="X156" i="39"/>
  <c r="Y156" i="39" s="1"/>
  <c r="X157" i="39"/>
  <c r="X158" i="39"/>
  <c r="AB158" i="39" s="1"/>
  <c r="AC158" i="39" s="1"/>
  <c r="X159" i="39"/>
  <c r="X160" i="39"/>
  <c r="X161" i="39"/>
  <c r="AB161" i="39" s="1"/>
  <c r="AC161" i="39" s="1"/>
  <c r="X162" i="39"/>
  <c r="AB162" i="39" s="1"/>
  <c r="AC162" i="39" s="1"/>
  <c r="X163" i="39"/>
  <c r="Y163" i="39" s="1"/>
  <c r="X164" i="39"/>
  <c r="AB164" i="39" s="1"/>
  <c r="AC164" i="39" s="1"/>
  <c r="X165" i="39"/>
  <c r="AB165" i="39" s="1"/>
  <c r="AC165" i="39" s="1"/>
  <c r="X166" i="39"/>
  <c r="Y166" i="39" s="1"/>
  <c r="X167" i="39"/>
  <c r="X168" i="39"/>
  <c r="X169" i="39"/>
  <c r="AB169" i="39" s="1"/>
  <c r="AC169" i="39" s="1"/>
  <c r="X170" i="39"/>
  <c r="X171" i="39"/>
  <c r="X172" i="39"/>
  <c r="X173" i="39"/>
  <c r="X181" i="39"/>
  <c r="X182" i="39"/>
  <c r="Y182" i="39" s="1"/>
  <c r="X183" i="39"/>
  <c r="AB183" i="39" s="1"/>
  <c r="AC183" i="39" s="1"/>
  <c r="X184" i="39"/>
  <c r="AB184" i="39" s="1"/>
  <c r="AC184" i="39" s="1"/>
  <c r="X185" i="39"/>
  <c r="AB185" i="39" s="1"/>
  <c r="AC185" i="39" s="1"/>
  <c r="X186" i="39"/>
  <c r="AB186" i="39" s="1"/>
  <c r="AC186" i="39" s="1"/>
  <c r="X187" i="39"/>
  <c r="X188" i="39"/>
  <c r="AB188" i="39" s="1"/>
  <c r="AC188" i="39" s="1"/>
  <c r="X189" i="39"/>
  <c r="AB189" i="39" s="1"/>
  <c r="AC189" i="39" s="1"/>
  <c r="X190" i="39"/>
  <c r="X191" i="39"/>
  <c r="X192" i="39"/>
  <c r="X193" i="39"/>
  <c r="X194" i="39"/>
  <c r="AB194" i="39" s="1"/>
  <c r="AC194" i="39" s="1"/>
  <c r="X195" i="39"/>
  <c r="AB195" i="39" s="1"/>
  <c r="AC195" i="39" s="1"/>
  <c r="X196" i="39"/>
  <c r="AB196" i="39" s="1"/>
  <c r="AC196" i="39" s="1"/>
  <c r="X197" i="39"/>
  <c r="AB197" i="39" s="1"/>
  <c r="AC197" i="39" s="1"/>
  <c r="X198" i="39"/>
  <c r="AB198" i="39" s="1"/>
  <c r="AC198" i="39" s="1"/>
  <c r="X199" i="39"/>
  <c r="AB199" i="39" s="1"/>
  <c r="AC199" i="39" s="1"/>
  <c r="X200" i="39"/>
  <c r="Y200" i="39" s="1"/>
  <c r="X201" i="39"/>
  <c r="AB201" i="39" s="1"/>
  <c r="AC201" i="39" s="1"/>
  <c r="X202" i="39"/>
  <c r="AB202" i="39" s="1"/>
  <c r="AC202" i="39" s="1"/>
  <c r="X203" i="39"/>
  <c r="AB203" i="39" s="1"/>
  <c r="AC203" i="39" s="1"/>
  <c r="X204" i="39"/>
  <c r="AB204" i="39" s="1"/>
  <c r="AC204" i="39" s="1"/>
  <c r="AD204" i="39" s="1"/>
  <c r="X205" i="39"/>
  <c r="AB205" i="39" s="1"/>
  <c r="AC205" i="39" s="1"/>
  <c r="X206" i="39"/>
  <c r="Y206" i="39" s="1"/>
  <c r="X207" i="39"/>
  <c r="AB207" i="39" s="1"/>
  <c r="AC207" i="39" s="1"/>
  <c r="X208" i="39"/>
  <c r="X209" i="39"/>
  <c r="AB209" i="39" s="1"/>
  <c r="AC209" i="39" s="1"/>
  <c r="X210" i="39"/>
  <c r="Y210" i="39" s="1"/>
  <c r="X211" i="39"/>
  <c r="AB211" i="39" s="1"/>
  <c r="AC211" i="39" s="1"/>
  <c r="AD211" i="39" s="1"/>
  <c r="X212" i="39"/>
  <c r="AB212" i="39" s="1"/>
  <c r="AC212" i="39" s="1"/>
  <c r="X213" i="39"/>
  <c r="Y213" i="39" s="1"/>
  <c r="X214" i="39"/>
  <c r="X215" i="39"/>
  <c r="AB215" i="39" s="1"/>
  <c r="AC215" i="39" s="1"/>
  <c r="X216" i="39"/>
  <c r="X217" i="39"/>
  <c r="X218" i="39"/>
  <c r="X219" i="39"/>
  <c r="X220" i="39"/>
  <c r="AB220" i="39" s="1"/>
  <c r="AC220" i="39" s="1"/>
  <c r="X221" i="39"/>
  <c r="AB221" i="39" s="1"/>
  <c r="AC221" i="39" s="1"/>
  <c r="X222" i="39"/>
  <c r="X223" i="39"/>
  <c r="AB223" i="39" s="1"/>
  <c r="AC223" i="39" s="1"/>
  <c r="X224" i="39"/>
  <c r="X225" i="39"/>
  <c r="AB225" i="39" s="1"/>
  <c r="AC225" i="39" s="1"/>
  <c r="X226" i="39"/>
  <c r="X227" i="39"/>
  <c r="X228" i="39"/>
  <c r="AB228" i="39" s="1"/>
  <c r="AC228" i="39" s="1"/>
  <c r="X229" i="39"/>
  <c r="X230" i="39"/>
  <c r="X231" i="39"/>
  <c r="X232" i="39"/>
  <c r="AB232" i="39" s="1"/>
  <c r="AC232" i="39" s="1"/>
  <c r="X233" i="39"/>
  <c r="AB233" i="39" s="1"/>
  <c r="AC233" i="39" s="1"/>
  <c r="X234" i="39"/>
  <c r="X235" i="39"/>
  <c r="X236" i="39"/>
  <c r="AB236" i="39" s="1"/>
  <c r="AC236" i="39" s="1"/>
  <c r="X237" i="39"/>
  <c r="AB237" i="39" s="1"/>
  <c r="AC237" i="39" s="1"/>
  <c r="X238" i="39"/>
  <c r="X239" i="39"/>
  <c r="AB239" i="39" s="1"/>
  <c r="AC239" i="39" s="1"/>
  <c r="X240" i="39"/>
  <c r="AB240" i="39" s="1"/>
  <c r="AC240" i="39" s="1"/>
  <c r="X241" i="39"/>
  <c r="AB241" i="39" s="1"/>
  <c r="AC241" i="39" s="1"/>
  <c r="AD241" i="39" s="1"/>
  <c r="X242" i="39"/>
  <c r="X243" i="39"/>
  <c r="Y243" i="39" s="1"/>
  <c r="X244" i="39"/>
  <c r="AB244" i="39" s="1"/>
  <c r="AC244" i="39" s="1"/>
  <c r="X245" i="39"/>
  <c r="X246" i="39"/>
  <c r="X247" i="39"/>
  <c r="Y247" i="39" s="1"/>
  <c r="X248" i="39"/>
  <c r="AB248" i="39" s="1"/>
  <c r="AC248" i="39" s="1"/>
  <c r="X249" i="39"/>
  <c r="X250" i="39"/>
  <c r="AB250" i="39" s="1"/>
  <c r="AC250" i="39" s="1"/>
  <c r="X251" i="39"/>
  <c r="X252" i="39"/>
  <c r="AB252" i="39" s="1"/>
  <c r="AC252" i="39" s="1"/>
  <c r="X253" i="39"/>
  <c r="AB253" i="39" s="1"/>
  <c r="AC253" i="39" s="1"/>
  <c r="AD253" i="39" s="1"/>
  <c r="X254" i="39"/>
  <c r="X255" i="39"/>
  <c r="Y255" i="39" s="1"/>
  <c r="X256" i="39"/>
  <c r="X257" i="39"/>
  <c r="AB257" i="39" s="1"/>
  <c r="AC257" i="39" s="1"/>
  <c r="X258" i="39"/>
  <c r="AB258" i="39" s="1"/>
  <c r="AC258" i="39" s="1"/>
  <c r="AD258" i="39" s="1"/>
  <c r="X259" i="39"/>
  <c r="AB259" i="39" s="1"/>
  <c r="AC259" i="39" s="1"/>
  <c r="X260" i="39"/>
  <c r="AB260" i="39" s="1"/>
  <c r="AC260" i="39" s="1"/>
  <c r="X261" i="39"/>
  <c r="X262" i="39"/>
  <c r="X263" i="39"/>
  <c r="AB263" i="39" s="1"/>
  <c r="AC263" i="39" s="1"/>
  <c r="X264" i="39"/>
  <c r="X265" i="39"/>
  <c r="AB265" i="39" s="1"/>
  <c r="AC265" i="39" s="1"/>
  <c r="X266" i="39"/>
  <c r="AB266" i="39" s="1"/>
  <c r="AC266" i="39" s="1"/>
  <c r="X267" i="39"/>
  <c r="AB267" i="39" s="1"/>
  <c r="AC267" i="39" s="1"/>
  <c r="X268" i="39"/>
  <c r="Y268" i="39" s="1"/>
  <c r="X269" i="39"/>
  <c r="AB269" i="39" s="1"/>
  <c r="AC269" i="39" s="1"/>
  <c r="X270" i="39"/>
  <c r="X271" i="39"/>
  <c r="Y271" i="39" s="1"/>
  <c r="X272" i="39"/>
  <c r="Y272" i="39" s="1"/>
  <c r="X273" i="39"/>
  <c r="X274" i="39"/>
  <c r="X275" i="39"/>
  <c r="AB275" i="39" s="1"/>
  <c r="AC275" i="39" s="1"/>
  <c r="X276" i="39"/>
  <c r="AB276" i="39" s="1"/>
  <c r="AC276" i="39" s="1"/>
  <c r="X277" i="39"/>
  <c r="Y277" i="39" s="1"/>
  <c r="X278" i="39"/>
  <c r="X279" i="39"/>
  <c r="Y279" i="39" s="1"/>
  <c r="X280" i="39"/>
  <c r="X281" i="39"/>
  <c r="AB281" i="39" s="1"/>
  <c r="AC281" i="39" s="1"/>
  <c r="X282" i="39"/>
  <c r="Y282" i="39" s="1"/>
  <c r="X283" i="39"/>
  <c r="X284" i="39"/>
  <c r="X285" i="39"/>
  <c r="AB285" i="39" s="1"/>
  <c r="AC285" i="39" s="1"/>
  <c r="X286" i="39"/>
  <c r="X287" i="39"/>
  <c r="Y287" i="39" s="1"/>
  <c r="X288" i="39"/>
  <c r="X289" i="39"/>
  <c r="AB289" i="39" s="1"/>
  <c r="AC289" i="39" s="1"/>
  <c r="X290" i="39"/>
  <c r="X291" i="39"/>
  <c r="Y291" i="39" s="1"/>
  <c r="X292" i="39"/>
  <c r="AB292" i="39" s="1"/>
  <c r="AC292" i="39" s="1"/>
  <c r="X293" i="39"/>
  <c r="X294" i="39"/>
  <c r="Y294" i="39" s="1"/>
  <c r="X295" i="39"/>
  <c r="AB295" i="39" s="1"/>
  <c r="AC295" i="39" s="1"/>
  <c r="X296" i="39"/>
  <c r="AB296" i="39" s="1"/>
  <c r="AC296" i="39" s="1"/>
  <c r="X297" i="39"/>
  <c r="X298" i="39"/>
  <c r="X299" i="39"/>
  <c r="X300" i="39"/>
  <c r="AB300" i="39" s="1"/>
  <c r="AC300" i="39" s="1"/>
  <c r="X301" i="39"/>
  <c r="AB301" i="39" s="1"/>
  <c r="AC301" i="39" s="1"/>
  <c r="X302" i="39"/>
  <c r="X303" i="39"/>
  <c r="AB303" i="39" s="1"/>
  <c r="AC303" i="39" s="1"/>
  <c r="X304" i="39"/>
  <c r="AB304" i="39" s="1"/>
  <c r="AC304" i="39" s="1"/>
  <c r="X305" i="39"/>
  <c r="X306" i="39"/>
  <c r="X307" i="39"/>
  <c r="X308" i="39"/>
  <c r="AB308" i="39" s="1"/>
  <c r="AC308" i="39" s="1"/>
  <c r="AD308" i="39" s="1"/>
  <c r="X309" i="39"/>
  <c r="X310" i="39"/>
  <c r="X311" i="39"/>
  <c r="X312" i="39"/>
  <c r="AB312" i="39" s="1"/>
  <c r="AC312" i="39" s="1"/>
  <c r="AD312" i="39" s="1"/>
  <c r="X313" i="39"/>
  <c r="Y313" i="39" s="1"/>
  <c r="X314" i="39"/>
  <c r="AB314" i="39" s="1"/>
  <c r="AC314" i="39" s="1"/>
  <c r="X315" i="39"/>
  <c r="X316" i="39"/>
  <c r="AB316" i="39" s="1"/>
  <c r="AC316" i="39" s="1"/>
  <c r="X317" i="39"/>
  <c r="AB317" i="39" s="1"/>
  <c r="AC317" i="39" s="1"/>
  <c r="X318" i="39"/>
  <c r="X319" i="39"/>
  <c r="AB319" i="39" s="1"/>
  <c r="AC319" i="39" s="1"/>
  <c r="X320" i="39"/>
  <c r="X321" i="39"/>
  <c r="AB321" i="39" s="1"/>
  <c r="AC321" i="39" s="1"/>
  <c r="X322" i="39"/>
  <c r="AB322" i="39" s="1"/>
  <c r="AC322" i="39" s="1"/>
  <c r="X323" i="39"/>
  <c r="AB323" i="39" s="1"/>
  <c r="AC323" i="39" s="1"/>
  <c r="X324" i="39"/>
  <c r="Y324" i="39" s="1"/>
  <c r="X325" i="39"/>
  <c r="Y325" i="39" s="1"/>
  <c r="X326" i="39"/>
  <c r="X327" i="39"/>
  <c r="AB327" i="39" s="1"/>
  <c r="AC327" i="39" s="1"/>
  <c r="X328" i="39"/>
  <c r="X329" i="39"/>
  <c r="AB329" i="39" s="1"/>
  <c r="AC329" i="39" s="1"/>
  <c r="X330" i="39"/>
  <c r="AB330" i="39" s="1"/>
  <c r="AC330" i="39" s="1"/>
  <c r="X331" i="39"/>
  <c r="Y331" i="39" s="1"/>
  <c r="X332" i="39"/>
  <c r="AB332" i="39" s="1"/>
  <c r="AC332" i="39" s="1"/>
  <c r="AD332" i="39" s="1"/>
  <c r="X333" i="39"/>
  <c r="AB333" i="39" s="1"/>
  <c r="AC333" i="39" s="1"/>
  <c r="X334" i="39"/>
  <c r="Y334" i="39" s="1"/>
  <c r="X335" i="39"/>
  <c r="AB335" i="39" s="1"/>
  <c r="AC335" i="39" s="1"/>
  <c r="X336" i="39"/>
  <c r="X337" i="39"/>
  <c r="AB337" i="39" s="1"/>
  <c r="AC337" i="39" s="1"/>
  <c r="X338" i="39"/>
  <c r="X339" i="39"/>
  <c r="AB339" i="39" s="1"/>
  <c r="AC339" i="39" s="1"/>
  <c r="X340" i="39"/>
  <c r="AB340" i="39" s="1"/>
  <c r="AC340" i="39" s="1"/>
  <c r="X341" i="39"/>
  <c r="AB341" i="39" s="1"/>
  <c r="AC341" i="39" s="1"/>
  <c r="X342" i="39"/>
  <c r="X343" i="39"/>
  <c r="Y343" i="39" s="1"/>
  <c r="X344" i="39"/>
  <c r="X345" i="39"/>
  <c r="X346" i="39"/>
  <c r="X347" i="39"/>
  <c r="X348" i="39"/>
  <c r="AB348" i="39" s="1"/>
  <c r="AC348" i="39" s="1"/>
  <c r="X349" i="39"/>
  <c r="X350" i="39"/>
  <c r="Y350" i="39" s="1"/>
  <c r="X351" i="39"/>
  <c r="AB351" i="39" s="1"/>
  <c r="AC351" i="39" s="1"/>
  <c r="X352" i="39"/>
  <c r="X353" i="39"/>
  <c r="AB353" i="39" s="1"/>
  <c r="AC353" i="39" s="1"/>
  <c r="X354" i="39"/>
  <c r="X355" i="39"/>
  <c r="X356" i="39"/>
  <c r="Y356" i="39" s="1"/>
  <c r="X357" i="39"/>
  <c r="AB357" i="39" s="1"/>
  <c r="AC357" i="39" s="1"/>
  <c r="X358" i="39"/>
  <c r="Y358" i="39" s="1"/>
  <c r="X359" i="39"/>
  <c r="AB359" i="39" s="1"/>
  <c r="AC359" i="39" s="1"/>
  <c r="X360" i="39"/>
  <c r="AB360" i="39" s="1"/>
  <c r="AC360" i="39" s="1"/>
  <c r="X361" i="39"/>
  <c r="AB361" i="39" s="1"/>
  <c r="AC361" i="39" s="1"/>
  <c r="X362" i="39"/>
  <c r="X363" i="39"/>
  <c r="AB363" i="39" s="1"/>
  <c r="AC363" i="39" s="1"/>
  <c r="AD363" i="39" s="1"/>
  <c r="X364" i="39"/>
  <c r="X365" i="39"/>
  <c r="X366" i="39"/>
  <c r="X367" i="39"/>
  <c r="AB367" i="39" s="1"/>
  <c r="AC367" i="39" s="1"/>
  <c r="X368" i="39"/>
  <c r="AB368" i="39" s="1"/>
  <c r="AC368" i="39" s="1"/>
  <c r="X369" i="39"/>
  <c r="X370" i="39"/>
  <c r="AB370" i="39" s="1"/>
  <c r="AC370" i="39" s="1"/>
  <c r="X371" i="39"/>
  <c r="AB371" i="39" s="1"/>
  <c r="AC371" i="39" s="1"/>
  <c r="X372" i="39"/>
  <c r="Y372" i="39" s="1"/>
  <c r="X373" i="39"/>
  <c r="X374" i="39"/>
  <c r="AB374" i="39" s="1"/>
  <c r="AC374" i="39" s="1"/>
  <c r="X375" i="39"/>
  <c r="X376" i="39"/>
  <c r="AB376" i="39" s="1"/>
  <c r="AC376" i="39" s="1"/>
  <c r="X377" i="39"/>
  <c r="Y377" i="39" s="1"/>
  <c r="X378" i="39"/>
  <c r="AB378" i="39" s="1"/>
  <c r="AC378" i="39" s="1"/>
  <c r="X379" i="39"/>
  <c r="AB379" i="39" s="1"/>
  <c r="AC379" i="39" s="1"/>
  <c r="X380" i="39"/>
  <c r="Y380" i="39" s="1"/>
  <c r="X381" i="39"/>
  <c r="AB381" i="39" s="1"/>
  <c r="AC381" i="39" s="1"/>
  <c r="X382" i="39"/>
  <c r="X383" i="39"/>
  <c r="AB383" i="39" s="1"/>
  <c r="AC383" i="39" s="1"/>
  <c r="AD383" i="39" s="1"/>
  <c r="X384" i="39"/>
  <c r="Y384" i="39" s="1"/>
  <c r="X385" i="39"/>
  <c r="AB385" i="39" s="1"/>
  <c r="AC385" i="39" s="1"/>
  <c r="X386" i="39"/>
  <c r="X387" i="39"/>
  <c r="X388" i="39"/>
  <c r="AB388" i="39" s="1"/>
  <c r="AC388" i="39" s="1"/>
  <c r="X389" i="39"/>
  <c r="Y389" i="39" s="1"/>
  <c r="X390" i="39"/>
  <c r="AB390" i="39" s="1"/>
  <c r="AC390" i="39" s="1"/>
  <c r="X391" i="39"/>
  <c r="AB391" i="39" s="1"/>
  <c r="AC391" i="39" s="1"/>
  <c r="X392" i="39"/>
  <c r="AB392" i="39" s="1"/>
  <c r="AC392" i="39" s="1"/>
  <c r="X393" i="39"/>
  <c r="AB393" i="39" s="1"/>
  <c r="AC393" i="39" s="1"/>
  <c r="X394" i="39"/>
  <c r="AB394" i="39" s="1"/>
  <c r="AC394" i="39" s="1"/>
  <c r="X395" i="39"/>
  <c r="Y395" i="39" s="1"/>
  <c r="X396" i="39"/>
  <c r="AB396" i="39" s="1"/>
  <c r="AC396" i="39" s="1"/>
  <c r="X397" i="39"/>
  <c r="X398" i="39"/>
  <c r="AB398" i="39" s="1"/>
  <c r="AC398" i="39" s="1"/>
  <c r="X399" i="39"/>
  <c r="X400" i="39"/>
  <c r="AB400" i="39" s="1"/>
  <c r="AC400" i="39" s="1"/>
  <c r="X401" i="39"/>
  <c r="AB401" i="39" s="1"/>
  <c r="AC401" i="39" s="1"/>
  <c r="X402" i="39"/>
  <c r="X403" i="39"/>
  <c r="AB403" i="39" s="1"/>
  <c r="AC403" i="39" s="1"/>
  <c r="X404" i="39"/>
  <c r="X405" i="39"/>
  <c r="X406" i="39"/>
  <c r="X407" i="39"/>
  <c r="X408" i="39"/>
  <c r="Y408" i="39" s="1"/>
  <c r="X409" i="39"/>
  <c r="X410" i="39"/>
  <c r="X411" i="39"/>
  <c r="AB411" i="39" s="1"/>
  <c r="AC411" i="39" s="1"/>
  <c r="X412" i="39"/>
  <c r="Y412" i="39" s="1"/>
  <c r="X413" i="39"/>
  <c r="AB413" i="39" s="1"/>
  <c r="AC413" i="39" s="1"/>
  <c r="X414" i="39"/>
  <c r="X415" i="39"/>
  <c r="X416" i="39"/>
  <c r="AB416" i="39" s="1"/>
  <c r="AC416" i="39" s="1"/>
  <c r="X417" i="39"/>
  <c r="AB417" i="39" s="1"/>
  <c r="AC417" i="39" s="1"/>
  <c r="X418" i="39"/>
  <c r="Y418" i="39" s="1"/>
  <c r="X419" i="39"/>
  <c r="AB419" i="39" s="1"/>
  <c r="AC419" i="39" s="1"/>
  <c r="X420" i="39"/>
  <c r="AB420" i="39" s="1"/>
  <c r="AC420" i="39" s="1"/>
  <c r="X421" i="39"/>
  <c r="AB421" i="39" s="1"/>
  <c r="AC421" i="39" s="1"/>
  <c r="X422" i="39"/>
  <c r="X423" i="39"/>
  <c r="X424" i="39"/>
  <c r="AB424" i="39" s="1"/>
  <c r="AC424" i="39" s="1"/>
  <c r="X425" i="39"/>
  <c r="Y425" i="39" s="1"/>
  <c r="X426" i="39"/>
  <c r="Y426" i="39" s="1"/>
  <c r="X427" i="39"/>
  <c r="X428" i="39"/>
  <c r="AB428" i="39" s="1"/>
  <c r="AC428" i="39" s="1"/>
  <c r="X429" i="39"/>
  <c r="X430" i="39"/>
  <c r="X431" i="39"/>
  <c r="X432" i="39"/>
  <c r="AB432" i="39" s="1"/>
  <c r="AC432" i="39" s="1"/>
  <c r="X433" i="39"/>
  <c r="AB433" i="39" s="1"/>
  <c r="AC433" i="39" s="1"/>
  <c r="X434" i="39"/>
  <c r="X435" i="39"/>
  <c r="AB435" i="39" s="1"/>
  <c r="AC435" i="39" s="1"/>
  <c r="X436" i="39"/>
  <c r="AB436" i="39" s="1"/>
  <c r="AC436" i="39" s="1"/>
  <c r="AD436" i="39" s="1"/>
  <c r="X437" i="39"/>
  <c r="AB437" i="39" s="1"/>
  <c r="AC437" i="39" s="1"/>
  <c r="AD437" i="39" s="1"/>
  <c r="X438" i="39"/>
  <c r="AB438" i="39" s="1"/>
  <c r="AC438" i="39" s="1"/>
  <c r="AD438" i="39" s="1"/>
  <c r="X439" i="39"/>
  <c r="X440" i="39"/>
  <c r="AB440" i="39" s="1"/>
  <c r="AC440" i="39" s="1"/>
  <c r="X441" i="39"/>
  <c r="X442" i="39"/>
  <c r="X443" i="39"/>
  <c r="X444" i="39"/>
  <c r="X445" i="39"/>
  <c r="X446" i="39"/>
  <c r="AB446" i="39" s="1"/>
  <c r="AC446" i="39" s="1"/>
  <c r="X447" i="39"/>
  <c r="AB447" i="39" s="1"/>
  <c r="AC447" i="39" s="1"/>
  <c r="X448" i="39"/>
  <c r="AB448" i="39" s="1"/>
  <c r="AC448" i="39" s="1"/>
  <c r="X449" i="39"/>
  <c r="AB449" i="39" s="1"/>
  <c r="AC449" i="39" s="1"/>
  <c r="X450" i="39"/>
  <c r="X451" i="39"/>
  <c r="AB451" i="39" s="1"/>
  <c r="AC451" i="39" s="1"/>
  <c r="X452" i="39"/>
  <c r="X453" i="39"/>
  <c r="AB453" i="39" s="1"/>
  <c r="AC453" i="39" s="1"/>
  <c r="X454" i="39"/>
  <c r="AB454" i="39" s="1"/>
  <c r="AC454" i="39" s="1"/>
  <c r="X455" i="39"/>
  <c r="AB455" i="39" s="1"/>
  <c r="AC455" i="39" s="1"/>
  <c r="X456" i="39"/>
  <c r="AB456" i="39" s="1"/>
  <c r="AC456" i="39" s="1"/>
  <c r="X457" i="39"/>
  <c r="X458" i="39"/>
  <c r="X459" i="39"/>
  <c r="AB459" i="39" s="1"/>
  <c r="AC459" i="39" s="1"/>
  <c r="X460" i="39"/>
  <c r="X461" i="39"/>
  <c r="X462" i="39"/>
  <c r="X463" i="39"/>
  <c r="AB463" i="39" s="1"/>
  <c r="AC463" i="39" s="1"/>
  <c r="X464" i="39"/>
  <c r="AB464" i="39" s="1"/>
  <c r="AC464" i="39" s="1"/>
  <c r="AD464" i="39" s="1"/>
  <c r="X465" i="39"/>
  <c r="Y465" i="39" s="1"/>
  <c r="X466" i="39"/>
  <c r="X467" i="39"/>
  <c r="AB467" i="39" s="1"/>
  <c r="AC467" i="39" s="1"/>
  <c r="X468" i="39"/>
  <c r="X469" i="39"/>
  <c r="AB469" i="39" s="1"/>
  <c r="AC469" i="39" s="1"/>
  <c r="X470" i="39"/>
  <c r="X471" i="39"/>
  <c r="X472" i="39"/>
  <c r="Y472" i="39" s="1"/>
  <c r="X473" i="39"/>
  <c r="AB473" i="39" s="1"/>
  <c r="AC473" i="39" s="1"/>
  <c r="X474" i="39"/>
  <c r="X475" i="39"/>
  <c r="AB475" i="39" s="1"/>
  <c r="AC475" i="39" s="1"/>
  <c r="X476" i="39"/>
  <c r="X477" i="39"/>
  <c r="Y477" i="39" s="1"/>
  <c r="X478" i="39"/>
  <c r="X479" i="39"/>
  <c r="X480" i="39"/>
  <c r="Y480" i="39" s="1"/>
  <c r="X481" i="39"/>
  <c r="Y481" i="39" s="1"/>
  <c r="X482" i="39"/>
  <c r="Y482" i="39" s="1"/>
  <c r="X483" i="39"/>
  <c r="X484" i="39"/>
  <c r="AB484" i="39" s="1"/>
  <c r="AC484" i="39" s="1"/>
  <c r="X485" i="39"/>
  <c r="AB485" i="39" s="1"/>
  <c r="AC485" i="39" s="1"/>
  <c r="X486" i="39"/>
  <c r="X487" i="39"/>
  <c r="X488" i="39"/>
  <c r="AB488" i="39" s="1"/>
  <c r="AC488" i="39" s="1"/>
  <c r="X489" i="39"/>
  <c r="Y489" i="39" s="1"/>
  <c r="X490" i="39"/>
  <c r="X491" i="39"/>
  <c r="AB491" i="39" s="1"/>
  <c r="AC491" i="39" s="1"/>
  <c r="X492" i="39"/>
  <c r="Y492" i="39" s="1"/>
  <c r="X493" i="39"/>
  <c r="AB493" i="39" s="1"/>
  <c r="AC493" i="39" s="1"/>
  <c r="X494" i="39"/>
  <c r="X495" i="39"/>
  <c r="Y495" i="39" s="1"/>
  <c r="X496" i="39"/>
  <c r="Y496" i="39" s="1"/>
  <c r="X497" i="39"/>
  <c r="Y497" i="39" s="1"/>
  <c r="X498" i="39"/>
  <c r="X499" i="39"/>
  <c r="X500" i="39"/>
  <c r="X501" i="39"/>
  <c r="AB501" i="39" s="1"/>
  <c r="AC501" i="39" s="1"/>
  <c r="X502" i="39"/>
  <c r="AB502" i="39" s="1"/>
  <c r="AC502" i="39" s="1"/>
  <c r="X503" i="39"/>
  <c r="Y503" i="39" s="1"/>
  <c r="X504" i="39"/>
  <c r="AB504" i="39" s="1"/>
  <c r="AC504" i="39" s="1"/>
  <c r="X505" i="39"/>
  <c r="AB505" i="39" s="1"/>
  <c r="AC505" i="39" s="1"/>
  <c r="X506" i="39"/>
  <c r="X507" i="39"/>
  <c r="AB507" i="39" s="1"/>
  <c r="AC507" i="39" s="1"/>
  <c r="X508" i="39"/>
  <c r="X509" i="39"/>
  <c r="X510" i="39"/>
  <c r="AB510" i="39" s="1"/>
  <c r="AC510" i="39" s="1"/>
  <c r="X511" i="39"/>
  <c r="AB511" i="39" s="1"/>
  <c r="AC511" i="39" s="1"/>
  <c r="X512" i="39"/>
  <c r="Y512" i="39" s="1"/>
  <c r="X513" i="39"/>
  <c r="X514" i="39"/>
  <c r="Y514" i="39" s="1"/>
  <c r="X515" i="39"/>
  <c r="AB515" i="39" s="1"/>
  <c r="AC515" i="39" s="1"/>
  <c r="X516" i="39"/>
  <c r="X517" i="39"/>
  <c r="X518" i="39"/>
  <c r="AB518" i="39" s="1"/>
  <c r="AC518" i="39" s="1"/>
  <c r="X519" i="39"/>
  <c r="AB519" i="39" s="1"/>
  <c r="AC519" i="39" s="1"/>
  <c r="X520" i="39"/>
  <c r="AB520" i="39" s="1"/>
  <c r="AC520" i="39" s="1"/>
  <c r="X521" i="39"/>
  <c r="AB521" i="39" s="1"/>
  <c r="AC521" i="39" s="1"/>
  <c r="X522" i="39"/>
  <c r="Y522" i="39" s="1"/>
  <c r="X523" i="39"/>
  <c r="Y523" i="39" s="1"/>
  <c r="X524" i="39"/>
  <c r="X525" i="39"/>
  <c r="AB525" i="39" s="1"/>
  <c r="AC525" i="39" s="1"/>
  <c r="X526" i="39"/>
  <c r="X527" i="39"/>
  <c r="AB527" i="39" s="1"/>
  <c r="AC527" i="39" s="1"/>
  <c r="X528" i="39"/>
  <c r="AB528" i="39" s="1"/>
  <c r="AC528" i="39" s="1"/>
  <c r="X529" i="39"/>
  <c r="AB529" i="39" s="1"/>
  <c r="AC529" i="39" s="1"/>
  <c r="X530" i="39"/>
  <c r="Y530" i="39" s="1"/>
  <c r="X531" i="39"/>
  <c r="AB531" i="39" s="1"/>
  <c r="AC531" i="39" s="1"/>
  <c r="X532" i="39"/>
  <c r="X533" i="39"/>
  <c r="AB533" i="39" s="1"/>
  <c r="AC533" i="39" s="1"/>
  <c r="X534" i="39"/>
  <c r="Y534" i="39" s="1"/>
  <c r="X535" i="39"/>
  <c r="Y535" i="39" s="1"/>
  <c r="X536" i="39"/>
  <c r="Y536" i="39" s="1"/>
  <c r="X537" i="39"/>
  <c r="Y537" i="39" s="1"/>
  <c r="X538" i="39"/>
  <c r="X539" i="39"/>
  <c r="X540" i="39"/>
  <c r="X541" i="39"/>
  <c r="X542" i="39"/>
  <c r="X543" i="39"/>
  <c r="X544" i="39"/>
  <c r="Y544" i="39" s="1"/>
  <c r="X545" i="39"/>
  <c r="AB545" i="39" s="1"/>
  <c r="AC545" i="39" s="1"/>
  <c r="X546" i="39"/>
  <c r="X547" i="39"/>
  <c r="AB547" i="39" s="1"/>
  <c r="AC547" i="39" s="1"/>
  <c r="X548" i="39"/>
  <c r="AB548" i="39" s="1"/>
  <c r="AC548" i="39" s="1"/>
  <c r="X549" i="39"/>
  <c r="AB549" i="39" s="1"/>
  <c r="AC549" i="39" s="1"/>
  <c r="X550" i="39"/>
  <c r="X551" i="39"/>
  <c r="Y551" i="39" s="1"/>
  <c r="X552" i="39"/>
  <c r="AB552" i="39" s="1"/>
  <c r="AC552" i="39" s="1"/>
  <c r="X553" i="39"/>
  <c r="Y553" i="39" s="1"/>
  <c r="X554" i="39"/>
  <c r="X555" i="39"/>
  <c r="X556" i="39"/>
  <c r="AB556" i="39" s="1"/>
  <c r="AC556" i="39" s="1"/>
  <c r="X557" i="39"/>
  <c r="Y557" i="39" s="1"/>
  <c r="X558" i="39"/>
  <c r="Y558" i="39" s="1"/>
  <c r="X559" i="39"/>
  <c r="X560" i="39"/>
  <c r="Y560" i="39" s="1"/>
  <c r="X561" i="39"/>
  <c r="AB561" i="39" s="1"/>
  <c r="AC561" i="39" s="1"/>
  <c r="X562" i="39"/>
  <c r="X563" i="39"/>
  <c r="Y563" i="39" s="1"/>
  <c r="X564" i="39"/>
  <c r="AB564" i="39" s="1"/>
  <c r="AC564" i="39" s="1"/>
  <c r="AD564" i="39" s="1"/>
  <c r="X565" i="39"/>
  <c r="Y565" i="39" s="1"/>
  <c r="X566" i="39"/>
  <c r="AB566" i="39" s="1"/>
  <c r="AC566" i="39" s="1"/>
  <c r="X567" i="39"/>
  <c r="X568" i="39"/>
  <c r="AB568" i="39" s="1"/>
  <c r="AC568" i="39" s="1"/>
  <c r="X569" i="39"/>
  <c r="X570" i="39"/>
  <c r="X571" i="39"/>
  <c r="X572" i="39"/>
  <c r="Y572" i="39" s="1"/>
  <c r="X573" i="39"/>
  <c r="X574" i="39"/>
  <c r="AB574" i="39" s="1"/>
  <c r="AC574" i="39" s="1"/>
  <c r="X575" i="39"/>
  <c r="AB575" i="39" s="1"/>
  <c r="AC575" i="39" s="1"/>
  <c r="X576" i="39"/>
  <c r="AB576" i="39" s="1"/>
  <c r="AC576" i="39" s="1"/>
  <c r="X577" i="39"/>
  <c r="Y577" i="39" s="1"/>
  <c r="X578" i="39"/>
  <c r="X579" i="39"/>
  <c r="Y579" i="39" s="1"/>
  <c r="X580" i="39"/>
  <c r="AB580" i="39" s="1"/>
  <c r="AC580" i="39" s="1"/>
  <c r="X581" i="39"/>
  <c r="Y581" i="39" s="1"/>
  <c r="X582" i="39"/>
  <c r="AB582" i="39" s="1"/>
  <c r="AC582" i="39" s="1"/>
  <c r="X583" i="39"/>
  <c r="AB583" i="39" s="1"/>
  <c r="AC583" i="39" s="1"/>
  <c r="X584" i="39"/>
  <c r="Y584" i="39" s="1"/>
  <c r="X585" i="39"/>
  <c r="Y585" i="39" s="1"/>
  <c r="X586" i="39"/>
  <c r="X587" i="39"/>
  <c r="Y587" i="39" s="1"/>
  <c r="X588" i="39"/>
  <c r="Y588" i="39" s="1"/>
  <c r="X589" i="39"/>
  <c r="X590" i="39"/>
  <c r="X591" i="39"/>
  <c r="AB591" i="39" s="1"/>
  <c r="AC591" i="39" s="1"/>
  <c r="X592" i="39"/>
  <c r="AB592" i="39" s="1"/>
  <c r="AC592" i="39" s="1"/>
  <c r="X593" i="39"/>
  <c r="AB593" i="39" s="1"/>
  <c r="AC593" i="39" s="1"/>
  <c r="X594" i="39"/>
  <c r="X595" i="39"/>
  <c r="Y595" i="39" s="1"/>
  <c r="X596" i="39"/>
  <c r="X597" i="39"/>
  <c r="AB597" i="39" s="1"/>
  <c r="AC597" i="39" s="1"/>
  <c r="W8" i="39"/>
  <c r="W10" i="39"/>
  <c r="W11" i="39"/>
  <c r="W12" i="39"/>
  <c r="W14" i="39"/>
  <c r="W15" i="39"/>
  <c r="W16" i="39"/>
  <c r="W17" i="39"/>
  <c r="W18" i="39"/>
  <c r="W19" i="39"/>
  <c r="W20" i="39"/>
  <c r="W21" i="39"/>
  <c r="W22" i="39"/>
  <c r="W23" i="39"/>
  <c r="W24" i="39"/>
  <c r="W25" i="39"/>
  <c r="W26" i="39"/>
  <c r="W27" i="39"/>
  <c r="W28" i="39"/>
  <c r="W29" i="39"/>
  <c r="W30" i="39"/>
  <c r="W31" i="39"/>
  <c r="W32" i="39"/>
  <c r="W33" i="39"/>
  <c r="W34" i="39"/>
  <c r="W35" i="39"/>
  <c r="W36" i="39"/>
  <c r="W37" i="39"/>
  <c r="W38" i="39"/>
  <c r="W39" i="39"/>
  <c r="W40" i="39"/>
  <c r="W41" i="39"/>
  <c r="W42" i="39"/>
  <c r="W43" i="39"/>
  <c r="W44" i="39"/>
  <c r="W45" i="39"/>
  <c r="W46" i="39"/>
  <c r="W47" i="39"/>
  <c r="W48" i="39"/>
  <c r="W49" i="39"/>
  <c r="W50" i="39"/>
  <c r="W51" i="39"/>
  <c r="W52" i="39"/>
  <c r="W53" i="39"/>
  <c r="W54" i="39"/>
  <c r="W55" i="39"/>
  <c r="W56" i="39"/>
  <c r="W57" i="39"/>
  <c r="W58" i="39"/>
  <c r="W59" i="39"/>
  <c r="W60" i="39"/>
  <c r="W61" i="39"/>
  <c r="W62" i="39"/>
  <c r="W63" i="39"/>
  <c r="W64" i="39"/>
  <c r="W65" i="39"/>
  <c r="W66" i="39"/>
  <c r="W67" i="39"/>
  <c r="W68" i="39"/>
  <c r="W69" i="39"/>
  <c r="W70" i="39"/>
  <c r="W71" i="39"/>
  <c r="W72" i="39"/>
  <c r="W73" i="39"/>
  <c r="W74" i="39"/>
  <c r="W75" i="39"/>
  <c r="W76" i="39"/>
  <c r="W77" i="39"/>
  <c r="W78" i="39"/>
  <c r="W79" i="39"/>
  <c r="W80" i="39"/>
  <c r="W81" i="39"/>
  <c r="W96" i="39"/>
  <c r="W97" i="39"/>
  <c r="W98" i="39"/>
  <c r="W99" i="39"/>
  <c r="W100" i="39"/>
  <c r="W101" i="39"/>
  <c r="W102" i="39"/>
  <c r="W103" i="39"/>
  <c r="W104" i="39"/>
  <c r="W105" i="39"/>
  <c r="W106" i="39"/>
  <c r="W107" i="39"/>
  <c r="W108" i="39"/>
  <c r="W109" i="39"/>
  <c r="W110" i="39"/>
  <c r="W111" i="39"/>
  <c r="W112" i="39"/>
  <c r="W113" i="39"/>
  <c r="W114" i="39"/>
  <c r="W115" i="39"/>
  <c r="W116" i="39"/>
  <c r="W117" i="39"/>
  <c r="W118" i="39"/>
  <c r="W119" i="39"/>
  <c r="W120" i="39"/>
  <c r="W121" i="39"/>
  <c r="W122" i="39"/>
  <c r="W123" i="39"/>
  <c r="W124" i="39"/>
  <c r="W125" i="39"/>
  <c r="W126" i="39"/>
  <c r="W127" i="39"/>
  <c r="W128" i="39"/>
  <c r="W129" i="39"/>
  <c r="W130" i="39"/>
  <c r="W131" i="39"/>
  <c r="W132" i="39"/>
  <c r="W133" i="39"/>
  <c r="W134" i="39"/>
  <c r="W135" i="39"/>
  <c r="W136" i="39"/>
  <c r="W137" i="39"/>
  <c r="W138" i="39"/>
  <c r="W139" i="39"/>
  <c r="W140" i="39"/>
  <c r="W141" i="39"/>
  <c r="W142" i="39"/>
  <c r="W143" i="39"/>
  <c r="W144" i="39"/>
  <c r="W145" i="39"/>
  <c r="W146" i="39"/>
  <c r="W147" i="39"/>
  <c r="W148" i="39"/>
  <c r="W149" i="39"/>
  <c r="W150" i="39"/>
  <c r="W151" i="39"/>
  <c r="W152" i="39"/>
  <c r="W153" i="39"/>
  <c r="W154" i="39"/>
  <c r="W155" i="39"/>
  <c r="W156" i="39"/>
  <c r="W157" i="39"/>
  <c r="W158" i="39"/>
  <c r="W159" i="39"/>
  <c r="W160" i="39"/>
  <c r="W161" i="39"/>
  <c r="W162" i="39"/>
  <c r="W163" i="39"/>
  <c r="W164" i="39"/>
  <c r="W165" i="39"/>
  <c r="W166" i="39"/>
  <c r="W167" i="39"/>
  <c r="W168" i="39"/>
  <c r="W169" i="39"/>
  <c r="W170" i="39"/>
  <c r="W171" i="39"/>
  <c r="W172" i="39"/>
  <c r="W173" i="39"/>
  <c r="W181" i="39"/>
  <c r="W182" i="39"/>
  <c r="W183" i="39"/>
  <c r="W184" i="39"/>
  <c r="W185" i="39"/>
  <c r="W186" i="39"/>
  <c r="W187" i="39"/>
  <c r="W188" i="39"/>
  <c r="W189" i="39"/>
  <c r="W190" i="39"/>
  <c r="W191" i="39"/>
  <c r="W192" i="39"/>
  <c r="W193" i="39"/>
  <c r="W194" i="39"/>
  <c r="W195" i="39"/>
  <c r="W196" i="39"/>
  <c r="W197" i="39"/>
  <c r="W198" i="39"/>
  <c r="W199" i="39"/>
  <c r="W200" i="39"/>
  <c r="W201" i="39"/>
  <c r="W202" i="39"/>
  <c r="W203" i="39"/>
  <c r="W204" i="39"/>
  <c r="W205" i="39"/>
  <c r="W206" i="39"/>
  <c r="W207" i="39"/>
  <c r="W208" i="39"/>
  <c r="W209" i="39"/>
  <c r="W210" i="39"/>
  <c r="W211" i="39"/>
  <c r="W212" i="39"/>
  <c r="W213" i="39"/>
  <c r="W214" i="39"/>
  <c r="W215" i="39"/>
  <c r="W216" i="39"/>
  <c r="W217" i="39"/>
  <c r="W218" i="39"/>
  <c r="W219" i="39"/>
  <c r="W220" i="39"/>
  <c r="W221" i="39"/>
  <c r="W222" i="39"/>
  <c r="W223" i="39"/>
  <c r="W224" i="39"/>
  <c r="W225" i="39"/>
  <c r="W226" i="39"/>
  <c r="W227" i="39"/>
  <c r="W228" i="39"/>
  <c r="W229" i="39"/>
  <c r="W230" i="39"/>
  <c r="W231" i="39"/>
  <c r="W232" i="39"/>
  <c r="W233" i="39"/>
  <c r="W234" i="39"/>
  <c r="W235" i="39"/>
  <c r="W236" i="39"/>
  <c r="W237" i="39"/>
  <c r="W238" i="39"/>
  <c r="W239" i="39"/>
  <c r="W240" i="39"/>
  <c r="W241" i="39"/>
  <c r="W242" i="39"/>
  <c r="W243" i="39"/>
  <c r="W244" i="39"/>
  <c r="W245" i="39"/>
  <c r="W246" i="39"/>
  <c r="W247" i="39"/>
  <c r="W248" i="39"/>
  <c r="W249" i="39"/>
  <c r="W250" i="39"/>
  <c r="W251" i="39"/>
  <c r="W252" i="39"/>
  <c r="W253" i="39"/>
  <c r="W254" i="39"/>
  <c r="W255" i="39"/>
  <c r="W256" i="39"/>
  <c r="W257" i="39"/>
  <c r="W258" i="39"/>
  <c r="W259" i="39"/>
  <c r="W260" i="39"/>
  <c r="W261" i="39"/>
  <c r="W262" i="39"/>
  <c r="W263" i="39"/>
  <c r="W264" i="39"/>
  <c r="W265" i="39"/>
  <c r="W266" i="39"/>
  <c r="W267" i="39"/>
  <c r="W268" i="39"/>
  <c r="W269" i="39"/>
  <c r="W270" i="39"/>
  <c r="W271" i="39"/>
  <c r="W272" i="39"/>
  <c r="W273" i="39"/>
  <c r="W274" i="39"/>
  <c r="W275" i="39"/>
  <c r="W276" i="39"/>
  <c r="W277" i="39"/>
  <c r="W278" i="39"/>
  <c r="W279" i="39"/>
  <c r="W280" i="39"/>
  <c r="W281" i="39"/>
  <c r="W282" i="39"/>
  <c r="W283" i="39"/>
  <c r="W284" i="39"/>
  <c r="W285" i="39"/>
  <c r="W286" i="39"/>
  <c r="W287" i="39"/>
  <c r="W288" i="39"/>
  <c r="W289" i="39"/>
  <c r="W290" i="39"/>
  <c r="W291" i="39"/>
  <c r="W292" i="39"/>
  <c r="W293" i="39"/>
  <c r="W294" i="39"/>
  <c r="W295" i="39"/>
  <c r="W296" i="39"/>
  <c r="W297" i="39"/>
  <c r="W298" i="39"/>
  <c r="W299" i="39"/>
  <c r="W300" i="39"/>
  <c r="W301" i="39"/>
  <c r="W302" i="39"/>
  <c r="W303" i="39"/>
  <c r="W304" i="39"/>
  <c r="W305" i="39"/>
  <c r="W306" i="39"/>
  <c r="W307" i="39"/>
  <c r="W308" i="39"/>
  <c r="W309" i="39"/>
  <c r="W310" i="39"/>
  <c r="W311" i="39"/>
  <c r="W312" i="39"/>
  <c r="W313" i="39"/>
  <c r="W314" i="39"/>
  <c r="W315" i="39"/>
  <c r="W316" i="39"/>
  <c r="W317" i="39"/>
  <c r="W318" i="39"/>
  <c r="W319" i="39"/>
  <c r="W320" i="39"/>
  <c r="W321" i="39"/>
  <c r="W322" i="39"/>
  <c r="W323" i="39"/>
  <c r="W324" i="39"/>
  <c r="W325" i="39"/>
  <c r="W326" i="39"/>
  <c r="W327" i="39"/>
  <c r="W328" i="39"/>
  <c r="W329" i="39"/>
  <c r="W330" i="39"/>
  <c r="W331" i="39"/>
  <c r="W332" i="39"/>
  <c r="W333" i="39"/>
  <c r="W334" i="39"/>
  <c r="W335" i="39"/>
  <c r="W336" i="39"/>
  <c r="W337" i="39"/>
  <c r="W338" i="39"/>
  <c r="W339" i="39"/>
  <c r="W340" i="39"/>
  <c r="W341" i="39"/>
  <c r="W342" i="39"/>
  <c r="W343" i="39"/>
  <c r="W344" i="39"/>
  <c r="W345" i="39"/>
  <c r="W346" i="39"/>
  <c r="W347" i="39"/>
  <c r="W348" i="39"/>
  <c r="W349" i="39"/>
  <c r="W350" i="39"/>
  <c r="W351" i="39"/>
  <c r="W352" i="39"/>
  <c r="W353" i="39"/>
  <c r="W354" i="39"/>
  <c r="W355" i="39"/>
  <c r="W356" i="39"/>
  <c r="W357" i="39"/>
  <c r="W358" i="39"/>
  <c r="W359" i="39"/>
  <c r="W360" i="39"/>
  <c r="W361" i="39"/>
  <c r="W362" i="39"/>
  <c r="W363" i="39"/>
  <c r="W364" i="39"/>
  <c r="W365" i="39"/>
  <c r="W366" i="39"/>
  <c r="W367" i="39"/>
  <c r="W368" i="39"/>
  <c r="W369" i="39"/>
  <c r="W370" i="39"/>
  <c r="W371" i="39"/>
  <c r="W372" i="39"/>
  <c r="W373" i="39"/>
  <c r="W374" i="39"/>
  <c r="W375" i="39"/>
  <c r="W376" i="39"/>
  <c r="W377" i="39"/>
  <c r="W378" i="39"/>
  <c r="W379" i="39"/>
  <c r="W380" i="39"/>
  <c r="W381" i="39"/>
  <c r="W382" i="39"/>
  <c r="W383" i="39"/>
  <c r="W384" i="39"/>
  <c r="W385" i="39"/>
  <c r="W386" i="39"/>
  <c r="W387" i="39"/>
  <c r="W388" i="39"/>
  <c r="W389" i="39"/>
  <c r="W390" i="39"/>
  <c r="W391" i="39"/>
  <c r="W392" i="39"/>
  <c r="W393" i="39"/>
  <c r="W394" i="39"/>
  <c r="W395" i="39"/>
  <c r="W396" i="39"/>
  <c r="W397" i="39"/>
  <c r="W398" i="39"/>
  <c r="W399" i="39"/>
  <c r="W400" i="39"/>
  <c r="W401" i="39"/>
  <c r="W402" i="39"/>
  <c r="W403" i="39"/>
  <c r="W404" i="39"/>
  <c r="W405" i="39"/>
  <c r="W406" i="39"/>
  <c r="W407" i="39"/>
  <c r="W408" i="39"/>
  <c r="W409" i="39"/>
  <c r="W410" i="39"/>
  <c r="W411" i="39"/>
  <c r="W412" i="39"/>
  <c r="W413" i="39"/>
  <c r="W414" i="39"/>
  <c r="W415" i="39"/>
  <c r="W416" i="39"/>
  <c r="W417" i="39"/>
  <c r="W418" i="39"/>
  <c r="W419" i="39"/>
  <c r="W420" i="39"/>
  <c r="W421" i="39"/>
  <c r="W422" i="39"/>
  <c r="W423" i="39"/>
  <c r="W424" i="39"/>
  <c r="W425" i="39"/>
  <c r="W426" i="39"/>
  <c r="W427" i="39"/>
  <c r="W428" i="39"/>
  <c r="W429" i="39"/>
  <c r="W430" i="39"/>
  <c r="W431" i="39"/>
  <c r="W432" i="39"/>
  <c r="W433" i="39"/>
  <c r="W434" i="39"/>
  <c r="W435" i="39"/>
  <c r="W436" i="39"/>
  <c r="W437" i="39"/>
  <c r="W438" i="39"/>
  <c r="W439" i="39"/>
  <c r="W440" i="39"/>
  <c r="W441" i="39"/>
  <c r="W442" i="39"/>
  <c r="W443" i="39"/>
  <c r="W444" i="39"/>
  <c r="W445" i="39"/>
  <c r="W446" i="39"/>
  <c r="W447" i="39"/>
  <c r="W448" i="39"/>
  <c r="W449" i="39"/>
  <c r="W450" i="39"/>
  <c r="W451" i="39"/>
  <c r="W452" i="39"/>
  <c r="W453" i="39"/>
  <c r="W454" i="39"/>
  <c r="W455" i="39"/>
  <c r="W456" i="39"/>
  <c r="W457" i="39"/>
  <c r="W458" i="39"/>
  <c r="W459" i="39"/>
  <c r="W460" i="39"/>
  <c r="W461" i="39"/>
  <c r="W462" i="39"/>
  <c r="W463" i="39"/>
  <c r="W464" i="39"/>
  <c r="W465" i="39"/>
  <c r="W466" i="39"/>
  <c r="W467" i="39"/>
  <c r="W468" i="39"/>
  <c r="W469" i="39"/>
  <c r="W470" i="39"/>
  <c r="W471" i="39"/>
  <c r="W472" i="39"/>
  <c r="W473" i="39"/>
  <c r="W474" i="39"/>
  <c r="W475" i="39"/>
  <c r="W476" i="39"/>
  <c r="W477" i="39"/>
  <c r="W478" i="39"/>
  <c r="W479" i="39"/>
  <c r="W480" i="39"/>
  <c r="W481" i="39"/>
  <c r="W482" i="39"/>
  <c r="W483" i="39"/>
  <c r="W484" i="39"/>
  <c r="W485" i="39"/>
  <c r="W486" i="39"/>
  <c r="W487" i="39"/>
  <c r="W488" i="39"/>
  <c r="W489" i="39"/>
  <c r="W490" i="39"/>
  <c r="W491" i="39"/>
  <c r="W492" i="39"/>
  <c r="W493" i="39"/>
  <c r="W494" i="39"/>
  <c r="W495" i="39"/>
  <c r="W496" i="39"/>
  <c r="W497" i="39"/>
  <c r="W498" i="39"/>
  <c r="W499" i="39"/>
  <c r="W500" i="39"/>
  <c r="W501" i="39"/>
  <c r="W502" i="39"/>
  <c r="W503" i="39"/>
  <c r="W504" i="39"/>
  <c r="W505" i="39"/>
  <c r="W506" i="39"/>
  <c r="W507" i="39"/>
  <c r="W508" i="39"/>
  <c r="W509" i="39"/>
  <c r="W510" i="39"/>
  <c r="W511" i="39"/>
  <c r="W512" i="39"/>
  <c r="W513" i="39"/>
  <c r="W514" i="39"/>
  <c r="W515" i="39"/>
  <c r="W516" i="39"/>
  <c r="W517" i="39"/>
  <c r="W518" i="39"/>
  <c r="W519" i="39"/>
  <c r="W520" i="39"/>
  <c r="W521" i="39"/>
  <c r="W522" i="39"/>
  <c r="W523" i="39"/>
  <c r="W524" i="39"/>
  <c r="W525" i="39"/>
  <c r="W526" i="39"/>
  <c r="W527" i="39"/>
  <c r="W528" i="39"/>
  <c r="W529" i="39"/>
  <c r="W530" i="39"/>
  <c r="W531" i="39"/>
  <c r="W532" i="39"/>
  <c r="W533" i="39"/>
  <c r="W534" i="39"/>
  <c r="W535" i="39"/>
  <c r="W536" i="39"/>
  <c r="W537" i="39"/>
  <c r="W538" i="39"/>
  <c r="W539" i="39"/>
  <c r="W540" i="39"/>
  <c r="W541" i="39"/>
  <c r="W542" i="39"/>
  <c r="W543" i="39"/>
  <c r="W544" i="39"/>
  <c r="W545" i="39"/>
  <c r="W546" i="39"/>
  <c r="W547" i="39"/>
  <c r="W548" i="39"/>
  <c r="W549" i="39"/>
  <c r="W550" i="39"/>
  <c r="W551" i="39"/>
  <c r="W552" i="39"/>
  <c r="W553" i="39"/>
  <c r="W554" i="39"/>
  <c r="W555" i="39"/>
  <c r="W556" i="39"/>
  <c r="W557" i="39"/>
  <c r="W558" i="39"/>
  <c r="W559" i="39"/>
  <c r="W560" i="39"/>
  <c r="W561" i="39"/>
  <c r="W562" i="39"/>
  <c r="W563" i="39"/>
  <c r="W564" i="39"/>
  <c r="W565" i="39"/>
  <c r="W566" i="39"/>
  <c r="W567" i="39"/>
  <c r="W568" i="39"/>
  <c r="W569" i="39"/>
  <c r="W570" i="39"/>
  <c r="W571" i="39"/>
  <c r="W572" i="39"/>
  <c r="W573" i="39"/>
  <c r="W574" i="39"/>
  <c r="W575" i="39"/>
  <c r="W576" i="39"/>
  <c r="W577" i="39"/>
  <c r="W578" i="39"/>
  <c r="W579" i="39"/>
  <c r="W580" i="39"/>
  <c r="W581" i="39"/>
  <c r="W582" i="39"/>
  <c r="W583" i="39"/>
  <c r="W584" i="39"/>
  <c r="W585" i="39"/>
  <c r="W586" i="39"/>
  <c r="W587" i="39"/>
  <c r="W588" i="39"/>
  <c r="W589" i="39"/>
  <c r="W590" i="39"/>
  <c r="W591" i="39"/>
  <c r="W592" i="39"/>
  <c r="W593" i="39"/>
  <c r="W594" i="39"/>
  <c r="W595" i="39"/>
  <c r="W596" i="39"/>
  <c r="W597" i="39"/>
  <c r="U8" i="39"/>
  <c r="U10" i="39"/>
  <c r="U11" i="39"/>
  <c r="U12" i="39"/>
  <c r="U14" i="39"/>
  <c r="U15" i="39"/>
  <c r="U16" i="39"/>
  <c r="U17" i="39"/>
  <c r="U18" i="39"/>
  <c r="U19" i="39"/>
  <c r="U20" i="39"/>
  <c r="U21" i="39"/>
  <c r="U22" i="39"/>
  <c r="U23" i="39"/>
  <c r="U24" i="39"/>
  <c r="U25" i="39"/>
  <c r="U26" i="39"/>
  <c r="U27" i="39"/>
  <c r="U28" i="39"/>
  <c r="U29" i="39"/>
  <c r="U30" i="39"/>
  <c r="U31" i="39"/>
  <c r="U32" i="39"/>
  <c r="U33" i="39"/>
  <c r="U34" i="39"/>
  <c r="U35" i="39"/>
  <c r="U36" i="39"/>
  <c r="U37" i="39"/>
  <c r="U38" i="39"/>
  <c r="U39" i="39"/>
  <c r="U40" i="39"/>
  <c r="U41" i="39"/>
  <c r="U42" i="39"/>
  <c r="U43" i="39"/>
  <c r="U44" i="39"/>
  <c r="U45" i="39"/>
  <c r="U46" i="39"/>
  <c r="U47" i="39"/>
  <c r="U48" i="39"/>
  <c r="U49" i="39"/>
  <c r="U50" i="39"/>
  <c r="U51" i="39"/>
  <c r="U52" i="39"/>
  <c r="U53" i="39"/>
  <c r="U54" i="39"/>
  <c r="U55" i="39"/>
  <c r="U56" i="39"/>
  <c r="U57" i="39"/>
  <c r="U58" i="39"/>
  <c r="U59" i="39"/>
  <c r="U60" i="39"/>
  <c r="U61" i="39"/>
  <c r="U62" i="39"/>
  <c r="U63" i="39"/>
  <c r="U64" i="39"/>
  <c r="U65" i="39"/>
  <c r="U66" i="39"/>
  <c r="U67" i="39"/>
  <c r="U68" i="39"/>
  <c r="U69" i="39"/>
  <c r="U70" i="39"/>
  <c r="U71" i="39"/>
  <c r="U72" i="39"/>
  <c r="U73" i="39"/>
  <c r="U74" i="39"/>
  <c r="U75" i="39"/>
  <c r="U76" i="39"/>
  <c r="U77" i="39"/>
  <c r="U78" i="39"/>
  <c r="U79" i="39"/>
  <c r="U80" i="39"/>
  <c r="U81" i="39"/>
  <c r="U96" i="39"/>
  <c r="U97" i="39"/>
  <c r="U98" i="39"/>
  <c r="U99" i="39"/>
  <c r="U100" i="39"/>
  <c r="U101" i="39"/>
  <c r="U102" i="39"/>
  <c r="U103" i="39"/>
  <c r="U104" i="39"/>
  <c r="U105" i="39"/>
  <c r="U106" i="39"/>
  <c r="U107" i="39"/>
  <c r="U108" i="39"/>
  <c r="U109" i="39"/>
  <c r="U110" i="39"/>
  <c r="U111" i="39"/>
  <c r="U112" i="39"/>
  <c r="U113" i="39"/>
  <c r="U114" i="39"/>
  <c r="U115" i="39"/>
  <c r="U116" i="39"/>
  <c r="U117" i="39"/>
  <c r="U118" i="39"/>
  <c r="U119" i="39"/>
  <c r="U120" i="39"/>
  <c r="U121" i="39"/>
  <c r="U122" i="39"/>
  <c r="U123" i="39"/>
  <c r="U124" i="39"/>
  <c r="U125" i="39"/>
  <c r="U126" i="39"/>
  <c r="U127" i="39"/>
  <c r="U128" i="39"/>
  <c r="U129" i="39"/>
  <c r="U130" i="39"/>
  <c r="U131" i="39"/>
  <c r="U132" i="39"/>
  <c r="U133" i="39"/>
  <c r="U134" i="39"/>
  <c r="U135" i="39"/>
  <c r="U136" i="39"/>
  <c r="U137" i="39"/>
  <c r="U138" i="39"/>
  <c r="U139" i="39"/>
  <c r="U140" i="39"/>
  <c r="U141" i="39"/>
  <c r="U142" i="39"/>
  <c r="U143" i="39"/>
  <c r="U144" i="39"/>
  <c r="U145" i="39"/>
  <c r="U146" i="39"/>
  <c r="U147" i="39"/>
  <c r="U148" i="39"/>
  <c r="U149" i="39"/>
  <c r="U150" i="39"/>
  <c r="U151" i="39"/>
  <c r="U152" i="39"/>
  <c r="U153" i="39"/>
  <c r="U154" i="39"/>
  <c r="U155" i="39"/>
  <c r="U156" i="39"/>
  <c r="U157" i="39"/>
  <c r="U158" i="39"/>
  <c r="U159" i="39"/>
  <c r="U160" i="39"/>
  <c r="U161" i="39"/>
  <c r="U162" i="39"/>
  <c r="U163" i="39"/>
  <c r="U164" i="39"/>
  <c r="U165" i="39"/>
  <c r="U166" i="39"/>
  <c r="U167" i="39"/>
  <c r="U168" i="39"/>
  <c r="U169" i="39"/>
  <c r="U170" i="39"/>
  <c r="U171" i="39"/>
  <c r="U172" i="39"/>
  <c r="U173" i="39"/>
  <c r="U181" i="39"/>
  <c r="U182" i="39"/>
  <c r="U183" i="39"/>
  <c r="U184" i="39"/>
  <c r="U185" i="39"/>
  <c r="U186" i="39"/>
  <c r="U187" i="39"/>
  <c r="U188" i="39"/>
  <c r="U189" i="39"/>
  <c r="U190" i="39"/>
  <c r="U191" i="39"/>
  <c r="U192" i="39"/>
  <c r="U193" i="39"/>
  <c r="U194" i="39"/>
  <c r="U195" i="39"/>
  <c r="U196" i="39"/>
  <c r="U197" i="39"/>
  <c r="U198" i="39"/>
  <c r="U199" i="39"/>
  <c r="U200" i="39"/>
  <c r="U201" i="39"/>
  <c r="U202" i="39"/>
  <c r="U203" i="39"/>
  <c r="U204" i="39"/>
  <c r="U205" i="39"/>
  <c r="U206" i="39"/>
  <c r="U207" i="39"/>
  <c r="U208" i="39"/>
  <c r="U209" i="39"/>
  <c r="U210" i="39"/>
  <c r="U211" i="39"/>
  <c r="U212" i="39"/>
  <c r="U213" i="39"/>
  <c r="U214" i="39"/>
  <c r="U215" i="39"/>
  <c r="U216" i="39"/>
  <c r="U217" i="39"/>
  <c r="U218" i="39"/>
  <c r="U219" i="39"/>
  <c r="U220" i="39"/>
  <c r="U221" i="39"/>
  <c r="U222" i="39"/>
  <c r="U223" i="39"/>
  <c r="U224" i="39"/>
  <c r="U225" i="39"/>
  <c r="U226" i="39"/>
  <c r="U227" i="39"/>
  <c r="U228" i="39"/>
  <c r="U229" i="39"/>
  <c r="U230" i="39"/>
  <c r="U231" i="39"/>
  <c r="U232" i="39"/>
  <c r="U233" i="39"/>
  <c r="U234" i="39"/>
  <c r="U235" i="39"/>
  <c r="U236" i="39"/>
  <c r="U237" i="39"/>
  <c r="U238" i="39"/>
  <c r="U239" i="39"/>
  <c r="U240" i="39"/>
  <c r="U241" i="39"/>
  <c r="U242" i="39"/>
  <c r="U243" i="39"/>
  <c r="U244" i="39"/>
  <c r="U245" i="39"/>
  <c r="U246" i="39"/>
  <c r="U247" i="39"/>
  <c r="U248" i="39"/>
  <c r="U249" i="39"/>
  <c r="U250" i="39"/>
  <c r="U251" i="39"/>
  <c r="U252" i="39"/>
  <c r="U253" i="39"/>
  <c r="U254" i="39"/>
  <c r="U255" i="39"/>
  <c r="U256" i="39"/>
  <c r="U257" i="39"/>
  <c r="U258" i="39"/>
  <c r="U259" i="39"/>
  <c r="U260" i="39"/>
  <c r="U261" i="39"/>
  <c r="U262" i="39"/>
  <c r="U263" i="39"/>
  <c r="U264" i="39"/>
  <c r="U265" i="39"/>
  <c r="U266" i="39"/>
  <c r="U267" i="39"/>
  <c r="U268" i="39"/>
  <c r="U269" i="39"/>
  <c r="U270" i="39"/>
  <c r="U271" i="39"/>
  <c r="U272" i="39"/>
  <c r="U273" i="39"/>
  <c r="U274" i="39"/>
  <c r="U275" i="39"/>
  <c r="U276" i="39"/>
  <c r="U277" i="39"/>
  <c r="U278" i="39"/>
  <c r="U279" i="39"/>
  <c r="U280" i="39"/>
  <c r="U281" i="39"/>
  <c r="U282" i="39"/>
  <c r="U283" i="39"/>
  <c r="U284" i="39"/>
  <c r="U285" i="39"/>
  <c r="U286" i="39"/>
  <c r="U287" i="39"/>
  <c r="U288" i="39"/>
  <c r="U289" i="39"/>
  <c r="U290" i="39"/>
  <c r="U291" i="39"/>
  <c r="U292" i="39"/>
  <c r="U293" i="39"/>
  <c r="U294" i="39"/>
  <c r="U295" i="39"/>
  <c r="U296" i="39"/>
  <c r="U297" i="39"/>
  <c r="U298" i="39"/>
  <c r="U299" i="39"/>
  <c r="U300" i="39"/>
  <c r="U301" i="39"/>
  <c r="U302" i="39"/>
  <c r="U303" i="39"/>
  <c r="U304" i="39"/>
  <c r="U305" i="39"/>
  <c r="U306" i="39"/>
  <c r="U307" i="39"/>
  <c r="U308" i="39"/>
  <c r="U309" i="39"/>
  <c r="U310" i="39"/>
  <c r="U311" i="39"/>
  <c r="U312" i="39"/>
  <c r="U313" i="39"/>
  <c r="U314" i="39"/>
  <c r="U315" i="39"/>
  <c r="U316" i="39"/>
  <c r="U317" i="39"/>
  <c r="U318" i="39"/>
  <c r="U319" i="39"/>
  <c r="U320" i="39"/>
  <c r="U321" i="39"/>
  <c r="U322" i="39"/>
  <c r="U323" i="39"/>
  <c r="U324" i="39"/>
  <c r="U325" i="39"/>
  <c r="U326" i="39"/>
  <c r="U327" i="39"/>
  <c r="U328" i="39"/>
  <c r="U329" i="39"/>
  <c r="U330" i="39"/>
  <c r="U331" i="39"/>
  <c r="U332" i="39"/>
  <c r="U333" i="39"/>
  <c r="U334" i="39"/>
  <c r="U335" i="39"/>
  <c r="U336" i="39"/>
  <c r="U337" i="39"/>
  <c r="U338" i="39"/>
  <c r="U339" i="39"/>
  <c r="U340" i="39"/>
  <c r="U341" i="39"/>
  <c r="U342" i="39"/>
  <c r="U343" i="39"/>
  <c r="U344" i="39"/>
  <c r="U345" i="39"/>
  <c r="U346" i="39"/>
  <c r="U347" i="39"/>
  <c r="U348" i="39"/>
  <c r="U349" i="39"/>
  <c r="U350" i="39"/>
  <c r="U351" i="39"/>
  <c r="U352" i="39"/>
  <c r="U353" i="39"/>
  <c r="U354" i="39"/>
  <c r="U355" i="39"/>
  <c r="U356" i="39"/>
  <c r="U357" i="39"/>
  <c r="U358" i="39"/>
  <c r="U359" i="39"/>
  <c r="U360" i="39"/>
  <c r="U361" i="39"/>
  <c r="U362" i="39"/>
  <c r="U363" i="39"/>
  <c r="U364" i="39"/>
  <c r="U365" i="39"/>
  <c r="U366" i="39"/>
  <c r="U367" i="39"/>
  <c r="U368" i="39"/>
  <c r="U369" i="39"/>
  <c r="U370" i="39"/>
  <c r="U371" i="39"/>
  <c r="U372" i="39"/>
  <c r="U373" i="39"/>
  <c r="U374" i="39"/>
  <c r="U375" i="39"/>
  <c r="U376" i="39"/>
  <c r="U377" i="39"/>
  <c r="U378" i="39"/>
  <c r="U379" i="39"/>
  <c r="U380" i="39"/>
  <c r="U381" i="39"/>
  <c r="U382" i="39"/>
  <c r="U383" i="39"/>
  <c r="U384" i="39"/>
  <c r="U385" i="39"/>
  <c r="U386" i="39"/>
  <c r="U387" i="39"/>
  <c r="U388" i="39"/>
  <c r="U389" i="39"/>
  <c r="U390" i="39"/>
  <c r="U391" i="39"/>
  <c r="U392" i="39"/>
  <c r="U393" i="39"/>
  <c r="U394" i="39"/>
  <c r="U395" i="39"/>
  <c r="U396" i="39"/>
  <c r="U397" i="39"/>
  <c r="U398" i="39"/>
  <c r="U399" i="39"/>
  <c r="U400" i="39"/>
  <c r="U401" i="39"/>
  <c r="U402" i="39"/>
  <c r="U403" i="39"/>
  <c r="U404" i="39"/>
  <c r="U405" i="39"/>
  <c r="U406" i="39"/>
  <c r="U407" i="39"/>
  <c r="U408" i="39"/>
  <c r="U409" i="39"/>
  <c r="U410" i="39"/>
  <c r="U411" i="39"/>
  <c r="U412" i="39"/>
  <c r="U413" i="39"/>
  <c r="U414" i="39"/>
  <c r="U415" i="39"/>
  <c r="U416" i="39"/>
  <c r="U417" i="39"/>
  <c r="U418" i="39"/>
  <c r="U419" i="39"/>
  <c r="U420" i="39"/>
  <c r="U421" i="39"/>
  <c r="U422" i="39"/>
  <c r="U423" i="39"/>
  <c r="U424" i="39"/>
  <c r="U425" i="39"/>
  <c r="U426" i="39"/>
  <c r="U427" i="39"/>
  <c r="U428" i="39"/>
  <c r="U429" i="39"/>
  <c r="U430" i="39"/>
  <c r="U431" i="39"/>
  <c r="U432" i="39"/>
  <c r="U433" i="39"/>
  <c r="U434" i="39"/>
  <c r="U435" i="39"/>
  <c r="U436" i="39"/>
  <c r="U437" i="39"/>
  <c r="U438" i="39"/>
  <c r="U439" i="39"/>
  <c r="U440" i="39"/>
  <c r="U441" i="39"/>
  <c r="U442" i="39"/>
  <c r="U444" i="39"/>
  <c r="U445" i="39"/>
  <c r="U446" i="39"/>
  <c r="U447" i="39"/>
  <c r="U448" i="39"/>
  <c r="U449" i="39"/>
  <c r="U450" i="39"/>
  <c r="U451" i="39"/>
  <c r="U452" i="39"/>
  <c r="U453" i="39"/>
  <c r="U454" i="39"/>
  <c r="U455" i="39"/>
  <c r="U456" i="39"/>
  <c r="U457" i="39"/>
  <c r="U458" i="39"/>
  <c r="U459" i="39"/>
  <c r="U460" i="39"/>
  <c r="U461" i="39"/>
  <c r="U462" i="39"/>
  <c r="U463" i="39"/>
  <c r="U464" i="39"/>
  <c r="U465" i="39"/>
  <c r="U466" i="39"/>
  <c r="U467" i="39"/>
  <c r="U468" i="39"/>
  <c r="U469" i="39"/>
  <c r="U470" i="39"/>
  <c r="U471" i="39"/>
  <c r="U472" i="39"/>
  <c r="U473" i="39"/>
  <c r="U474" i="39"/>
  <c r="U475" i="39"/>
  <c r="U476" i="39"/>
  <c r="U477" i="39"/>
  <c r="U478" i="39"/>
  <c r="U479" i="39"/>
  <c r="U480" i="39"/>
  <c r="U481" i="39"/>
  <c r="U482" i="39"/>
  <c r="U483" i="39"/>
  <c r="U484" i="39"/>
  <c r="U485" i="39"/>
  <c r="U486" i="39"/>
  <c r="U487" i="39"/>
  <c r="U488" i="39"/>
  <c r="U489" i="39"/>
  <c r="U490" i="39"/>
  <c r="U491" i="39"/>
  <c r="U492" i="39"/>
  <c r="U493" i="39"/>
  <c r="U494" i="39"/>
  <c r="U495" i="39"/>
  <c r="U496" i="39"/>
  <c r="U497" i="39"/>
  <c r="U498" i="39"/>
  <c r="U499" i="39"/>
  <c r="U500" i="39"/>
  <c r="U501" i="39"/>
  <c r="U502" i="39"/>
  <c r="U503" i="39"/>
  <c r="U504" i="39"/>
  <c r="U505" i="39"/>
  <c r="U506" i="39"/>
  <c r="U507" i="39"/>
  <c r="U508" i="39"/>
  <c r="U509" i="39"/>
  <c r="U510" i="39"/>
  <c r="U511" i="39"/>
  <c r="U512" i="39"/>
  <c r="U513" i="39"/>
  <c r="U514" i="39"/>
  <c r="U515" i="39"/>
  <c r="U516" i="39"/>
  <c r="U517" i="39"/>
  <c r="U518" i="39"/>
  <c r="U519" i="39"/>
  <c r="U520" i="39"/>
  <c r="U521" i="39"/>
  <c r="U522" i="39"/>
  <c r="U523" i="39"/>
  <c r="U524" i="39"/>
  <c r="U525" i="39"/>
  <c r="U526" i="39"/>
  <c r="U527" i="39"/>
  <c r="U528" i="39"/>
  <c r="U529" i="39"/>
  <c r="U530" i="39"/>
  <c r="U531" i="39"/>
  <c r="U532" i="39"/>
  <c r="U533" i="39"/>
  <c r="U534" i="39"/>
  <c r="U535" i="39"/>
  <c r="U536" i="39"/>
  <c r="U537" i="39"/>
  <c r="U538" i="39"/>
  <c r="U539" i="39"/>
  <c r="U540" i="39"/>
  <c r="U541" i="39"/>
  <c r="U542" i="39"/>
  <c r="U543" i="39"/>
  <c r="U544" i="39"/>
  <c r="U545" i="39"/>
  <c r="U546" i="39"/>
  <c r="U547" i="39"/>
  <c r="U548" i="39"/>
  <c r="U549" i="39"/>
  <c r="U550" i="39"/>
  <c r="U551" i="39"/>
  <c r="U552" i="39"/>
  <c r="U553" i="39"/>
  <c r="U554" i="39"/>
  <c r="U555" i="39"/>
  <c r="U556" i="39"/>
  <c r="U557" i="39"/>
  <c r="U558" i="39"/>
  <c r="U559" i="39"/>
  <c r="U560" i="39"/>
  <c r="U561" i="39"/>
  <c r="U562" i="39"/>
  <c r="U563" i="39"/>
  <c r="U564" i="39"/>
  <c r="U565" i="39"/>
  <c r="U566" i="39"/>
  <c r="U567" i="39"/>
  <c r="U568" i="39"/>
  <c r="U569" i="39"/>
  <c r="U570" i="39"/>
  <c r="U571" i="39"/>
  <c r="U572" i="39"/>
  <c r="U573" i="39"/>
  <c r="U574" i="39"/>
  <c r="U575" i="39"/>
  <c r="U576" i="39"/>
  <c r="U577" i="39"/>
  <c r="U578" i="39"/>
  <c r="U579" i="39"/>
  <c r="U580" i="39"/>
  <c r="U581" i="39"/>
  <c r="U582" i="39"/>
  <c r="U583" i="39"/>
  <c r="U584" i="39"/>
  <c r="U586" i="39"/>
  <c r="U587" i="39"/>
  <c r="U588" i="39"/>
  <c r="U589" i="39"/>
  <c r="U590" i="39"/>
  <c r="U591" i="39"/>
  <c r="U592" i="39"/>
  <c r="U593" i="39"/>
  <c r="U594" i="39"/>
  <c r="U595" i="39"/>
  <c r="U596" i="39"/>
  <c r="U597" i="39"/>
  <c r="BD566" i="39"/>
  <c r="BA566" i="39"/>
  <c r="AX566" i="39"/>
  <c r="BB566" i="39" s="1"/>
  <c r="AW566" i="39"/>
  <c r="AU566" i="39"/>
  <c r="AF566" i="39"/>
  <c r="BA565" i="39"/>
  <c r="AX565" i="39"/>
  <c r="BB565" i="39" s="1"/>
  <c r="BC565" i="39" s="1"/>
  <c r="BD565" i="39" s="1"/>
  <c r="AW565" i="39"/>
  <c r="AU565" i="39"/>
  <c r="BD564" i="39"/>
  <c r="BA564" i="39"/>
  <c r="AX564" i="39"/>
  <c r="BB564" i="39" s="1"/>
  <c r="AW564" i="39"/>
  <c r="AU564" i="39"/>
  <c r="AF564" i="39"/>
  <c r="BA563" i="39"/>
  <c r="AX563" i="39"/>
  <c r="BB563" i="39" s="1"/>
  <c r="BC563" i="39" s="1"/>
  <c r="BD563" i="39" s="1"/>
  <c r="AW563" i="39"/>
  <c r="AU563" i="39"/>
  <c r="AF563" i="39"/>
  <c r="BA562" i="39"/>
  <c r="AX562" i="39"/>
  <c r="AW562" i="39"/>
  <c r="AU562" i="39"/>
  <c r="AF562" i="39"/>
  <c r="BA561" i="39"/>
  <c r="AX561" i="39"/>
  <c r="BB561" i="39" s="1"/>
  <c r="BC561" i="39" s="1"/>
  <c r="BD561" i="39" s="1"/>
  <c r="AW561" i="39"/>
  <c r="AU561" i="39"/>
  <c r="AF561" i="39"/>
  <c r="BA560" i="39"/>
  <c r="AX560" i="39"/>
  <c r="AY560" i="39" s="1"/>
  <c r="AW560" i="39"/>
  <c r="AU560" i="39"/>
  <c r="BA559" i="39"/>
  <c r="AX559" i="39"/>
  <c r="AY559" i="39" s="1"/>
  <c r="AW559" i="39"/>
  <c r="AU559" i="39"/>
  <c r="BA558" i="39"/>
  <c r="AX558" i="39"/>
  <c r="AY558" i="39" s="1"/>
  <c r="AW558" i="39"/>
  <c r="AU558" i="39"/>
  <c r="BA557" i="39"/>
  <c r="AX557" i="39"/>
  <c r="AY557" i="39" s="1"/>
  <c r="AW557" i="39"/>
  <c r="AU557" i="39"/>
  <c r="BA556" i="39"/>
  <c r="AX556" i="39"/>
  <c r="AY556" i="39" s="1"/>
  <c r="AW556" i="39"/>
  <c r="AU556" i="39"/>
  <c r="AF556" i="39"/>
  <c r="BA586" i="39"/>
  <c r="AX586" i="39"/>
  <c r="BB586" i="39" s="1"/>
  <c r="BC586" i="39" s="1"/>
  <c r="BD586" i="39" s="1"/>
  <c r="AW586" i="39"/>
  <c r="AU586" i="39"/>
  <c r="AF586" i="39"/>
  <c r="BA585" i="39"/>
  <c r="AX585" i="39"/>
  <c r="AY585" i="39" s="1"/>
  <c r="AW585" i="39"/>
  <c r="AU585" i="39"/>
  <c r="AF585" i="39"/>
  <c r="BA584" i="39"/>
  <c r="AX584" i="39"/>
  <c r="BB584" i="39" s="1"/>
  <c r="BC584" i="39" s="1"/>
  <c r="BD584" i="39" s="1"/>
  <c r="AW584" i="39"/>
  <c r="AU584" i="39"/>
  <c r="AF584" i="39"/>
  <c r="BA363" i="39"/>
  <c r="AX363" i="39"/>
  <c r="BB363" i="39" s="1"/>
  <c r="BC363" i="39" s="1"/>
  <c r="BD363" i="39" s="1"/>
  <c r="AW363" i="39"/>
  <c r="AU363" i="39"/>
  <c r="AF363" i="39"/>
  <c r="BA362" i="39"/>
  <c r="AX362" i="39"/>
  <c r="BB362" i="39" s="1"/>
  <c r="BC362" i="39" s="1"/>
  <c r="BD362" i="39" s="1"/>
  <c r="AW362" i="39"/>
  <c r="AU362" i="39"/>
  <c r="AF362" i="39"/>
  <c r="BA399" i="39"/>
  <c r="AX399" i="39"/>
  <c r="BB399" i="39" s="1"/>
  <c r="BC399" i="39" s="1"/>
  <c r="BD399" i="39" s="1"/>
  <c r="AW399" i="39"/>
  <c r="AU399" i="39"/>
  <c r="BA439" i="39"/>
  <c r="AX439" i="39"/>
  <c r="BB439" i="39" s="1"/>
  <c r="BC439" i="39" s="1"/>
  <c r="BD439" i="39" s="1"/>
  <c r="AW439" i="39"/>
  <c r="AU439" i="39"/>
  <c r="AF439" i="39"/>
  <c r="BA438" i="39"/>
  <c r="AX438" i="39"/>
  <c r="BB438" i="39" s="1"/>
  <c r="BC438" i="39" s="1"/>
  <c r="BD438" i="39" s="1"/>
  <c r="AW438" i="39"/>
  <c r="AU438" i="39"/>
  <c r="BA437" i="39"/>
  <c r="AX437" i="39"/>
  <c r="BB437" i="39" s="1"/>
  <c r="BC437" i="39" s="1"/>
  <c r="BD437" i="39" s="1"/>
  <c r="AW437" i="39"/>
  <c r="AU437" i="39"/>
  <c r="AF437" i="39"/>
  <c r="BA436" i="39"/>
  <c r="AX436" i="39"/>
  <c r="BB436" i="39" s="1"/>
  <c r="BC436" i="39" s="1"/>
  <c r="BD436" i="39" s="1"/>
  <c r="AW436" i="39"/>
  <c r="AU436" i="39"/>
  <c r="AF436" i="39"/>
  <c r="AF390" i="39"/>
  <c r="AU390" i="39"/>
  <c r="AW390" i="39"/>
  <c r="AX390" i="39"/>
  <c r="BB390" i="39" s="1"/>
  <c r="BA390" i="39"/>
  <c r="BD390" i="39"/>
  <c r="BA385" i="39"/>
  <c r="AX385" i="39"/>
  <c r="BB385" i="39" s="1"/>
  <c r="BC385" i="39" s="1"/>
  <c r="BD385" i="39" s="1"/>
  <c r="AW385" i="39"/>
  <c r="AU385" i="39"/>
  <c r="AF385" i="39"/>
  <c r="BA384" i="39"/>
  <c r="AX384" i="39"/>
  <c r="BB384" i="39" s="1"/>
  <c r="BC384" i="39" s="1"/>
  <c r="BD384" i="39" s="1"/>
  <c r="AW384" i="39"/>
  <c r="AU384" i="39"/>
  <c r="BA383" i="39"/>
  <c r="AX383" i="39"/>
  <c r="BB383" i="39" s="1"/>
  <c r="BC383" i="39" s="1"/>
  <c r="BD383" i="39" s="1"/>
  <c r="AW383" i="39"/>
  <c r="AU383" i="39"/>
  <c r="AF383" i="39"/>
  <c r="BA287" i="39"/>
  <c r="AX287" i="39"/>
  <c r="BB287" i="39" s="1"/>
  <c r="BC287" i="39" s="1"/>
  <c r="BD287" i="39" s="1"/>
  <c r="AW287" i="39"/>
  <c r="AU287" i="39"/>
  <c r="BA297" i="39"/>
  <c r="AX297" i="39"/>
  <c r="BB297" i="39" s="1"/>
  <c r="BC297" i="39" s="1"/>
  <c r="BD297" i="39" s="1"/>
  <c r="AW297" i="39"/>
  <c r="AU297" i="39"/>
  <c r="BA309" i="39"/>
  <c r="AX309" i="39"/>
  <c r="BB309" i="39" s="1"/>
  <c r="BC309" i="39" s="1"/>
  <c r="BD309" i="39" s="1"/>
  <c r="AW309" i="39"/>
  <c r="AU309" i="39"/>
  <c r="BA322" i="39"/>
  <c r="AX322" i="39"/>
  <c r="AY322" i="39" s="1"/>
  <c r="AW322" i="39"/>
  <c r="AU322" i="39"/>
  <c r="BA332" i="39"/>
  <c r="AX332" i="39"/>
  <c r="BB332" i="39" s="1"/>
  <c r="BC332" i="39" s="1"/>
  <c r="BD332" i="39" s="1"/>
  <c r="AW332" i="39"/>
  <c r="AU332" i="39"/>
  <c r="BA339" i="39"/>
  <c r="AX339" i="39"/>
  <c r="AY339" i="39" s="1"/>
  <c r="AW339" i="39"/>
  <c r="AU339" i="39"/>
  <c r="BA361" i="39"/>
  <c r="AX361" i="39"/>
  <c r="BB361" i="39" s="1"/>
  <c r="BC361" i="39" s="1"/>
  <c r="BD361" i="39" s="1"/>
  <c r="AW361" i="39"/>
  <c r="AU361" i="39"/>
  <c r="BA369" i="39"/>
  <c r="AX369" i="39"/>
  <c r="BB369" i="39" s="1"/>
  <c r="BC369" i="39" s="1"/>
  <c r="BD369" i="39" s="1"/>
  <c r="AW369" i="39"/>
  <c r="AU369" i="39"/>
  <c r="BA425" i="39"/>
  <c r="AX425" i="39"/>
  <c r="BB425" i="39" s="1"/>
  <c r="BC425" i="39" s="1"/>
  <c r="BD425" i="39" s="1"/>
  <c r="AW425" i="39"/>
  <c r="AU425" i="39"/>
  <c r="BA587" i="39"/>
  <c r="AX587" i="39"/>
  <c r="BB587" i="39" s="1"/>
  <c r="BC587" i="39" s="1"/>
  <c r="BD587" i="39" s="1"/>
  <c r="AW587" i="39"/>
  <c r="AU587" i="39"/>
  <c r="BA576" i="39"/>
  <c r="AX576" i="39"/>
  <c r="BB576" i="39" s="1"/>
  <c r="BC576" i="39" s="1"/>
  <c r="BD576" i="39" s="1"/>
  <c r="AW576" i="39"/>
  <c r="AU576" i="39"/>
  <c r="BA553" i="39"/>
  <c r="AX553" i="39"/>
  <c r="BB553" i="39" s="1"/>
  <c r="BC553" i="39" s="1"/>
  <c r="BD553" i="39" s="1"/>
  <c r="AW553" i="39"/>
  <c r="AU553" i="39"/>
  <c r="BA538" i="39"/>
  <c r="AX538" i="39"/>
  <c r="AY538" i="39" s="1"/>
  <c r="AW538" i="39"/>
  <c r="AU538" i="39"/>
  <c r="BA512" i="39"/>
  <c r="AX512" i="39"/>
  <c r="BB512" i="39" s="1"/>
  <c r="BC512" i="39" s="1"/>
  <c r="BD512" i="39" s="1"/>
  <c r="AW512" i="39"/>
  <c r="AU512" i="39"/>
  <c r="BA489" i="39"/>
  <c r="AX489" i="39"/>
  <c r="BB489" i="39" s="1"/>
  <c r="BC489" i="39" s="1"/>
  <c r="BD489" i="39" s="1"/>
  <c r="AW489" i="39"/>
  <c r="AU489" i="39"/>
  <c r="BA477" i="39"/>
  <c r="AX477" i="39"/>
  <c r="BB477" i="39" s="1"/>
  <c r="BC477" i="39" s="1"/>
  <c r="BD477" i="39" s="1"/>
  <c r="AW477" i="39"/>
  <c r="AU477" i="39"/>
  <c r="BA464" i="39"/>
  <c r="AX464" i="39"/>
  <c r="BB464" i="39" s="1"/>
  <c r="BC464" i="39" s="1"/>
  <c r="BD464" i="39" s="1"/>
  <c r="AW464" i="39"/>
  <c r="AU464" i="39"/>
  <c r="BA40" i="39"/>
  <c r="AX40" i="39"/>
  <c r="BB40" i="39" s="1"/>
  <c r="BC40" i="39" s="1"/>
  <c r="BD40" i="39" s="1"/>
  <c r="AW40" i="39"/>
  <c r="AU40" i="39"/>
  <c r="AF40" i="39"/>
  <c r="BA26" i="39"/>
  <c r="AX26" i="39"/>
  <c r="BB26" i="39" s="1"/>
  <c r="BC26" i="39" s="1"/>
  <c r="BD26" i="39" s="1"/>
  <c r="AW26" i="39"/>
  <c r="AU26" i="39"/>
  <c r="AF26" i="39"/>
  <c r="BA277" i="39"/>
  <c r="AX277" i="39"/>
  <c r="BB277" i="39" s="1"/>
  <c r="BC277" i="39" s="1"/>
  <c r="BD277" i="39" s="1"/>
  <c r="AW277" i="39"/>
  <c r="AU277" i="39"/>
  <c r="AF277" i="39"/>
  <c r="BA271" i="39"/>
  <c r="AX271" i="39"/>
  <c r="BB271" i="39" s="1"/>
  <c r="BC271" i="39" s="1"/>
  <c r="BD271" i="39" s="1"/>
  <c r="AW271" i="39"/>
  <c r="AU271" i="39"/>
  <c r="AF271" i="39"/>
  <c r="BA264" i="39"/>
  <c r="AX264" i="39"/>
  <c r="BB264" i="39" s="1"/>
  <c r="BC264" i="39" s="1"/>
  <c r="BD264" i="39" s="1"/>
  <c r="AW264" i="39"/>
  <c r="AU264" i="39"/>
  <c r="AF264" i="39"/>
  <c r="BA258" i="39"/>
  <c r="AX258" i="39"/>
  <c r="BB258" i="39" s="1"/>
  <c r="BC258" i="39" s="1"/>
  <c r="BD258" i="39" s="1"/>
  <c r="AW258" i="39"/>
  <c r="AU258" i="39"/>
  <c r="AF258" i="39"/>
  <c r="BA253" i="39"/>
  <c r="AX253" i="39"/>
  <c r="BB253" i="39" s="1"/>
  <c r="BC253" i="39" s="1"/>
  <c r="BD253" i="39" s="1"/>
  <c r="AW253" i="39"/>
  <c r="AU253" i="39"/>
  <c r="AF253" i="39"/>
  <c r="BA247" i="39"/>
  <c r="AX247" i="39"/>
  <c r="AY247" i="39" s="1"/>
  <c r="AW247" i="39"/>
  <c r="AU247" i="39"/>
  <c r="AF247" i="39"/>
  <c r="BA241" i="39"/>
  <c r="AX241" i="39"/>
  <c r="BB241" i="39" s="1"/>
  <c r="BC241" i="39" s="1"/>
  <c r="BD241" i="39" s="1"/>
  <c r="AW241" i="39"/>
  <c r="AU241" i="39"/>
  <c r="AF241" i="39"/>
  <c r="BA235" i="39"/>
  <c r="AX235" i="39"/>
  <c r="BB235" i="39" s="1"/>
  <c r="BC235" i="39" s="1"/>
  <c r="BD235" i="39" s="1"/>
  <c r="AW235" i="39"/>
  <c r="AU235" i="39"/>
  <c r="AF235" i="39"/>
  <c r="BA229" i="39"/>
  <c r="AX229" i="39"/>
  <c r="BB229" i="39" s="1"/>
  <c r="BC229" i="39" s="1"/>
  <c r="BD229" i="39" s="1"/>
  <c r="AW229" i="39"/>
  <c r="AU229" i="39"/>
  <c r="AF229" i="39"/>
  <c r="BA223" i="39"/>
  <c r="AX223" i="39"/>
  <c r="BB223" i="39" s="1"/>
  <c r="BC223" i="39" s="1"/>
  <c r="BD223" i="39" s="1"/>
  <c r="AW223" i="39"/>
  <c r="AU223" i="39"/>
  <c r="AF223" i="39"/>
  <c r="BA217" i="39"/>
  <c r="AX217" i="39"/>
  <c r="BB217" i="39" s="1"/>
  <c r="BC217" i="39" s="1"/>
  <c r="BD217" i="39" s="1"/>
  <c r="AW217" i="39"/>
  <c r="AU217" i="39"/>
  <c r="AF217" i="39"/>
  <c r="BA211" i="39"/>
  <c r="AX211" i="39"/>
  <c r="BB211" i="39" s="1"/>
  <c r="BC211" i="39" s="1"/>
  <c r="BD211" i="39" s="1"/>
  <c r="AW211" i="39"/>
  <c r="AU211" i="39"/>
  <c r="AF211" i="39"/>
  <c r="BA204" i="39"/>
  <c r="AX204" i="39"/>
  <c r="BB204" i="39" s="1"/>
  <c r="BC204" i="39" s="1"/>
  <c r="BD204" i="39" s="1"/>
  <c r="AW204" i="39"/>
  <c r="AU204" i="39"/>
  <c r="AF204" i="39"/>
  <c r="BA198" i="39"/>
  <c r="AX198" i="39"/>
  <c r="BB198" i="39" s="1"/>
  <c r="BC198" i="39" s="1"/>
  <c r="BD198" i="39" s="1"/>
  <c r="AW198" i="39"/>
  <c r="AU198" i="39"/>
  <c r="AF198" i="39"/>
  <c r="BA192" i="39"/>
  <c r="AX192" i="39"/>
  <c r="AY192" i="39" s="1"/>
  <c r="AW192" i="39"/>
  <c r="AU192" i="39"/>
  <c r="AF192" i="39"/>
  <c r="BA312" i="39"/>
  <c r="AX312" i="39"/>
  <c r="BB312" i="39" s="1"/>
  <c r="BC312" i="39" s="1"/>
  <c r="BD312" i="39" s="1"/>
  <c r="AW312" i="39"/>
  <c r="AU312" i="39"/>
  <c r="AF312" i="39"/>
  <c r="BA311" i="39"/>
  <c r="AX311" i="39"/>
  <c r="BB311" i="39" s="1"/>
  <c r="BC311" i="39" s="1"/>
  <c r="BD311" i="39" s="1"/>
  <c r="AW311" i="39"/>
  <c r="AU311" i="39"/>
  <c r="BA310" i="39"/>
  <c r="AX310" i="39"/>
  <c r="BB310" i="39" s="1"/>
  <c r="BC310" i="39" s="1"/>
  <c r="BD310" i="39" s="1"/>
  <c r="AW310" i="39"/>
  <c r="AU310" i="39"/>
  <c r="BA308" i="39"/>
  <c r="AX308" i="39"/>
  <c r="BB308" i="39" s="1"/>
  <c r="BC308" i="39" s="1"/>
  <c r="BD308" i="39" s="1"/>
  <c r="AW308" i="39"/>
  <c r="AU308" i="39"/>
  <c r="BA307" i="39"/>
  <c r="AX307" i="39"/>
  <c r="BB307" i="39" s="1"/>
  <c r="BC307" i="39" s="1"/>
  <c r="BD307" i="39" s="1"/>
  <c r="AW307" i="39"/>
  <c r="AU307" i="39"/>
  <c r="BA306" i="39"/>
  <c r="AX306" i="39"/>
  <c r="BB306" i="39" s="1"/>
  <c r="BC306" i="39" s="1"/>
  <c r="BD306" i="39" s="1"/>
  <c r="AW306" i="39"/>
  <c r="AU306" i="39"/>
  <c r="AF306" i="39"/>
  <c r="BA305" i="39"/>
  <c r="AX305" i="39"/>
  <c r="BB305" i="39" s="1"/>
  <c r="BC305" i="39" s="1"/>
  <c r="BD305" i="39" s="1"/>
  <c r="AW305" i="39"/>
  <c r="AU305" i="39"/>
  <c r="AF305" i="39"/>
  <c r="BA304" i="39"/>
  <c r="AX304" i="39"/>
  <c r="BB304" i="39" s="1"/>
  <c r="BC304" i="39" s="1"/>
  <c r="BD304" i="39" s="1"/>
  <c r="AW304" i="39"/>
  <c r="AU304" i="39"/>
  <c r="BA303" i="39"/>
  <c r="AX303" i="39"/>
  <c r="AY303" i="39" s="1"/>
  <c r="AW303" i="39"/>
  <c r="AU303" i="39"/>
  <c r="AF303" i="39"/>
  <c r="BA302" i="39"/>
  <c r="AX302" i="39"/>
  <c r="AY302" i="39" s="1"/>
  <c r="AW302" i="39"/>
  <c r="AU302" i="39"/>
  <c r="AF302" i="39"/>
  <c r="AB82" i="47" l="1"/>
  <c r="AC82" i="47" s="1"/>
  <c r="AD82" i="47" s="1"/>
  <c r="Y82" i="47"/>
  <c r="AB83" i="47"/>
  <c r="AC83" i="47" s="1"/>
  <c r="AD83" i="47" s="1"/>
  <c r="Y83" i="47"/>
  <c r="AB84" i="47"/>
  <c r="AC84" i="47" s="1"/>
  <c r="AD84" i="47" s="1"/>
  <c r="Y84" i="47"/>
  <c r="AB85" i="47"/>
  <c r="AC85" i="47" s="1"/>
  <c r="AD85" i="47" s="1"/>
  <c r="Y85" i="47"/>
  <c r="AB86" i="47"/>
  <c r="AC86" i="47" s="1"/>
  <c r="AD86" i="47" s="1"/>
  <c r="Y86" i="47"/>
  <c r="AB10" i="47"/>
  <c r="AC10" i="47" s="1"/>
  <c r="AD10" i="47" s="1"/>
  <c r="Y10" i="47"/>
  <c r="BB10" i="47"/>
  <c r="BC10" i="47" s="1"/>
  <c r="BD10" i="47" s="1"/>
  <c r="AY10" i="47"/>
  <c r="AB8" i="47"/>
  <c r="AC8" i="47" s="1"/>
  <c r="AD8" i="47" s="1"/>
  <c r="Y8" i="47"/>
  <c r="AB9" i="47"/>
  <c r="AC9" i="47" s="1"/>
  <c r="AD9" i="47" s="1"/>
  <c r="Y9" i="47"/>
  <c r="AB27" i="47"/>
  <c r="AC27" i="47" s="1"/>
  <c r="AD27" i="47" s="1"/>
  <c r="Y27" i="47"/>
  <c r="AB28" i="47"/>
  <c r="AC28" i="47" s="1"/>
  <c r="AD28" i="47" s="1"/>
  <c r="Y28" i="47"/>
  <c r="AB29" i="47"/>
  <c r="AC29" i="47" s="1"/>
  <c r="AD29" i="47" s="1"/>
  <c r="Y29" i="47"/>
  <c r="AB30" i="47"/>
  <c r="AC30" i="47" s="1"/>
  <c r="AD30" i="47" s="1"/>
  <c r="Y30" i="47"/>
  <c r="AB31" i="47"/>
  <c r="AC31" i="47" s="1"/>
  <c r="AD31" i="47" s="1"/>
  <c r="Y31" i="47"/>
  <c r="AB32" i="47"/>
  <c r="AC32" i="47" s="1"/>
  <c r="AD32" i="47" s="1"/>
  <c r="Y32" i="47"/>
  <c r="AB33" i="47"/>
  <c r="AC33" i="47" s="1"/>
  <c r="AD33" i="47" s="1"/>
  <c r="Y33" i="47"/>
  <c r="AB34" i="47"/>
  <c r="AC34" i="47" s="1"/>
  <c r="AD34" i="47" s="1"/>
  <c r="Y34" i="47"/>
  <c r="AB35" i="47"/>
  <c r="AC35" i="47" s="1"/>
  <c r="AD35" i="47" s="1"/>
  <c r="Y35" i="47"/>
  <c r="AB36" i="47"/>
  <c r="AC36" i="47" s="1"/>
  <c r="AD36" i="47" s="1"/>
  <c r="Y36" i="47"/>
  <c r="AB37" i="47"/>
  <c r="AC37" i="47" s="1"/>
  <c r="AD37" i="47" s="1"/>
  <c r="Y37" i="47"/>
  <c r="AB38" i="47"/>
  <c r="AC38" i="47" s="1"/>
  <c r="AD38" i="47" s="1"/>
  <c r="Y38" i="47"/>
  <c r="AB39" i="47"/>
  <c r="AC39" i="47" s="1"/>
  <c r="AD39" i="47" s="1"/>
  <c r="Y39" i="47"/>
  <c r="AB40" i="47"/>
  <c r="AC40" i="47" s="1"/>
  <c r="AD40" i="47" s="1"/>
  <c r="Y40" i="47"/>
  <c r="AB489" i="47"/>
  <c r="AC489" i="47" s="1"/>
  <c r="AD489" i="47" s="1"/>
  <c r="Y489" i="47"/>
  <c r="AB490" i="47"/>
  <c r="AC490" i="47" s="1"/>
  <c r="AD490" i="47" s="1"/>
  <c r="Y490" i="47"/>
  <c r="AB491" i="47"/>
  <c r="AC491" i="47" s="1"/>
  <c r="AD491" i="47" s="1"/>
  <c r="Y491" i="47"/>
  <c r="BB491" i="47"/>
  <c r="BC491" i="47" s="1"/>
  <c r="BD491" i="47" s="1"/>
  <c r="AY491" i="47"/>
  <c r="AB492" i="47"/>
  <c r="AC492" i="47" s="1"/>
  <c r="AD492" i="47" s="1"/>
  <c r="Y492" i="47"/>
  <c r="AB493" i="47"/>
  <c r="AC493" i="47" s="1"/>
  <c r="AD493" i="47" s="1"/>
  <c r="Y493" i="47"/>
  <c r="AB494" i="47"/>
  <c r="AC494" i="47" s="1"/>
  <c r="AD494" i="47" s="1"/>
  <c r="Y494" i="47"/>
  <c r="AB495" i="47"/>
  <c r="AC495" i="47" s="1"/>
  <c r="AD495" i="47" s="1"/>
  <c r="Y495" i="47"/>
  <c r="BB495" i="47"/>
  <c r="BC495" i="47" s="1"/>
  <c r="BD495" i="47" s="1"/>
  <c r="AY495" i="47"/>
  <c r="AB564" i="47"/>
  <c r="AC564" i="47" s="1"/>
  <c r="AD564" i="47" s="1"/>
  <c r="Y564" i="47"/>
  <c r="AB565" i="47"/>
  <c r="AC565" i="47" s="1"/>
  <c r="AD565" i="47" s="1"/>
  <c r="Y565" i="47"/>
  <c r="BB565" i="47"/>
  <c r="BC565" i="47" s="1"/>
  <c r="BD565" i="47" s="1"/>
  <c r="AY565" i="47"/>
  <c r="AB566" i="47"/>
  <c r="AC566" i="47" s="1"/>
  <c r="AD566" i="47" s="1"/>
  <c r="Y566" i="47"/>
  <c r="AB567" i="47"/>
  <c r="AC567" i="47" s="1"/>
  <c r="AD567" i="47" s="1"/>
  <c r="Y567" i="47"/>
  <c r="AB568" i="47"/>
  <c r="AC568" i="47" s="1"/>
  <c r="AD568" i="47" s="1"/>
  <c r="Y568" i="47"/>
  <c r="BB568" i="47"/>
  <c r="BC568" i="47" s="1"/>
  <c r="BD568" i="47" s="1"/>
  <c r="AY568" i="47"/>
  <c r="AB569" i="47"/>
  <c r="AC569" i="47" s="1"/>
  <c r="AD569" i="47" s="1"/>
  <c r="Y569" i="47"/>
  <c r="BB569" i="47"/>
  <c r="BC569" i="47" s="1"/>
  <c r="BD569" i="47" s="1"/>
  <c r="AY569" i="47"/>
  <c r="AB570" i="47"/>
  <c r="AC570" i="47" s="1"/>
  <c r="AD570" i="47" s="1"/>
  <c r="Y570" i="47"/>
  <c r="AB519" i="47"/>
  <c r="AC519" i="47" s="1"/>
  <c r="AD519" i="47" s="1"/>
  <c r="Y519" i="47"/>
  <c r="AB520" i="47"/>
  <c r="AC520" i="47" s="1"/>
  <c r="AD520" i="47" s="1"/>
  <c r="Y520" i="47"/>
  <c r="AB521" i="47"/>
  <c r="AC521" i="47" s="1"/>
  <c r="AD521" i="47" s="1"/>
  <c r="Y521" i="47"/>
  <c r="AB522" i="47"/>
  <c r="AC522" i="47" s="1"/>
  <c r="AD522" i="47" s="1"/>
  <c r="Y522" i="47"/>
  <c r="AB523" i="47"/>
  <c r="AC523" i="47" s="1"/>
  <c r="AD523" i="47" s="1"/>
  <c r="Y523" i="47"/>
  <c r="AB524" i="47"/>
  <c r="AC524" i="47" s="1"/>
  <c r="AD524" i="47" s="1"/>
  <c r="Y524" i="47"/>
  <c r="AB525" i="47"/>
  <c r="AC525" i="47" s="1"/>
  <c r="AD525" i="47" s="1"/>
  <c r="Y525" i="47"/>
  <c r="AB526" i="47"/>
  <c r="AC526" i="47" s="1"/>
  <c r="AD526" i="47" s="1"/>
  <c r="Y526" i="47"/>
  <c r="AB527" i="47"/>
  <c r="AC527" i="47" s="1"/>
  <c r="AD527" i="47" s="1"/>
  <c r="Y527" i="47"/>
  <c r="AB528" i="47"/>
  <c r="AC528" i="47" s="1"/>
  <c r="AD528" i="47" s="1"/>
  <c r="Y528" i="47"/>
  <c r="BB528" i="47"/>
  <c r="BC528" i="47" s="1"/>
  <c r="BD528" i="47" s="1"/>
  <c r="AY528" i="47"/>
  <c r="AB529" i="47"/>
  <c r="AC529" i="47" s="1"/>
  <c r="AD529" i="47" s="1"/>
  <c r="Y529" i="47"/>
  <c r="AB530" i="47"/>
  <c r="AC530" i="47" s="1"/>
  <c r="AD530" i="47" s="1"/>
  <c r="Y530" i="47"/>
  <c r="AB459" i="47"/>
  <c r="AC459" i="47" s="1"/>
  <c r="AD459" i="47" s="1"/>
  <c r="Y459" i="47"/>
  <c r="Y607" i="47"/>
  <c r="AB607" i="47"/>
  <c r="AC607" i="47" s="1"/>
  <c r="AD607" i="47" s="1"/>
  <c r="AB606" i="47"/>
  <c r="AC606" i="47" s="1"/>
  <c r="AD606" i="47" s="1"/>
  <c r="Y606" i="47"/>
  <c r="BC172" i="47"/>
  <c r="BD172" i="47" s="1"/>
  <c r="AB7" i="47"/>
  <c r="AC7" i="47" s="1"/>
  <c r="AD7" i="47" s="1"/>
  <c r="Y7" i="47"/>
  <c r="BB7" i="47"/>
  <c r="BC7" i="47" s="1"/>
  <c r="BD7" i="47" s="1"/>
  <c r="AY7" i="47"/>
  <c r="AB11" i="47"/>
  <c r="AC11" i="47" s="1"/>
  <c r="AD11" i="47" s="1"/>
  <c r="Y11" i="47"/>
  <c r="BB11" i="47"/>
  <c r="BC11" i="47" s="1"/>
  <c r="BD11" i="47" s="1"/>
  <c r="AY11" i="47"/>
  <c r="AB12" i="47"/>
  <c r="AC12" i="47" s="1"/>
  <c r="AD12" i="47" s="1"/>
  <c r="Y12" i="47"/>
  <c r="BB12" i="47"/>
  <c r="BC12" i="47" s="1"/>
  <c r="BD12" i="47" s="1"/>
  <c r="AY12" i="47"/>
  <c r="AB13" i="47"/>
  <c r="AC13" i="47" s="1"/>
  <c r="AD13" i="47" s="1"/>
  <c r="Y13" i="47"/>
  <c r="BB13" i="47"/>
  <c r="BC13" i="47" s="1"/>
  <c r="BD13" i="47" s="1"/>
  <c r="AY13" i="47"/>
  <c r="AB14" i="47"/>
  <c r="AC14" i="47" s="1"/>
  <c r="AD14" i="47" s="1"/>
  <c r="Y14" i="47"/>
  <c r="BB14" i="47"/>
  <c r="BC14" i="47" s="1"/>
  <c r="BD14" i="47" s="1"/>
  <c r="AY14" i="47"/>
  <c r="AB15" i="47"/>
  <c r="AC15" i="47" s="1"/>
  <c r="AD15" i="47" s="1"/>
  <c r="Y15" i="47"/>
  <c r="BB15" i="47"/>
  <c r="BC15" i="47" s="1"/>
  <c r="BD15" i="47" s="1"/>
  <c r="AY15" i="47"/>
  <c r="AB16" i="47"/>
  <c r="AC16" i="47" s="1"/>
  <c r="AD16" i="47" s="1"/>
  <c r="Y16" i="47"/>
  <c r="BB16" i="47"/>
  <c r="BC16" i="47" s="1"/>
  <c r="BD16" i="47" s="1"/>
  <c r="AY16" i="47"/>
  <c r="AB17" i="47"/>
  <c r="AC17" i="47" s="1"/>
  <c r="AD17" i="47" s="1"/>
  <c r="Y17" i="47"/>
  <c r="BB17" i="47"/>
  <c r="BC17" i="47" s="1"/>
  <c r="BD17" i="47" s="1"/>
  <c r="AY17" i="47"/>
  <c r="AB18" i="47"/>
  <c r="AC18" i="47" s="1"/>
  <c r="AD18" i="47" s="1"/>
  <c r="Y18" i="47"/>
  <c r="BB18" i="47"/>
  <c r="BC18" i="47" s="1"/>
  <c r="BD18" i="47" s="1"/>
  <c r="AY18" i="47"/>
  <c r="AB19" i="47"/>
  <c r="AC19" i="47" s="1"/>
  <c r="AD19" i="47" s="1"/>
  <c r="Y19" i="47"/>
  <c r="BB19" i="47"/>
  <c r="BC19" i="47" s="1"/>
  <c r="BD19" i="47" s="1"/>
  <c r="AY19" i="47"/>
  <c r="AB20" i="47"/>
  <c r="AC20" i="47" s="1"/>
  <c r="AD20" i="47" s="1"/>
  <c r="Y20" i="47"/>
  <c r="BB20" i="47"/>
  <c r="BC20" i="47" s="1"/>
  <c r="BD20" i="47" s="1"/>
  <c r="AY20" i="47"/>
  <c r="AB21" i="47"/>
  <c r="AC21" i="47" s="1"/>
  <c r="AD21" i="47" s="1"/>
  <c r="Y21" i="47"/>
  <c r="BB21" i="47"/>
  <c r="BC21" i="47" s="1"/>
  <c r="BD21" i="47" s="1"/>
  <c r="AY21" i="47"/>
  <c r="AB22" i="47"/>
  <c r="AC22" i="47" s="1"/>
  <c r="AD22" i="47" s="1"/>
  <c r="Y22" i="47"/>
  <c r="BB22" i="47"/>
  <c r="BC22" i="47" s="1"/>
  <c r="BD22" i="47" s="1"/>
  <c r="AY22" i="47"/>
  <c r="AB23" i="47"/>
  <c r="AC23" i="47" s="1"/>
  <c r="AD23" i="47" s="1"/>
  <c r="Y23" i="47"/>
  <c r="BB23" i="47"/>
  <c r="BC23" i="47" s="1"/>
  <c r="BD23" i="47" s="1"/>
  <c r="AY23" i="47"/>
  <c r="AB24" i="47"/>
  <c r="AC24" i="47" s="1"/>
  <c r="AD24" i="47" s="1"/>
  <c r="Y24" i="47"/>
  <c r="BB24" i="47"/>
  <c r="BC24" i="47" s="1"/>
  <c r="BD24" i="47" s="1"/>
  <c r="AY24" i="47"/>
  <c r="AB25" i="47"/>
  <c r="AC25" i="47" s="1"/>
  <c r="AD25" i="47" s="1"/>
  <c r="Y25" i="47"/>
  <c r="BB25" i="47"/>
  <c r="BC25" i="47" s="1"/>
  <c r="BD25" i="47" s="1"/>
  <c r="AY25" i="47"/>
  <c r="AB26" i="47"/>
  <c r="AC26" i="47" s="1"/>
  <c r="AD26" i="47" s="1"/>
  <c r="Y26" i="47"/>
  <c r="BB26" i="47"/>
  <c r="BC26" i="47" s="1"/>
  <c r="BD26" i="47" s="1"/>
  <c r="AY26" i="47"/>
  <c r="AB41" i="47"/>
  <c r="AC41" i="47" s="1"/>
  <c r="AD41" i="47" s="1"/>
  <c r="Y41" i="47"/>
  <c r="BB41" i="47"/>
  <c r="BC41" i="47" s="1"/>
  <c r="BD41" i="47" s="1"/>
  <c r="AY41" i="47"/>
  <c r="AB42" i="47"/>
  <c r="AC42" i="47" s="1"/>
  <c r="AD42" i="47" s="1"/>
  <c r="Y42" i="47"/>
  <c r="BB42" i="47"/>
  <c r="BC42" i="47" s="1"/>
  <c r="BD42" i="47" s="1"/>
  <c r="AY42" i="47"/>
  <c r="AB43" i="47"/>
  <c r="AC43" i="47" s="1"/>
  <c r="AD43" i="47" s="1"/>
  <c r="Y43" i="47"/>
  <c r="BB43" i="47"/>
  <c r="BC43" i="47" s="1"/>
  <c r="BD43" i="47" s="1"/>
  <c r="AY43" i="47"/>
  <c r="AB44" i="47"/>
  <c r="AC44" i="47" s="1"/>
  <c r="AD44" i="47" s="1"/>
  <c r="Y44" i="47"/>
  <c r="BB44" i="47"/>
  <c r="BC44" i="47" s="1"/>
  <c r="BD44" i="47" s="1"/>
  <c r="AY44" i="47"/>
  <c r="AB45" i="47"/>
  <c r="AC45" i="47" s="1"/>
  <c r="AD45" i="47" s="1"/>
  <c r="Y45" i="47"/>
  <c r="BB45" i="47"/>
  <c r="BC45" i="47" s="1"/>
  <c r="BD45" i="47" s="1"/>
  <c r="AY45" i="47"/>
  <c r="AB46" i="47"/>
  <c r="AC46" i="47" s="1"/>
  <c r="AD46" i="47" s="1"/>
  <c r="Y46" i="47"/>
  <c r="BB46" i="47"/>
  <c r="BC46" i="47" s="1"/>
  <c r="BD46" i="47" s="1"/>
  <c r="AY46" i="47"/>
  <c r="AB47" i="47"/>
  <c r="AC47" i="47" s="1"/>
  <c r="AD47" i="47" s="1"/>
  <c r="Y47" i="47"/>
  <c r="BB47" i="47"/>
  <c r="BC47" i="47" s="1"/>
  <c r="BD47" i="47" s="1"/>
  <c r="AY47" i="47"/>
  <c r="AB48" i="47"/>
  <c r="AC48" i="47" s="1"/>
  <c r="AD48" i="47" s="1"/>
  <c r="Y48" i="47"/>
  <c r="BB48" i="47"/>
  <c r="BC48" i="47" s="1"/>
  <c r="BD48" i="47" s="1"/>
  <c r="AY48" i="47"/>
  <c r="AB49" i="47"/>
  <c r="AC49" i="47" s="1"/>
  <c r="AD49" i="47" s="1"/>
  <c r="Y49" i="47"/>
  <c r="BB49" i="47"/>
  <c r="BC49" i="47" s="1"/>
  <c r="BD49" i="47" s="1"/>
  <c r="AY49" i="47"/>
  <c r="AB50" i="47"/>
  <c r="AC50" i="47" s="1"/>
  <c r="AD50" i="47" s="1"/>
  <c r="Y50" i="47"/>
  <c r="BB50" i="47"/>
  <c r="BC50" i="47" s="1"/>
  <c r="BD50" i="47" s="1"/>
  <c r="AY50" i="47"/>
  <c r="AB51" i="47"/>
  <c r="AC51" i="47" s="1"/>
  <c r="AD51" i="47" s="1"/>
  <c r="Y51" i="47"/>
  <c r="BB51" i="47"/>
  <c r="BC51" i="47" s="1"/>
  <c r="BD51" i="47" s="1"/>
  <c r="AY51" i="47"/>
  <c r="AB52" i="47"/>
  <c r="AC52" i="47" s="1"/>
  <c r="AD52" i="47" s="1"/>
  <c r="Y52" i="47"/>
  <c r="BB52" i="47"/>
  <c r="BC52" i="47" s="1"/>
  <c r="BD52" i="47" s="1"/>
  <c r="AY52" i="47"/>
  <c r="AB53" i="47"/>
  <c r="AC53" i="47" s="1"/>
  <c r="AD53" i="47" s="1"/>
  <c r="Y53" i="47"/>
  <c r="BB53" i="47"/>
  <c r="BC53" i="47" s="1"/>
  <c r="BD53" i="47" s="1"/>
  <c r="AY53" i="47"/>
  <c r="AB54" i="47"/>
  <c r="AC54" i="47" s="1"/>
  <c r="AD54" i="47" s="1"/>
  <c r="Y54" i="47"/>
  <c r="BB54" i="47"/>
  <c r="BC54" i="47" s="1"/>
  <c r="BD54" i="47" s="1"/>
  <c r="AY54" i="47"/>
  <c r="AB55" i="47"/>
  <c r="AC55" i="47" s="1"/>
  <c r="AD55" i="47" s="1"/>
  <c r="Y55" i="47"/>
  <c r="BB55" i="47"/>
  <c r="BC55" i="47" s="1"/>
  <c r="BD55" i="47" s="1"/>
  <c r="AY55" i="47"/>
  <c r="AB56" i="47"/>
  <c r="AC56" i="47" s="1"/>
  <c r="AD56" i="47" s="1"/>
  <c r="Y56" i="47"/>
  <c r="BB56" i="47"/>
  <c r="BC56" i="47" s="1"/>
  <c r="BD56" i="47" s="1"/>
  <c r="AY56" i="47"/>
  <c r="AB57" i="47"/>
  <c r="AC57" i="47" s="1"/>
  <c r="AD57" i="47" s="1"/>
  <c r="Y57" i="47"/>
  <c r="BB57" i="47"/>
  <c r="BC57" i="47" s="1"/>
  <c r="BD57" i="47" s="1"/>
  <c r="AY57" i="47"/>
  <c r="AB58" i="47"/>
  <c r="AC58" i="47" s="1"/>
  <c r="AD58" i="47" s="1"/>
  <c r="Y58" i="47"/>
  <c r="BB58" i="47"/>
  <c r="BC58" i="47" s="1"/>
  <c r="BD58" i="47" s="1"/>
  <c r="AY58" i="47"/>
  <c r="AB59" i="47"/>
  <c r="AC59" i="47" s="1"/>
  <c r="AD59" i="47" s="1"/>
  <c r="Y59" i="47"/>
  <c r="BB59" i="47"/>
  <c r="BC59" i="47" s="1"/>
  <c r="BD59" i="47" s="1"/>
  <c r="AY59" i="47"/>
  <c r="AB60" i="47"/>
  <c r="AC60" i="47" s="1"/>
  <c r="AD60" i="47" s="1"/>
  <c r="Y60" i="47"/>
  <c r="BB60" i="47"/>
  <c r="BC60" i="47" s="1"/>
  <c r="BD60" i="47" s="1"/>
  <c r="AY60" i="47"/>
  <c r="AB61" i="47"/>
  <c r="AC61" i="47" s="1"/>
  <c r="AD61" i="47" s="1"/>
  <c r="Y61" i="47"/>
  <c r="BB61" i="47"/>
  <c r="BC61" i="47" s="1"/>
  <c r="BD61" i="47" s="1"/>
  <c r="AY61" i="47"/>
  <c r="AB62" i="47"/>
  <c r="AC62" i="47" s="1"/>
  <c r="AD62" i="47" s="1"/>
  <c r="Y62" i="47"/>
  <c r="BB62" i="47"/>
  <c r="BC62" i="47" s="1"/>
  <c r="BD62" i="47" s="1"/>
  <c r="AY62" i="47"/>
  <c r="AB63" i="47"/>
  <c r="AC63" i="47" s="1"/>
  <c r="AD63" i="47" s="1"/>
  <c r="Y63" i="47"/>
  <c r="BB63" i="47"/>
  <c r="BC63" i="47" s="1"/>
  <c r="BD63" i="47" s="1"/>
  <c r="AY63" i="47"/>
  <c r="AB64" i="47"/>
  <c r="AC64" i="47" s="1"/>
  <c r="AD64" i="47" s="1"/>
  <c r="Y64" i="47"/>
  <c r="BB64" i="47"/>
  <c r="BC64" i="47" s="1"/>
  <c r="BD64" i="47" s="1"/>
  <c r="AY64" i="47"/>
  <c r="AB65" i="47"/>
  <c r="AC65" i="47" s="1"/>
  <c r="AD65" i="47" s="1"/>
  <c r="Y65" i="47"/>
  <c r="BB65" i="47"/>
  <c r="BC65" i="47" s="1"/>
  <c r="BD65" i="47" s="1"/>
  <c r="AY65" i="47"/>
  <c r="AB66" i="47"/>
  <c r="AC66" i="47" s="1"/>
  <c r="AD66" i="47" s="1"/>
  <c r="Y66" i="47"/>
  <c r="BB66" i="47"/>
  <c r="BC66" i="47" s="1"/>
  <c r="BD66" i="47" s="1"/>
  <c r="AY66" i="47"/>
  <c r="AB67" i="47"/>
  <c r="AC67" i="47" s="1"/>
  <c r="AD67" i="47" s="1"/>
  <c r="Y67" i="47"/>
  <c r="BB67" i="47"/>
  <c r="BC67" i="47" s="1"/>
  <c r="BD67" i="47" s="1"/>
  <c r="AY67" i="47"/>
  <c r="AB68" i="47"/>
  <c r="AC68" i="47" s="1"/>
  <c r="AD68" i="47" s="1"/>
  <c r="Y68" i="47"/>
  <c r="BB68" i="47"/>
  <c r="BC68" i="47" s="1"/>
  <c r="BD68" i="47" s="1"/>
  <c r="AY68" i="47"/>
  <c r="AB69" i="47"/>
  <c r="AC69" i="47" s="1"/>
  <c r="AD69" i="47" s="1"/>
  <c r="Y69" i="47"/>
  <c r="BB69" i="47"/>
  <c r="BC69" i="47" s="1"/>
  <c r="BD69" i="47" s="1"/>
  <c r="AY69" i="47"/>
  <c r="AB70" i="47"/>
  <c r="AC70" i="47" s="1"/>
  <c r="AD70" i="47" s="1"/>
  <c r="Y70" i="47"/>
  <c r="BB70" i="47"/>
  <c r="BC70" i="47" s="1"/>
  <c r="BD70" i="47" s="1"/>
  <c r="AY70" i="47"/>
  <c r="AB71" i="47"/>
  <c r="AC71" i="47" s="1"/>
  <c r="AD71" i="47" s="1"/>
  <c r="Y71" i="47"/>
  <c r="BB71" i="47"/>
  <c r="BC71" i="47" s="1"/>
  <c r="BD71" i="47" s="1"/>
  <c r="AY71" i="47"/>
  <c r="AB72" i="47"/>
  <c r="AC72" i="47" s="1"/>
  <c r="AD72" i="47" s="1"/>
  <c r="Y72" i="47"/>
  <c r="BB72" i="47"/>
  <c r="BC72" i="47" s="1"/>
  <c r="BD72" i="47" s="1"/>
  <c r="AY72" i="47"/>
  <c r="AB73" i="47"/>
  <c r="AC73" i="47" s="1"/>
  <c r="AD73" i="47" s="1"/>
  <c r="Y73" i="47"/>
  <c r="BB73" i="47"/>
  <c r="BC73" i="47" s="1"/>
  <c r="BD73" i="47" s="1"/>
  <c r="AY73" i="47"/>
  <c r="AB74" i="47"/>
  <c r="AC74" i="47" s="1"/>
  <c r="AD74" i="47" s="1"/>
  <c r="Y74" i="47"/>
  <c r="BB74" i="47"/>
  <c r="BC74" i="47" s="1"/>
  <c r="BD74" i="47" s="1"/>
  <c r="AY74" i="47"/>
  <c r="AB75" i="47"/>
  <c r="AC75" i="47" s="1"/>
  <c r="AD75" i="47" s="1"/>
  <c r="Y75" i="47"/>
  <c r="BB75" i="47"/>
  <c r="BC75" i="47" s="1"/>
  <c r="BD75" i="47" s="1"/>
  <c r="AY75" i="47"/>
  <c r="AB76" i="47"/>
  <c r="AC76" i="47" s="1"/>
  <c r="AD76" i="47" s="1"/>
  <c r="Y76" i="47"/>
  <c r="BB76" i="47"/>
  <c r="BC76" i="47" s="1"/>
  <c r="BD76" i="47" s="1"/>
  <c r="AY76" i="47"/>
  <c r="AB77" i="47"/>
  <c r="AC77" i="47" s="1"/>
  <c r="AD77" i="47" s="1"/>
  <c r="Y77" i="47"/>
  <c r="BB77" i="47"/>
  <c r="BC77" i="47" s="1"/>
  <c r="BD77" i="47" s="1"/>
  <c r="AY77" i="47"/>
  <c r="AB78" i="47"/>
  <c r="AC78" i="47" s="1"/>
  <c r="AD78" i="47" s="1"/>
  <c r="Y78" i="47"/>
  <c r="BB78" i="47"/>
  <c r="BC78" i="47" s="1"/>
  <c r="BD78" i="47" s="1"/>
  <c r="AY78" i="47"/>
  <c r="AB79" i="47"/>
  <c r="AC79" i="47" s="1"/>
  <c r="AD79" i="47" s="1"/>
  <c r="Y79" i="47"/>
  <c r="BB79" i="47"/>
  <c r="BC79" i="47" s="1"/>
  <c r="BD79" i="47" s="1"/>
  <c r="AY79" i="47"/>
  <c r="AB80" i="47"/>
  <c r="AC80" i="47" s="1"/>
  <c r="AD80" i="47" s="1"/>
  <c r="Y80" i="47"/>
  <c r="BB80" i="47"/>
  <c r="BC80" i="47" s="1"/>
  <c r="BD80" i="47" s="1"/>
  <c r="AY80" i="47"/>
  <c r="AB81" i="47"/>
  <c r="AC81" i="47" s="1"/>
  <c r="AD81" i="47" s="1"/>
  <c r="Y81" i="47"/>
  <c r="BB81" i="47"/>
  <c r="BC81" i="47" s="1"/>
  <c r="BD81" i="47" s="1"/>
  <c r="AY81" i="47"/>
  <c r="AB87" i="47"/>
  <c r="AC87" i="47" s="1"/>
  <c r="AD87" i="47" s="1"/>
  <c r="Y87" i="47"/>
  <c r="BB87" i="47"/>
  <c r="BC87" i="47" s="1"/>
  <c r="BD87" i="47" s="1"/>
  <c r="AY87" i="47"/>
  <c r="AB88" i="47"/>
  <c r="AC88" i="47" s="1"/>
  <c r="AD88" i="47" s="1"/>
  <c r="Y88" i="47"/>
  <c r="BB88" i="47"/>
  <c r="BC88" i="47" s="1"/>
  <c r="BD88" i="47" s="1"/>
  <c r="AY88" i="47"/>
  <c r="AB89" i="47"/>
  <c r="AC89" i="47" s="1"/>
  <c r="AD89" i="47" s="1"/>
  <c r="Y89" i="47"/>
  <c r="BB89" i="47"/>
  <c r="BC89" i="47" s="1"/>
  <c r="BD89" i="47" s="1"/>
  <c r="AY89" i="47"/>
  <c r="AB90" i="47"/>
  <c r="AC90" i="47" s="1"/>
  <c r="AD90" i="47" s="1"/>
  <c r="Y90" i="47"/>
  <c r="BB90" i="47"/>
  <c r="BC90" i="47" s="1"/>
  <c r="BD90" i="47" s="1"/>
  <c r="AY90" i="47"/>
  <c r="AB91" i="47"/>
  <c r="AC91" i="47" s="1"/>
  <c r="AD91" i="47" s="1"/>
  <c r="Y91" i="47"/>
  <c r="BB91" i="47"/>
  <c r="BC91" i="47" s="1"/>
  <c r="BD91" i="47" s="1"/>
  <c r="AY91" i="47"/>
  <c r="AB92" i="47"/>
  <c r="AC92" i="47" s="1"/>
  <c r="AD92" i="47" s="1"/>
  <c r="Y92" i="47"/>
  <c r="BB92" i="47"/>
  <c r="BC92" i="47" s="1"/>
  <c r="BD92" i="47" s="1"/>
  <c r="AY92" i="47"/>
  <c r="AB93" i="47"/>
  <c r="AC93" i="47" s="1"/>
  <c r="AD93" i="47" s="1"/>
  <c r="Y93" i="47"/>
  <c r="BB93" i="47"/>
  <c r="BC93" i="47" s="1"/>
  <c r="BD93" i="47" s="1"/>
  <c r="AY93" i="47"/>
  <c r="AB94" i="47"/>
  <c r="AC94" i="47" s="1"/>
  <c r="AD94" i="47" s="1"/>
  <c r="Y94" i="47"/>
  <c r="BB94" i="47"/>
  <c r="BC94" i="47" s="1"/>
  <c r="BD94" i="47" s="1"/>
  <c r="AY94" i="47"/>
  <c r="AB95" i="47"/>
  <c r="AC95" i="47" s="1"/>
  <c r="AD95" i="47" s="1"/>
  <c r="Y95" i="47"/>
  <c r="BB95" i="47"/>
  <c r="BC95" i="47" s="1"/>
  <c r="BD95" i="47" s="1"/>
  <c r="AY95" i="47"/>
  <c r="AB96" i="47"/>
  <c r="AC96" i="47" s="1"/>
  <c r="AD96" i="47" s="1"/>
  <c r="Y96" i="47"/>
  <c r="BB96" i="47"/>
  <c r="BC96" i="47" s="1"/>
  <c r="BD96" i="47" s="1"/>
  <c r="AY96" i="47"/>
  <c r="AB97" i="47"/>
  <c r="AC97" i="47" s="1"/>
  <c r="AD97" i="47" s="1"/>
  <c r="Y97" i="47"/>
  <c r="BB97" i="47"/>
  <c r="BC97" i="47" s="1"/>
  <c r="BD97" i="47" s="1"/>
  <c r="AY97" i="47"/>
  <c r="AB98" i="47"/>
  <c r="AC98" i="47" s="1"/>
  <c r="AD98" i="47" s="1"/>
  <c r="Y98" i="47"/>
  <c r="BB98" i="47"/>
  <c r="BC98" i="47" s="1"/>
  <c r="BD98" i="47" s="1"/>
  <c r="AY98" i="47"/>
  <c r="AB99" i="47"/>
  <c r="AC99" i="47" s="1"/>
  <c r="AD99" i="47" s="1"/>
  <c r="Y99" i="47"/>
  <c r="BB99" i="47"/>
  <c r="BC99" i="47" s="1"/>
  <c r="BD99" i="47" s="1"/>
  <c r="AY99" i="47"/>
  <c r="AB100" i="47"/>
  <c r="AC100" i="47" s="1"/>
  <c r="AD100" i="47" s="1"/>
  <c r="Y100" i="47"/>
  <c r="BB100" i="47"/>
  <c r="BC100" i="47" s="1"/>
  <c r="BD100" i="47" s="1"/>
  <c r="AY100" i="47"/>
  <c r="AB101" i="47"/>
  <c r="AC101" i="47" s="1"/>
  <c r="AD101" i="47" s="1"/>
  <c r="Y101" i="47"/>
  <c r="BB101" i="47"/>
  <c r="BC101" i="47" s="1"/>
  <c r="BD101" i="47" s="1"/>
  <c r="AY101" i="47"/>
  <c r="AB102" i="47"/>
  <c r="AC102" i="47" s="1"/>
  <c r="AD102" i="47" s="1"/>
  <c r="Y102" i="47"/>
  <c r="BB102" i="47"/>
  <c r="BC102" i="47" s="1"/>
  <c r="BD102" i="47" s="1"/>
  <c r="AY102" i="47"/>
  <c r="AB103" i="47"/>
  <c r="AC103" i="47" s="1"/>
  <c r="AD103" i="47" s="1"/>
  <c r="Y103" i="47"/>
  <c r="AB104" i="47"/>
  <c r="AC104" i="47" s="1"/>
  <c r="AD104" i="47" s="1"/>
  <c r="Y104" i="47"/>
  <c r="BB104" i="47"/>
  <c r="BC104" i="47" s="1"/>
  <c r="BD104" i="47" s="1"/>
  <c r="AY104" i="47"/>
  <c r="AB105" i="47"/>
  <c r="AC105" i="47" s="1"/>
  <c r="AD105" i="47" s="1"/>
  <c r="Y105" i="47"/>
  <c r="AB106" i="47"/>
  <c r="AC106" i="47" s="1"/>
  <c r="AD106" i="47" s="1"/>
  <c r="Y106" i="47"/>
  <c r="AB107" i="47"/>
  <c r="AC107" i="47" s="1"/>
  <c r="AD107" i="47" s="1"/>
  <c r="Y107" i="47"/>
  <c r="BB107" i="47"/>
  <c r="BC107" i="47" s="1"/>
  <c r="BD107" i="47" s="1"/>
  <c r="AY107" i="47"/>
  <c r="AB108" i="47"/>
  <c r="AC108" i="47" s="1"/>
  <c r="AD108" i="47" s="1"/>
  <c r="Y108" i="47"/>
  <c r="BB108" i="47"/>
  <c r="BC108" i="47" s="1"/>
  <c r="BD108" i="47" s="1"/>
  <c r="AY108" i="47"/>
  <c r="AB109" i="47"/>
  <c r="AC109" i="47" s="1"/>
  <c r="AD109" i="47" s="1"/>
  <c r="Y109" i="47"/>
  <c r="BB109" i="47"/>
  <c r="BC109" i="47" s="1"/>
  <c r="BD109" i="47" s="1"/>
  <c r="AY109" i="47"/>
  <c r="AB110" i="47"/>
  <c r="AC110" i="47" s="1"/>
  <c r="AD110" i="47" s="1"/>
  <c r="Y110" i="47"/>
  <c r="AB111" i="47"/>
  <c r="AC111" i="47" s="1"/>
  <c r="AD111" i="47" s="1"/>
  <c r="Y111" i="47"/>
  <c r="BB111" i="47"/>
  <c r="BC111" i="47" s="1"/>
  <c r="BD111" i="47" s="1"/>
  <c r="AY111" i="47"/>
  <c r="AB112" i="47"/>
  <c r="AC112" i="47" s="1"/>
  <c r="AD112" i="47" s="1"/>
  <c r="Y112" i="47"/>
  <c r="AB113" i="47"/>
  <c r="AC113" i="47" s="1"/>
  <c r="AD113" i="47" s="1"/>
  <c r="Y113" i="47"/>
  <c r="AB114" i="47"/>
  <c r="AC114" i="47" s="1"/>
  <c r="AD114" i="47" s="1"/>
  <c r="Y114" i="47"/>
  <c r="BB114" i="47"/>
  <c r="BC114" i="47" s="1"/>
  <c r="BD114" i="47" s="1"/>
  <c r="AY114" i="47"/>
  <c r="AB115" i="47"/>
  <c r="AC115" i="47" s="1"/>
  <c r="AD115" i="47" s="1"/>
  <c r="Y115" i="47"/>
  <c r="BB115" i="47"/>
  <c r="BC115" i="47" s="1"/>
  <c r="BD115" i="47" s="1"/>
  <c r="AY115" i="47"/>
  <c r="AB116" i="47"/>
  <c r="AC116" i="47" s="1"/>
  <c r="AD116" i="47" s="1"/>
  <c r="Y116" i="47"/>
  <c r="BB116" i="47"/>
  <c r="BC116" i="47" s="1"/>
  <c r="BD116" i="47" s="1"/>
  <c r="AY116" i="47"/>
  <c r="AB117" i="47"/>
  <c r="AC117" i="47" s="1"/>
  <c r="AD117" i="47" s="1"/>
  <c r="Y117" i="47"/>
  <c r="BB117" i="47"/>
  <c r="BC117" i="47" s="1"/>
  <c r="BD117" i="47" s="1"/>
  <c r="AY117" i="47"/>
  <c r="AB118" i="47"/>
  <c r="AC118" i="47" s="1"/>
  <c r="AD118" i="47" s="1"/>
  <c r="Y118" i="47"/>
  <c r="BB118" i="47"/>
  <c r="BC118" i="47" s="1"/>
  <c r="BD118" i="47" s="1"/>
  <c r="AY118" i="47"/>
  <c r="AB119" i="47"/>
  <c r="AC119" i="47" s="1"/>
  <c r="AD119" i="47" s="1"/>
  <c r="Y119" i="47"/>
  <c r="BB119" i="47"/>
  <c r="BC119" i="47" s="1"/>
  <c r="BD119" i="47" s="1"/>
  <c r="AY119" i="47"/>
  <c r="AB120" i="47"/>
  <c r="AC120" i="47" s="1"/>
  <c r="AD120" i="47" s="1"/>
  <c r="Y120" i="47"/>
  <c r="BB120" i="47"/>
  <c r="BC120" i="47" s="1"/>
  <c r="BD120" i="47" s="1"/>
  <c r="AY120" i="47"/>
  <c r="AB121" i="47"/>
  <c r="AC121" i="47" s="1"/>
  <c r="AD121" i="47" s="1"/>
  <c r="Y121" i="47"/>
  <c r="BB121" i="47"/>
  <c r="BC121" i="47" s="1"/>
  <c r="BD121" i="47" s="1"/>
  <c r="AY121" i="47"/>
  <c r="AB122" i="47"/>
  <c r="AC122" i="47" s="1"/>
  <c r="AD122" i="47" s="1"/>
  <c r="Y122" i="47"/>
  <c r="BB122" i="47"/>
  <c r="BC122" i="47" s="1"/>
  <c r="BD122" i="47" s="1"/>
  <c r="AY122" i="47"/>
  <c r="AB123" i="47"/>
  <c r="AC123" i="47" s="1"/>
  <c r="AD123" i="47" s="1"/>
  <c r="Y123" i="47"/>
  <c r="BB123" i="47"/>
  <c r="BC123" i="47" s="1"/>
  <c r="BD123" i="47" s="1"/>
  <c r="AY123" i="47"/>
  <c r="AB124" i="47"/>
  <c r="AC124" i="47" s="1"/>
  <c r="AD124" i="47" s="1"/>
  <c r="Y124" i="47"/>
  <c r="BB124" i="47"/>
  <c r="BC124" i="47" s="1"/>
  <c r="BD124" i="47" s="1"/>
  <c r="AY124" i="47"/>
  <c r="AB125" i="47"/>
  <c r="AC125" i="47" s="1"/>
  <c r="AD125" i="47" s="1"/>
  <c r="Y125" i="47"/>
  <c r="BB125" i="47"/>
  <c r="BC125" i="47" s="1"/>
  <c r="BD125" i="47" s="1"/>
  <c r="AY125" i="47"/>
  <c r="AB126" i="47"/>
  <c r="AC126" i="47" s="1"/>
  <c r="AD126" i="47" s="1"/>
  <c r="Y126" i="47"/>
  <c r="BB126" i="47"/>
  <c r="BC126" i="47" s="1"/>
  <c r="BD126" i="47" s="1"/>
  <c r="AY126" i="47"/>
  <c r="AB127" i="47"/>
  <c r="AC127" i="47" s="1"/>
  <c r="AD127" i="47" s="1"/>
  <c r="Y127" i="47"/>
  <c r="BB127" i="47"/>
  <c r="BC127" i="47" s="1"/>
  <c r="BD127" i="47" s="1"/>
  <c r="AY127" i="47"/>
  <c r="AB128" i="47"/>
  <c r="AC128" i="47" s="1"/>
  <c r="AD128" i="47" s="1"/>
  <c r="Y128" i="47"/>
  <c r="BB128" i="47"/>
  <c r="BC128" i="47" s="1"/>
  <c r="BD128" i="47" s="1"/>
  <c r="AY128" i="47"/>
  <c r="AB129" i="47"/>
  <c r="AC129" i="47" s="1"/>
  <c r="AD129" i="47" s="1"/>
  <c r="Y129" i="47"/>
  <c r="BB129" i="47"/>
  <c r="BC129" i="47" s="1"/>
  <c r="BD129" i="47" s="1"/>
  <c r="AY129" i="47"/>
  <c r="AB130" i="47"/>
  <c r="AC130" i="47" s="1"/>
  <c r="AD130" i="47" s="1"/>
  <c r="Y130" i="47"/>
  <c r="BB130" i="47"/>
  <c r="BC130" i="47" s="1"/>
  <c r="BD130" i="47" s="1"/>
  <c r="AY130" i="47"/>
  <c r="AB131" i="47"/>
  <c r="AC131" i="47" s="1"/>
  <c r="AD131" i="47" s="1"/>
  <c r="Y131" i="47"/>
  <c r="BB131" i="47"/>
  <c r="BC131" i="47" s="1"/>
  <c r="BD131" i="47" s="1"/>
  <c r="AY131" i="47"/>
  <c r="AB132" i="47"/>
  <c r="AC132" i="47" s="1"/>
  <c r="AD132" i="47" s="1"/>
  <c r="Y132" i="47"/>
  <c r="BB132" i="47"/>
  <c r="BC132" i="47" s="1"/>
  <c r="BD132" i="47" s="1"/>
  <c r="AY132" i="47"/>
  <c r="AB133" i="47"/>
  <c r="AC133" i="47" s="1"/>
  <c r="AD133" i="47" s="1"/>
  <c r="Y133" i="47"/>
  <c r="BB133" i="47"/>
  <c r="BC133" i="47" s="1"/>
  <c r="BD133" i="47" s="1"/>
  <c r="AY133" i="47"/>
  <c r="AB134" i="47"/>
  <c r="AC134" i="47" s="1"/>
  <c r="AD134" i="47" s="1"/>
  <c r="Y134" i="47"/>
  <c r="BB134" i="47"/>
  <c r="BC134" i="47" s="1"/>
  <c r="BD134" i="47" s="1"/>
  <c r="AY134" i="47"/>
  <c r="AB135" i="47"/>
  <c r="AC135" i="47" s="1"/>
  <c r="AD135" i="47" s="1"/>
  <c r="Y135" i="47"/>
  <c r="BB135" i="47"/>
  <c r="BC135" i="47" s="1"/>
  <c r="BD135" i="47" s="1"/>
  <c r="AY135" i="47"/>
  <c r="AB136" i="47"/>
  <c r="AC136" i="47" s="1"/>
  <c r="AD136" i="47" s="1"/>
  <c r="Y136" i="47"/>
  <c r="BB136" i="47"/>
  <c r="BC136" i="47" s="1"/>
  <c r="BD136" i="47" s="1"/>
  <c r="AY136" i="47"/>
  <c r="AB137" i="47"/>
  <c r="AC137" i="47" s="1"/>
  <c r="AD137" i="47" s="1"/>
  <c r="Y137" i="47"/>
  <c r="BB137" i="47"/>
  <c r="BC137" i="47" s="1"/>
  <c r="BD137" i="47" s="1"/>
  <c r="AY137" i="47"/>
  <c r="AB138" i="47"/>
  <c r="AC138" i="47" s="1"/>
  <c r="AD138" i="47" s="1"/>
  <c r="Y138" i="47"/>
  <c r="BB138" i="47"/>
  <c r="BC138" i="47" s="1"/>
  <c r="BD138" i="47" s="1"/>
  <c r="AY138" i="47"/>
  <c r="AB139" i="47"/>
  <c r="AC139" i="47" s="1"/>
  <c r="AD139" i="47" s="1"/>
  <c r="Y139" i="47"/>
  <c r="BB139" i="47"/>
  <c r="BC139" i="47" s="1"/>
  <c r="BD139" i="47" s="1"/>
  <c r="AY139" i="47"/>
  <c r="AB140" i="47"/>
  <c r="AC140" i="47" s="1"/>
  <c r="AD140" i="47" s="1"/>
  <c r="Y140" i="47"/>
  <c r="BB140" i="47"/>
  <c r="BC140" i="47" s="1"/>
  <c r="BD140" i="47" s="1"/>
  <c r="AY140" i="47"/>
  <c r="AB141" i="47"/>
  <c r="AC141" i="47" s="1"/>
  <c r="AD141" i="47" s="1"/>
  <c r="Y141" i="47"/>
  <c r="BB141" i="47"/>
  <c r="BC141" i="47" s="1"/>
  <c r="BD141" i="47" s="1"/>
  <c r="AY141" i="47"/>
  <c r="AB142" i="47"/>
  <c r="AC142" i="47" s="1"/>
  <c r="AD142" i="47" s="1"/>
  <c r="Y142" i="47"/>
  <c r="BB142" i="47"/>
  <c r="BC142" i="47" s="1"/>
  <c r="BD142" i="47" s="1"/>
  <c r="AY142" i="47"/>
  <c r="AB143" i="47"/>
  <c r="AC143" i="47" s="1"/>
  <c r="AD143" i="47" s="1"/>
  <c r="Y143" i="47"/>
  <c r="BB143" i="47"/>
  <c r="BC143" i="47" s="1"/>
  <c r="BD143" i="47" s="1"/>
  <c r="AY143" i="47"/>
  <c r="AB144" i="47"/>
  <c r="AC144" i="47" s="1"/>
  <c r="AD144" i="47" s="1"/>
  <c r="Y144" i="47"/>
  <c r="BB144" i="47"/>
  <c r="BC144" i="47" s="1"/>
  <c r="BD144" i="47" s="1"/>
  <c r="AY144" i="47"/>
  <c r="AB145" i="47"/>
  <c r="AC145" i="47" s="1"/>
  <c r="AD145" i="47" s="1"/>
  <c r="Y145" i="47"/>
  <c r="BB145" i="47"/>
  <c r="BC145" i="47" s="1"/>
  <c r="BD145" i="47" s="1"/>
  <c r="AY145" i="47"/>
  <c r="AB146" i="47"/>
  <c r="AC146" i="47" s="1"/>
  <c r="AD146" i="47" s="1"/>
  <c r="Y146" i="47"/>
  <c r="BB146" i="47"/>
  <c r="BC146" i="47" s="1"/>
  <c r="BD146" i="47" s="1"/>
  <c r="AY146" i="47"/>
  <c r="AB147" i="47"/>
  <c r="AC147" i="47" s="1"/>
  <c r="AD147" i="47" s="1"/>
  <c r="Y147" i="47"/>
  <c r="BB147" i="47"/>
  <c r="BC147" i="47" s="1"/>
  <c r="BD147" i="47" s="1"/>
  <c r="AY147" i="47"/>
  <c r="AB148" i="47"/>
  <c r="AC148" i="47" s="1"/>
  <c r="AD148" i="47" s="1"/>
  <c r="Y148" i="47"/>
  <c r="BB148" i="47"/>
  <c r="BC148" i="47" s="1"/>
  <c r="BD148" i="47" s="1"/>
  <c r="AY148" i="47"/>
  <c r="AB149" i="47"/>
  <c r="AC149" i="47" s="1"/>
  <c r="AD149" i="47" s="1"/>
  <c r="Y149" i="47"/>
  <c r="BB149" i="47"/>
  <c r="BC149" i="47" s="1"/>
  <c r="BD149" i="47" s="1"/>
  <c r="AY149" i="47"/>
  <c r="AB150" i="47"/>
  <c r="AC150" i="47" s="1"/>
  <c r="AD150" i="47" s="1"/>
  <c r="Y150" i="47"/>
  <c r="BB150" i="47"/>
  <c r="BC150" i="47" s="1"/>
  <c r="BD150" i="47" s="1"/>
  <c r="AY150" i="47"/>
  <c r="AB151" i="47"/>
  <c r="AC151" i="47" s="1"/>
  <c r="AD151" i="47" s="1"/>
  <c r="Y151" i="47"/>
  <c r="BB151" i="47"/>
  <c r="BC151" i="47" s="1"/>
  <c r="BD151" i="47" s="1"/>
  <c r="AY151" i="47"/>
  <c r="AB152" i="47"/>
  <c r="AC152" i="47" s="1"/>
  <c r="AD152" i="47" s="1"/>
  <c r="Y152" i="47"/>
  <c r="BB152" i="47"/>
  <c r="BC152" i="47" s="1"/>
  <c r="BD152" i="47" s="1"/>
  <c r="AY152" i="47"/>
  <c r="AB153" i="47"/>
  <c r="AC153" i="47" s="1"/>
  <c r="AD153" i="47" s="1"/>
  <c r="Y153" i="47"/>
  <c r="BB153" i="47"/>
  <c r="BC153" i="47" s="1"/>
  <c r="BD153" i="47" s="1"/>
  <c r="AY153" i="47"/>
  <c r="AB154" i="47"/>
  <c r="AC154" i="47" s="1"/>
  <c r="AD154" i="47" s="1"/>
  <c r="Y154" i="47"/>
  <c r="BB154" i="47"/>
  <c r="BC154" i="47" s="1"/>
  <c r="BD154" i="47" s="1"/>
  <c r="AY154" i="47"/>
  <c r="AB155" i="47"/>
  <c r="AC155" i="47" s="1"/>
  <c r="AD155" i="47" s="1"/>
  <c r="Y155" i="47"/>
  <c r="BB155" i="47"/>
  <c r="BC155" i="47" s="1"/>
  <c r="BD155" i="47" s="1"/>
  <c r="AY155" i="47"/>
  <c r="AB156" i="47"/>
  <c r="AC156" i="47" s="1"/>
  <c r="AD156" i="47" s="1"/>
  <c r="Y156" i="47"/>
  <c r="BB156" i="47"/>
  <c r="BC156" i="47" s="1"/>
  <c r="BD156" i="47" s="1"/>
  <c r="AY156" i="47"/>
  <c r="AB157" i="47"/>
  <c r="AC157" i="47" s="1"/>
  <c r="AD157" i="47" s="1"/>
  <c r="Y157" i="47"/>
  <c r="BB157" i="47"/>
  <c r="BC157" i="47" s="1"/>
  <c r="BD157" i="47" s="1"/>
  <c r="AY157" i="47"/>
  <c r="AB158" i="47"/>
  <c r="AC158" i="47" s="1"/>
  <c r="AD158" i="47" s="1"/>
  <c r="Y158" i="47"/>
  <c r="BB158" i="47"/>
  <c r="BC158" i="47" s="1"/>
  <c r="BD158" i="47" s="1"/>
  <c r="AY158" i="47"/>
  <c r="AB159" i="47"/>
  <c r="AC159" i="47" s="1"/>
  <c r="AD159" i="47" s="1"/>
  <c r="Y159" i="47"/>
  <c r="BB159" i="47"/>
  <c r="BC159" i="47" s="1"/>
  <c r="BD159" i="47" s="1"/>
  <c r="AY159" i="47"/>
  <c r="AB160" i="47"/>
  <c r="AC160" i="47" s="1"/>
  <c r="AD160" i="47" s="1"/>
  <c r="Y160" i="47"/>
  <c r="BB160" i="47"/>
  <c r="BC160" i="47" s="1"/>
  <c r="BD160" i="47" s="1"/>
  <c r="AY160" i="47"/>
  <c r="AB161" i="47"/>
  <c r="AC161" i="47" s="1"/>
  <c r="AD161" i="47" s="1"/>
  <c r="Y161" i="47"/>
  <c r="BB161" i="47"/>
  <c r="BC161" i="47" s="1"/>
  <c r="BD161" i="47" s="1"/>
  <c r="AY161" i="47"/>
  <c r="AB162" i="47"/>
  <c r="AC162" i="47" s="1"/>
  <c r="AD162" i="47" s="1"/>
  <c r="Y162" i="47"/>
  <c r="BB162" i="47"/>
  <c r="BC162" i="47" s="1"/>
  <c r="BD162" i="47" s="1"/>
  <c r="AY162" i="47"/>
  <c r="AB163" i="47"/>
  <c r="AC163" i="47" s="1"/>
  <c r="AD163" i="47" s="1"/>
  <c r="Y163" i="47"/>
  <c r="BB163" i="47"/>
  <c r="BC163" i="47" s="1"/>
  <c r="BD163" i="47" s="1"/>
  <c r="AY163" i="47"/>
  <c r="AB164" i="47"/>
  <c r="AC164" i="47" s="1"/>
  <c r="AD164" i="47" s="1"/>
  <c r="Y164" i="47"/>
  <c r="BB164" i="47"/>
  <c r="BC164" i="47" s="1"/>
  <c r="BD164" i="47" s="1"/>
  <c r="AY164" i="47"/>
  <c r="AB165" i="47"/>
  <c r="AC165" i="47" s="1"/>
  <c r="AD165" i="47" s="1"/>
  <c r="Y165" i="47"/>
  <c r="BB165" i="47"/>
  <c r="BC165" i="47" s="1"/>
  <c r="BD165" i="47" s="1"/>
  <c r="AY165" i="47"/>
  <c r="AB166" i="47"/>
  <c r="AC166" i="47" s="1"/>
  <c r="AD166" i="47" s="1"/>
  <c r="Y166" i="47"/>
  <c r="BB166" i="47"/>
  <c r="BC166" i="47" s="1"/>
  <c r="BD166" i="47" s="1"/>
  <c r="AY166" i="47"/>
  <c r="AB167" i="47"/>
  <c r="AC167" i="47" s="1"/>
  <c r="AD167" i="47" s="1"/>
  <c r="Y167" i="47"/>
  <c r="BB167" i="47"/>
  <c r="BC167" i="47" s="1"/>
  <c r="BD167" i="47" s="1"/>
  <c r="AY167" i="47"/>
  <c r="AB168" i="47"/>
  <c r="AC168" i="47" s="1"/>
  <c r="AD168" i="47" s="1"/>
  <c r="Y168" i="47"/>
  <c r="BB168" i="47"/>
  <c r="BC168" i="47" s="1"/>
  <c r="BD168" i="47" s="1"/>
  <c r="AY168" i="47"/>
  <c r="AB169" i="47"/>
  <c r="AC169" i="47" s="1"/>
  <c r="AD169" i="47" s="1"/>
  <c r="Y169" i="47"/>
  <c r="BB169" i="47"/>
  <c r="BC169" i="47" s="1"/>
  <c r="BD169" i="47" s="1"/>
  <c r="AY169" i="47"/>
  <c r="AB170" i="47"/>
  <c r="AC170" i="47" s="1"/>
  <c r="AD170" i="47" s="1"/>
  <c r="Y170" i="47"/>
  <c r="BB170" i="47"/>
  <c r="BC170" i="47" s="1"/>
  <c r="BD170" i="47" s="1"/>
  <c r="AY170" i="47"/>
  <c r="AB171" i="47"/>
  <c r="AC171" i="47" s="1"/>
  <c r="AD171" i="47" s="1"/>
  <c r="Y171" i="47"/>
  <c r="BB171" i="47"/>
  <c r="BC171" i="47" s="1"/>
  <c r="BD171" i="47" s="1"/>
  <c r="AY171" i="47"/>
  <c r="AB172" i="47"/>
  <c r="AC172" i="47" s="1"/>
  <c r="AD172" i="47" s="1"/>
  <c r="Y172" i="47"/>
  <c r="AB173" i="47"/>
  <c r="AC173" i="47" s="1"/>
  <c r="AD173" i="47" s="1"/>
  <c r="Y173" i="47"/>
  <c r="BB173" i="47"/>
  <c r="BC173" i="47" s="1"/>
  <c r="BD173" i="47" s="1"/>
  <c r="AY173" i="47"/>
  <c r="AB174" i="47"/>
  <c r="AC174" i="47" s="1"/>
  <c r="AD174" i="47" s="1"/>
  <c r="Y174" i="47"/>
  <c r="BB174" i="47"/>
  <c r="AY174" i="47"/>
  <c r="AB175" i="47"/>
  <c r="AC175" i="47" s="1"/>
  <c r="AD175" i="47" s="1"/>
  <c r="Y175" i="47"/>
  <c r="BB175" i="47"/>
  <c r="BC175" i="47" s="1"/>
  <c r="BD175" i="47" s="1"/>
  <c r="AY175" i="47"/>
  <c r="AB176" i="47"/>
  <c r="AC176" i="47" s="1"/>
  <c r="AD176" i="47" s="1"/>
  <c r="Y176" i="47"/>
  <c r="BB176" i="47"/>
  <c r="BC176" i="47" s="1"/>
  <c r="BD176" i="47" s="1"/>
  <c r="AY176" i="47"/>
  <c r="AB177" i="47"/>
  <c r="AC177" i="47" s="1"/>
  <c r="AD177" i="47" s="1"/>
  <c r="Y177" i="47"/>
  <c r="BB177" i="47"/>
  <c r="BC177" i="47" s="1"/>
  <c r="BD177" i="47" s="1"/>
  <c r="AY177" i="47"/>
  <c r="AB178" i="47"/>
  <c r="AC178" i="47" s="1"/>
  <c r="AD178" i="47" s="1"/>
  <c r="Y178" i="47"/>
  <c r="BB178" i="47"/>
  <c r="BC178" i="47" s="1"/>
  <c r="BD178" i="47" s="1"/>
  <c r="AY178" i="47"/>
  <c r="AB179" i="47"/>
  <c r="AC179" i="47" s="1"/>
  <c r="AD179" i="47" s="1"/>
  <c r="Y179" i="47"/>
  <c r="BB179" i="47"/>
  <c r="BC179" i="47" s="1"/>
  <c r="BD179" i="47" s="1"/>
  <c r="AY179" i="47"/>
  <c r="AB180" i="47"/>
  <c r="AC180" i="47" s="1"/>
  <c r="AD180" i="47" s="1"/>
  <c r="Y180" i="47"/>
  <c r="BB180" i="47"/>
  <c r="BC180" i="47" s="1"/>
  <c r="BD180" i="47" s="1"/>
  <c r="AY180" i="47"/>
  <c r="AB181" i="47"/>
  <c r="AC181" i="47" s="1"/>
  <c r="AD181" i="47" s="1"/>
  <c r="Y181" i="47"/>
  <c r="BB181" i="47"/>
  <c r="BC181" i="47" s="1"/>
  <c r="BD181" i="47" s="1"/>
  <c r="AY181" i="47"/>
  <c r="AB182" i="47"/>
  <c r="AC182" i="47" s="1"/>
  <c r="AD182" i="47" s="1"/>
  <c r="Y182" i="47"/>
  <c r="BB182" i="47"/>
  <c r="BC182" i="47" s="1"/>
  <c r="BD182" i="47" s="1"/>
  <c r="AY182" i="47"/>
  <c r="AB183" i="47"/>
  <c r="AC183" i="47" s="1"/>
  <c r="AD183" i="47" s="1"/>
  <c r="Y183" i="47"/>
  <c r="BB183" i="47"/>
  <c r="BC183" i="47" s="1"/>
  <c r="BD183" i="47" s="1"/>
  <c r="AY183" i="47"/>
  <c r="AB184" i="47"/>
  <c r="AC184" i="47" s="1"/>
  <c r="AD184" i="47" s="1"/>
  <c r="Y184" i="47"/>
  <c r="BB184" i="47"/>
  <c r="BC184" i="47" s="1"/>
  <c r="BD184" i="47" s="1"/>
  <c r="AY184" i="47"/>
  <c r="AB185" i="47"/>
  <c r="AC185" i="47" s="1"/>
  <c r="AD185" i="47" s="1"/>
  <c r="Y185" i="47"/>
  <c r="BB185" i="47"/>
  <c r="BC185" i="47" s="1"/>
  <c r="BD185" i="47" s="1"/>
  <c r="AY185" i="47"/>
  <c r="AB186" i="47"/>
  <c r="AC186" i="47" s="1"/>
  <c r="AD186" i="47" s="1"/>
  <c r="Y186" i="47"/>
  <c r="BB186" i="47"/>
  <c r="BC186" i="47" s="1"/>
  <c r="BD186" i="47" s="1"/>
  <c r="AY186" i="47"/>
  <c r="AB187" i="47"/>
  <c r="AC187" i="47" s="1"/>
  <c r="AD187" i="47" s="1"/>
  <c r="Y187" i="47"/>
  <c r="BB187" i="47"/>
  <c r="BC187" i="47" s="1"/>
  <c r="BD187" i="47" s="1"/>
  <c r="AY187" i="47"/>
  <c r="AB188" i="47"/>
  <c r="AC188" i="47" s="1"/>
  <c r="AD188" i="47" s="1"/>
  <c r="Y188" i="47"/>
  <c r="BB188" i="47"/>
  <c r="BC188" i="47" s="1"/>
  <c r="BD188" i="47" s="1"/>
  <c r="AY188" i="47"/>
  <c r="AB189" i="47"/>
  <c r="AC189" i="47" s="1"/>
  <c r="AD189" i="47" s="1"/>
  <c r="Y189" i="47"/>
  <c r="BB189" i="47"/>
  <c r="BC189" i="47" s="1"/>
  <c r="BD189" i="47" s="1"/>
  <c r="AY189" i="47"/>
  <c r="AB190" i="47"/>
  <c r="AC190" i="47" s="1"/>
  <c r="AD190" i="47" s="1"/>
  <c r="Y190" i="47"/>
  <c r="BB190" i="47"/>
  <c r="BC190" i="47" s="1"/>
  <c r="BD190" i="47" s="1"/>
  <c r="AY190" i="47"/>
  <c r="AB191" i="47"/>
  <c r="AC191" i="47" s="1"/>
  <c r="AD191" i="47" s="1"/>
  <c r="Y191" i="47"/>
  <c r="BB191" i="47"/>
  <c r="BC191" i="47" s="1"/>
  <c r="BD191" i="47" s="1"/>
  <c r="AY191" i="47"/>
  <c r="AB192" i="47"/>
  <c r="AC192" i="47" s="1"/>
  <c r="AD192" i="47" s="1"/>
  <c r="Y192" i="47"/>
  <c r="BB192" i="47"/>
  <c r="BC192" i="47" s="1"/>
  <c r="BD192" i="47" s="1"/>
  <c r="AY192" i="47"/>
  <c r="AB193" i="47"/>
  <c r="AC193" i="47" s="1"/>
  <c r="AD193" i="47" s="1"/>
  <c r="Y193" i="47"/>
  <c r="BB193" i="47"/>
  <c r="BC193" i="47" s="1"/>
  <c r="BD193" i="47" s="1"/>
  <c r="AY193" i="47"/>
  <c r="AB194" i="47"/>
  <c r="AC194" i="47" s="1"/>
  <c r="AD194" i="47" s="1"/>
  <c r="Y194" i="47"/>
  <c r="AB195" i="47"/>
  <c r="AC195" i="47" s="1"/>
  <c r="AD195" i="47" s="1"/>
  <c r="Y195" i="47"/>
  <c r="BB195" i="47"/>
  <c r="BC195" i="47" s="1"/>
  <c r="BD195" i="47" s="1"/>
  <c r="AY195" i="47"/>
  <c r="AB196" i="47"/>
  <c r="AC196" i="47" s="1"/>
  <c r="AD196" i="47" s="1"/>
  <c r="Y196" i="47"/>
  <c r="AB197" i="47"/>
  <c r="AC197" i="47" s="1"/>
  <c r="AD197" i="47" s="1"/>
  <c r="Y197" i="47"/>
  <c r="AB198" i="47"/>
  <c r="AC198" i="47" s="1"/>
  <c r="AD198" i="47" s="1"/>
  <c r="Y198" i="47"/>
  <c r="BB198" i="47"/>
  <c r="BC198" i="47" s="1"/>
  <c r="BD198" i="47" s="1"/>
  <c r="AY198" i="47"/>
  <c r="AB199" i="47"/>
  <c r="AC199" i="47" s="1"/>
  <c r="AD199" i="47" s="1"/>
  <c r="Y199" i="47"/>
  <c r="BB199" i="47"/>
  <c r="BC199" i="47" s="1"/>
  <c r="BD199" i="47" s="1"/>
  <c r="AY199" i="47"/>
  <c r="AB200" i="47"/>
  <c r="AC200" i="47" s="1"/>
  <c r="AD200" i="47" s="1"/>
  <c r="Y200" i="47"/>
  <c r="BB200" i="47"/>
  <c r="BC200" i="47" s="1"/>
  <c r="BD200" i="47" s="1"/>
  <c r="AY200" i="47"/>
  <c r="AB201" i="47"/>
  <c r="AC201" i="47" s="1"/>
  <c r="AD201" i="47" s="1"/>
  <c r="Y201" i="47"/>
  <c r="BB201" i="47"/>
  <c r="BC201" i="47" s="1"/>
  <c r="BD201" i="47" s="1"/>
  <c r="AY201" i="47"/>
  <c r="AB202" i="47"/>
  <c r="AC202" i="47" s="1"/>
  <c r="AD202" i="47" s="1"/>
  <c r="Y202" i="47"/>
  <c r="BB202" i="47"/>
  <c r="BC202" i="47" s="1"/>
  <c r="BD202" i="47" s="1"/>
  <c r="AY202" i="47"/>
  <c r="AB203" i="47"/>
  <c r="AC203" i="47" s="1"/>
  <c r="AD203" i="47" s="1"/>
  <c r="Y203" i="47"/>
  <c r="BB203" i="47"/>
  <c r="BC203" i="47" s="1"/>
  <c r="BD203" i="47" s="1"/>
  <c r="AY203" i="47"/>
  <c r="AB204" i="47"/>
  <c r="AC204" i="47" s="1"/>
  <c r="AD204" i="47" s="1"/>
  <c r="Y204" i="47"/>
  <c r="BB204" i="47"/>
  <c r="BC204" i="47" s="1"/>
  <c r="BD204" i="47" s="1"/>
  <c r="AY204" i="47"/>
  <c r="AB205" i="47"/>
  <c r="AC205" i="47" s="1"/>
  <c r="AD205" i="47" s="1"/>
  <c r="Y205" i="47"/>
  <c r="BB205" i="47"/>
  <c r="BC205" i="47" s="1"/>
  <c r="BD205" i="47" s="1"/>
  <c r="AY205" i="47"/>
  <c r="AB206" i="47"/>
  <c r="AC206" i="47" s="1"/>
  <c r="AD206" i="47" s="1"/>
  <c r="Y206" i="47"/>
  <c r="BB206" i="47"/>
  <c r="BC206" i="47" s="1"/>
  <c r="BD206" i="47" s="1"/>
  <c r="AY206" i="47"/>
  <c r="AB207" i="47"/>
  <c r="AC207" i="47" s="1"/>
  <c r="AD207" i="47" s="1"/>
  <c r="Y207" i="47"/>
  <c r="BB207" i="47"/>
  <c r="BC207" i="47" s="1"/>
  <c r="BD207" i="47" s="1"/>
  <c r="AY207" i="47"/>
  <c r="AB208" i="47"/>
  <c r="AC208" i="47" s="1"/>
  <c r="AD208" i="47" s="1"/>
  <c r="Y208" i="47"/>
  <c r="BB208" i="47"/>
  <c r="BC208" i="47" s="1"/>
  <c r="BD208" i="47" s="1"/>
  <c r="AY208" i="47"/>
  <c r="AB209" i="47"/>
  <c r="AC209" i="47" s="1"/>
  <c r="AD209" i="47" s="1"/>
  <c r="Y209" i="47"/>
  <c r="BB209" i="47"/>
  <c r="BC209" i="47" s="1"/>
  <c r="BD209" i="47" s="1"/>
  <c r="AY209" i="47"/>
  <c r="AB210" i="47"/>
  <c r="AC210" i="47" s="1"/>
  <c r="AD210" i="47" s="1"/>
  <c r="Y210" i="47"/>
  <c r="BB210" i="47"/>
  <c r="BC210" i="47" s="1"/>
  <c r="BD210" i="47" s="1"/>
  <c r="AY210" i="47"/>
  <c r="AB211" i="47"/>
  <c r="AC211" i="47" s="1"/>
  <c r="AD211" i="47" s="1"/>
  <c r="Y211" i="47"/>
  <c r="BB211" i="47"/>
  <c r="BC211" i="47" s="1"/>
  <c r="BD211" i="47" s="1"/>
  <c r="AY211" i="47"/>
  <c r="AB212" i="47"/>
  <c r="AC212" i="47" s="1"/>
  <c r="AD212" i="47" s="1"/>
  <c r="Y212" i="47"/>
  <c r="BB212" i="47"/>
  <c r="BC212" i="47" s="1"/>
  <c r="BD212" i="47" s="1"/>
  <c r="AY212" i="47"/>
  <c r="AB213" i="47"/>
  <c r="AC213" i="47" s="1"/>
  <c r="AD213" i="47" s="1"/>
  <c r="Y213" i="47"/>
  <c r="BB213" i="47"/>
  <c r="BC213" i="47" s="1"/>
  <c r="BD213" i="47" s="1"/>
  <c r="AY213" i="47"/>
  <c r="AB214" i="47"/>
  <c r="AC214" i="47" s="1"/>
  <c r="AD214" i="47" s="1"/>
  <c r="Y214" i="47"/>
  <c r="BB214" i="47"/>
  <c r="BC214" i="47" s="1"/>
  <c r="BD214" i="47" s="1"/>
  <c r="AY214" i="47"/>
  <c r="AB215" i="47"/>
  <c r="AC215" i="47" s="1"/>
  <c r="AD215" i="47" s="1"/>
  <c r="Y215" i="47"/>
  <c r="BB215" i="47"/>
  <c r="BC215" i="47" s="1"/>
  <c r="BD215" i="47" s="1"/>
  <c r="AY215" i="47"/>
  <c r="AB216" i="47"/>
  <c r="AC216" i="47" s="1"/>
  <c r="AD216" i="47" s="1"/>
  <c r="Y216" i="47"/>
  <c r="BB216" i="47"/>
  <c r="BC216" i="47" s="1"/>
  <c r="BD216" i="47" s="1"/>
  <c r="AY216" i="47"/>
  <c r="AB217" i="47"/>
  <c r="AC217" i="47" s="1"/>
  <c r="AD217" i="47" s="1"/>
  <c r="Y217" i="47"/>
  <c r="BB217" i="47"/>
  <c r="BC217" i="47" s="1"/>
  <c r="BD217" i="47" s="1"/>
  <c r="AY217" i="47"/>
  <c r="AB218" i="47"/>
  <c r="AC218" i="47" s="1"/>
  <c r="AD218" i="47" s="1"/>
  <c r="Y218" i="47"/>
  <c r="BB218" i="47"/>
  <c r="BC218" i="47" s="1"/>
  <c r="BD218" i="47" s="1"/>
  <c r="AY218" i="47"/>
  <c r="AB219" i="47"/>
  <c r="AC219" i="47" s="1"/>
  <c r="AD219" i="47" s="1"/>
  <c r="Y219" i="47"/>
  <c r="BB219" i="47"/>
  <c r="BC219" i="47" s="1"/>
  <c r="BD219" i="47" s="1"/>
  <c r="AY219" i="47"/>
  <c r="AB220" i="47"/>
  <c r="AC220" i="47" s="1"/>
  <c r="AD220" i="47" s="1"/>
  <c r="Y220" i="47"/>
  <c r="BB220" i="47"/>
  <c r="BC220" i="47" s="1"/>
  <c r="BD220" i="47" s="1"/>
  <c r="AY220" i="47"/>
  <c r="AB221" i="47"/>
  <c r="AC221" i="47" s="1"/>
  <c r="AD221" i="47" s="1"/>
  <c r="Y221" i="47"/>
  <c r="BB221" i="47"/>
  <c r="BC221" i="47" s="1"/>
  <c r="BD221" i="47" s="1"/>
  <c r="AY221" i="47"/>
  <c r="AB222" i="47"/>
  <c r="AC222" i="47" s="1"/>
  <c r="AD222" i="47" s="1"/>
  <c r="Y222" i="47"/>
  <c r="BB222" i="47"/>
  <c r="BC222" i="47" s="1"/>
  <c r="BD222" i="47" s="1"/>
  <c r="AY222" i="47"/>
  <c r="AB223" i="47"/>
  <c r="AC223" i="47" s="1"/>
  <c r="AD223" i="47" s="1"/>
  <c r="Y223" i="47"/>
  <c r="BB223" i="47"/>
  <c r="BC223" i="47" s="1"/>
  <c r="BD223" i="47" s="1"/>
  <c r="AY223" i="47"/>
  <c r="AB224" i="47"/>
  <c r="AC224" i="47" s="1"/>
  <c r="AD224" i="47" s="1"/>
  <c r="Y224" i="47"/>
  <c r="BB224" i="47"/>
  <c r="BC224" i="47" s="1"/>
  <c r="BD224" i="47" s="1"/>
  <c r="AY224" i="47"/>
  <c r="AB225" i="47"/>
  <c r="AC225" i="47" s="1"/>
  <c r="AD225" i="47" s="1"/>
  <c r="Y225" i="47"/>
  <c r="BB225" i="47"/>
  <c r="BC225" i="47" s="1"/>
  <c r="BD225" i="47" s="1"/>
  <c r="AY225" i="47"/>
  <c r="AB226" i="47"/>
  <c r="AC226" i="47" s="1"/>
  <c r="AD226" i="47" s="1"/>
  <c r="Y226" i="47"/>
  <c r="BB226" i="47"/>
  <c r="BC226" i="47" s="1"/>
  <c r="BD226" i="47" s="1"/>
  <c r="AY226" i="47"/>
  <c r="AB227" i="47"/>
  <c r="AC227" i="47" s="1"/>
  <c r="AD227" i="47" s="1"/>
  <c r="Y227" i="47"/>
  <c r="BB227" i="47"/>
  <c r="BC227" i="47" s="1"/>
  <c r="BD227" i="47" s="1"/>
  <c r="AY227" i="47"/>
  <c r="AB228" i="47"/>
  <c r="AC228" i="47" s="1"/>
  <c r="AD228" i="47" s="1"/>
  <c r="Y228" i="47"/>
  <c r="BB228" i="47"/>
  <c r="BC228" i="47" s="1"/>
  <c r="BD228" i="47" s="1"/>
  <c r="AY228" i="47"/>
  <c r="AB229" i="47"/>
  <c r="AC229" i="47" s="1"/>
  <c r="AD229" i="47" s="1"/>
  <c r="Y229" i="47"/>
  <c r="BB229" i="47"/>
  <c r="BC229" i="47" s="1"/>
  <c r="BD229" i="47" s="1"/>
  <c r="AY229" i="47"/>
  <c r="AB230" i="47"/>
  <c r="AC230" i="47" s="1"/>
  <c r="AD230" i="47" s="1"/>
  <c r="Y230" i="47"/>
  <c r="BB230" i="47"/>
  <c r="BC230" i="47" s="1"/>
  <c r="BD230" i="47" s="1"/>
  <c r="AY230" i="47"/>
  <c r="AB231" i="47"/>
  <c r="AC231" i="47" s="1"/>
  <c r="AD231" i="47" s="1"/>
  <c r="Y231" i="47"/>
  <c r="BB231" i="47"/>
  <c r="BC231" i="47" s="1"/>
  <c r="BD231" i="47" s="1"/>
  <c r="AY231" i="47"/>
  <c r="AB232" i="47"/>
  <c r="AC232" i="47" s="1"/>
  <c r="AD232" i="47" s="1"/>
  <c r="Y232" i="47"/>
  <c r="BB232" i="47"/>
  <c r="BC232" i="47" s="1"/>
  <c r="BD232" i="47" s="1"/>
  <c r="AY232" i="47"/>
  <c r="AB233" i="47"/>
  <c r="AC233" i="47" s="1"/>
  <c r="AD233" i="47" s="1"/>
  <c r="Y233" i="47"/>
  <c r="BB233" i="47"/>
  <c r="BC233" i="47" s="1"/>
  <c r="BD233" i="47" s="1"/>
  <c r="AY233" i="47"/>
  <c r="AB234" i="47"/>
  <c r="AC234" i="47" s="1"/>
  <c r="AD234" i="47" s="1"/>
  <c r="Y234" i="47"/>
  <c r="BB234" i="47"/>
  <c r="BC234" i="47" s="1"/>
  <c r="BD234" i="47" s="1"/>
  <c r="AY234" i="47"/>
  <c r="AB235" i="47"/>
  <c r="AC235" i="47" s="1"/>
  <c r="AD235" i="47" s="1"/>
  <c r="Y235" i="47"/>
  <c r="BB235" i="47"/>
  <c r="BC235" i="47" s="1"/>
  <c r="BD235" i="47" s="1"/>
  <c r="AY235" i="47"/>
  <c r="AB236" i="47"/>
  <c r="AC236" i="47" s="1"/>
  <c r="AD236" i="47" s="1"/>
  <c r="Y236" i="47"/>
  <c r="BB236" i="47"/>
  <c r="BC236" i="47" s="1"/>
  <c r="BD236" i="47" s="1"/>
  <c r="AY236" i="47"/>
  <c r="AB237" i="47"/>
  <c r="AC237" i="47" s="1"/>
  <c r="AD237" i="47" s="1"/>
  <c r="Y237" i="47"/>
  <c r="BB237" i="47"/>
  <c r="BC237" i="47" s="1"/>
  <c r="BD237" i="47" s="1"/>
  <c r="AY237" i="47"/>
  <c r="AB238" i="47"/>
  <c r="AC238" i="47" s="1"/>
  <c r="AD238" i="47" s="1"/>
  <c r="Y238" i="47"/>
  <c r="BB238" i="47"/>
  <c r="BC238" i="47" s="1"/>
  <c r="BD238" i="47" s="1"/>
  <c r="AY238" i="47"/>
  <c r="AB239" i="47"/>
  <c r="AC239" i="47" s="1"/>
  <c r="AD239" i="47" s="1"/>
  <c r="Y239" i="47"/>
  <c r="BB239" i="47"/>
  <c r="BC239" i="47" s="1"/>
  <c r="BD239" i="47" s="1"/>
  <c r="AY239" i="47"/>
  <c r="AB240" i="47"/>
  <c r="AC240" i="47" s="1"/>
  <c r="AD240" i="47" s="1"/>
  <c r="Y240" i="47"/>
  <c r="BB240" i="47"/>
  <c r="BC240" i="47" s="1"/>
  <c r="BD240" i="47" s="1"/>
  <c r="AY240" i="47"/>
  <c r="AB241" i="47"/>
  <c r="AC241" i="47" s="1"/>
  <c r="AD241" i="47" s="1"/>
  <c r="Y241" i="47"/>
  <c r="BB241" i="47"/>
  <c r="BC241" i="47" s="1"/>
  <c r="BD241" i="47" s="1"/>
  <c r="AY241" i="47"/>
  <c r="AB242" i="47"/>
  <c r="AC242" i="47" s="1"/>
  <c r="AD242" i="47" s="1"/>
  <c r="Y242" i="47"/>
  <c r="BB242" i="47"/>
  <c r="BC242" i="47" s="1"/>
  <c r="BD242" i="47" s="1"/>
  <c r="AY242" i="47"/>
  <c r="AB243" i="47"/>
  <c r="AC243" i="47" s="1"/>
  <c r="AD243" i="47" s="1"/>
  <c r="Y243" i="47"/>
  <c r="BB243" i="47"/>
  <c r="BC243" i="47" s="1"/>
  <c r="BD243" i="47" s="1"/>
  <c r="AY243" i="47"/>
  <c r="AB244" i="47"/>
  <c r="AC244" i="47" s="1"/>
  <c r="AD244" i="47" s="1"/>
  <c r="Y244" i="47"/>
  <c r="BB244" i="47"/>
  <c r="BC244" i="47" s="1"/>
  <c r="BD244" i="47" s="1"/>
  <c r="AY244" i="47"/>
  <c r="AB245" i="47"/>
  <c r="AC245" i="47" s="1"/>
  <c r="AD245" i="47" s="1"/>
  <c r="Y245" i="47"/>
  <c r="BB245" i="47"/>
  <c r="BC245" i="47" s="1"/>
  <c r="BD245" i="47" s="1"/>
  <c r="AY245" i="47"/>
  <c r="AB246" i="47"/>
  <c r="AC246" i="47" s="1"/>
  <c r="AD246" i="47" s="1"/>
  <c r="Y246" i="47"/>
  <c r="BB246" i="47"/>
  <c r="BC246" i="47" s="1"/>
  <c r="BD246" i="47" s="1"/>
  <c r="AY246" i="47"/>
  <c r="AB247" i="47"/>
  <c r="AC247" i="47" s="1"/>
  <c r="AD247" i="47" s="1"/>
  <c r="Y247" i="47"/>
  <c r="BB247" i="47"/>
  <c r="BC247" i="47" s="1"/>
  <c r="BD247" i="47" s="1"/>
  <c r="AY247" i="47"/>
  <c r="AB248" i="47"/>
  <c r="AC248" i="47" s="1"/>
  <c r="AD248" i="47" s="1"/>
  <c r="Y248" i="47"/>
  <c r="BB248" i="47"/>
  <c r="BC248" i="47" s="1"/>
  <c r="BD248" i="47" s="1"/>
  <c r="AY248" i="47"/>
  <c r="AB249" i="47"/>
  <c r="AC249" i="47" s="1"/>
  <c r="AD249" i="47" s="1"/>
  <c r="Y249" i="47"/>
  <c r="BB249" i="47"/>
  <c r="BC249" i="47" s="1"/>
  <c r="BD249" i="47" s="1"/>
  <c r="AY249" i="47"/>
  <c r="AB250" i="47"/>
  <c r="AC250" i="47" s="1"/>
  <c r="AD250" i="47" s="1"/>
  <c r="Y250" i="47"/>
  <c r="BB250" i="47"/>
  <c r="BC250" i="47" s="1"/>
  <c r="BD250" i="47" s="1"/>
  <c r="AY250" i="47"/>
  <c r="AB251" i="47"/>
  <c r="AC251" i="47" s="1"/>
  <c r="AD251" i="47" s="1"/>
  <c r="Y251" i="47"/>
  <c r="BB251" i="47"/>
  <c r="BC251" i="47" s="1"/>
  <c r="BD251" i="47" s="1"/>
  <c r="AY251" i="47"/>
  <c r="AB252" i="47"/>
  <c r="AC252" i="47" s="1"/>
  <c r="AD252" i="47" s="1"/>
  <c r="Y252" i="47"/>
  <c r="BB252" i="47"/>
  <c r="BC252" i="47" s="1"/>
  <c r="BD252" i="47" s="1"/>
  <c r="AY252" i="47"/>
  <c r="AB253" i="47"/>
  <c r="AC253" i="47" s="1"/>
  <c r="AD253" i="47" s="1"/>
  <c r="Y253" i="47"/>
  <c r="BB253" i="47"/>
  <c r="BC253" i="47" s="1"/>
  <c r="BD253" i="47" s="1"/>
  <c r="AY253" i="47"/>
  <c r="AB254" i="47"/>
  <c r="AC254" i="47" s="1"/>
  <c r="AD254" i="47" s="1"/>
  <c r="Y254" i="47"/>
  <c r="BB254" i="47"/>
  <c r="BC254" i="47" s="1"/>
  <c r="BD254" i="47" s="1"/>
  <c r="AY254" i="47"/>
  <c r="AB255" i="47"/>
  <c r="AC255" i="47" s="1"/>
  <c r="AD255" i="47" s="1"/>
  <c r="Y255" i="47"/>
  <c r="BB255" i="47"/>
  <c r="BC255" i="47" s="1"/>
  <c r="BD255" i="47" s="1"/>
  <c r="AY255" i="47"/>
  <c r="AB256" i="47"/>
  <c r="AC256" i="47" s="1"/>
  <c r="AD256" i="47" s="1"/>
  <c r="Y256" i="47"/>
  <c r="BB256" i="47"/>
  <c r="BC256" i="47" s="1"/>
  <c r="BD256" i="47" s="1"/>
  <c r="AY256" i="47"/>
  <c r="AB257" i="47"/>
  <c r="AC257" i="47" s="1"/>
  <c r="AD257" i="47" s="1"/>
  <c r="Y257" i="47"/>
  <c r="BB257" i="47"/>
  <c r="BC257" i="47" s="1"/>
  <c r="BD257" i="47" s="1"/>
  <c r="AY257" i="47"/>
  <c r="AB258" i="47"/>
  <c r="AC258" i="47" s="1"/>
  <c r="AD258" i="47" s="1"/>
  <c r="Y258" i="47"/>
  <c r="BB258" i="47"/>
  <c r="BC258" i="47" s="1"/>
  <c r="BD258" i="47" s="1"/>
  <c r="AY258" i="47"/>
  <c r="AB259" i="47"/>
  <c r="AC259" i="47" s="1"/>
  <c r="AD259" i="47" s="1"/>
  <c r="Y259" i="47"/>
  <c r="BB259" i="47"/>
  <c r="BC259" i="47" s="1"/>
  <c r="BD259" i="47" s="1"/>
  <c r="AY259" i="47"/>
  <c r="AB260" i="47"/>
  <c r="AC260" i="47" s="1"/>
  <c r="AD260" i="47" s="1"/>
  <c r="Y260" i="47"/>
  <c r="BB260" i="47"/>
  <c r="BC260" i="47" s="1"/>
  <c r="BD260" i="47" s="1"/>
  <c r="AY260" i="47"/>
  <c r="AB261" i="47"/>
  <c r="AC261" i="47" s="1"/>
  <c r="AD261" i="47" s="1"/>
  <c r="Y261" i="47"/>
  <c r="BB261" i="47"/>
  <c r="BC261" i="47" s="1"/>
  <c r="BD261" i="47" s="1"/>
  <c r="AY261" i="47"/>
  <c r="AB262" i="47"/>
  <c r="AC262" i="47" s="1"/>
  <c r="AD262" i="47" s="1"/>
  <c r="Y262" i="47"/>
  <c r="BB262" i="47"/>
  <c r="BC262" i="47" s="1"/>
  <c r="BD262" i="47" s="1"/>
  <c r="AY262" i="47"/>
  <c r="AB263" i="47"/>
  <c r="AC263" i="47" s="1"/>
  <c r="AD263" i="47" s="1"/>
  <c r="Y263" i="47"/>
  <c r="BB263" i="47"/>
  <c r="BC263" i="47" s="1"/>
  <c r="BD263" i="47" s="1"/>
  <c r="AY263" i="47"/>
  <c r="AB264" i="47"/>
  <c r="AC264" i="47" s="1"/>
  <c r="AD264" i="47" s="1"/>
  <c r="Y264" i="47"/>
  <c r="BB264" i="47"/>
  <c r="BC264" i="47" s="1"/>
  <c r="BD264" i="47" s="1"/>
  <c r="AY264" i="47"/>
  <c r="AB265" i="47"/>
  <c r="AC265" i="47" s="1"/>
  <c r="AD265" i="47" s="1"/>
  <c r="Y265" i="47"/>
  <c r="BB265" i="47"/>
  <c r="BC265" i="47" s="1"/>
  <c r="BD265" i="47" s="1"/>
  <c r="AY265" i="47"/>
  <c r="AB266" i="47"/>
  <c r="AC266" i="47" s="1"/>
  <c r="AD266" i="47" s="1"/>
  <c r="Y266" i="47"/>
  <c r="BB266" i="47"/>
  <c r="BC266" i="47" s="1"/>
  <c r="BD266" i="47" s="1"/>
  <c r="AY266" i="47"/>
  <c r="AB267" i="47"/>
  <c r="AC267" i="47" s="1"/>
  <c r="AD267" i="47" s="1"/>
  <c r="Y267" i="47"/>
  <c r="BB267" i="47"/>
  <c r="BC267" i="47" s="1"/>
  <c r="BD267" i="47" s="1"/>
  <c r="AY267" i="47"/>
  <c r="AB268" i="47"/>
  <c r="AC268" i="47" s="1"/>
  <c r="AD268" i="47" s="1"/>
  <c r="Y268" i="47"/>
  <c r="BB268" i="47"/>
  <c r="BC268" i="47" s="1"/>
  <c r="BD268" i="47" s="1"/>
  <c r="AY268" i="47"/>
  <c r="AB269" i="47"/>
  <c r="AC269" i="47" s="1"/>
  <c r="AD269" i="47" s="1"/>
  <c r="Y269" i="47"/>
  <c r="BB269" i="47"/>
  <c r="BC269" i="47" s="1"/>
  <c r="BD269" i="47" s="1"/>
  <c r="AY269" i="47"/>
  <c r="AB270" i="47"/>
  <c r="AC270" i="47" s="1"/>
  <c r="AD270" i="47" s="1"/>
  <c r="Y270" i="47"/>
  <c r="BB270" i="47"/>
  <c r="BC270" i="47" s="1"/>
  <c r="BD270" i="47" s="1"/>
  <c r="AY270" i="47"/>
  <c r="AB271" i="47"/>
  <c r="AC271" i="47" s="1"/>
  <c r="AD271" i="47" s="1"/>
  <c r="Y271" i="47"/>
  <c r="BB271" i="47"/>
  <c r="BC271" i="47" s="1"/>
  <c r="BD271" i="47" s="1"/>
  <c r="AY271" i="47"/>
  <c r="AB272" i="47"/>
  <c r="AC272" i="47" s="1"/>
  <c r="AD272" i="47" s="1"/>
  <c r="Y272" i="47"/>
  <c r="BB272" i="47"/>
  <c r="BC272" i="47" s="1"/>
  <c r="BD272" i="47" s="1"/>
  <c r="AY272" i="47"/>
  <c r="AB273" i="47"/>
  <c r="AC273" i="47" s="1"/>
  <c r="AD273" i="47" s="1"/>
  <c r="Y273" i="47"/>
  <c r="BB273" i="47"/>
  <c r="BC273" i="47" s="1"/>
  <c r="BD273" i="47" s="1"/>
  <c r="AY273" i="47"/>
  <c r="AB274" i="47"/>
  <c r="AC274" i="47" s="1"/>
  <c r="AD274" i="47" s="1"/>
  <c r="Y274" i="47"/>
  <c r="BB274" i="47"/>
  <c r="BC274" i="47" s="1"/>
  <c r="BD274" i="47" s="1"/>
  <c r="AY274" i="47"/>
  <c r="AB275" i="47"/>
  <c r="AC275" i="47" s="1"/>
  <c r="AD275" i="47" s="1"/>
  <c r="Y275" i="47"/>
  <c r="BB275" i="47"/>
  <c r="BC275" i="47" s="1"/>
  <c r="BD275" i="47" s="1"/>
  <c r="AY275" i="47"/>
  <c r="AB276" i="47"/>
  <c r="AC276" i="47" s="1"/>
  <c r="AD276" i="47" s="1"/>
  <c r="Y276" i="47"/>
  <c r="BB276" i="47"/>
  <c r="BC276" i="47" s="1"/>
  <c r="BD276" i="47" s="1"/>
  <c r="AY276" i="47"/>
  <c r="AB277" i="47"/>
  <c r="AC277" i="47" s="1"/>
  <c r="AD277" i="47" s="1"/>
  <c r="Y277" i="47"/>
  <c r="BB277" i="47"/>
  <c r="BC277" i="47" s="1"/>
  <c r="BD277" i="47" s="1"/>
  <c r="AY277" i="47"/>
  <c r="AB278" i="47"/>
  <c r="AC278" i="47" s="1"/>
  <c r="AD278" i="47" s="1"/>
  <c r="Y278" i="47"/>
  <c r="BB278" i="47"/>
  <c r="BC278" i="47" s="1"/>
  <c r="BD278" i="47" s="1"/>
  <c r="AY278" i="47"/>
  <c r="AB279" i="47"/>
  <c r="AC279" i="47" s="1"/>
  <c r="AD279" i="47" s="1"/>
  <c r="Y279" i="47"/>
  <c r="BB279" i="47"/>
  <c r="BC279" i="47" s="1"/>
  <c r="BD279" i="47" s="1"/>
  <c r="AY279" i="47"/>
  <c r="AB280" i="47"/>
  <c r="AC280" i="47" s="1"/>
  <c r="AD280" i="47" s="1"/>
  <c r="Y280" i="47"/>
  <c r="BB280" i="47"/>
  <c r="BC280" i="47" s="1"/>
  <c r="BD280" i="47" s="1"/>
  <c r="AY280" i="47"/>
  <c r="AB281" i="47"/>
  <c r="AC281" i="47" s="1"/>
  <c r="AD281" i="47" s="1"/>
  <c r="Y281" i="47"/>
  <c r="BB281" i="47"/>
  <c r="BC281" i="47" s="1"/>
  <c r="BD281" i="47" s="1"/>
  <c r="AY281" i="47"/>
  <c r="AB282" i="47"/>
  <c r="AC282" i="47" s="1"/>
  <c r="AD282" i="47" s="1"/>
  <c r="Y282" i="47"/>
  <c r="BB282" i="47"/>
  <c r="BC282" i="47" s="1"/>
  <c r="BD282" i="47" s="1"/>
  <c r="AY282" i="47"/>
  <c r="AB283" i="47"/>
  <c r="AC283" i="47" s="1"/>
  <c r="AD283" i="47" s="1"/>
  <c r="Y283" i="47"/>
  <c r="BB283" i="47"/>
  <c r="BC283" i="47" s="1"/>
  <c r="BD283" i="47" s="1"/>
  <c r="AY283" i="47"/>
  <c r="AB284" i="47"/>
  <c r="AC284" i="47" s="1"/>
  <c r="AD284" i="47" s="1"/>
  <c r="Y284" i="47"/>
  <c r="BB284" i="47"/>
  <c r="BC284" i="47" s="1"/>
  <c r="BD284" i="47" s="1"/>
  <c r="AY284" i="47"/>
  <c r="AB285" i="47"/>
  <c r="AC285" i="47" s="1"/>
  <c r="AD285" i="47" s="1"/>
  <c r="Y285" i="47"/>
  <c r="BB285" i="47"/>
  <c r="BC285" i="47" s="1"/>
  <c r="BD285" i="47" s="1"/>
  <c r="AY285" i="47"/>
  <c r="AB286" i="47"/>
  <c r="AC286" i="47" s="1"/>
  <c r="AD286" i="47" s="1"/>
  <c r="Y286" i="47"/>
  <c r="BB286" i="47"/>
  <c r="BC286" i="47" s="1"/>
  <c r="BD286" i="47" s="1"/>
  <c r="AY286" i="47"/>
  <c r="AB287" i="47"/>
  <c r="AC287" i="47" s="1"/>
  <c r="AD287" i="47" s="1"/>
  <c r="Y287" i="47"/>
  <c r="BB287" i="47"/>
  <c r="BC287" i="47" s="1"/>
  <c r="BD287" i="47" s="1"/>
  <c r="AY287" i="47"/>
  <c r="AB288" i="47"/>
  <c r="AC288" i="47" s="1"/>
  <c r="AD288" i="47" s="1"/>
  <c r="Y288" i="47"/>
  <c r="BB288" i="47"/>
  <c r="BC288" i="47" s="1"/>
  <c r="BD288" i="47" s="1"/>
  <c r="AY288" i="47"/>
  <c r="AB289" i="47"/>
  <c r="AC289" i="47" s="1"/>
  <c r="AD289" i="47" s="1"/>
  <c r="Y289" i="47"/>
  <c r="BB289" i="47"/>
  <c r="BC289" i="47" s="1"/>
  <c r="BD289" i="47" s="1"/>
  <c r="AY289" i="47"/>
  <c r="AB290" i="47"/>
  <c r="AC290" i="47" s="1"/>
  <c r="AD290" i="47" s="1"/>
  <c r="Y290" i="47"/>
  <c r="BB290" i="47"/>
  <c r="BC290" i="47" s="1"/>
  <c r="BD290" i="47" s="1"/>
  <c r="AY290" i="47"/>
  <c r="AB291" i="47"/>
  <c r="AC291" i="47" s="1"/>
  <c r="AD291" i="47" s="1"/>
  <c r="Y291" i="47"/>
  <c r="BB291" i="47"/>
  <c r="BC291" i="47" s="1"/>
  <c r="BD291" i="47" s="1"/>
  <c r="AY291" i="47"/>
  <c r="AB292" i="47"/>
  <c r="AC292" i="47" s="1"/>
  <c r="AD292" i="47" s="1"/>
  <c r="Y292" i="47"/>
  <c r="BB292" i="47"/>
  <c r="BC292" i="47" s="1"/>
  <c r="BD292" i="47" s="1"/>
  <c r="AY292" i="47"/>
  <c r="AB293" i="47"/>
  <c r="AC293" i="47" s="1"/>
  <c r="AD293" i="47" s="1"/>
  <c r="Y293" i="47"/>
  <c r="BB293" i="47"/>
  <c r="BC293" i="47" s="1"/>
  <c r="BD293" i="47" s="1"/>
  <c r="AY293" i="47"/>
  <c r="AB294" i="47"/>
  <c r="AC294" i="47" s="1"/>
  <c r="AD294" i="47" s="1"/>
  <c r="Y294" i="47"/>
  <c r="BB294" i="47"/>
  <c r="BC294" i="47" s="1"/>
  <c r="BD294" i="47" s="1"/>
  <c r="AY294" i="47"/>
  <c r="AB295" i="47"/>
  <c r="AC295" i="47" s="1"/>
  <c r="AD295" i="47" s="1"/>
  <c r="Y295" i="47"/>
  <c r="BB295" i="47"/>
  <c r="BC295" i="47" s="1"/>
  <c r="BD295" i="47" s="1"/>
  <c r="AY295" i="47"/>
  <c r="AB296" i="47"/>
  <c r="AC296" i="47" s="1"/>
  <c r="AD296" i="47" s="1"/>
  <c r="Y296" i="47"/>
  <c r="BB296" i="47"/>
  <c r="BC296" i="47" s="1"/>
  <c r="BD296" i="47" s="1"/>
  <c r="AY296" i="47"/>
  <c r="AB297" i="47"/>
  <c r="AC297" i="47" s="1"/>
  <c r="AD297" i="47" s="1"/>
  <c r="Y297" i="47"/>
  <c r="BB297" i="47"/>
  <c r="BC297" i="47" s="1"/>
  <c r="BD297" i="47" s="1"/>
  <c r="AY297" i="47"/>
  <c r="AB298" i="47"/>
  <c r="AC298" i="47" s="1"/>
  <c r="AD298" i="47" s="1"/>
  <c r="Y298" i="47"/>
  <c r="BB298" i="47"/>
  <c r="BC298" i="47" s="1"/>
  <c r="BD298" i="47" s="1"/>
  <c r="AY298" i="47"/>
  <c r="AB299" i="47"/>
  <c r="AC299" i="47" s="1"/>
  <c r="AD299" i="47" s="1"/>
  <c r="Y299" i="47"/>
  <c r="BB299" i="47"/>
  <c r="BC299" i="47" s="1"/>
  <c r="BD299" i="47" s="1"/>
  <c r="AY299" i="47"/>
  <c r="AB300" i="47"/>
  <c r="AC300" i="47" s="1"/>
  <c r="AD300" i="47" s="1"/>
  <c r="Y300" i="47"/>
  <c r="BB300" i="47"/>
  <c r="BC300" i="47" s="1"/>
  <c r="BD300" i="47" s="1"/>
  <c r="AY300" i="47"/>
  <c r="AB301" i="47"/>
  <c r="AC301" i="47" s="1"/>
  <c r="AD301" i="47" s="1"/>
  <c r="Y301" i="47"/>
  <c r="BB301" i="47"/>
  <c r="BC301" i="47" s="1"/>
  <c r="BD301" i="47" s="1"/>
  <c r="AY301" i="47"/>
  <c r="AB302" i="47"/>
  <c r="AC302" i="47" s="1"/>
  <c r="AD302" i="47" s="1"/>
  <c r="Y302" i="47"/>
  <c r="BB302" i="47"/>
  <c r="BC302" i="47" s="1"/>
  <c r="BD302" i="47" s="1"/>
  <c r="AY302" i="47"/>
  <c r="AB303" i="47"/>
  <c r="AC303" i="47" s="1"/>
  <c r="AD303" i="47" s="1"/>
  <c r="Y303" i="47"/>
  <c r="BB303" i="47"/>
  <c r="BC303" i="47" s="1"/>
  <c r="BD303" i="47" s="1"/>
  <c r="AY303" i="47"/>
  <c r="AB304" i="47"/>
  <c r="AC304" i="47" s="1"/>
  <c r="AD304" i="47" s="1"/>
  <c r="Y304" i="47"/>
  <c r="BB304" i="47"/>
  <c r="BC304" i="47" s="1"/>
  <c r="BD304" i="47" s="1"/>
  <c r="AY304" i="47"/>
  <c r="AB305" i="47"/>
  <c r="AC305" i="47" s="1"/>
  <c r="AD305" i="47" s="1"/>
  <c r="Y305" i="47"/>
  <c r="BB305" i="47"/>
  <c r="BC305" i="47" s="1"/>
  <c r="BD305" i="47" s="1"/>
  <c r="AY305" i="47"/>
  <c r="AB306" i="47"/>
  <c r="AC306" i="47" s="1"/>
  <c r="AD306" i="47" s="1"/>
  <c r="Y306" i="47"/>
  <c r="BB306" i="47"/>
  <c r="BC306" i="47" s="1"/>
  <c r="BD306" i="47" s="1"/>
  <c r="AY306" i="47"/>
  <c r="AB307" i="47"/>
  <c r="AC307" i="47" s="1"/>
  <c r="AD307" i="47" s="1"/>
  <c r="Y307" i="47"/>
  <c r="BB307" i="47"/>
  <c r="BC307" i="47" s="1"/>
  <c r="BD307" i="47" s="1"/>
  <c r="AY307" i="47"/>
  <c r="AB308" i="47"/>
  <c r="AC308" i="47" s="1"/>
  <c r="AD308" i="47" s="1"/>
  <c r="Y308" i="47"/>
  <c r="BB308" i="47"/>
  <c r="BC308" i="47" s="1"/>
  <c r="BD308" i="47" s="1"/>
  <c r="AY308" i="47"/>
  <c r="AB309" i="47"/>
  <c r="AC309" i="47" s="1"/>
  <c r="AD309" i="47" s="1"/>
  <c r="Y309" i="47"/>
  <c r="BB309" i="47"/>
  <c r="BC309" i="47" s="1"/>
  <c r="BD309" i="47" s="1"/>
  <c r="AY309" i="47"/>
  <c r="AB310" i="47"/>
  <c r="AC310" i="47" s="1"/>
  <c r="AD310" i="47" s="1"/>
  <c r="Y310" i="47"/>
  <c r="BB310" i="47"/>
  <c r="BC310" i="47" s="1"/>
  <c r="BD310" i="47" s="1"/>
  <c r="AY310" i="47"/>
  <c r="AB311" i="47"/>
  <c r="AC311" i="47" s="1"/>
  <c r="AD311" i="47" s="1"/>
  <c r="Y311" i="47"/>
  <c r="BB311" i="47"/>
  <c r="BC311" i="47" s="1"/>
  <c r="BD311" i="47" s="1"/>
  <c r="AY311" i="47"/>
  <c r="AB312" i="47"/>
  <c r="AC312" i="47" s="1"/>
  <c r="AD312" i="47" s="1"/>
  <c r="Y312" i="47"/>
  <c r="BB312" i="47"/>
  <c r="BC312" i="47" s="1"/>
  <c r="BD312" i="47" s="1"/>
  <c r="AY312" i="47"/>
  <c r="AB313" i="47"/>
  <c r="AC313" i="47" s="1"/>
  <c r="AD313" i="47" s="1"/>
  <c r="Y313" i="47"/>
  <c r="BB313" i="47"/>
  <c r="BC313" i="47" s="1"/>
  <c r="BD313" i="47" s="1"/>
  <c r="AY313" i="47"/>
  <c r="AB314" i="47"/>
  <c r="AC314" i="47" s="1"/>
  <c r="AD314" i="47" s="1"/>
  <c r="Y314" i="47"/>
  <c r="BB314" i="47"/>
  <c r="BC314" i="47" s="1"/>
  <c r="BD314" i="47" s="1"/>
  <c r="AY314" i="47"/>
  <c r="AB315" i="47"/>
  <c r="AC315" i="47" s="1"/>
  <c r="AD315" i="47" s="1"/>
  <c r="Y315" i="47"/>
  <c r="BB315" i="47"/>
  <c r="BC315" i="47" s="1"/>
  <c r="BD315" i="47" s="1"/>
  <c r="AY315" i="47"/>
  <c r="AB316" i="47"/>
  <c r="AC316" i="47" s="1"/>
  <c r="AD316" i="47" s="1"/>
  <c r="Y316" i="47"/>
  <c r="BB316" i="47"/>
  <c r="BC316" i="47" s="1"/>
  <c r="BD316" i="47" s="1"/>
  <c r="AY316" i="47"/>
  <c r="AB317" i="47"/>
  <c r="AC317" i="47" s="1"/>
  <c r="AD317" i="47" s="1"/>
  <c r="Y317" i="47"/>
  <c r="BB317" i="47"/>
  <c r="BC317" i="47" s="1"/>
  <c r="BD317" i="47" s="1"/>
  <c r="AY317" i="47"/>
  <c r="AB318" i="47"/>
  <c r="AC318" i="47" s="1"/>
  <c r="AD318" i="47" s="1"/>
  <c r="Y318" i="47"/>
  <c r="BB318" i="47"/>
  <c r="BC318" i="47" s="1"/>
  <c r="BD318" i="47" s="1"/>
  <c r="AY318" i="47"/>
  <c r="AB319" i="47"/>
  <c r="AC319" i="47" s="1"/>
  <c r="AD319" i="47" s="1"/>
  <c r="Y319" i="47"/>
  <c r="BB319" i="47"/>
  <c r="BC319" i="47" s="1"/>
  <c r="BD319" i="47" s="1"/>
  <c r="AY319" i="47"/>
  <c r="AB320" i="47"/>
  <c r="AC320" i="47" s="1"/>
  <c r="AD320" i="47" s="1"/>
  <c r="Y320" i="47"/>
  <c r="BB320" i="47"/>
  <c r="BC320" i="47" s="1"/>
  <c r="BD320" i="47" s="1"/>
  <c r="AY320" i="47"/>
  <c r="AB321" i="47"/>
  <c r="AC321" i="47" s="1"/>
  <c r="AD321" i="47" s="1"/>
  <c r="Y321" i="47"/>
  <c r="BB321" i="47"/>
  <c r="BC321" i="47" s="1"/>
  <c r="BD321" i="47" s="1"/>
  <c r="AY321" i="47"/>
  <c r="AB322" i="47"/>
  <c r="AC322" i="47" s="1"/>
  <c r="AD322" i="47" s="1"/>
  <c r="Y322" i="47"/>
  <c r="BB322" i="47"/>
  <c r="BC322" i="47" s="1"/>
  <c r="BD322" i="47" s="1"/>
  <c r="AY322" i="47"/>
  <c r="AB323" i="47"/>
  <c r="AC323" i="47" s="1"/>
  <c r="AD323" i="47" s="1"/>
  <c r="Y323" i="47"/>
  <c r="BB323" i="47"/>
  <c r="BC323" i="47" s="1"/>
  <c r="BD323" i="47" s="1"/>
  <c r="AY323" i="47"/>
  <c r="AB324" i="47"/>
  <c r="AC324" i="47" s="1"/>
  <c r="AD324" i="47" s="1"/>
  <c r="Y324" i="47"/>
  <c r="BB324" i="47"/>
  <c r="BC324" i="47" s="1"/>
  <c r="BD324" i="47" s="1"/>
  <c r="AY324" i="47"/>
  <c r="AB325" i="47"/>
  <c r="AC325" i="47" s="1"/>
  <c r="AD325" i="47" s="1"/>
  <c r="Y325" i="47"/>
  <c r="BB325" i="47"/>
  <c r="BC325" i="47" s="1"/>
  <c r="BD325" i="47" s="1"/>
  <c r="AY325" i="47"/>
  <c r="AB326" i="47"/>
  <c r="AC326" i="47" s="1"/>
  <c r="AD326" i="47" s="1"/>
  <c r="Y326" i="47"/>
  <c r="BB326" i="47"/>
  <c r="BC326" i="47" s="1"/>
  <c r="BD326" i="47" s="1"/>
  <c r="AY326" i="47"/>
  <c r="AB327" i="47"/>
  <c r="AC327" i="47" s="1"/>
  <c r="AD327" i="47" s="1"/>
  <c r="Y327" i="47"/>
  <c r="BB327" i="47"/>
  <c r="BC327" i="47" s="1"/>
  <c r="BD327" i="47" s="1"/>
  <c r="AY327" i="47"/>
  <c r="AB328" i="47"/>
  <c r="AC328" i="47" s="1"/>
  <c r="AD328" i="47" s="1"/>
  <c r="Y328" i="47"/>
  <c r="BB328" i="47"/>
  <c r="BC328" i="47" s="1"/>
  <c r="BD328" i="47" s="1"/>
  <c r="AY328" i="47"/>
  <c r="AB329" i="47"/>
  <c r="AC329" i="47" s="1"/>
  <c r="AD329" i="47" s="1"/>
  <c r="Y329" i="47"/>
  <c r="BB329" i="47"/>
  <c r="BC329" i="47" s="1"/>
  <c r="BD329" i="47" s="1"/>
  <c r="AY329" i="47"/>
  <c r="AB330" i="47"/>
  <c r="AC330" i="47" s="1"/>
  <c r="AD330" i="47" s="1"/>
  <c r="Y330" i="47"/>
  <c r="BB330" i="47"/>
  <c r="BC330" i="47" s="1"/>
  <c r="BD330" i="47" s="1"/>
  <c r="AY330" i="47"/>
  <c r="AB331" i="47"/>
  <c r="AC331" i="47" s="1"/>
  <c r="AD331" i="47" s="1"/>
  <c r="Y331" i="47"/>
  <c r="BB331" i="47"/>
  <c r="BC331" i="47" s="1"/>
  <c r="BD331" i="47" s="1"/>
  <c r="AY331" i="47"/>
  <c r="AB332" i="47"/>
  <c r="AC332" i="47" s="1"/>
  <c r="AD332" i="47" s="1"/>
  <c r="Y332" i="47"/>
  <c r="BB332" i="47"/>
  <c r="BC332" i="47" s="1"/>
  <c r="BD332" i="47" s="1"/>
  <c r="AY332" i="47"/>
  <c r="AB333" i="47"/>
  <c r="AC333" i="47" s="1"/>
  <c r="AD333" i="47" s="1"/>
  <c r="Y333" i="47"/>
  <c r="BB333" i="47"/>
  <c r="BC333" i="47" s="1"/>
  <c r="BD333" i="47" s="1"/>
  <c r="AY333" i="47"/>
  <c r="AB334" i="47"/>
  <c r="AC334" i="47" s="1"/>
  <c r="AD334" i="47" s="1"/>
  <c r="Y334" i="47"/>
  <c r="BB334" i="47"/>
  <c r="BC334" i="47" s="1"/>
  <c r="BD334" i="47" s="1"/>
  <c r="AY334" i="47"/>
  <c r="AB335" i="47"/>
  <c r="AC335" i="47" s="1"/>
  <c r="AD335" i="47" s="1"/>
  <c r="Y335" i="47"/>
  <c r="BB335" i="47"/>
  <c r="BC335" i="47" s="1"/>
  <c r="BD335" i="47" s="1"/>
  <c r="AY335" i="47"/>
  <c r="AB336" i="47"/>
  <c r="AC336" i="47" s="1"/>
  <c r="AD336" i="47" s="1"/>
  <c r="Y336" i="47"/>
  <c r="BB336" i="47"/>
  <c r="BC336" i="47" s="1"/>
  <c r="BD336" i="47" s="1"/>
  <c r="AY336" i="47"/>
  <c r="AB337" i="47"/>
  <c r="AC337" i="47" s="1"/>
  <c r="AD337" i="47" s="1"/>
  <c r="Y337" i="47"/>
  <c r="BB337" i="47"/>
  <c r="BC337" i="47" s="1"/>
  <c r="BD337" i="47" s="1"/>
  <c r="AY337" i="47"/>
  <c r="AB338" i="47"/>
  <c r="AC338" i="47" s="1"/>
  <c r="AD338" i="47" s="1"/>
  <c r="Y338" i="47"/>
  <c r="BB338" i="47"/>
  <c r="BC338" i="47" s="1"/>
  <c r="BD338" i="47" s="1"/>
  <c r="AY338" i="47"/>
  <c r="AB339" i="47"/>
  <c r="AC339" i="47" s="1"/>
  <c r="AD339" i="47" s="1"/>
  <c r="Y339" i="47"/>
  <c r="BB339" i="47"/>
  <c r="BC339" i="47" s="1"/>
  <c r="BD339" i="47" s="1"/>
  <c r="AY339" i="47"/>
  <c r="AB340" i="47"/>
  <c r="AC340" i="47" s="1"/>
  <c r="AD340" i="47" s="1"/>
  <c r="Y340" i="47"/>
  <c r="BB340" i="47"/>
  <c r="BC340" i="47" s="1"/>
  <c r="BD340" i="47" s="1"/>
  <c r="AY340" i="47"/>
  <c r="AB341" i="47"/>
  <c r="AC341" i="47" s="1"/>
  <c r="AD341" i="47" s="1"/>
  <c r="Y341" i="47"/>
  <c r="BB341" i="47"/>
  <c r="BC341" i="47" s="1"/>
  <c r="BD341" i="47" s="1"/>
  <c r="AY341" i="47"/>
  <c r="AB342" i="47"/>
  <c r="AC342" i="47" s="1"/>
  <c r="AD342" i="47" s="1"/>
  <c r="Y342" i="47"/>
  <c r="BB342" i="47"/>
  <c r="BC342" i="47" s="1"/>
  <c r="BD342" i="47" s="1"/>
  <c r="AY342" i="47"/>
  <c r="AB343" i="47"/>
  <c r="AC343" i="47" s="1"/>
  <c r="AD343" i="47" s="1"/>
  <c r="Y343" i="47"/>
  <c r="BB343" i="47"/>
  <c r="BC343" i="47" s="1"/>
  <c r="BD343" i="47" s="1"/>
  <c r="AY343" i="47"/>
  <c r="AB344" i="47"/>
  <c r="AC344" i="47" s="1"/>
  <c r="AD344" i="47" s="1"/>
  <c r="Y344" i="47"/>
  <c r="BB344" i="47"/>
  <c r="BC344" i="47" s="1"/>
  <c r="BD344" i="47" s="1"/>
  <c r="AY344" i="47"/>
  <c r="AB345" i="47"/>
  <c r="AC345" i="47" s="1"/>
  <c r="AD345" i="47" s="1"/>
  <c r="Y345" i="47"/>
  <c r="BB345" i="47"/>
  <c r="BC345" i="47" s="1"/>
  <c r="BD345" i="47" s="1"/>
  <c r="AY345" i="47"/>
  <c r="AB346" i="47"/>
  <c r="AC346" i="47" s="1"/>
  <c r="AD346" i="47" s="1"/>
  <c r="Y346" i="47"/>
  <c r="BB346" i="47"/>
  <c r="BC346" i="47" s="1"/>
  <c r="BD346" i="47" s="1"/>
  <c r="AY346" i="47"/>
  <c r="AB347" i="47"/>
  <c r="AC347" i="47" s="1"/>
  <c r="AD347" i="47" s="1"/>
  <c r="Y347" i="47"/>
  <c r="BB347" i="47"/>
  <c r="BC347" i="47" s="1"/>
  <c r="BD347" i="47" s="1"/>
  <c r="AY347" i="47"/>
  <c r="AB348" i="47"/>
  <c r="AC348" i="47" s="1"/>
  <c r="AD348" i="47" s="1"/>
  <c r="Y348" i="47"/>
  <c r="BB348" i="47"/>
  <c r="BC348" i="47" s="1"/>
  <c r="BD348" i="47" s="1"/>
  <c r="AY348" i="47"/>
  <c r="AB349" i="47"/>
  <c r="AC349" i="47" s="1"/>
  <c r="AD349" i="47" s="1"/>
  <c r="Y349" i="47"/>
  <c r="BB349" i="47"/>
  <c r="BC349" i="47" s="1"/>
  <c r="BD349" i="47" s="1"/>
  <c r="AY349" i="47"/>
  <c r="AB350" i="47"/>
  <c r="AC350" i="47" s="1"/>
  <c r="AD350" i="47" s="1"/>
  <c r="Y350" i="47"/>
  <c r="BB350" i="47"/>
  <c r="BC350" i="47" s="1"/>
  <c r="BD350" i="47" s="1"/>
  <c r="AY350" i="47"/>
  <c r="AB351" i="47"/>
  <c r="AC351" i="47" s="1"/>
  <c r="AD351" i="47" s="1"/>
  <c r="Y351" i="47"/>
  <c r="BB351" i="47"/>
  <c r="BC351" i="47" s="1"/>
  <c r="BD351" i="47" s="1"/>
  <c r="AY351" i="47"/>
  <c r="AB352" i="47"/>
  <c r="AC352" i="47" s="1"/>
  <c r="AD352" i="47" s="1"/>
  <c r="Y352" i="47"/>
  <c r="BB352" i="47"/>
  <c r="BC352" i="47" s="1"/>
  <c r="BD352" i="47" s="1"/>
  <c r="AY352" i="47"/>
  <c r="AB353" i="47"/>
  <c r="AC353" i="47" s="1"/>
  <c r="AD353" i="47" s="1"/>
  <c r="Y353" i="47"/>
  <c r="BB353" i="47"/>
  <c r="BC353" i="47" s="1"/>
  <c r="BD353" i="47" s="1"/>
  <c r="AY353" i="47"/>
  <c r="AB354" i="47"/>
  <c r="AC354" i="47" s="1"/>
  <c r="AD354" i="47" s="1"/>
  <c r="Y354" i="47"/>
  <c r="BB354" i="47"/>
  <c r="BC354" i="47" s="1"/>
  <c r="BD354" i="47" s="1"/>
  <c r="AY354" i="47"/>
  <c r="AB355" i="47"/>
  <c r="AC355" i="47" s="1"/>
  <c r="AD355" i="47" s="1"/>
  <c r="Y355" i="47"/>
  <c r="BB355" i="47"/>
  <c r="BC355" i="47" s="1"/>
  <c r="BD355" i="47" s="1"/>
  <c r="AY355" i="47"/>
  <c r="AB356" i="47"/>
  <c r="AC356" i="47" s="1"/>
  <c r="AD356" i="47" s="1"/>
  <c r="Y356" i="47"/>
  <c r="BB356" i="47"/>
  <c r="BC356" i="47" s="1"/>
  <c r="BD356" i="47" s="1"/>
  <c r="AY356" i="47"/>
  <c r="AB357" i="47"/>
  <c r="AC357" i="47" s="1"/>
  <c r="AD357" i="47" s="1"/>
  <c r="Y357" i="47"/>
  <c r="BB357" i="47"/>
  <c r="BC357" i="47" s="1"/>
  <c r="BD357" i="47" s="1"/>
  <c r="AY357" i="47"/>
  <c r="AB358" i="47"/>
  <c r="AC358" i="47" s="1"/>
  <c r="AD358" i="47" s="1"/>
  <c r="Y358" i="47"/>
  <c r="BB358" i="47"/>
  <c r="BC358" i="47" s="1"/>
  <c r="BD358" i="47" s="1"/>
  <c r="AY358" i="47"/>
  <c r="AB359" i="47"/>
  <c r="AC359" i="47" s="1"/>
  <c r="AD359" i="47" s="1"/>
  <c r="Y359" i="47"/>
  <c r="BB359" i="47"/>
  <c r="BC359" i="47" s="1"/>
  <c r="BD359" i="47" s="1"/>
  <c r="AY359" i="47"/>
  <c r="AB360" i="47"/>
  <c r="AC360" i="47" s="1"/>
  <c r="AD360" i="47" s="1"/>
  <c r="Y360" i="47"/>
  <c r="BB360" i="47"/>
  <c r="BC360" i="47" s="1"/>
  <c r="BD360" i="47" s="1"/>
  <c r="AY360" i="47"/>
  <c r="AB361" i="47"/>
  <c r="AC361" i="47" s="1"/>
  <c r="AD361" i="47" s="1"/>
  <c r="Y361" i="47"/>
  <c r="BB361" i="47"/>
  <c r="BC361" i="47" s="1"/>
  <c r="BD361" i="47" s="1"/>
  <c r="AY361" i="47"/>
  <c r="AB362" i="47"/>
  <c r="AC362" i="47" s="1"/>
  <c r="AD362" i="47" s="1"/>
  <c r="Y362" i="47"/>
  <c r="BB362" i="47"/>
  <c r="BC362" i="47" s="1"/>
  <c r="BD362" i="47" s="1"/>
  <c r="AY362" i="47"/>
  <c r="AB363" i="47"/>
  <c r="AC363" i="47" s="1"/>
  <c r="AD363" i="47" s="1"/>
  <c r="Y363" i="47"/>
  <c r="BB363" i="47"/>
  <c r="BC363" i="47" s="1"/>
  <c r="BD363" i="47" s="1"/>
  <c r="AY363" i="47"/>
  <c r="AB364" i="47"/>
  <c r="AC364" i="47" s="1"/>
  <c r="AD364" i="47" s="1"/>
  <c r="Y364" i="47"/>
  <c r="BB364" i="47"/>
  <c r="BC364" i="47" s="1"/>
  <c r="BD364" i="47" s="1"/>
  <c r="AY364" i="47"/>
  <c r="AB365" i="47"/>
  <c r="AC365" i="47" s="1"/>
  <c r="AD365" i="47" s="1"/>
  <c r="Y365" i="47"/>
  <c r="BB365" i="47"/>
  <c r="BC365" i="47" s="1"/>
  <c r="BD365" i="47" s="1"/>
  <c r="AY365" i="47"/>
  <c r="AB366" i="47"/>
  <c r="AC366" i="47" s="1"/>
  <c r="AD366" i="47" s="1"/>
  <c r="Y366" i="47"/>
  <c r="BB366" i="47"/>
  <c r="BC366" i="47" s="1"/>
  <c r="BD366" i="47" s="1"/>
  <c r="AY366" i="47"/>
  <c r="AB367" i="47"/>
  <c r="AC367" i="47" s="1"/>
  <c r="AD367" i="47" s="1"/>
  <c r="Y367" i="47"/>
  <c r="BB367" i="47"/>
  <c r="BC367" i="47" s="1"/>
  <c r="BD367" i="47" s="1"/>
  <c r="AY367" i="47"/>
  <c r="AB368" i="47"/>
  <c r="AC368" i="47" s="1"/>
  <c r="AD368" i="47" s="1"/>
  <c r="Y368" i="47"/>
  <c r="BB368" i="47"/>
  <c r="BC368" i="47" s="1"/>
  <c r="BD368" i="47" s="1"/>
  <c r="AY368" i="47"/>
  <c r="AB369" i="47"/>
  <c r="AC369" i="47" s="1"/>
  <c r="AD369" i="47" s="1"/>
  <c r="Y369" i="47"/>
  <c r="BB369" i="47"/>
  <c r="AY369" i="47"/>
  <c r="AB370" i="47"/>
  <c r="AC370" i="47" s="1"/>
  <c r="AD370" i="47" s="1"/>
  <c r="Y370" i="47"/>
  <c r="BB370" i="47"/>
  <c r="BC370" i="47" s="1"/>
  <c r="BD370" i="47" s="1"/>
  <c r="AY370" i="47"/>
  <c r="AB371" i="47"/>
  <c r="AC371" i="47" s="1"/>
  <c r="AD371" i="47" s="1"/>
  <c r="Y371" i="47"/>
  <c r="BB371" i="47"/>
  <c r="BC371" i="47" s="1"/>
  <c r="BD371" i="47" s="1"/>
  <c r="AY371" i="47"/>
  <c r="AB372" i="47"/>
  <c r="AC372" i="47" s="1"/>
  <c r="AD372" i="47" s="1"/>
  <c r="Y372" i="47"/>
  <c r="BB372" i="47"/>
  <c r="BC372" i="47" s="1"/>
  <c r="BD372" i="47" s="1"/>
  <c r="AY372" i="47"/>
  <c r="AB373" i="47"/>
  <c r="AC373" i="47" s="1"/>
  <c r="AD373" i="47" s="1"/>
  <c r="Y373" i="47"/>
  <c r="BB373" i="47"/>
  <c r="BC373" i="47" s="1"/>
  <c r="BD373" i="47" s="1"/>
  <c r="AY373" i="47"/>
  <c r="AB374" i="47"/>
  <c r="AC374" i="47" s="1"/>
  <c r="AD374" i="47" s="1"/>
  <c r="Y374" i="47"/>
  <c r="BB374" i="47"/>
  <c r="BC374" i="47" s="1"/>
  <c r="BD374" i="47" s="1"/>
  <c r="AY374" i="47"/>
  <c r="AB375" i="47"/>
  <c r="AC375" i="47" s="1"/>
  <c r="AD375" i="47" s="1"/>
  <c r="Y375" i="47"/>
  <c r="BB375" i="47"/>
  <c r="BC375" i="47" s="1"/>
  <c r="BD375" i="47" s="1"/>
  <c r="AY375" i="47"/>
  <c r="AB376" i="47"/>
  <c r="AC376" i="47" s="1"/>
  <c r="AD376" i="47" s="1"/>
  <c r="Y376" i="47"/>
  <c r="BB376" i="47"/>
  <c r="AY376" i="47"/>
  <c r="AB377" i="47"/>
  <c r="AC377" i="47" s="1"/>
  <c r="AD377" i="47" s="1"/>
  <c r="Y377" i="47"/>
  <c r="BB377" i="47"/>
  <c r="BC377" i="47" s="1"/>
  <c r="BD377" i="47" s="1"/>
  <c r="AY377" i="47"/>
  <c r="AB378" i="47"/>
  <c r="AC378" i="47" s="1"/>
  <c r="AD378" i="47" s="1"/>
  <c r="Y378" i="47"/>
  <c r="BB378" i="47"/>
  <c r="BC378" i="47" s="1"/>
  <c r="BD378" i="47" s="1"/>
  <c r="AY378" i="47"/>
  <c r="AB379" i="47"/>
  <c r="AC379" i="47" s="1"/>
  <c r="AD379" i="47" s="1"/>
  <c r="Y379" i="47"/>
  <c r="BB379" i="47"/>
  <c r="BC379" i="47" s="1"/>
  <c r="BD379" i="47" s="1"/>
  <c r="AY379" i="47"/>
  <c r="AB380" i="47"/>
  <c r="AC380" i="47" s="1"/>
  <c r="AD380" i="47" s="1"/>
  <c r="Y380" i="47"/>
  <c r="BB380" i="47"/>
  <c r="BC380" i="47" s="1"/>
  <c r="BD380" i="47" s="1"/>
  <c r="AY380" i="47"/>
  <c r="AB381" i="47"/>
  <c r="AC381" i="47" s="1"/>
  <c r="AD381" i="47" s="1"/>
  <c r="Y381" i="47"/>
  <c r="BB381" i="47"/>
  <c r="BC381" i="47" s="1"/>
  <c r="BD381" i="47" s="1"/>
  <c r="AY381" i="47"/>
  <c r="AB382" i="47"/>
  <c r="AC382" i="47" s="1"/>
  <c r="AD382" i="47" s="1"/>
  <c r="Y382" i="47"/>
  <c r="BB382" i="47"/>
  <c r="BC382" i="47" s="1"/>
  <c r="BD382" i="47" s="1"/>
  <c r="AY382" i="47"/>
  <c r="AB383" i="47"/>
  <c r="AC383" i="47" s="1"/>
  <c r="AD383" i="47" s="1"/>
  <c r="Y383" i="47"/>
  <c r="BB383" i="47"/>
  <c r="AY383" i="47"/>
  <c r="AB384" i="47"/>
  <c r="AC384" i="47" s="1"/>
  <c r="AD384" i="47" s="1"/>
  <c r="Y384" i="47"/>
  <c r="BB384" i="47"/>
  <c r="BC384" i="47" s="1"/>
  <c r="BD384" i="47" s="1"/>
  <c r="AY384" i="47"/>
  <c r="AB385" i="47"/>
  <c r="AC385" i="47" s="1"/>
  <c r="AD385" i="47" s="1"/>
  <c r="Y385" i="47"/>
  <c r="BB385" i="47"/>
  <c r="BC385" i="47" s="1"/>
  <c r="BD385" i="47" s="1"/>
  <c r="AY385" i="47"/>
  <c r="AB386" i="47"/>
  <c r="AC386" i="47" s="1"/>
  <c r="AD386" i="47" s="1"/>
  <c r="Y386" i="47"/>
  <c r="BB386" i="47"/>
  <c r="BC386" i="47" s="1"/>
  <c r="BD386" i="47" s="1"/>
  <c r="AY386" i="47"/>
  <c r="AB387" i="47"/>
  <c r="AC387" i="47" s="1"/>
  <c r="AD387" i="47" s="1"/>
  <c r="Y387" i="47"/>
  <c r="BB387" i="47"/>
  <c r="AY387" i="47"/>
  <c r="AB388" i="47"/>
  <c r="AC388" i="47" s="1"/>
  <c r="AD388" i="47" s="1"/>
  <c r="Y388" i="47"/>
  <c r="BB388" i="47"/>
  <c r="BC388" i="47" s="1"/>
  <c r="BD388" i="47" s="1"/>
  <c r="AY388" i="47"/>
  <c r="AB389" i="47"/>
  <c r="AC389" i="47" s="1"/>
  <c r="AD389" i="47" s="1"/>
  <c r="Y389" i="47"/>
  <c r="BB389" i="47"/>
  <c r="BC389" i="47" s="1"/>
  <c r="BD389" i="47" s="1"/>
  <c r="AY389" i="47"/>
  <c r="AB390" i="47"/>
  <c r="AC390" i="47" s="1"/>
  <c r="AD390" i="47" s="1"/>
  <c r="Y390" i="47"/>
  <c r="BB390" i="47"/>
  <c r="BC390" i="47" s="1"/>
  <c r="BD390" i="47" s="1"/>
  <c r="AY390" i="47"/>
  <c r="AB391" i="47"/>
  <c r="AC391" i="47" s="1"/>
  <c r="AD391" i="47" s="1"/>
  <c r="Y391" i="47"/>
  <c r="BB391" i="47"/>
  <c r="BC391" i="47" s="1"/>
  <c r="BD391" i="47" s="1"/>
  <c r="AY391" i="47"/>
  <c r="AB392" i="47"/>
  <c r="AC392" i="47" s="1"/>
  <c r="AD392" i="47" s="1"/>
  <c r="Y392" i="47"/>
  <c r="BB392" i="47"/>
  <c r="BC392" i="47" s="1"/>
  <c r="BD392" i="47" s="1"/>
  <c r="AY392" i="47"/>
  <c r="AB393" i="47"/>
  <c r="AC393" i="47" s="1"/>
  <c r="AD393" i="47" s="1"/>
  <c r="Y393" i="47"/>
  <c r="BB393" i="47"/>
  <c r="BC393" i="47" s="1"/>
  <c r="BD393" i="47" s="1"/>
  <c r="AY393" i="47"/>
  <c r="AB394" i="47"/>
  <c r="AC394" i="47" s="1"/>
  <c r="AD394" i="47" s="1"/>
  <c r="Y394" i="47"/>
  <c r="BB394" i="47"/>
  <c r="BC394" i="47" s="1"/>
  <c r="BD394" i="47" s="1"/>
  <c r="AY394" i="47"/>
  <c r="AB395" i="47"/>
  <c r="AC395" i="47" s="1"/>
  <c r="AD395" i="47" s="1"/>
  <c r="Y395" i="47"/>
  <c r="BB395" i="47"/>
  <c r="BC395" i="47" s="1"/>
  <c r="BD395" i="47" s="1"/>
  <c r="AY395" i="47"/>
  <c r="AB396" i="47"/>
  <c r="AC396" i="47" s="1"/>
  <c r="AD396" i="47" s="1"/>
  <c r="Y396" i="47"/>
  <c r="BB396" i="47"/>
  <c r="BC396" i="47" s="1"/>
  <c r="BD396" i="47" s="1"/>
  <c r="AY396" i="47"/>
  <c r="AB397" i="47"/>
  <c r="AC397" i="47" s="1"/>
  <c r="AD397" i="47" s="1"/>
  <c r="Y397" i="47"/>
  <c r="BB397" i="47"/>
  <c r="BC397" i="47" s="1"/>
  <c r="BD397" i="47" s="1"/>
  <c r="AY397" i="47"/>
  <c r="AB398" i="47"/>
  <c r="AC398" i="47" s="1"/>
  <c r="AD398" i="47" s="1"/>
  <c r="Y398" i="47"/>
  <c r="BB398" i="47"/>
  <c r="AY398" i="47"/>
  <c r="AB399" i="47"/>
  <c r="AC399" i="47" s="1"/>
  <c r="AD399" i="47" s="1"/>
  <c r="Y399" i="47"/>
  <c r="AY399" i="47"/>
  <c r="BD399" i="47" s="1"/>
  <c r="AB400" i="47"/>
  <c r="AC400" i="47" s="1"/>
  <c r="AD400" i="47" s="1"/>
  <c r="Y400" i="47"/>
  <c r="BB400" i="47"/>
  <c r="BC400" i="47" s="1"/>
  <c r="BD400" i="47" s="1"/>
  <c r="AY400" i="47"/>
  <c r="AB401" i="47"/>
  <c r="AC401" i="47" s="1"/>
  <c r="AD401" i="47" s="1"/>
  <c r="Y401" i="47"/>
  <c r="BB401" i="47"/>
  <c r="AY401" i="47"/>
  <c r="AB402" i="47"/>
  <c r="AC402" i="47" s="1"/>
  <c r="AD402" i="47" s="1"/>
  <c r="Y402" i="47"/>
  <c r="BB402" i="47"/>
  <c r="BC402" i="47" s="1"/>
  <c r="BD402" i="47" s="1"/>
  <c r="AY402" i="47"/>
  <c r="AB403" i="47"/>
  <c r="AC403" i="47" s="1"/>
  <c r="AD403" i="47" s="1"/>
  <c r="Y403" i="47"/>
  <c r="BB403" i="47"/>
  <c r="BC403" i="47" s="1"/>
  <c r="BD403" i="47" s="1"/>
  <c r="AY403" i="47"/>
  <c r="AB404" i="47"/>
  <c r="AC404" i="47" s="1"/>
  <c r="AD404" i="47" s="1"/>
  <c r="Y404" i="47"/>
  <c r="BB404" i="47"/>
  <c r="BC404" i="47" s="1"/>
  <c r="BD404" i="47" s="1"/>
  <c r="AY404" i="47"/>
  <c r="AB405" i="47"/>
  <c r="AC405" i="47" s="1"/>
  <c r="AD405" i="47" s="1"/>
  <c r="Y405" i="47"/>
  <c r="BB405" i="47"/>
  <c r="AY405" i="47"/>
  <c r="AB406" i="47"/>
  <c r="AC406" i="47" s="1"/>
  <c r="AD406" i="47" s="1"/>
  <c r="Y406" i="47"/>
  <c r="BB406" i="47"/>
  <c r="BC406" i="47" s="1"/>
  <c r="BD406" i="47" s="1"/>
  <c r="AY406" i="47"/>
  <c r="AB407" i="47"/>
  <c r="AC407" i="47" s="1"/>
  <c r="AD407" i="47" s="1"/>
  <c r="Y407" i="47"/>
  <c r="BB407" i="47"/>
  <c r="BC407" i="47" s="1"/>
  <c r="BD407" i="47" s="1"/>
  <c r="AY407" i="47"/>
  <c r="AB408" i="47"/>
  <c r="AC408" i="47" s="1"/>
  <c r="AD408" i="47" s="1"/>
  <c r="Y408" i="47"/>
  <c r="BB408" i="47"/>
  <c r="BC408" i="47" s="1"/>
  <c r="BD408" i="47" s="1"/>
  <c r="AY408" i="47"/>
  <c r="AB409" i="47"/>
  <c r="AC409" i="47" s="1"/>
  <c r="AD409" i="47" s="1"/>
  <c r="Y409" i="47"/>
  <c r="BB409" i="47"/>
  <c r="BC409" i="47" s="1"/>
  <c r="BD409" i="47" s="1"/>
  <c r="AY409" i="47"/>
  <c r="AB410" i="47"/>
  <c r="AC410" i="47" s="1"/>
  <c r="AD410" i="47" s="1"/>
  <c r="Y410" i="47"/>
  <c r="BB410" i="47"/>
  <c r="BC410" i="47" s="1"/>
  <c r="BD410" i="47" s="1"/>
  <c r="AY410" i="47"/>
  <c r="AB411" i="47"/>
  <c r="AC411" i="47" s="1"/>
  <c r="AD411" i="47" s="1"/>
  <c r="Y411" i="47"/>
  <c r="BB411" i="47"/>
  <c r="BC411" i="47" s="1"/>
  <c r="BD411" i="47" s="1"/>
  <c r="AY411" i="47"/>
  <c r="AB412" i="47"/>
  <c r="AC412" i="47" s="1"/>
  <c r="AD412" i="47" s="1"/>
  <c r="Y412" i="47"/>
  <c r="BB412" i="47"/>
  <c r="BC412" i="47" s="1"/>
  <c r="BD412" i="47" s="1"/>
  <c r="AY412" i="47"/>
  <c r="AB413" i="47"/>
  <c r="AC413" i="47" s="1"/>
  <c r="AD413" i="47" s="1"/>
  <c r="Y413" i="47"/>
  <c r="BB413" i="47"/>
  <c r="BC413" i="47" s="1"/>
  <c r="BD413" i="47" s="1"/>
  <c r="AY413" i="47"/>
  <c r="AB414" i="47"/>
  <c r="AC414" i="47" s="1"/>
  <c r="AD414" i="47" s="1"/>
  <c r="Y414" i="47"/>
  <c r="BB414" i="47"/>
  <c r="BC414" i="47" s="1"/>
  <c r="BD414" i="47" s="1"/>
  <c r="AY414" i="47"/>
  <c r="AB415" i="47"/>
  <c r="AC415" i="47" s="1"/>
  <c r="AD415" i="47" s="1"/>
  <c r="Y415" i="47"/>
  <c r="BB415" i="47"/>
  <c r="BC415" i="47" s="1"/>
  <c r="BD415" i="47" s="1"/>
  <c r="AY415" i="47"/>
  <c r="AB416" i="47"/>
  <c r="AC416" i="47" s="1"/>
  <c r="AD416" i="47" s="1"/>
  <c r="Y416" i="47"/>
  <c r="AB417" i="47"/>
  <c r="AC417" i="47" s="1"/>
  <c r="AD417" i="47" s="1"/>
  <c r="Y417" i="47"/>
  <c r="BB417" i="47"/>
  <c r="BC417" i="47" s="1"/>
  <c r="BD417" i="47" s="1"/>
  <c r="AY417" i="47"/>
  <c r="AB418" i="47"/>
  <c r="AC418" i="47" s="1"/>
  <c r="AD418" i="47" s="1"/>
  <c r="Y418" i="47"/>
  <c r="BB418" i="47"/>
  <c r="BC418" i="47" s="1"/>
  <c r="BD418" i="47" s="1"/>
  <c r="AY418" i="47"/>
  <c r="AB419" i="47"/>
  <c r="AC419" i="47" s="1"/>
  <c r="AD419" i="47" s="1"/>
  <c r="Y419" i="47"/>
  <c r="BB419" i="47"/>
  <c r="BC419" i="47" s="1"/>
  <c r="BD419" i="47" s="1"/>
  <c r="AY419" i="47"/>
  <c r="AB420" i="47"/>
  <c r="AC420" i="47" s="1"/>
  <c r="AD420" i="47" s="1"/>
  <c r="Y420" i="47"/>
  <c r="BB420" i="47"/>
  <c r="BC420" i="47" s="1"/>
  <c r="BD420" i="47" s="1"/>
  <c r="AY420" i="47"/>
  <c r="AB421" i="47"/>
  <c r="AC421" i="47" s="1"/>
  <c r="AD421" i="47" s="1"/>
  <c r="Y421" i="47"/>
  <c r="BB421" i="47"/>
  <c r="BC421" i="47" s="1"/>
  <c r="BD421" i="47" s="1"/>
  <c r="AY421" i="47"/>
  <c r="AB422" i="47"/>
  <c r="AC422" i="47" s="1"/>
  <c r="AD422" i="47" s="1"/>
  <c r="Y422" i="47"/>
  <c r="BB422" i="47"/>
  <c r="BC422" i="47" s="1"/>
  <c r="BD422" i="47" s="1"/>
  <c r="AY422" i="47"/>
  <c r="AB423" i="47"/>
  <c r="AC423" i="47" s="1"/>
  <c r="AD423" i="47" s="1"/>
  <c r="Y423" i="47"/>
  <c r="BB423" i="47"/>
  <c r="BC423" i="47" s="1"/>
  <c r="BD423" i="47" s="1"/>
  <c r="AY423" i="47"/>
  <c r="AB424" i="47"/>
  <c r="AC424" i="47" s="1"/>
  <c r="AD424" i="47" s="1"/>
  <c r="Y424" i="47"/>
  <c r="BB424" i="47"/>
  <c r="BC424" i="47" s="1"/>
  <c r="BD424" i="47" s="1"/>
  <c r="AY424" i="47"/>
  <c r="AB425" i="47"/>
  <c r="AC425" i="47" s="1"/>
  <c r="AD425" i="47" s="1"/>
  <c r="Y425" i="47"/>
  <c r="BB425" i="47"/>
  <c r="BC425" i="47" s="1"/>
  <c r="BD425" i="47" s="1"/>
  <c r="AY425" i="47"/>
  <c r="AB426" i="47"/>
  <c r="AC426" i="47" s="1"/>
  <c r="AD426" i="47" s="1"/>
  <c r="Y426" i="47"/>
  <c r="BB426" i="47"/>
  <c r="BC426" i="47" s="1"/>
  <c r="BD426" i="47" s="1"/>
  <c r="AY426" i="47"/>
  <c r="AB427" i="47"/>
  <c r="AC427" i="47" s="1"/>
  <c r="AD427" i="47" s="1"/>
  <c r="Y427" i="47"/>
  <c r="BB427" i="47"/>
  <c r="BC427" i="47" s="1"/>
  <c r="BD427" i="47" s="1"/>
  <c r="AY427" i="47"/>
  <c r="AB428" i="47"/>
  <c r="AC428" i="47" s="1"/>
  <c r="AD428" i="47" s="1"/>
  <c r="Y428" i="47"/>
  <c r="BB428" i="47"/>
  <c r="BC428" i="47" s="1"/>
  <c r="BD428" i="47" s="1"/>
  <c r="AY428" i="47"/>
  <c r="AB429" i="47"/>
  <c r="AC429" i="47" s="1"/>
  <c r="AD429" i="47" s="1"/>
  <c r="Y429" i="47"/>
  <c r="BB429" i="47"/>
  <c r="BC429" i="47" s="1"/>
  <c r="BD429" i="47" s="1"/>
  <c r="AY429" i="47"/>
  <c r="AB430" i="47"/>
  <c r="AC430" i="47" s="1"/>
  <c r="AD430" i="47" s="1"/>
  <c r="Y430" i="47"/>
  <c r="BB430" i="47"/>
  <c r="BC430" i="47" s="1"/>
  <c r="BD430" i="47" s="1"/>
  <c r="AY430" i="47"/>
  <c r="AB431" i="47"/>
  <c r="AC431" i="47" s="1"/>
  <c r="AD431" i="47" s="1"/>
  <c r="Y431" i="47"/>
  <c r="BB431" i="47"/>
  <c r="BC431" i="47" s="1"/>
  <c r="BD431" i="47" s="1"/>
  <c r="AY431" i="47"/>
  <c r="AB432" i="47"/>
  <c r="AC432" i="47" s="1"/>
  <c r="AD432" i="47" s="1"/>
  <c r="Y432" i="47"/>
  <c r="BB432" i="47"/>
  <c r="BC432" i="47" s="1"/>
  <c r="BD432" i="47" s="1"/>
  <c r="AY432" i="47"/>
  <c r="AB433" i="47"/>
  <c r="AC433" i="47" s="1"/>
  <c r="AD433" i="47" s="1"/>
  <c r="Y433" i="47"/>
  <c r="BB433" i="47"/>
  <c r="BC433" i="47" s="1"/>
  <c r="BD433" i="47" s="1"/>
  <c r="AY433" i="47"/>
  <c r="AB434" i="47"/>
  <c r="AC434" i="47" s="1"/>
  <c r="AD434" i="47" s="1"/>
  <c r="Y434" i="47"/>
  <c r="BB434" i="47"/>
  <c r="BC434" i="47" s="1"/>
  <c r="BD434" i="47" s="1"/>
  <c r="AY434" i="47"/>
  <c r="AB435" i="47"/>
  <c r="AC435" i="47" s="1"/>
  <c r="AD435" i="47" s="1"/>
  <c r="Y435" i="47"/>
  <c r="BB435" i="47"/>
  <c r="AY435" i="47"/>
  <c r="AB436" i="47"/>
  <c r="AC436" i="47" s="1"/>
  <c r="AD436" i="47" s="1"/>
  <c r="Y436" i="47"/>
  <c r="BB436" i="47"/>
  <c r="BC436" i="47" s="1"/>
  <c r="BD436" i="47" s="1"/>
  <c r="AY436" i="47"/>
  <c r="AB437" i="47"/>
  <c r="AC437" i="47" s="1"/>
  <c r="AD437" i="47" s="1"/>
  <c r="Y437" i="47"/>
  <c r="BB437" i="47"/>
  <c r="BC437" i="47" s="1"/>
  <c r="BD437" i="47" s="1"/>
  <c r="AY437" i="47"/>
  <c r="AB438" i="47"/>
  <c r="AC438" i="47" s="1"/>
  <c r="AD438" i="47" s="1"/>
  <c r="Y438" i="47"/>
  <c r="BB438" i="47"/>
  <c r="BC438" i="47" s="1"/>
  <c r="BD438" i="47" s="1"/>
  <c r="AY438" i="47"/>
  <c r="AB439" i="47"/>
  <c r="AC439" i="47" s="1"/>
  <c r="AD439" i="47" s="1"/>
  <c r="Y439" i="47"/>
  <c r="BB439" i="47"/>
  <c r="BC439" i="47" s="1"/>
  <c r="BD439" i="47" s="1"/>
  <c r="AY439" i="47"/>
  <c r="AB440" i="47"/>
  <c r="AC440" i="47" s="1"/>
  <c r="AD440" i="47" s="1"/>
  <c r="Y440" i="47"/>
  <c r="BB440" i="47"/>
  <c r="BC440" i="47" s="1"/>
  <c r="BD440" i="47" s="1"/>
  <c r="AY440" i="47"/>
  <c r="AB441" i="47"/>
  <c r="AC441" i="47" s="1"/>
  <c r="AD441" i="47" s="1"/>
  <c r="Y441" i="47"/>
  <c r="BB441" i="47"/>
  <c r="BC441" i="47" s="1"/>
  <c r="BD441" i="47" s="1"/>
  <c r="AY441" i="47"/>
  <c r="AB442" i="47"/>
  <c r="AC442" i="47" s="1"/>
  <c r="AD442" i="47" s="1"/>
  <c r="Y442" i="47"/>
  <c r="BB442" i="47"/>
  <c r="BC442" i="47" s="1"/>
  <c r="BD442" i="47" s="1"/>
  <c r="AY442" i="47"/>
  <c r="AB443" i="47"/>
  <c r="AC443" i="47" s="1"/>
  <c r="AD443" i="47" s="1"/>
  <c r="Y443" i="47"/>
  <c r="BB443" i="47"/>
  <c r="BC443" i="47" s="1"/>
  <c r="BD443" i="47" s="1"/>
  <c r="AY443" i="47"/>
  <c r="AB444" i="47"/>
  <c r="AC444" i="47" s="1"/>
  <c r="AD444" i="47" s="1"/>
  <c r="Y444" i="47"/>
  <c r="BB444" i="47"/>
  <c r="BC444" i="47" s="1"/>
  <c r="BD444" i="47" s="1"/>
  <c r="AY444" i="47"/>
  <c r="AB445" i="47"/>
  <c r="AC445" i="47" s="1"/>
  <c r="AD445" i="47" s="1"/>
  <c r="Y445" i="47"/>
  <c r="BB445" i="47"/>
  <c r="BC445" i="47" s="1"/>
  <c r="BD445" i="47" s="1"/>
  <c r="AY445" i="47"/>
  <c r="AB446" i="47"/>
  <c r="AC446" i="47" s="1"/>
  <c r="AD446" i="47" s="1"/>
  <c r="Y446" i="47"/>
  <c r="BB446" i="47"/>
  <c r="BC446" i="47" s="1"/>
  <c r="BD446" i="47" s="1"/>
  <c r="AY446" i="47"/>
  <c r="AB447" i="47"/>
  <c r="AC447" i="47" s="1"/>
  <c r="AD447" i="47" s="1"/>
  <c r="Y447" i="47"/>
  <c r="BB447" i="47"/>
  <c r="BC447" i="47" s="1"/>
  <c r="BD447" i="47" s="1"/>
  <c r="AY447" i="47"/>
  <c r="AB448" i="47"/>
  <c r="AC448" i="47" s="1"/>
  <c r="AD448" i="47" s="1"/>
  <c r="Y448" i="47"/>
  <c r="BB448" i="47"/>
  <c r="AY448" i="47"/>
  <c r="AB449" i="47"/>
  <c r="AC449" i="47" s="1"/>
  <c r="AD449" i="47" s="1"/>
  <c r="Y449" i="47"/>
  <c r="AY449" i="47"/>
  <c r="BD449" i="47" s="1"/>
  <c r="AB450" i="47"/>
  <c r="AC450" i="47" s="1"/>
  <c r="AD450" i="47" s="1"/>
  <c r="Y450" i="47"/>
  <c r="BB450" i="47"/>
  <c r="BC450" i="47" s="1"/>
  <c r="BD450" i="47" s="1"/>
  <c r="AY450" i="47"/>
  <c r="AB451" i="47"/>
  <c r="AC451" i="47" s="1"/>
  <c r="AD451" i="47" s="1"/>
  <c r="Y451" i="47"/>
  <c r="BB451" i="47"/>
  <c r="AY451" i="47"/>
  <c r="AB452" i="47"/>
  <c r="AC452" i="47" s="1"/>
  <c r="AD452" i="47" s="1"/>
  <c r="Y452" i="47"/>
  <c r="AB453" i="47"/>
  <c r="AC453" i="47" s="1"/>
  <c r="AD453" i="47" s="1"/>
  <c r="Y453" i="47"/>
  <c r="AB454" i="47"/>
  <c r="AC454" i="47" s="1"/>
  <c r="AD454" i="47" s="1"/>
  <c r="Y454" i="47"/>
  <c r="AB455" i="47"/>
  <c r="AC455" i="47" s="1"/>
  <c r="AD455" i="47" s="1"/>
  <c r="Y455" i="47"/>
  <c r="BB455" i="47"/>
  <c r="BC455" i="47" s="1"/>
  <c r="BD455" i="47" s="1"/>
  <c r="AY455" i="47"/>
  <c r="AB456" i="47"/>
  <c r="AC456" i="47" s="1"/>
  <c r="AD456" i="47" s="1"/>
  <c r="Y456" i="47"/>
  <c r="BB456" i="47"/>
  <c r="BC456" i="47" s="1"/>
  <c r="BD456" i="47" s="1"/>
  <c r="AY456" i="47"/>
  <c r="AB457" i="47"/>
  <c r="AC457" i="47" s="1"/>
  <c r="AD457" i="47" s="1"/>
  <c r="Y457" i="47"/>
  <c r="BB457" i="47"/>
  <c r="BC457" i="47" s="1"/>
  <c r="BD457" i="47" s="1"/>
  <c r="AY457" i="47"/>
  <c r="AB458" i="47"/>
  <c r="AC458" i="47" s="1"/>
  <c r="AD458" i="47" s="1"/>
  <c r="Y458" i="47"/>
  <c r="BB458" i="47"/>
  <c r="BC458" i="47" s="1"/>
  <c r="BD458" i="47" s="1"/>
  <c r="AY458" i="47"/>
  <c r="BB459" i="47"/>
  <c r="BC459" i="47" s="1"/>
  <c r="BD459" i="47" s="1"/>
  <c r="AY459" i="47"/>
  <c r="AB460" i="47"/>
  <c r="AC460" i="47" s="1"/>
  <c r="AD460" i="47" s="1"/>
  <c r="Y460" i="47"/>
  <c r="AB461" i="47"/>
  <c r="AC461" i="47" s="1"/>
  <c r="AD461" i="47" s="1"/>
  <c r="Y461" i="47"/>
  <c r="AB462" i="47"/>
  <c r="AC462" i="47" s="1"/>
  <c r="AD462" i="47" s="1"/>
  <c r="Y462" i="47"/>
  <c r="AB463" i="47"/>
  <c r="AC463" i="47" s="1"/>
  <c r="AD463" i="47" s="1"/>
  <c r="Y463" i="47"/>
  <c r="AB464" i="47"/>
  <c r="AC464" i="47" s="1"/>
  <c r="AD464" i="47" s="1"/>
  <c r="Y464" i="47"/>
  <c r="AB465" i="47"/>
  <c r="AC465" i="47" s="1"/>
  <c r="AD465" i="47" s="1"/>
  <c r="Y465" i="47"/>
  <c r="AB466" i="47"/>
  <c r="AC466" i="47" s="1"/>
  <c r="AD466" i="47" s="1"/>
  <c r="Y466" i="47"/>
  <c r="AB467" i="47"/>
  <c r="AC467" i="47" s="1"/>
  <c r="AD467" i="47" s="1"/>
  <c r="Y467" i="47"/>
  <c r="AB468" i="47"/>
  <c r="AC468" i="47" s="1"/>
  <c r="AD468" i="47" s="1"/>
  <c r="Y468" i="47"/>
  <c r="AB469" i="47"/>
  <c r="AC469" i="47" s="1"/>
  <c r="AD469" i="47" s="1"/>
  <c r="Y469" i="47"/>
  <c r="BB469" i="47"/>
  <c r="BC469" i="47" s="1"/>
  <c r="BD469" i="47" s="1"/>
  <c r="AY469" i="47"/>
  <c r="AB470" i="47"/>
  <c r="AC470" i="47" s="1"/>
  <c r="AD470" i="47" s="1"/>
  <c r="Y470" i="47"/>
  <c r="BB470" i="47"/>
  <c r="BC470" i="47" s="1"/>
  <c r="BD470" i="47" s="1"/>
  <c r="AY470" i="47"/>
  <c r="AB471" i="47"/>
  <c r="AC471" i="47" s="1"/>
  <c r="AD471" i="47" s="1"/>
  <c r="Y471" i="47"/>
  <c r="BB471" i="47"/>
  <c r="BC471" i="47" s="1"/>
  <c r="BD471" i="47" s="1"/>
  <c r="AY471" i="47"/>
  <c r="AB472" i="47"/>
  <c r="AC472" i="47" s="1"/>
  <c r="AD472" i="47" s="1"/>
  <c r="Y472" i="47"/>
  <c r="BB472" i="47"/>
  <c r="BC472" i="47" s="1"/>
  <c r="BD472" i="47" s="1"/>
  <c r="AY472" i="47"/>
  <c r="AB473" i="47"/>
  <c r="AC473" i="47" s="1"/>
  <c r="AD473" i="47" s="1"/>
  <c r="Y473" i="47"/>
  <c r="AB474" i="47"/>
  <c r="AC474" i="47" s="1"/>
  <c r="AD474" i="47" s="1"/>
  <c r="Y474" i="47"/>
  <c r="AB475" i="47"/>
  <c r="AC475" i="47" s="1"/>
  <c r="AD475" i="47" s="1"/>
  <c r="Y475" i="47"/>
  <c r="AB476" i="47"/>
  <c r="AC476" i="47" s="1"/>
  <c r="AD476" i="47" s="1"/>
  <c r="Y476" i="47"/>
  <c r="AB477" i="47"/>
  <c r="AC477" i="47" s="1"/>
  <c r="AD477" i="47" s="1"/>
  <c r="Y477" i="47"/>
  <c r="AB478" i="47"/>
  <c r="AC478" i="47" s="1"/>
  <c r="AD478" i="47" s="1"/>
  <c r="Y478" i="47"/>
  <c r="AB479" i="47"/>
  <c r="AC479" i="47" s="1"/>
  <c r="AD479" i="47" s="1"/>
  <c r="Y479" i="47"/>
  <c r="AB480" i="47"/>
  <c r="AC480" i="47" s="1"/>
  <c r="AD480" i="47" s="1"/>
  <c r="Y480" i="47"/>
  <c r="AB481" i="47"/>
  <c r="AC481" i="47" s="1"/>
  <c r="AD481" i="47" s="1"/>
  <c r="Y481" i="47"/>
  <c r="AB482" i="47"/>
  <c r="AC482" i="47" s="1"/>
  <c r="AD482" i="47" s="1"/>
  <c r="Y482" i="47"/>
  <c r="AB483" i="47"/>
  <c r="AC483" i="47" s="1"/>
  <c r="AD483" i="47" s="1"/>
  <c r="Y483" i="47"/>
  <c r="BB483" i="47"/>
  <c r="BC483" i="47" s="1"/>
  <c r="BD483" i="47" s="1"/>
  <c r="AY483" i="47"/>
  <c r="AB484" i="47"/>
  <c r="AC484" i="47" s="1"/>
  <c r="AD484" i="47" s="1"/>
  <c r="Y484" i="47"/>
  <c r="AB485" i="47"/>
  <c r="AC485" i="47" s="1"/>
  <c r="AD485" i="47" s="1"/>
  <c r="Y485" i="47"/>
  <c r="AB486" i="47"/>
  <c r="AC486" i="47" s="1"/>
  <c r="AD486" i="47" s="1"/>
  <c r="Y486" i="47"/>
  <c r="AB487" i="47"/>
  <c r="AC487" i="47" s="1"/>
  <c r="AD487" i="47" s="1"/>
  <c r="Y487" i="47"/>
  <c r="AB488" i="47"/>
  <c r="AC488" i="47" s="1"/>
  <c r="AD488" i="47" s="1"/>
  <c r="Y488" i="47"/>
  <c r="BB488" i="47"/>
  <c r="BC488" i="47" s="1"/>
  <c r="BD488" i="47" s="1"/>
  <c r="AY488" i="47"/>
  <c r="AB496" i="47"/>
  <c r="AC496" i="47" s="1"/>
  <c r="AD496" i="47" s="1"/>
  <c r="Y496" i="47"/>
  <c r="AB497" i="47"/>
  <c r="AC497" i="47" s="1"/>
  <c r="AD497" i="47" s="1"/>
  <c r="Y497" i="47"/>
  <c r="BB497" i="47"/>
  <c r="BC497" i="47" s="1"/>
  <c r="BD497" i="47" s="1"/>
  <c r="AY497" i="47"/>
  <c r="AB498" i="47"/>
  <c r="AC498" i="47" s="1"/>
  <c r="AD498" i="47" s="1"/>
  <c r="Y498" i="47"/>
  <c r="AB499" i="47"/>
  <c r="AC499" i="47" s="1"/>
  <c r="AD499" i="47" s="1"/>
  <c r="Y499" i="47"/>
  <c r="AB500" i="47"/>
  <c r="AC500" i="47" s="1"/>
  <c r="AD500" i="47" s="1"/>
  <c r="Y500" i="47"/>
  <c r="AB501" i="47"/>
  <c r="AC501" i="47" s="1"/>
  <c r="AD501" i="47" s="1"/>
  <c r="Y501" i="47"/>
  <c r="BB501" i="47"/>
  <c r="BC501" i="47" s="1"/>
  <c r="BD501" i="47" s="1"/>
  <c r="AY501" i="47"/>
  <c r="AB502" i="47"/>
  <c r="AC502" i="47" s="1"/>
  <c r="AD502" i="47" s="1"/>
  <c r="Y502" i="47"/>
  <c r="AB503" i="47"/>
  <c r="AC503" i="47" s="1"/>
  <c r="AD503" i="47" s="1"/>
  <c r="Y503" i="47"/>
  <c r="AB504" i="47"/>
  <c r="AC504" i="47" s="1"/>
  <c r="AD504" i="47" s="1"/>
  <c r="Y504" i="47"/>
  <c r="AB505" i="47"/>
  <c r="AC505" i="47" s="1"/>
  <c r="AD505" i="47" s="1"/>
  <c r="Y505" i="47"/>
  <c r="AB506" i="47"/>
  <c r="AC506" i="47" s="1"/>
  <c r="AD506" i="47" s="1"/>
  <c r="Y506" i="47"/>
  <c r="BB506" i="47"/>
  <c r="BC506" i="47" s="1"/>
  <c r="BD506" i="47" s="1"/>
  <c r="AY506" i="47"/>
  <c r="AB507" i="47"/>
  <c r="AC507" i="47" s="1"/>
  <c r="AD507" i="47" s="1"/>
  <c r="Y507" i="47"/>
  <c r="AB508" i="47"/>
  <c r="AC508" i="47" s="1"/>
  <c r="AD508" i="47" s="1"/>
  <c r="Y508" i="47"/>
  <c r="AB509" i="47"/>
  <c r="AC509" i="47" s="1"/>
  <c r="AD509" i="47" s="1"/>
  <c r="Y509" i="47"/>
  <c r="AB510" i="47"/>
  <c r="AC510" i="47" s="1"/>
  <c r="AD510" i="47" s="1"/>
  <c r="Y510" i="47"/>
  <c r="AB511" i="47"/>
  <c r="AC511" i="47" s="1"/>
  <c r="AD511" i="47" s="1"/>
  <c r="Y511" i="47"/>
  <c r="AB512" i="47"/>
  <c r="AC512" i="47" s="1"/>
  <c r="AD512" i="47" s="1"/>
  <c r="Y512" i="47"/>
  <c r="AB513" i="47"/>
  <c r="AC513" i="47" s="1"/>
  <c r="AD513" i="47" s="1"/>
  <c r="Y513" i="47"/>
  <c r="AB514" i="47"/>
  <c r="AC514" i="47" s="1"/>
  <c r="AD514" i="47" s="1"/>
  <c r="Y514" i="47"/>
  <c r="AB515" i="47"/>
  <c r="AC515" i="47" s="1"/>
  <c r="AD515" i="47" s="1"/>
  <c r="Y515" i="47"/>
  <c r="AB516" i="47"/>
  <c r="AC516" i="47" s="1"/>
  <c r="AD516" i="47" s="1"/>
  <c r="Y516" i="47"/>
  <c r="BB516" i="47"/>
  <c r="BC516" i="47" s="1"/>
  <c r="BD516" i="47" s="1"/>
  <c r="AY516" i="47"/>
  <c r="AB517" i="47"/>
  <c r="AC517" i="47" s="1"/>
  <c r="AD517" i="47" s="1"/>
  <c r="Y517" i="47"/>
  <c r="AB518" i="47"/>
  <c r="AC518" i="47" s="1"/>
  <c r="AD518" i="47" s="1"/>
  <c r="Y518" i="47"/>
  <c r="AB531" i="47"/>
  <c r="AC531" i="47" s="1"/>
  <c r="AD531" i="47" s="1"/>
  <c r="Y531" i="47"/>
  <c r="AB532" i="47"/>
  <c r="AC532" i="47" s="1"/>
  <c r="AD532" i="47" s="1"/>
  <c r="Y532" i="47"/>
  <c r="AB533" i="47"/>
  <c r="AC533" i="47" s="1"/>
  <c r="AD533" i="47" s="1"/>
  <c r="Y533" i="47"/>
  <c r="AB534" i="47"/>
  <c r="AC534" i="47" s="1"/>
  <c r="AD534" i="47" s="1"/>
  <c r="Y534" i="47"/>
  <c r="BB534" i="47"/>
  <c r="BC534" i="47" s="1"/>
  <c r="BD534" i="47" s="1"/>
  <c r="AY534" i="47"/>
  <c r="AB535" i="47"/>
  <c r="AC535" i="47" s="1"/>
  <c r="AD535" i="47" s="1"/>
  <c r="Y535" i="47"/>
  <c r="AB536" i="47"/>
  <c r="AC536" i="47" s="1"/>
  <c r="AD536" i="47" s="1"/>
  <c r="Y536" i="47"/>
  <c r="BB536" i="47"/>
  <c r="BC536" i="47" s="1"/>
  <c r="BD536" i="47" s="1"/>
  <c r="AY536" i="47"/>
  <c r="AB537" i="47"/>
  <c r="AC537" i="47" s="1"/>
  <c r="AD537" i="47" s="1"/>
  <c r="Y537" i="47"/>
  <c r="BB537" i="47"/>
  <c r="BC537" i="47" s="1"/>
  <c r="BD537" i="47" s="1"/>
  <c r="AY537" i="47"/>
  <c r="AB538" i="47"/>
  <c r="AC538" i="47" s="1"/>
  <c r="AD538" i="47" s="1"/>
  <c r="Y538" i="47"/>
  <c r="BB538" i="47"/>
  <c r="BC538" i="47" s="1"/>
  <c r="BD538" i="47" s="1"/>
  <c r="AY538" i="47"/>
  <c r="AB539" i="47"/>
  <c r="AC539" i="47" s="1"/>
  <c r="AD539" i="47" s="1"/>
  <c r="Y539" i="47"/>
  <c r="AB540" i="47"/>
  <c r="AC540" i="47" s="1"/>
  <c r="AD540" i="47" s="1"/>
  <c r="Y540" i="47"/>
  <c r="AB541" i="47"/>
  <c r="AC541" i="47" s="1"/>
  <c r="AD541" i="47" s="1"/>
  <c r="Y541" i="47"/>
  <c r="AB542" i="47"/>
  <c r="AC542" i="47" s="1"/>
  <c r="AD542" i="47" s="1"/>
  <c r="Y542" i="47"/>
  <c r="AB543" i="47"/>
  <c r="AC543" i="47" s="1"/>
  <c r="AD543" i="47" s="1"/>
  <c r="Y543" i="47"/>
  <c r="AB544" i="47"/>
  <c r="AC544" i="47" s="1"/>
  <c r="AD544" i="47" s="1"/>
  <c r="Y544" i="47"/>
  <c r="AB545" i="47"/>
  <c r="AC545" i="47" s="1"/>
  <c r="AD545" i="47" s="1"/>
  <c r="Y545" i="47"/>
  <c r="AB546" i="47"/>
  <c r="AC546" i="47" s="1"/>
  <c r="AD546" i="47" s="1"/>
  <c r="Y546" i="47"/>
  <c r="AB547" i="47"/>
  <c r="AC547" i="47" s="1"/>
  <c r="AD547" i="47" s="1"/>
  <c r="Y547" i="47"/>
  <c r="BB547" i="47"/>
  <c r="BC547" i="47" s="1"/>
  <c r="BD547" i="47" s="1"/>
  <c r="AY547" i="47"/>
  <c r="AB548" i="47"/>
  <c r="AC548" i="47" s="1"/>
  <c r="AD548" i="47" s="1"/>
  <c r="Y548" i="47"/>
  <c r="BB548" i="47"/>
  <c r="BC548" i="47" s="1"/>
  <c r="BD548" i="47" s="1"/>
  <c r="AY548" i="47"/>
  <c r="AB549" i="47"/>
  <c r="AC549" i="47" s="1"/>
  <c r="AD549" i="47" s="1"/>
  <c r="Y549" i="47"/>
  <c r="BB549" i="47"/>
  <c r="BC549" i="47" s="1"/>
  <c r="BD549" i="47" s="1"/>
  <c r="AY549" i="47"/>
  <c r="AB550" i="47"/>
  <c r="AC550" i="47" s="1"/>
  <c r="AD550" i="47" s="1"/>
  <c r="Y550" i="47"/>
  <c r="AB551" i="47"/>
  <c r="AC551" i="47" s="1"/>
  <c r="AD551" i="47" s="1"/>
  <c r="Y551" i="47"/>
  <c r="AB552" i="47"/>
  <c r="AC552" i="47" s="1"/>
  <c r="AD552" i="47" s="1"/>
  <c r="Y552" i="47"/>
  <c r="AB553" i="47"/>
  <c r="AC553" i="47" s="1"/>
  <c r="AD553" i="47" s="1"/>
  <c r="Y553" i="47"/>
  <c r="AB554" i="47"/>
  <c r="AC554" i="47" s="1"/>
  <c r="AD554" i="47" s="1"/>
  <c r="Y554" i="47"/>
  <c r="AB555" i="47"/>
  <c r="AC555" i="47" s="1"/>
  <c r="AD555" i="47" s="1"/>
  <c r="Y555" i="47"/>
  <c r="AB556" i="47"/>
  <c r="AC556" i="47" s="1"/>
  <c r="AD556" i="47" s="1"/>
  <c r="Y556" i="47"/>
  <c r="AB557" i="47"/>
  <c r="AC557" i="47" s="1"/>
  <c r="AD557" i="47" s="1"/>
  <c r="Y557" i="47"/>
  <c r="AB558" i="47"/>
  <c r="AC558" i="47" s="1"/>
  <c r="AD558" i="47" s="1"/>
  <c r="Y558" i="47"/>
  <c r="BB558" i="47"/>
  <c r="BC558" i="47" s="1"/>
  <c r="BD558" i="47" s="1"/>
  <c r="AY558" i="47"/>
  <c r="AB559" i="47"/>
  <c r="AC559" i="47" s="1"/>
  <c r="AD559" i="47" s="1"/>
  <c r="Y559" i="47"/>
  <c r="AB560" i="47"/>
  <c r="AC560" i="47" s="1"/>
  <c r="AD560" i="47" s="1"/>
  <c r="Y560" i="47"/>
  <c r="AB561" i="47"/>
  <c r="AC561" i="47" s="1"/>
  <c r="AD561" i="47" s="1"/>
  <c r="Y561" i="47"/>
  <c r="BB561" i="47"/>
  <c r="BC561" i="47" s="1"/>
  <c r="BD561" i="47" s="1"/>
  <c r="AY561" i="47"/>
  <c r="AB562" i="47"/>
  <c r="AC562" i="47" s="1"/>
  <c r="AD562" i="47" s="1"/>
  <c r="Y562" i="47"/>
  <c r="BB562" i="47"/>
  <c r="BC562" i="47" s="1"/>
  <c r="BD562" i="47" s="1"/>
  <c r="AY562" i="47"/>
  <c r="AB563" i="47"/>
  <c r="AC563" i="47" s="1"/>
  <c r="AD563" i="47" s="1"/>
  <c r="Y563" i="47"/>
  <c r="AB571" i="47"/>
  <c r="AC571" i="47" s="1"/>
  <c r="AD571" i="47" s="1"/>
  <c r="Y571" i="47"/>
  <c r="AB572" i="47"/>
  <c r="AC572" i="47" s="1"/>
  <c r="AD572" i="47" s="1"/>
  <c r="Y572" i="47"/>
  <c r="AB573" i="47"/>
  <c r="AC573" i="47" s="1"/>
  <c r="AD573" i="47" s="1"/>
  <c r="Y573" i="47"/>
  <c r="AB574" i="47"/>
  <c r="AC574" i="47" s="1"/>
  <c r="AD574" i="47" s="1"/>
  <c r="Y574" i="47"/>
  <c r="BB574" i="47"/>
  <c r="BC574" i="47" s="1"/>
  <c r="BD574" i="47" s="1"/>
  <c r="AY574" i="47"/>
  <c r="AB575" i="47"/>
  <c r="AC575" i="47" s="1"/>
  <c r="AD575" i="47" s="1"/>
  <c r="Y575" i="47"/>
  <c r="BB575" i="47"/>
  <c r="BC575" i="47" s="1"/>
  <c r="BD575" i="47" s="1"/>
  <c r="AY575" i="47"/>
  <c r="AB576" i="47"/>
  <c r="AC576" i="47" s="1"/>
  <c r="AD576" i="47" s="1"/>
  <c r="Y576" i="47"/>
  <c r="BB576" i="47"/>
  <c r="BC576" i="47" s="1"/>
  <c r="BD576" i="47" s="1"/>
  <c r="AY576" i="47"/>
  <c r="AB577" i="47"/>
  <c r="AC577" i="47" s="1"/>
  <c r="AD577" i="47" s="1"/>
  <c r="Y577" i="47"/>
  <c r="AB578" i="47"/>
  <c r="AC578" i="47" s="1"/>
  <c r="AD578" i="47" s="1"/>
  <c r="Y578" i="47"/>
  <c r="AB579" i="47"/>
  <c r="AC579" i="47" s="1"/>
  <c r="AD579" i="47" s="1"/>
  <c r="Y579" i="47"/>
  <c r="BB579" i="47"/>
  <c r="BC579" i="47" s="1"/>
  <c r="BD579" i="47" s="1"/>
  <c r="AY579" i="47"/>
  <c r="AB580" i="47"/>
  <c r="AC580" i="47" s="1"/>
  <c r="AD580" i="47" s="1"/>
  <c r="Y580" i="47"/>
  <c r="AB581" i="47"/>
  <c r="AC581" i="47" s="1"/>
  <c r="AD581" i="47" s="1"/>
  <c r="Y581" i="47"/>
  <c r="AB582" i="47"/>
  <c r="AC582" i="47" s="1"/>
  <c r="AD582" i="47" s="1"/>
  <c r="Y582" i="47"/>
  <c r="BB582" i="47"/>
  <c r="BC582" i="47" s="1"/>
  <c r="BD582" i="47" s="1"/>
  <c r="AY582" i="47"/>
  <c r="AB583" i="47"/>
  <c r="AC583" i="47" s="1"/>
  <c r="AD583" i="47" s="1"/>
  <c r="Y583" i="47"/>
  <c r="BB583" i="47"/>
  <c r="BC583" i="47" s="1"/>
  <c r="BD583" i="47" s="1"/>
  <c r="AY583" i="47"/>
  <c r="AB584" i="47"/>
  <c r="AC584" i="47" s="1"/>
  <c r="AD584" i="47" s="1"/>
  <c r="Y584" i="47"/>
  <c r="BB584" i="47"/>
  <c r="BC584" i="47" s="1"/>
  <c r="BD584" i="47" s="1"/>
  <c r="AY584" i="47"/>
  <c r="AB585" i="47"/>
  <c r="AC585" i="47" s="1"/>
  <c r="AD585" i="47" s="1"/>
  <c r="Y585" i="47"/>
  <c r="BB585" i="47"/>
  <c r="BC585" i="47" s="1"/>
  <c r="BD585" i="47" s="1"/>
  <c r="AY585" i="47"/>
  <c r="AB586" i="47"/>
  <c r="AC586" i="47" s="1"/>
  <c r="AD586" i="47" s="1"/>
  <c r="Y586" i="47"/>
  <c r="BB586" i="47"/>
  <c r="BC586" i="47" s="1"/>
  <c r="BD586" i="47" s="1"/>
  <c r="AY586" i="47"/>
  <c r="AB587" i="47"/>
  <c r="AC587" i="47" s="1"/>
  <c r="AD587" i="47" s="1"/>
  <c r="Y587" i="47"/>
  <c r="BB587" i="47"/>
  <c r="BC587" i="47" s="1"/>
  <c r="BD587" i="47" s="1"/>
  <c r="AY587" i="47"/>
  <c r="AB588" i="47"/>
  <c r="AC588" i="47" s="1"/>
  <c r="AD588" i="47" s="1"/>
  <c r="Y588" i="47"/>
  <c r="BB588" i="47"/>
  <c r="BC588" i="47" s="1"/>
  <c r="BD588" i="47" s="1"/>
  <c r="AY588" i="47"/>
  <c r="AB589" i="47"/>
  <c r="AC589" i="47" s="1"/>
  <c r="AD589" i="47" s="1"/>
  <c r="Y589" i="47"/>
  <c r="BB589" i="47"/>
  <c r="BC589" i="47" s="1"/>
  <c r="BD589" i="47" s="1"/>
  <c r="AY589" i="47"/>
  <c r="AB590" i="47"/>
  <c r="AC590" i="47" s="1"/>
  <c r="AD590" i="47" s="1"/>
  <c r="Y590" i="47"/>
  <c r="AY590" i="47"/>
  <c r="BD590" i="47" s="1"/>
  <c r="AB591" i="47"/>
  <c r="AC591" i="47" s="1"/>
  <c r="AD591" i="47" s="1"/>
  <c r="Y591" i="47"/>
  <c r="BB591" i="47"/>
  <c r="BC591" i="47" s="1"/>
  <c r="BD591" i="47" s="1"/>
  <c r="AY591" i="47"/>
  <c r="AB592" i="47"/>
  <c r="AC592" i="47" s="1"/>
  <c r="AD592" i="47" s="1"/>
  <c r="Y592" i="47"/>
  <c r="BB592" i="47"/>
  <c r="AY592" i="47"/>
  <c r="AB593" i="47"/>
  <c r="AC593" i="47" s="1"/>
  <c r="AD593" i="47" s="1"/>
  <c r="Y593" i="47"/>
  <c r="BB593" i="47"/>
  <c r="BC593" i="47" s="1"/>
  <c r="BD593" i="47" s="1"/>
  <c r="AY593" i="47"/>
  <c r="AB594" i="47"/>
  <c r="AC594" i="47" s="1"/>
  <c r="AD594" i="47" s="1"/>
  <c r="Y594" i="47"/>
  <c r="BB594" i="47"/>
  <c r="BC594" i="47" s="1"/>
  <c r="BD594" i="47" s="1"/>
  <c r="AY594" i="47"/>
  <c r="AB595" i="47"/>
  <c r="AC595" i="47" s="1"/>
  <c r="AD595" i="47" s="1"/>
  <c r="Y595" i="47"/>
  <c r="BB595" i="47"/>
  <c r="BC595" i="47" s="1"/>
  <c r="BD595" i="47" s="1"/>
  <c r="AY595" i="47"/>
  <c r="AB596" i="47"/>
  <c r="AC596" i="47" s="1"/>
  <c r="AD596" i="47" s="1"/>
  <c r="Y596" i="47"/>
  <c r="BB596" i="47"/>
  <c r="BC596" i="47" s="1"/>
  <c r="BD596" i="47" s="1"/>
  <c r="AY596" i="47"/>
  <c r="AB597" i="47"/>
  <c r="AC597" i="47" s="1"/>
  <c r="AD597" i="47" s="1"/>
  <c r="Y597" i="47"/>
  <c r="BB597" i="47"/>
  <c r="BC597" i="47" s="1"/>
  <c r="BD597" i="47" s="1"/>
  <c r="AY597" i="47"/>
  <c r="AB598" i="47"/>
  <c r="AC598" i="47" s="1"/>
  <c r="AD598" i="47" s="1"/>
  <c r="Y598" i="47"/>
  <c r="BB598" i="47"/>
  <c r="BC598" i="47" s="1"/>
  <c r="BD598" i="47" s="1"/>
  <c r="AY598" i="47"/>
  <c r="AB599" i="47"/>
  <c r="AC599" i="47" s="1"/>
  <c r="AD599" i="47" s="1"/>
  <c r="Y599" i="47"/>
  <c r="BB599" i="47"/>
  <c r="BC599" i="47" s="1"/>
  <c r="BD599" i="47" s="1"/>
  <c r="AY599" i="47"/>
  <c r="AB600" i="47"/>
  <c r="AC600" i="47" s="1"/>
  <c r="AD600" i="47" s="1"/>
  <c r="Y600" i="47"/>
  <c r="BB600" i="47"/>
  <c r="BC600" i="47" s="1"/>
  <c r="BD600" i="47" s="1"/>
  <c r="AY600" i="47"/>
  <c r="AB601" i="47"/>
  <c r="AC601" i="47" s="1"/>
  <c r="AD601" i="47" s="1"/>
  <c r="Y601" i="47"/>
  <c r="BB601" i="47"/>
  <c r="BC601" i="47" s="1"/>
  <c r="BD601" i="47" s="1"/>
  <c r="AY601" i="47"/>
  <c r="AB602" i="47"/>
  <c r="AC602" i="47" s="1"/>
  <c r="AD602" i="47" s="1"/>
  <c r="Y602" i="47"/>
  <c r="BB602" i="47"/>
  <c r="BC602" i="47" s="1"/>
  <c r="BD602" i="47" s="1"/>
  <c r="AY602" i="47"/>
  <c r="AB603" i="47"/>
  <c r="AC603" i="47" s="1"/>
  <c r="AD603" i="47" s="1"/>
  <c r="Y603" i="47"/>
  <c r="BB603" i="47"/>
  <c r="BC603" i="47" s="1"/>
  <c r="BD603" i="47" s="1"/>
  <c r="AY603" i="47"/>
  <c r="AB604" i="47"/>
  <c r="AC604" i="47" s="1"/>
  <c r="AD604" i="47" s="1"/>
  <c r="Y604" i="47"/>
  <c r="BB604" i="47"/>
  <c r="BC604" i="47" s="1"/>
  <c r="BD604" i="47" s="1"/>
  <c r="AY604" i="47"/>
  <c r="AB605" i="47"/>
  <c r="AC605" i="47" s="1"/>
  <c r="AD605" i="47" s="1"/>
  <c r="Y605" i="47"/>
  <c r="BB605" i="47"/>
  <c r="BC605" i="47" s="1"/>
  <c r="BD605" i="47" s="1"/>
  <c r="AY605" i="47"/>
  <c r="AB620" i="47"/>
  <c r="AC620" i="47" s="1"/>
  <c r="Y620" i="47"/>
  <c r="AB621" i="47"/>
  <c r="AC621" i="47" s="1"/>
  <c r="Y621" i="47"/>
  <c r="AB622" i="47"/>
  <c r="AC622" i="47" s="1"/>
  <c r="Y622" i="47"/>
  <c r="AB623" i="47"/>
  <c r="AC623" i="47" s="1"/>
  <c r="Y623" i="47"/>
  <c r="AB624" i="47"/>
  <c r="AC624" i="47" s="1"/>
  <c r="AD624" i="47" s="1"/>
  <c r="Y624" i="47"/>
  <c r="BB624" i="47"/>
  <c r="BC624" i="47" s="1"/>
  <c r="BD624" i="47" s="1"/>
  <c r="AY624" i="47"/>
  <c r="AB625" i="47"/>
  <c r="AC625" i="47" s="1"/>
  <c r="AD625" i="47" s="1"/>
  <c r="Y625" i="47"/>
  <c r="BB625" i="47"/>
  <c r="BC625" i="47" s="1"/>
  <c r="BD625" i="47" s="1"/>
  <c r="AY625" i="47"/>
  <c r="AB626" i="47"/>
  <c r="AC626" i="47" s="1"/>
  <c r="AD626" i="47" s="1"/>
  <c r="Y626" i="47"/>
  <c r="BB626" i="47"/>
  <c r="BC626" i="47" s="1"/>
  <c r="BD626" i="47" s="1"/>
  <c r="AY626" i="47"/>
  <c r="AB627" i="47"/>
  <c r="AC627" i="47" s="1"/>
  <c r="AD627" i="47" s="1"/>
  <c r="Y627" i="47"/>
  <c r="BB627" i="47"/>
  <c r="BC627" i="47" s="1"/>
  <c r="BD627" i="47" s="1"/>
  <c r="AY627" i="47"/>
  <c r="AB628" i="47"/>
  <c r="AC628" i="47" s="1"/>
  <c r="Y628" i="47"/>
  <c r="AB629" i="47"/>
  <c r="AC629" i="47" s="1"/>
  <c r="Y629" i="47"/>
  <c r="AB630" i="47"/>
  <c r="AC630" i="47" s="1"/>
  <c r="Y630" i="47"/>
  <c r="AB631" i="47"/>
  <c r="AC631" i="47" s="1"/>
  <c r="Y631" i="47"/>
  <c r="AB632" i="47"/>
  <c r="AC632" i="47" s="1"/>
  <c r="Y632" i="47"/>
  <c r="AB633" i="47"/>
  <c r="AC633" i="47" s="1"/>
  <c r="Y633" i="47"/>
  <c r="AB634" i="47"/>
  <c r="AC634" i="47" s="1"/>
  <c r="Y634" i="47"/>
  <c r="AB635" i="47"/>
  <c r="AC635" i="47" s="1"/>
  <c r="Y635" i="47"/>
  <c r="AB636" i="47"/>
  <c r="AC636" i="47" s="1"/>
  <c r="Y636" i="47"/>
  <c r="AB637" i="47"/>
  <c r="AC637" i="47" s="1"/>
  <c r="Y637" i="47"/>
  <c r="AB13" i="39"/>
  <c r="AC13" i="39" s="1"/>
  <c r="AD13" i="39" s="1"/>
  <c r="Y13" i="39"/>
  <c r="BB13" i="39"/>
  <c r="BC13" i="39" s="1"/>
  <c r="BD13" i="39" s="1"/>
  <c r="AY13" i="39"/>
  <c r="AB3" i="45"/>
  <c r="AC3" i="45" s="1"/>
  <c r="AD3" i="45" s="1"/>
  <c r="Y3" i="45"/>
  <c r="BB3" i="45"/>
  <c r="BC3" i="45" s="1"/>
  <c r="BD3" i="45" s="1"/>
  <c r="AY3" i="45"/>
  <c r="AB4" i="45"/>
  <c r="AC4" i="45" s="1"/>
  <c r="AD4" i="45" s="1"/>
  <c r="Y4" i="45"/>
  <c r="BB4" i="45"/>
  <c r="BC4" i="45" s="1"/>
  <c r="BD4" i="45" s="1"/>
  <c r="AY4" i="45"/>
  <c r="AB5" i="45"/>
  <c r="AC5" i="45" s="1"/>
  <c r="AD5" i="45" s="1"/>
  <c r="Y5" i="45"/>
  <c r="BB5" i="45"/>
  <c r="BC5" i="45" s="1"/>
  <c r="BD5" i="45" s="1"/>
  <c r="AY5" i="45"/>
  <c r="AB6" i="45"/>
  <c r="AC6" i="45" s="1"/>
  <c r="AD6" i="45" s="1"/>
  <c r="Y6" i="45"/>
  <c r="BB6" i="45"/>
  <c r="BC6" i="45" s="1"/>
  <c r="BD6" i="45" s="1"/>
  <c r="AY6" i="45"/>
  <c r="AB89" i="39"/>
  <c r="AC89" i="39" s="1"/>
  <c r="AD89" i="39" s="1"/>
  <c r="Y89" i="39"/>
  <c r="AB90" i="39"/>
  <c r="AC90" i="39" s="1"/>
  <c r="AD90" i="39" s="1"/>
  <c r="Y90" i="39"/>
  <c r="BB90" i="39"/>
  <c r="BC90" i="39" s="1"/>
  <c r="BD90" i="39" s="1"/>
  <c r="AY90" i="39"/>
  <c r="AB91" i="39"/>
  <c r="AC91" i="39" s="1"/>
  <c r="AD91" i="39" s="1"/>
  <c r="Y91" i="39"/>
  <c r="AB92" i="39"/>
  <c r="AC92" i="39" s="1"/>
  <c r="AD92" i="39" s="1"/>
  <c r="Y92" i="39"/>
  <c r="AB93" i="39"/>
  <c r="AC93" i="39" s="1"/>
  <c r="AD93" i="39" s="1"/>
  <c r="Y93" i="39"/>
  <c r="BB93" i="39"/>
  <c r="BC93" i="39" s="1"/>
  <c r="BD93" i="39" s="1"/>
  <c r="AY93" i="39"/>
  <c r="AB94" i="39"/>
  <c r="AC94" i="39" s="1"/>
  <c r="AD94" i="39" s="1"/>
  <c r="Y94" i="39"/>
  <c r="BB94" i="39"/>
  <c r="BC94" i="39" s="1"/>
  <c r="BD94" i="39" s="1"/>
  <c r="AY94" i="39"/>
  <c r="AB95" i="39"/>
  <c r="AC95" i="39" s="1"/>
  <c r="AD95" i="39" s="1"/>
  <c r="Y95" i="39"/>
  <c r="BB95" i="39"/>
  <c r="BC95" i="39" s="1"/>
  <c r="BD95" i="39" s="1"/>
  <c r="AY95" i="39"/>
  <c r="AB82" i="39"/>
  <c r="AC82" i="39" s="1"/>
  <c r="AD82" i="39" s="1"/>
  <c r="Y82" i="39"/>
  <c r="AB83" i="39"/>
  <c r="AC83" i="39" s="1"/>
  <c r="AD83" i="39" s="1"/>
  <c r="Y83" i="39"/>
  <c r="BB83" i="39"/>
  <c r="BC83" i="39" s="1"/>
  <c r="BD83" i="39" s="1"/>
  <c r="AY83" i="39"/>
  <c r="AB84" i="39"/>
  <c r="AC84" i="39" s="1"/>
  <c r="AD84" i="39" s="1"/>
  <c r="Y84" i="39"/>
  <c r="AB85" i="39"/>
  <c r="AC85" i="39" s="1"/>
  <c r="AD85" i="39" s="1"/>
  <c r="Y85" i="39"/>
  <c r="AB86" i="39"/>
  <c r="AC86" i="39" s="1"/>
  <c r="AD86" i="39" s="1"/>
  <c r="Y86" i="39"/>
  <c r="BB86" i="39"/>
  <c r="BC86" i="39" s="1"/>
  <c r="BD86" i="39" s="1"/>
  <c r="AY86" i="39"/>
  <c r="AB87" i="39"/>
  <c r="AC87" i="39" s="1"/>
  <c r="AD87" i="39" s="1"/>
  <c r="Y87" i="39"/>
  <c r="BB87" i="39"/>
  <c r="BC87" i="39" s="1"/>
  <c r="BD87" i="39" s="1"/>
  <c r="AY87" i="39"/>
  <c r="AB88" i="39"/>
  <c r="AC88" i="39" s="1"/>
  <c r="AD88" i="39" s="1"/>
  <c r="Y88" i="39"/>
  <c r="BB88" i="39"/>
  <c r="BC88" i="39" s="1"/>
  <c r="BD88" i="39" s="1"/>
  <c r="AY88" i="39"/>
  <c r="Y174" i="39"/>
  <c r="AB174" i="39"/>
  <c r="AC174" i="39" s="1"/>
  <c r="AD174" i="39" s="1"/>
  <c r="AB175" i="39"/>
  <c r="AC175" i="39" s="1"/>
  <c r="AD175" i="39" s="1"/>
  <c r="Y175" i="39"/>
  <c r="BB175" i="39"/>
  <c r="BC175" i="39" s="1"/>
  <c r="BD175" i="39" s="1"/>
  <c r="AY175" i="39"/>
  <c r="AB180" i="39"/>
  <c r="AC180" i="39" s="1"/>
  <c r="AD180" i="39" s="1"/>
  <c r="Y180" i="39"/>
  <c r="BB180" i="39"/>
  <c r="BC180" i="39" s="1"/>
  <c r="BD180" i="39" s="1"/>
  <c r="AY180" i="39"/>
  <c r="AB179" i="39"/>
  <c r="AC179" i="39" s="1"/>
  <c r="AD179" i="39" s="1"/>
  <c r="Y179" i="39"/>
  <c r="BB179" i="39"/>
  <c r="BC179" i="39" s="1"/>
  <c r="BD179" i="39" s="1"/>
  <c r="AY179" i="39"/>
  <c r="AB178" i="39"/>
  <c r="AC178" i="39" s="1"/>
  <c r="AD178" i="39" s="1"/>
  <c r="Y178" i="39"/>
  <c r="BB178" i="39"/>
  <c r="BC178" i="39" s="1"/>
  <c r="BD178" i="39" s="1"/>
  <c r="AY178" i="39"/>
  <c r="Y177" i="39"/>
  <c r="AB177" i="39"/>
  <c r="AC177" i="39" s="1"/>
  <c r="AD177" i="39" s="1"/>
  <c r="Y176" i="39"/>
  <c r="AC176" i="39"/>
  <c r="AD176" i="39" s="1"/>
  <c r="AB284" i="39"/>
  <c r="AC284" i="39" s="1"/>
  <c r="Y284" i="39"/>
  <c r="Y292" i="39"/>
  <c r="Y592" i="39"/>
  <c r="Y576" i="39"/>
  <c r="Y454" i="39"/>
  <c r="AB537" i="39"/>
  <c r="AC537" i="39" s="1"/>
  <c r="Y371" i="39"/>
  <c r="Y568" i="39"/>
  <c r="Y228" i="39"/>
  <c r="Y204" i="39"/>
  <c r="AB560" i="39"/>
  <c r="AC560" i="39" s="1"/>
  <c r="Y196" i="39"/>
  <c r="AB544" i="39"/>
  <c r="AC544" i="39" s="1"/>
  <c r="Y400" i="39"/>
  <c r="Y393" i="39"/>
  <c r="Y57" i="39"/>
  <c r="Y370" i="39"/>
  <c r="AB356" i="39"/>
  <c r="AC356" i="39" s="1"/>
  <c r="AB565" i="39"/>
  <c r="AC565" i="39" s="1"/>
  <c r="AD565" i="39" s="1"/>
  <c r="Y27" i="39"/>
  <c r="Y502" i="39"/>
  <c r="Y337" i="39"/>
  <c r="Y188" i="39"/>
  <c r="Y501" i="39"/>
  <c r="Y308" i="39"/>
  <c r="Y98" i="39"/>
  <c r="AB268" i="39"/>
  <c r="AC268" i="39" s="1"/>
  <c r="Y488" i="39"/>
  <c r="Y300" i="39"/>
  <c r="Y76" i="39"/>
  <c r="Y102" i="39"/>
  <c r="AB512" i="39"/>
  <c r="AC512" i="39" s="1"/>
  <c r="AD512" i="39" s="1"/>
  <c r="Y449" i="39"/>
  <c r="Y367" i="39"/>
  <c r="Y260" i="39"/>
  <c r="Y51" i="39"/>
  <c r="Y545" i="39"/>
  <c r="Y448" i="39"/>
  <c r="Y252" i="39"/>
  <c r="Y153" i="39"/>
  <c r="Y38" i="39"/>
  <c r="Y424" i="39"/>
  <c r="Y332" i="39"/>
  <c r="Y244" i="39"/>
  <c r="Y130" i="39"/>
  <c r="AB577" i="39"/>
  <c r="AC577" i="39" s="1"/>
  <c r="AB472" i="39"/>
  <c r="AC472" i="39" s="1"/>
  <c r="AB145" i="39"/>
  <c r="AC145" i="39" s="1"/>
  <c r="Y528" i="39"/>
  <c r="Y416" i="39"/>
  <c r="Y317" i="39"/>
  <c r="Y237" i="39"/>
  <c r="Y106" i="39"/>
  <c r="Y22" i="39"/>
  <c r="AB408" i="39"/>
  <c r="AC408" i="39" s="1"/>
  <c r="Y55" i="39"/>
  <c r="AB331" i="39"/>
  <c r="AC331" i="39" s="1"/>
  <c r="Y533" i="39"/>
  <c r="Y186" i="39"/>
  <c r="Y19" i="39"/>
  <c r="AB551" i="39"/>
  <c r="AC551" i="39" s="1"/>
  <c r="Y281" i="39"/>
  <c r="Y128" i="39"/>
  <c r="Y597" i="39"/>
  <c r="Y525" i="39"/>
  <c r="Y484" i="39"/>
  <c r="Y440" i="39"/>
  <c r="Y392" i="39"/>
  <c r="Y360" i="39"/>
  <c r="Y316" i="39"/>
  <c r="Y276" i="39"/>
  <c r="Y220" i="39"/>
  <c r="Y169" i="39"/>
  <c r="Y122" i="39"/>
  <c r="Y73" i="39"/>
  <c r="Y45" i="39"/>
  <c r="AB477" i="39"/>
  <c r="AC477" i="39" s="1"/>
  <c r="AD477" i="39" s="1"/>
  <c r="AB412" i="39"/>
  <c r="AC412" i="39" s="1"/>
  <c r="AB313" i="39"/>
  <c r="AC313" i="39" s="1"/>
  <c r="AB213" i="39"/>
  <c r="AC213" i="39" s="1"/>
  <c r="Y575" i="39"/>
  <c r="AB557" i="39"/>
  <c r="AC557" i="39" s="1"/>
  <c r="AD557" i="39" s="1"/>
  <c r="Y446" i="39"/>
  <c r="Y593" i="39"/>
  <c r="Y564" i="39"/>
  <c r="Y520" i="39"/>
  <c r="Y438" i="39"/>
  <c r="Y212" i="39"/>
  <c r="Y161" i="39"/>
  <c r="Y118" i="39"/>
  <c r="Y70" i="39"/>
  <c r="Y42" i="39"/>
  <c r="AB581" i="39"/>
  <c r="AC581" i="39" s="1"/>
  <c r="Y493" i="39"/>
  <c r="Y505" i="39"/>
  <c r="Y469" i="39"/>
  <c r="Y437" i="39"/>
  <c r="Y341" i="39"/>
  <c r="Y115" i="39"/>
  <c r="Y67" i="39"/>
  <c r="AB534" i="39"/>
  <c r="AC534" i="39" s="1"/>
  <c r="AB127" i="39"/>
  <c r="AC127" i="39" s="1"/>
  <c r="Y574" i="39"/>
  <c r="Y368" i="39"/>
  <c r="Y129" i="39"/>
  <c r="Y582" i="39"/>
  <c r="Y552" i="39"/>
  <c r="Y504" i="39"/>
  <c r="Y456" i="39"/>
  <c r="Y432" i="39"/>
  <c r="Y383" i="39"/>
  <c r="Y340" i="39"/>
  <c r="Y304" i="39"/>
  <c r="Y257" i="39"/>
  <c r="Y202" i="39"/>
  <c r="Y114" i="39"/>
  <c r="Y30" i="39"/>
  <c r="AB389" i="39"/>
  <c r="AC389" i="39" s="1"/>
  <c r="AB555" i="39"/>
  <c r="AC555" i="39" s="1"/>
  <c r="Y555" i="39"/>
  <c r="AB539" i="39"/>
  <c r="AC539" i="39" s="1"/>
  <c r="Y539" i="39"/>
  <c r="AB443" i="39"/>
  <c r="AC443" i="39" s="1"/>
  <c r="Y443" i="39"/>
  <c r="AB366" i="39"/>
  <c r="AC366" i="39" s="1"/>
  <c r="Y366" i="39"/>
  <c r="Y311" i="39"/>
  <c r="AB311" i="39"/>
  <c r="AC311" i="39" s="1"/>
  <c r="AD311" i="39" s="1"/>
  <c r="AB109" i="39"/>
  <c r="AC109" i="39" s="1"/>
  <c r="Y109" i="39"/>
  <c r="AB293" i="39"/>
  <c r="AC293" i="39" s="1"/>
  <c r="Y293" i="39"/>
  <c r="AB261" i="39"/>
  <c r="AC261" i="39" s="1"/>
  <c r="Y261" i="39"/>
  <c r="Y245" i="39"/>
  <c r="AB245" i="39"/>
  <c r="AC245" i="39" s="1"/>
  <c r="Y229" i="39"/>
  <c r="AB229" i="39"/>
  <c r="AC229" i="39" s="1"/>
  <c r="AB181" i="39"/>
  <c r="AC181" i="39" s="1"/>
  <c r="Y181" i="39"/>
  <c r="AB123" i="39"/>
  <c r="AC123" i="39" s="1"/>
  <c r="Y123" i="39"/>
  <c r="AB107" i="39"/>
  <c r="AC107" i="39" s="1"/>
  <c r="Y107" i="39"/>
  <c r="AB77" i="39"/>
  <c r="AC77" i="39" s="1"/>
  <c r="Y77" i="39"/>
  <c r="Y473" i="39"/>
  <c r="Y417" i="39"/>
  <c r="Y197" i="39"/>
  <c r="Y131" i="39"/>
  <c r="Y52" i="39"/>
  <c r="Y561" i="39"/>
  <c r="Y529" i="39"/>
  <c r="Y253" i="39"/>
  <c r="Y223" i="39"/>
  <c r="Y162" i="39"/>
  <c r="AB523" i="39"/>
  <c r="AC523" i="39" s="1"/>
  <c r="AB358" i="39"/>
  <c r="AC358" i="39" s="1"/>
  <c r="AB325" i="39"/>
  <c r="AC325" i="39" s="1"/>
  <c r="Y373" i="39"/>
  <c r="AB373" i="39"/>
  <c r="AC373" i="39" s="1"/>
  <c r="AB231" i="39"/>
  <c r="AC231" i="39" s="1"/>
  <c r="Y231" i="39"/>
  <c r="Y506" i="39"/>
  <c r="AB506" i="39"/>
  <c r="AC506" i="39" s="1"/>
  <c r="Y474" i="39"/>
  <c r="AB474" i="39"/>
  <c r="AC474" i="39" s="1"/>
  <c r="Y58" i="39"/>
  <c r="AB58" i="39"/>
  <c r="AC58" i="39" s="1"/>
  <c r="AB191" i="39"/>
  <c r="AC191" i="39" s="1"/>
  <c r="Y191" i="39"/>
  <c r="AB33" i="39"/>
  <c r="AC33" i="39" s="1"/>
  <c r="Y33" i="39"/>
  <c r="Y351" i="39"/>
  <c r="Y295" i="39"/>
  <c r="Y239" i="39"/>
  <c r="Y570" i="39"/>
  <c r="AB570" i="39"/>
  <c r="AC570" i="39" s="1"/>
  <c r="Y32" i="39"/>
  <c r="AB32" i="39"/>
  <c r="AC32" i="39" s="1"/>
  <c r="AB409" i="39"/>
  <c r="AC409" i="39" s="1"/>
  <c r="Y409" i="39"/>
  <c r="AB364" i="39"/>
  <c r="AC364" i="39" s="1"/>
  <c r="Y364" i="39"/>
  <c r="AB309" i="39"/>
  <c r="AC309" i="39" s="1"/>
  <c r="AD309" i="39" s="1"/>
  <c r="Y309" i="39"/>
  <c r="AB154" i="39"/>
  <c r="AC154" i="39" s="1"/>
  <c r="Y154" i="39"/>
  <c r="AB553" i="39"/>
  <c r="AC553" i="39" s="1"/>
  <c r="AD553" i="39" s="1"/>
  <c r="AB530" i="39"/>
  <c r="AC530" i="39" s="1"/>
  <c r="AB465" i="39"/>
  <c r="AC465" i="39" s="1"/>
  <c r="AB247" i="39"/>
  <c r="AC247" i="39" s="1"/>
  <c r="AD247" i="39" s="1"/>
  <c r="Y411" i="39"/>
  <c r="Y221" i="39"/>
  <c r="Y189" i="39"/>
  <c r="AB497" i="39"/>
  <c r="AC497" i="39" s="1"/>
  <c r="Y491" i="39"/>
  <c r="Y401" i="39"/>
  <c r="Y381" i="39"/>
  <c r="Y359" i="39"/>
  <c r="Y303" i="39"/>
  <c r="Y101" i="39"/>
  <c r="Y17" i="39"/>
  <c r="AB395" i="39"/>
  <c r="AC395" i="39" s="1"/>
  <c r="AB427" i="39"/>
  <c r="AC427" i="39" s="1"/>
  <c r="Y427" i="39"/>
  <c r="AB589" i="39"/>
  <c r="AC589" i="39" s="1"/>
  <c r="Y589" i="39"/>
  <c r="AB573" i="39"/>
  <c r="AC573" i="39" s="1"/>
  <c r="Y573" i="39"/>
  <c r="AB461" i="39"/>
  <c r="AC461" i="39" s="1"/>
  <c r="Y461" i="39"/>
  <c r="AB445" i="39"/>
  <c r="AC445" i="39" s="1"/>
  <c r="Y445" i="39"/>
  <c r="Y375" i="39"/>
  <c r="AB375" i="39"/>
  <c r="AC375" i="39" s="1"/>
  <c r="AB345" i="39"/>
  <c r="AC345" i="39" s="1"/>
  <c r="Y345" i="39"/>
  <c r="AB305" i="39"/>
  <c r="AC305" i="39" s="1"/>
  <c r="Y305" i="39"/>
  <c r="Y297" i="39"/>
  <c r="AB297" i="39"/>
  <c r="AC297" i="39" s="1"/>
  <c r="AD297" i="39" s="1"/>
  <c r="AB217" i="39"/>
  <c r="AC217" i="39" s="1"/>
  <c r="AD217" i="39" s="1"/>
  <c r="Y217" i="39"/>
  <c r="AB193" i="39"/>
  <c r="AC193" i="39" s="1"/>
  <c r="Y193" i="39"/>
  <c r="AB10" i="39"/>
  <c r="AC10" i="39" s="1"/>
  <c r="Y548" i="39"/>
  <c r="Y433" i="39"/>
  <c r="Y379" i="39"/>
  <c r="Y357" i="39"/>
  <c r="Y321" i="39"/>
  <c r="Y301" i="39"/>
  <c r="Y241" i="39"/>
  <c r="Y150" i="39"/>
  <c r="Y99" i="39"/>
  <c r="AB585" i="39"/>
  <c r="AC585" i="39" s="1"/>
  <c r="AD585" i="39" s="1"/>
  <c r="AB481" i="39"/>
  <c r="AC481" i="39" s="1"/>
  <c r="AB350" i="39"/>
  <c r="AC350" i="39" s="1"/>
  <c r="AB294" i="39"/>
  <c r="AC294" i="39" s="1"/>
  <c r="AB156" i="39"/>
  <c r="AC156" i="39" s="1"/>
  <c r="AB34" i="39"/>
  <c r="AC34" i="39" s="1"/>
  <c r="AB571" i="39"/>
  <c r="AC571" i="39" s="1"/>
  <c r="Y571" i="39"/>
  <c r="Y499" i="39"/>
  <c r="AB499" i="39"/>
  <c r="AC499" i="39" s="1"/>
  <c r="AB483" i="39"/>
  <c r="AC483" i="39" s="1"/>
  <c r="Y483" i="39"/>
  <c r="AB125" i="39"/>
  <c r="AC125" i="39" s="1"/>
  <c r="Y125" i="39"/>
  <c r="AB79" i="39"/>
  <c r="AC79" i="39" s="1"/>
  <c r="Y79" i="39"/>
  <c r="Y594" i="39"/>
  <c r="AB594" i="39"/>
  <c r="AC594" i="39" s="1"/>
  <c r="Y578" i="39"/>
  <c r="AB578" i="39"/>
  <c r="AC578" i="39" s="1"/>
  <c r="Y554" i="39"/>
  <c r="AB554" i="39"/>
  <c r="AC554" i="39" s="1"/>
  <c r="Y546" i="39"/>
  <c r="AB546" i="39"/>
  <c r="AC546" i="39" s="1"/>
  <c r="Y24" i="39"/>
  <c r="AB24" i="39"/>
  <c r="AC24" i="39" s="1"/>
  <c r="Y475" i="39"/>
  <c r="Y419" i="39"/>
  <c r="AB595" i="39"/>
  <c r="AC595" i="39" s="1"/>
  <c r="AB372" i="39"/>
  <c r="AC372" i="39" s="1"/>
  <c r="AB255" i="39"/>
  <c r="AC255" i="39" s="1"/>
  <c r="AB569" i="39"/>
  <c r="AC569" i="39" s="1"/>
  <c r="Y569" i="39"/>
  <c r="AB513" i="39"/>
  <c r="AC513" i="39" s="1"/>
  <c r="Y513" i="39"/>
  <c r="Y457" i="39"/>
  <c r="AB457" i="39"/>
  <c r="AC457" i="39" s="1"/>
  <c r="Y441" i="39"/>
  <c r="AB441" i="39"/>
  <c r="AC441" i="39" s="1"/>
  <c r="AB386" i="39"/>
  <c r="AC386" i="39" s="1"/>
  <c r="Y386" i="39"/>
  <c r="AB349" i="39"/>
  <c r="AC349" i="39" s="1"/>
  <c r="Y349" i="39"/>
  <c r="AB31" i="39"/>
  <c r="AC31" i="39" s="1"/>
  <c r="Y31" i="39"/>
  <c r="AB15" i="39"/>
  <c r="AC15" i="39" s="1"/>
  <c r="Y15" i="39"/>
  <c r="Y285" i="39"/>
  <c r="Y164" i="39"/>
  <c r="AB206" i="39"/>
  <c r="AC206" i="39" s="1"/>
  <c r="Y541" i="39"/>
  <c r="AB541" i="39"/>
  <c r="AC541" i="39" s="1"/>
  <c r="Y517" i="39"/>
  <c r="AB517" i="39"/>
  <c r="AC517" i="39" s="1"/>
  <c r="AB509" i="39"/>
  <c r="AC509" i="39" s="1"/>
  <c r="Y509" i="39"/>
  <c r="AB429" i="39"/>
  <c r="AC429" i="39" s="1"/>
  <c r="Y429" i="39"/>
  <c r="AB405" i="39"/>
  <c r="AC405" i="39" s="1"/>
  <c r="Y405" i="39"/>
  <c r="AB273" i="39"/>
  <c r="AC273" i="39" s="1"/>
  <c r="Y273" i="39"/>
  <c r="AB249" i="39"/>
  <c r="AC249" i="39" s="1"/>
  <c r="Y249" i="39"/>
  <c r="AB171" i="39"/>
  <c r="AC171" i="39" s="1"/>
  <c r="Y171" i="39"/>
  <c r="Y143" i="39"/>
  <c r="AB143" i="39"/>
  <c r="AC143" i="39" s="1"/>
  <c r="AB111" i="39"/>
  <c r="AC111" i="39" s="1"/>
  <c r="Y111" i="39"/>
  <c r="Y48" i="39"/>
  <c r="AB500" i="39"/>
  <c r="AC500" i="39" s="1"/>
  <c r="Y500" i="39"/>
  <c r="AB110" i="39"/>
  <c r="AC110" i="39" s="1"/>
  <c r="Y110" i="39"/>
  <c r="AB47" i="39"/>
  <c r="AC47" i="39" s="1"/>
  <c r="Y47" i="39"/>
  <c r="AB8" i="39"/>
  <c r="AC8" i="39" s="1"/>
  <c r="Y8" i="39"/>
  <c r="Y547" i="39"/>
  <c r="Y507" i="39"/>
  <c r="Y398" i="39"/>
  <c r="Y374" i="39"/>
  <c r="Y319" i="39"/>
  <c r="Y240" i="39"/>
  <c r="Y209" i="39"/>
  <c r="Y185" i="39"/>
  <c r="Y146" i="39"/>
  <c r="Y119" i="39"/>
  <c r="Y591" i="39"/>
  <c r="Y464" i="39"/>
  <c r="Y391" i="39"/>
  <c r="Y378" i="39"/>
  <c r="Y330" i="39"/>
  <c r="Y250" i="39"/>
  <c r="Y236" i="39"/>
  <c r="Y194" i="39"/>
  <c r="Y138" i="39"/>
  <c r="Y14" i="39"/>
  <c r="AB584" i="39"/>
  <c r="AC584" i="39" s="1"/>
  <c r="AD584" i="39" s="1"/>
  <c r="AB496" i="39"/>
  <c r="AC496" i="39" s="1"/>
  <c r="AB480" i="39"/>
  <c r="AC480" i="39" s="1"/>
  <c r="AB324" i="39"/>
  <c r="AC324" i="39" s="1"/>
  <c r="AB68" i="39"/>
  <c r="AC68" i="39" s="1"/>
  <c r="Y463" i="39"/>
  <c r="Y376" i="39"/>
  <c r="Y348" i="39"/>
  <c r="Y137" i="39"/>
  <c r="AB536" i="39"/>
  <c r="AC536" i="39" s="1"/>
  <c r="Y385" i="39"/>
  <c r="Y363" i="39"/>
  <c r="Y211" i="39"/>
  <c r="Y136" i="39"/>
  <c r="Y56" i="39"/>
  <c r="AB558" i="39"/>
  <c r="AC558" i="39" s="1"/>
  <c r="AB495" i="39"/>
  <c r="AC495" i="39" s="1"/>
  <c r="AB105" i="39"/>
  <c r="AC105" i="39" s="1"/>
  <c r="AB543" i="39"/>
  <c r="AC543" i="39" s="1"/>
  <c r="Y543" i="39"/>
  <c r="AB487" i="39"/>
  <c r="AC487" i="39" s="1"/>
  <c r="Y487" i="39"/>
  <c r="AB479" i="39"/>
  <c r="AC479" i="39" s="1"/>
  <c r="Y479" i="39"/>
  <c r="AB471" i="39"/>
  <c r="AC471" i="39" s="1"/>
  <c r="Y471" i="39"/>
  <c r="AB439" i="39"/>
  <c r="AC439" i="39" s="1"/>
  <c r="AD439" i="39" s="1"/>
  <c r="Y439" i="39"/>
  <c r="AB431" i="39"/>
  <c r="AC431" i="39" s="1"/>
  <c r="Y431" i="39"/>
  <c r="AB423" i="39"/>
  <c r="AC423" i="39" s="1"/>
  <c r="Y423" i="39"/>
  <c r="AB415" i="39"/>
  <c r="AC415" i="39" s="1"/>
  <c r="Y415" i="39"/>
  <c r="AB407" i="39"/>
  <c r="AC407" i="39" s="1"/>
  <c r="Y407" i="39"/>
  <c r="AB384" i="39"/>
  <c r="AC384" i="39" s="1"/>
  <c r="AD384" i="39" s="1"/>
  <c r="AB369" i="39"/>
  <c r="AC369" i="39" s="1"/>
  <c r="AD369" i="39" s="1"/>
  <c r="Y369" i="39"/>
  <c r="AB355" i="39"/>
  <c r="AC355" i="39" s="1"/>
  <c r="Y355" i="39"/>
  <c r="AB347" i="39"/>
  <c r="AC347" i="39" s="1"/>
  <c r="Y347" i="39"/>
  <c r="AB315" i="39"/>
  <c r="AC315" i="39" s="1"/>
  <c r="Y315" i="39"/>
  <c r="AB307" i="39"/>
  <c r="AC307" i="39" s="1"/>
  <c r="AD307" i="39" s="1"/>
  <c r="Y307" i="39"/>
  <c r="AB299" i="39"/>
  <c r="AC299" i="39" s="1"/>
  <c r="Y299" i="39"/>
  <c r="AB283" i="39"/>
  <c r="AC283" i="39" s="1"/>
  <c r="Y283" i="39"/>
  <c r="Y251" i="39"/>
  <c r="AB251" i="39"/>
  <c r="AC251" i="39" s="1"/>
  <c r="AB235" i="39"/>
  <c r="AC235" i="39" s="1"/>
  <c r="AD235" i="39" s="1"/>
  <c r="Y235" i="39"/>
  <c r="AB227" i="39"/>
  <c r="AC227" i="39" s="1"/>
  <c r="Y227" i="39"/>
  <c r="AB219" i="39"/>
  <c r="AC219" i="39" s="1"/>
  <c r="Y219" i="39"/>
  <c r="AB187" i="39"/>
  <c r="AC187" i="39" s="1"/>
  <c r="Y187" i="39"/>
  <c r="Y173" i="39"/>
  <c r="AB173" i="39"/>
  <c r="AC173" i="39" s="1"/>
  <c r="AB168" i="39"/>
  <c r="AC168" i="39" s="1"/>
  <c r="Y168" i="39"/>
  <c r="AB160" i="39"/>
  <c r="AC160" i="39" s="1"/>
  <c r="Y160" i="39"/>
  <c r="AB152" i="39"/>
  <c r="AC152" i="39" s="1"/>
  <c r="Y152" i="39"/>
  <c r="Y121" i="39"/>
  <c r="AB121" i="39"/>
  <c r="AC121" i="39" s="1"/>
  <c r="AB113" i="39"/>
  <c r="AC113" i="39" s="1"/>
  <c r="Y113" i="39"/>
  <c r="AB97" i="39"/>
  <c r="AC97" i="39" s="1"/>
  <c r="Y97" i="39"/>
  <c r="AB75" i="39"/>
  <c r="AC75" i="39" s="1"/>
  <c r="Y75" i="39"/>
  <c r="AB50" i="39"/>
  <c r="AC50" i="39" s="1"/>
  <c r="Y50" i="39"/>
  <c r="AB44" i="39"/>
  <c r="AC44" i="39" s="1"/>
  <c r="Y44" i="39"/>
  <c r="AB37" i="39"/>
  <c r="AC37" i="39" s="1"/>
  <c r="Y37" i="39"/>
  <c r="AB29" i="39"/>
  <c r="AC29" i="39" s="1"/>
  <c r="Y29" i="39"/>
  <c r="AB12" i="39"/>
  <c r="AC12" i="39" s="1"/>
  <c r="Y12" i="39"/>
  <c r="Y511" i="39"/>
  <c r="Y267" i="39"/>
  <c r="Y69" i="39"/>
  <c r="AB291" i="39"/>
  <c r="AC291" i="39" s="1"/>
  <c r="AB590" i="39"/>
  <c r="AC590" i="39" s="1"/>
  <c r="Y590" i="39"/>
  <c r="Y550" i="39"/>
  <c r="AB550" i="39"/>
  <c r="AC550" i="39" s="1"/>
  <c r="AB542" i="39"/>
  <c r="AC542" i="39" s="1"/>
  <c r="Y542" i="39"/>
  <c r="AB526" i="39"/>
  <c r="AC526" i="39" s="1"/>
  <c r="Y526" i="39"/>
  <c r="Y494" i="39"/>
  <c r="AB494" i="39"/>
  <c r="AC494" i="39" s="1"/>
  <c r="Y486" i="39"/>
  <c r="AB486" i="39"/>
  <c r="AC486" i="39" s="1"/>
  <c r="AB478" i="39"/>
  <c r="AC478" i="39" s="1"/>
  <c r="Y478" i="39"/>
  <c r="AB470" i="39"/>
  <c r="AC470" i="39" s="1"/>
  <c r="Y470" i="39"/>
  <c r="AB462" i="39"/>
  <c r="AC462" i="39" s="1"/>
  <c r="Y462" i="39"/>
  <c r="AB430" i="39"/>
  <c r="AC430" i="39" s="1"/>
  <c r="Y430" i="39"/>
  <c r="AB422" i="39"/>
  <c r="AC422" i="39" s="1"/>
  <c r="Y422" i="39"/>
  <c r="AB414" i="39"/>
  <c r="AC414" i="39" s="1"/>
  <c r="Y414" i="39"/>
  <c r="AB406" i="39"/>
  <c r="AC406" i="39" s="1"/>
  <c r="Y406" i="39"/>
  <c r="AB362" i="39"/>
  <c r="AC362" i="39" s="1"/>
  <c r="AD362" i="39" s="1"/>
  <c r="Y362" i="39"/>
  <c r="AB354" i="39"/>
  <c r="AC354" i="39" s="1"/>
  <c r="Y354" i="39"/>
  <c r="AB346" i="39"/>
  <c r="AC346" i="39" s="1"/>
  <c r="Y346" i="39"/>
  <c r="AB338" i="39"/>
  <c r="AC338" i="39" s="1"/>
  <c r="Y338" i="39"/>
  <c r="AB306" i="39"/>
  <c r="AC306" i="39" s="1"/>
  <c r="AD306" i="39" s="1"/>
  <c r="Y306" i="39"/>
  <c r="AB298" i="39"/>
  <c r="AC298" i="39" s="1"/>
  <c r="Y298" i="39"/>
  <c r="AB290" i="39"/>
  <c r="AC290" i="39" s="1"/>
  <c r="Y290" i="39"/>
  <c r="AB274" i="39"/>
  <c r="AC274" i="39" s="1"/>
  <c r="Y274" i="39"/>
  <c r="AB242" i="39"/>
  <c r="AC242" i="39" s="1"/>
  <c r="Y242" i="39"/>
  <c r="AB234" i="39"/>
  <c r="AC234" i="39" s="1"/>
  <c r="Y234" i="39"/>
  <c r="AB226" i="39"/>
  <c r="AC226" i="39" s="1"/>
  <c r="Y226" i="39"/>
  <c r="AB218" i="39"/>
  <c r="AC218" i="39" s="1"/>
  <c r="Y218" i="39"/>
  <c r="Y172" i="39"/>
  <c r="AB172" i="39"/>
  <c r="AC172" i="39" s="1"/>
  <c r="AB167" i="39"/>
  <c r="AC167" i="39" s="1"/>
  <c r="Y167" i="39"/>
  <c r="AB159" i="39"/>
  <c r="AC159" i="39" s="1"/>
  <c r="Y159" i="39"/>
  <c r="Y151" i="39"/>
  <c r="AB151" i="39"/>
  <c r="AC151" i="39" s="1"/>
  <c r="AB144" i="39"/>
  <c r="AC144" i="39" s="1"/>
  <c r="Y144" i="39"/>
  <c r="Y112" i="39"/>
  <c r="AB112" i="39"/>
  <c r="AC112" i="39" s="1"/>
  <c r="AB104" i="39"/>
  <c r="AC104" i="39" s="1"/>
  <c r="Y104" i="39"/>
  <c r="AB96" i="39"/>
  <c r="AC96" i="39" s="1"/>
  <c r="Y96" i="39"/>
  <c r="AB74" i="39"/>
  <c r="AC74" i="39" s="1"/>
  <c r="Y74" i="39"/>
  <c r="AB43" i="39"/>
  <c r="AC43" i="39" s="1"/>
  <c r="Y43" i="39"/>
  <c r="AB36" i="39"/>
  <c r="AC36" i="39" s="1"/>
  <c r="Y36" i="39"/>
  <c r="AB28" i="39"/>
  <c r="AC28" i="39" s="1"/>
  <c r="Y28" i="39"/>
  <c r="Y20" i="39"/>
  <c r="AB20" i="39"/>
  <c r="AC20" i="39" s="1"/>
  <c r="Y11" i="39"/>
  <c r="AB11" i="39"/>
  <c r="AC11" i="39" s="1"/>
  <c r="Y527" i="39"/>
  <c r="Y510" i="39"/>
  <c r="Y447" i="39"/>
  <c r="Y436" i="39"/>
  <c r="Y420" i="39"/>
  <c r="Y314" i="39"/>
  <c r="Y266" i="39"/>
  <c r="Y203" i="39"/>
  <c r="AB503" i="39"/>
  <c r="AC503" i="39" s="1"/>
  <c r="AB272" i="39"/>
  <c r="AC272" i="39" s="1"/>
  <c r="AB243" i="39"/>
  <c r="AC243" i="39" s="1"/>
  <c r="AB210" i="39"/>
  <c r="AC210" i="39" s="1"/>
  <c r="Y567" i="39"/>
  <c r="AB567" i="39"/>
  <c r="AC567" i="39" s="1"/>
  <c r="AB596" i="39"/>
  <c r="AC596" i="39" s="1"/>
  <c r="Y596" i="39"/>
  <c r="Y540" i="39"/>
  <c r="AB540" i="39"/>
  <c r="AC540" i="39" s="1"/>
  <c r="AB532" i="39"/>
  <c r="AC532" i="39" s="1"/>
  <c r="Y532" i="39"/>
  <c r="AB524" i="39"/>
  <c r="AC524" i="39" s="1"/>
  <c r="Y524" i="39"/>
  <c r="AB516" i="39"/>
  <c r="AC516" i="39" s="1"/>
  <c r="Y516" i="39"/>
  <c r="AB508" i="39"/>
  <c r="AC508" i="39" s="1"/>
  <c r="Y508" i="39"/>
  <c r="Y476" i="39"/>
  <c r="AB476" i="39"/>
  <c r="AC476" i="39" s="1"/>
  <c r="AB468" i="39"/>
  <c r="AC468" i="39" s="1"/>
  <c r="Y468" i="39"/>
  <c r="Y460" i="39"/>
  <c r="AB460" i="39"/>
  <c r="AC460" i="39" s="1"/>
  <c r="Y452" i="39"/>
  <c r="AB452" i="39"/>
  <c r="AC452" i="39" s="1"/>
  <c r="AB444" i="39"/>
  <c r="AC444" i="39" s="1"/>
  <c r="Y444" i="39"/>
  <c r="AB404" i="39"/>
  <c r="AC404" i="39" s="1"/>
  <c r="Y404" i="39"/>
  <c r="AB397" i="39"/>
  <c r="AC397" i="39" s="1"/>
  <c r="Y397" i="39"/>
  <c r="AB382" i="39"/>
  <c r="AC382" i="39" s="1"/>
  <c r="Y382" i="39"/>
  <c r="AB352" i="39"/>
  <c r="AC352" i="39" s="1"/>
  <c r="Y352" i="39"/>
  <c r="Y344" i="39"/>
  <c r="AB344" i="39"/>
  <c r="AC344" i="39" s="1"/>
  <c r="AB336" i="39"/>
  <c r="AC336" i="39" s="1"/>
  <c r="Y336" i="39"/>
  <c r="AB328" i="39"/>
  <c r="AC328" i="39" s="1"/>
  <c r="Y328" i="39"/>
  <c r="AB320" i="39"/>
  <c r="AC320" i="39" s="1"/>
  <c r="Y320" i="39"/>
  <c r="AB288" i="39"/>
  <c r="AC288" i="39" s="1"/>
  <c r="Y288" i="39"/>
  <c r="AB280" i="39"/>
  <c r="AC280" i="39" s="1"/>
  <c r="Y280" i="39"/>
  <c r="AB264" i="39"/>
  <c r="AC264" i="39" s="1"/>
  <c r="AD264" i="39" s="1"/>
  <c r="Y264" i="39"/>
  <c r="AB256" i="39"/>
  <c r="AC256" i="39" s="1"/>
  <c r="Y256" i="39"/>
  <c r="AB224" i="39"/>
  <c r="AC224" i="39" s="1"/>
  <c r="Y224" i="39"/>
  <c r="AB216" i="39"/>
  <c r="AC216" i="39" s="1"/>
  <c r="Y216" i="39"/>
  <c r="AB208" i="39"/>
  <c r="AC208" i="39" s="1"/>
  <c r="Y208" i="39"/>
  <c r="AB192" i="39"/>
  <c r="AC192" i="39" s="1"/>
  <c r="AD192" i="39" s="1"/>
  <c r="Y192" i="39"/>
  <c r="AB157" i="39"/>
  <c r="AC157" i="39" s="1"/>
  <c r="Y157" i="39"/>
  <c r="AB142" i="39"/>
  <c r="AC142" i="39" s="1"/>
  <c r="Y142" i="39"/>
  <c r="AB134" i="39"/>
  <c r="AC134" i="39" s="1"/>
  <c r="Y134" i="39"/>
  <c r="AB126" i="39"/>
  <c r="AC126" i="39" s="1"/>
  <c r="Y126" i="39"/>
  <c r="AB80" i="39"/>
  <c r="AC80" i="39" s="1"/>
  <c r="Y80" i="39"/>
  <c r="AB72" i="39"/>
  <c r="AC72" i="39" s="1"/>
  <c r="Y72" i="39"/>
  <c r="AB66" i="39"/>
  <c r="AC66" i="39" s="1"/>
  <c r="Y66" i="39"/>
  <c r="AB60" i="39"/>
  <c r="AC60" i="39" s="1"/>
  <c r="Y60" i="39"/>
  <c r="AB54" i="39"/>
  <c r="AC54" i="39" s="1"/>
  <c r="Y54" i="39"/>
  <c r="AB26" i="39"/>
  <c r="AC26" i="39" s="1"/>
  <c r="AD26" i="39" s="1"/>
  <c r="Y26" i="39"/>
  <c r="AB18" i="39"/>
  <c r="AC18" i="39" s="1"/>
  <c r="Y18" i="39"/>
  <c r="Y556" i="39"/>
  <c r="Y399" i="39"/>
  <c r="Y323" i="39"/>
  <c r="Y312" i="39"/>
  <c r="Y296" i="39"/>
  <c r="Y63" i="39"/>
  <c r="Y41" i="39"/>
  <c r="AB572" i="39"/>
  <c r="AC572" i="39" s="1"/>
  <c r="AB492" i="39"/>
  <c r="AC492" i="39" s="1"/>
  <c r="AB559" i="39"/>
  <c r="AC559" i="39" s="1"/>
  <c r="AD559" i="39" s="1"/>
  <c r="Y559" i="39"/>
  <c r="Y580" i="39"/>
  <c r="Y519" i="39"/>
  <c r="Y339" i="39"/>
  <c r="Y322" i="39"/>
  <c r="Y259" i="39"/>
  <c r="Y248" i="39"/>
  <c r="Y232" i="39"/>
  <c r="Y120" i="39"/>
  <c r="Y62" i="39"/>
  <c r="Y21" i="39"/>
  <c r="AB399" i="39"/>
  <c r="AC399" i="39" s="1"/>
  <c r="AD399" i="39" s="1"/>
  <c r="AB282" i="39"/>
  <c r="AC282" i="39" s="1"/>
  <c r="Y583" i="39"/>
  <c r="Y566" i="39"/>
  <c r="Y518" i="39"/>
  <c r="Y455" i="39"/>
  <c r="Y428" i="39"/>
  <c r="Y275" i="39"/>
  <c r="Y258" i="39"/>
  <c r="Y195" i="39"/>
  <c r="Y184" i="39"/>
  <c r="Y165" i="39"/>
  <c r="Y49" i="39"/>
  <c r="AB588" i="39"/>
  <c r="AC588" i="39" s="1"/>
  <c r="AB535" i="39"/>
  <c r="AC535" i="39" s="1"/>
  <c r="AB377" i="39"/>
  <c r="AC377" i="39" s="1"/>
  <c r="AB200" i="39"/>
  <c r="AC200" i="39" s="1"/>
  <c r="AB149" i="39"/>
  <c r="AC149" i="39" s="1"/>
  <c r="Y453" i="39"/>
  <c r="Y435" i="39"/>
  <c r="Y390" i="39"/>
  <c r="Y329" i="39"/>
  <c r="Y265" i="39"/>
  <c r="Y201" i="39"/>
  <c r="Y183" i="39"/>
  <c r="Y135" i="39"/>
  <c r="Y117" i="39"/>
  <c r="Y61" i="39"/>
  <c r="AB587" i="39"/>
  <c r="AC587" i="39" s="1"/>
  <c r="AD587" i="39" s="1"/>
  <c r="AB380" i="39"/>
  <c r="AC380" i="39" s="1"/>
  <c r="AB334" i="39"/>
  <c r="AC334" i="39" s="1"/>
  <c r="AB271" i="39"/>
  <c r="AC271" i="39" s="1"/>
  <c r="AD271" i="39" s="1"/>
  <c r="AB166" i="39"/>
  <c r="AC166" i="39" s="1"/>
  <c r="AB148" i="39"/>
  <c r="AC148" i="39" s="1"/>
  <c r="AB133" i="39"/>
  <c r="AC133" i="39" s="1"/>
  <c r="AB108" i="39"/>
  <c r="AC108" i="39" s="1"/>
  <c r="AB563" i="39"/>
  <c r="AC563" i="39" s="1"/>
  <c r="AD563" i="39" s="1"/>
  <c r="AD223" i="39"/>
  <c r="Y515" i="39"/>
  <c r="Y59" i="39"/>
  <c r="Y451" i="39"/>
  <c r="Y263" i="39"/>
  <c r="AB279" i="39"/>
  <c r="AC279" i="39" s="1"/>
  <c r="AB586" i="39"/>
  <c r="AC586" i="39" s="1"/>
  <c r="AD586" i="39" s="1"/>
  <c r="Y586" i="39"/>
  <c r="Y562" i="39"/>
  <c r="AB538" i="39"/>
  <c r="AC538" i="39" s="1"/>
  <c r="AD538" i="39" s="1"/>
  <c r="Y538" i="39"/>
  <c r="AB498" i="39"/>
  <c r="AC498" i="39" s="1"/>
  <c r="Y498" i="39"/>
  <c r="AB490" i="39"/>
  <c r="AC490" i="39" s="1"/>
  <c r="Y490" i="39"/>
  <c r="Y466" i="39"/>
  <c r="AB466" i="39"/>
  <c r="AC466" i="39" s="1"/>
  <c r="AB458" i="39"/>
  <c r="AC458" i="39" s="1"/>
  <c r="Y458" i="39"/>
  <c r="AB450" i="39"/>
  <c r="AC450" i="39" s="1"/>
  <c r="Y450" i="39"/>
  <c r="AB442" i="39"/>
  <c r="AC442" i="39" s="1"/>
  <c r="Y442" i="39"/>
  <c r="AB434" i="39"/>
  <c r="AC434" i="39" s="1"/>
  <c r="Y434" i="39"/>
  <c r="AB410" i="39"/>
  <c r="AC410" i="39" s="1"/>
  <c r="Y410" i="39"/>
  <c r="AB402" i="39"/>
  <c r="AC402" i="39" s="1"/>
  <c r="Y402" i="39"/>
  <c r="AB387" i="39"/>
  <c r="AC387" i="39" s="1"/>
  <c r="Y387" i="39"/>
  <c r="AB365" i="39"/>
  <c r="AC365" i="39" s="1"/>
  <c r="Y365" i="39"/>
  <c r="AB342" i="39"/>
  <c r="AC342" i="39" s="1"/>
  <c r="Y342" i="39"/>
  <c r="AB326" i="39"/>
  <c r="AC326" i="39" s="1"/>
  <c r="Y326" i="39"/>
  <c r="AB318" i="39"/>
  <c r="AC318" i="39" s="1"/>
  <c r="Y318" i="39"/>
  <c r="Y310" i="39"/>
  <c r="AB310" i="39"/>
  <c r="AC310" i="39" s="1"/>
  <c r="AD310" i="39" s="1"/>
  <c r="AB302" i="39"/>
  <c r="AC302" i="39" s="1"/>
  <c r="AD302" i="39" s="1"/>
  <c r="Y302" i="39"/>
  <c r="AB286" i="39"/>
  <c r="AC286" i="39" s="1"/>
  <c r="Y286" i="39"/>
  <c r="AB278" i="39"/>
  <c r="AC278" i="39" s="1"/>
  <c r="Y278" i="39"/>
  <c r="AB270" i="39"/>
  <c r="AC270" i="39" s="1"/>
  <c r="Y270" i="39"/>
  <c r="AB262" i="39"/>
  <c r="AC262" i="39" s="1"/>
  <c r="Y262" i="39"/>
  <c r="Y254" i="39"/>
  <c r="AB254" i="39"/>
  <c r="AC254" i="39" s="1"/>
  <c r="AB246" i="39"/>
  <c r="AC246" i="39" s="1"/>
  <c r="Y246" i="39"/>
  <c r="AB238" i="39"/>
  <c r="AC238" i="39" s="1"/>
  <c r="Y238" i="39"/>
  <c r="AB230" i="39"/>
  <c r="AC230" i="39" s="1"/>
  <c r="Y230" i="39"/>
  <c r="AB222" i="39"/>
  <c r="AC222" i="39" s="1"/>
  <c r="Y222" i="39"/>
  <c r="AB214" i="39"/>
  <c r="AC214" i="39" s="1"/>
  <c r="Y214" i="39"/>
  <c r="AD198" i="39"/>
  <c r="Y198" i="39"/>
  <c r="AB190" i="39"/>
  <c r="AC190" i="39" s="1"/>
  <c r="Y190" i="39"/>
  <c r="AB170" i="39"/>
  <c r="AC170" i="39" s="1"/>
  <c r="Y170" i="39"/>
  <c r="AB147" i="39"/>
  <c r="AC147" i="39" s="1"/>
  <c r="Y147" i="39"/>
  <c r="AB140" i="39"/>
  <c r="AC140" i="39" s="1"/>
  <c r="Y140" i="39"/>
  <c r="AB132" i="39"/>
  <c r="AC132" i="39" s="1"/>
  <c r="Y132" i="39"/>
  <c r="AB124" i="39"/>
  <c r="AC124" i="39" s="1"/>
  <c r="Y124" i="39"/>
  <c r="AB116" i="39"/>
  <c r="AC116" i="39" s="1"/>
  <c r="Y116" i="39"/>
  <c r="AB100" i="39"/>
  <c r="AC100" i="39" s="1"/>
  <c r="Y100" i="39"/>
  <c r="AB78" i="39"/>
  <c r="AC78" i="39" s="1"/>
  <c r="Y78" i="39"/>
  <c r="AB64" i="39"/>
  <c r="AC64" i="39" s="1"/>
  <c r="Y64" i="39"/>
  <c r="AB53" i="39"/>
  <c r="AC53" i="39" s="1"/>
  <c r="Y53" i="39"/>
  <c r="AB46" i="39"/>
  <c r="AC46" i="39" s="1"/>
  <c r="Y46" i="39"/>
  <c r="AB39" i="39"/>
  <c r="AC39" i="39" s="1"/>
  <c r="Y39" i="39"/>
  <c r="AB16" i="39"/>
  <c r="AC16" i="39" s="1"/>
  <c r="Y16" i="39"/>
  <c r="Y459" i="39"/>
  <c r="Y413" i="39"/>
  <c r="Y396" i="39"/>
  <c r="Y353" i="39"/>
  <c r="Y335" i="39"/>
  <c r="Y289" i="39"/>
  <c r="Y225" i="39"/>
  <c r="Y207" i="39"/>
  <c r="Y158" i="39"/>
  <c r="Y141" i="39"/>
  <c r="Y81" i="39"/>
  <c r="Y65" i="39"/>
  <c r="Y35" i="39"/>
  <c r="Y25" i="39"/>
  <c r="AB579" i="39"/>
  <c r="AC579" i="39" s="1"/>
  <c r="AB482" i="39"/>
  <c r="AC482" i="39" s="1"/>
  <c r="AB182" i="39"/>
  <c r="AC182" i="39" s="1"/>
  <c r="AB155" i="39"/>
  <c r="AC155" i="39" s="1"/>
  <c r="AB40" i="39"/>
  <c r="AC40" i="39" s="1"/>
  <c r="AD40" i="39" s="1"/>
  <c r="Y388" i="39"/>
  <c r="Y327" i="39"/>
  <c r="Y199" i="39"/>
  <c r="AB343" i="39"/>
  <c r="AC343" i="39" s="1"/>
  <c r="AY562" i="39"/>
  <c r="BB562" i="39"/>
  <c r="BC562" i="39" s="1"/>
  <c r="BD562" i="39" s="1"/>
  <c r="AB425" i="39"/>
  <c r="AC425" i="39" s="1"/>
  <c r="AD425" i="39" s="1"/>
  <c r="AB277" i="39"/>
  <c r="AC277" i="39" s="1"/>
  <c r="AD277" i="39" s="1"/>
  <c r="AD229" i="39"/>
  <c r="Y549" i="39"/>
  <c r="Y531" i="39"/>
  <c r="Y521" i="39"/>
  <c r="Y485" i="39"/>
  <c r="Y467" i="39"/>
  <c r="Y421" i="39"/>
  <c r="Y403" i="39"/>
  <c r="Y394" i="39"/>
  <c r="Y361" i="39"/>
  <c r="Y333" i="39"/>
  <c r="Y269" i="39"/>
  <c r="Y233" i="39"/>
  <c r="Y215" i="39"/>
  <c r="Y205" i="39"/>
  <c r="Y139" i="39"/>
  <c r="Y103" i="39"/>
  <c r="Y71" i="39"/>
  <c r="Y23" i="39"/>
  <c r="AB562" i="39"/>
  <c r="AC562" i="39" s="1"/>
  <c r="AD562" i="39" s="1"/>
  <c r="AB522" i="39"/>
  <c r="AC522" i="39" s="1"/>
  <c r="AB514" i="39"/>
  <c r="AC514" i="39" s="1"/>
  <c r="AB489" i="39"/>
  <c r="AC489" i="39" s="1"/>
  <c r="AD489" i="39" s="1"/>
  <c r="AB426" i="39"/>
  <c r="AC426" i="39" s="1"/>
  <c r="AB418" i="39"/>
  <c r="AC418" i="39" s="1"/>
  <c r="AB287" i="39"/>
  <c r="AC287" i="39" s="1"/>
  <c r="AD287" i="39" s="1"/>
  <c r="AB163" i="39"/>
  <c r="AC163" i="39" s="1"/>
  <c r="AD385" i="39"/>
  <c r="AD576" i="39"/>
  <c r="AD361" i="39"/>
  <c r="AD305" i="39"/>
  <c r="AD566" i="39"/>
  <c r="AY563" i="39"/>
  <c r="AY565" i="39"/>
  <c r="AD556" i="39"/>
  <c r="AY561" i="39"/>
  <c r="BB556" i="39"/>
  <c r="BC556" i="39" s="1"/>
  <c r="BD556" i="39" s="1"/>
  <c r="BB557" i="39"/>
  <c r="BC557" i="39" s="1"/>
  <c r="BD557" i="39" s="1"/>
  <c r="AD558" i="39"/>
  <c r="BB558" i="39"/>
  <c r="BC558" i="39" s="1"/>
  <c r="BD558" i="39" s="1"/>
  <c r="BB559" i="39"/>
  <c r="BC559" i="39" s="1"/>
  <c r="BD559" i="39" s="1"/>
  <c r="AD560" i="39"/>
  <c r="BB560" i="39"/>
  <c r="BC560" i="39" s="1"/>
  <c r="BD560" i="39" s="1"/>
  <c r="AD561" i="39"/>
  <c r="AY564" i="39"/>
  <c r="AY566" i="39"/>
  <c r="BB585" i="39"/>
  <c r="BC585" i="39" s="1"/>
  <c r="BD585" i="39" s="1"/>
  <c r="AY584" i="39"/>
  <c r="AY586" i="39"/>
  <c r="AY363" i="39"/>
  <c r="AY362" i="39"/>
  <c r="AY399" i="39"/>
  <c r="AY390" i="39"/>
  <c r="AY437" i="39"/>
  <c r="AY438" i="39"/>
  <c r="AY436" i="39"/>
  <c r="AY439" i="39"/>
  <c r="AD390" i="39"/>
  <c r="AY384" i="39"/>
  <c r="AY383" i="39"/>
  <c r="AY385" i="39"/>
  <c r="AY287" i="39"/>
  <c r="AY297" i="39"/>
  <c r="BB322" i="39"/>
  <c r="BC322" i="39" s="1"/>
  <c r="BD322" i="39" s="1"/>
  <c r="AD322" i="39"/>
  <c r="AY309" i="39"/>
  <c r="AD339" i="39"/>
  <c r="AY332" i="39"/>
  <c r="BB339" i="39"/>
  <c r="BC339" i="39" s="1"/>
  <c r="BD339" i="39" s="1"/>
  <c r="AY361" i="39"/>
  <c r="AY369" i="39"/>
  <c r="AY425" i="39"/>
  <c r="AY587" i="39"/>
  <c r="AY576" i="39"/>
  <c r="AY553" i="39"/>
  <c r="BB538" i="39"/>
  <c r="BC538" i="39" s="1"/>
  <c r="BD538" i="39" s="1"/>
  <c r="AY512" i="39"/>
  <c r="AY489" i="39"/>
  <c r="AY477" i="39"/>
  <c r="AY464" i="39"/>
  <c r="AY40" i="39"/>
  <c r="AY26" i="39"/>
  <c r="AY277" i="39"/>
  <c r="AY271" i="39"/>
  <c r="BB247" i="39"/>
  <c r="BC247" i="39" s="1"/>
  <c r="BD247" i="39" s="1"/>
  <c r="AY264" i="39"/>
  <c r="AY258" i="39"/>
  <c r="AY253" i="39"/>
  <c r="AY241" i="39"/>
  <c r="AY235" i="39"/>
  <c r="AY229" i="39"/>
  <c r="AY223" i="39"/>
  <c r="AY217" i="39"/>
  <c r="AY211" i="39"/>
  <c r="AY204" i="39"/>
  <c r="AY198" i="39"/>
  <c r="BB192" i="39"/>
  <c r="BC192" i="39" s="1"/>
  <c r="BD192" i="39" s="1"/>
  <c r="AY307" i="39"/>
  <c r="AY304" i="39"/>
  <c r="BB302" i="39"/>
  <c r="BC302" i="39" s="1"/>
  <c r="BD302" i="39" s="1"/>
  <c r="AD304" i="39"/>
  <c r="BB303" i="39"/>
  <c r="BC303" i="39" s="1"/>
  <c r="BD303" i="39" s="1"/>
  <c r="AY310" i="39"/>
  <c r="AY308" i="39"/>
  <c r="AD303" i="39"/>
  <c r="AY306" i="39"/>
  <c r="AY311" i="39"/>
  <c r="AY305" i="39"/>
  <c r="AY312" i="39"/>
  <c r="AF571" i="39" l="1"/>
  <c r="AU571" i="39"/>
  <c r="AW571" i="39"/>
  <c r="AX571" i="39"/>
  <c r="BB571" i="39" s="1"/>
  <c r="BC571" i="39" s="1"/>
  <c r="BD571" i="39" s="1"/>
  <c r="BA571" i="39"/>
  <c r="BA579" i="39"/>
  <c r="AX579" i="39"/>
  <c r="BB579" i="39" s="1"/>
  <c r="BC579" i="39" s="1"/>
  <c r="BD579" i="39" s="1"/>
  <c r="AW579" i="39"/>
  <c r="AU579" i="39"/>
  <c r="AF579" i="39"/>
  <c r="AD579" i="39"/>
  <c r="BA578" i="39"/>
  <c r="AX578" i="39"/>
  <c r="AY578" i="39" s="1"/>
  <c r="AW578" i="39"/>
  <c r="AU578" i="39"/>
  <c r="BA577" i="39"/>
  <c r="AX577" i="39"/>
  <c r="AY577" i="39" s="1"/>
  <c r="AW577" i="39"/>
  <c r="AU577" i="39"/>
  <c r="BA575" i="39"/>
  <c r="AX575" i="39"/>
  <c r="AY575" i="39" s="1"/>
  <c r="AW575" i="39"/>
  <c r="AU575" i="39"/>
  <c r="BA574" i="39"/>
  <c r="AX574" i="39"/>
  <c r="AY574" i="39" s="1"/>
  <c r="AW574" i="39"/>
  <c r="AU574" i="39"/>
  <c r="BA573" i="39"/>
  <c r="AX573" i="39"/>
  <c r="AY573" i="39" s="1"/>
  <c r="AW573" i="39"/>
  <c r="AU573" i="39"/>
  <c r="AF573" i="39"/>
  <c r="BA572" i="39"/>
  <c r="AX572" i="39"/>
  <c r="AY572" i="39" s="1"/>
  <c r="AW572" i="39"/>
  <c r="AU572" i="39"/>
  <c r="AF572" i="39"/>
  <c r="AD572" i="39"/>
  <c r="BA570" i="39"/>
  <c r="AX570" i="39"/>
  <c r="AY570" i="39" s="1"/>
  <c r="AW570" i="39"/>
  <c r="AU570" i="39"/>
  <c r="BA569" i="39"/>
  <c r="AX569" i="39"/>
  <c r="AY569" i="39" s="1"/>
  <c r="AW569" i="39"/>
  <c r="AU569" i="39"/>
  <c r="AF569" i="39"/>
  <c r="BA568" i="39"/>
  <c r="AX568" i="39"/>
  <c r="BB568" i="39" s="1"/>
  <c r="BC568" i="39" s="1"/>
  <c r="BD568" i="39" s="1"/>
  <c r="AW568" i="39"/>
  <c r="AU568" i="39"/>
  <c r="AF568" i="39"/>
  <c r="AD568" i="39"/>
  <c r="BA567" i="39"/>
  <c r="AX567" i="39"/>
  <c r="BB567" i="39" s="1"/>
  <c r="BC567" i="39" s="1"/>
  <c r="BD567" i="39" s="1"/>
  <c r="AW567" i="39"/>
  <c r="AU567" i="39"/>
  <c r="AF567" i="39"/>
  <c r="AD567" i="39"/>
  <c r="BA348" i="39"/>
  <c r="AX348" i="39"/>
  <c r="BB348" i="39" s="1"/>
  <c r="BC348" i="39" s="1"/>
  <c r="BD348" i="39" s="1"/>
  <c r="AW348" i="39"/>
  <c r="AU348" i="39"/>
  <c r="AF348" i="39"/>
  <c r="AD348" i="39"/>
  <c r="BA347" i="39"/>
  <c r="AX347" i="39"/>
  <c r="BB347" i="39" s="1"/>
  <c r="BC347" i="39" s="1"/>
  <c r="BD347" i="39" s="1"/>
  <c r="AW347" i="39"/>
  <c r="AU347" i="39"/>
  <c r="AD347" i="39"/>
  <c r="BA346" i="39"/>
  <c r="AX346" i="39"/>
  <c r="BB346" i="39" s="1"/>
  <c r="BC346" i="39" s="1"/>
  <c r="BD346" i="39" s="1"/>
  <c r="AW346" i="39"/>
  <c r="AU346" i="39"/>
  <c r="AD346" i="39"/>
  <c r="BA345" i="39"/>
  <c r="AX345" i="39"/>
  <c r="BB345" i="39" s="1"/>
  <c r="BC345" i="39" s="1"/>
  <c r="BD345" i="39" s="1"/>
  <c r="AW345" i="39"/>
  <c r="AU345" i="39"/>
  <c r="AD345" i="39"/>
  <c r="BA344" i="39"/>
  <c r="AX344" i="39"/>
  <c r="BB344" i="39" s="1"/>
  <c r="BC344" i="39" s="1"/>
  <c r="BD344" i="39" s="1"/>
  <c r="AW344" i="39"/>
  <c r="AU344" i="39"/>
  <c r="AD344" i="39"/>
  <c r="BA343" i="39"/>
  <c r="AX343" i="39"/>
  <c r="BB343" i="39" s="1"/>
  <c r="BC343" i="39" s="1"/>
  <c r="BD343" i="39" s="1"/>
  <c r="AW343" i="39"/>
  <c r="AU343" i="39"/>
  <c r="AF343" i="39"/>
  <c r="BA342" i="39"/>
  <c r="AX342" i="39"/>
  <c r="AY342" i="39" s="1"/>
  <c r="AW342" i="39"/>
  <c r="AU342" i="39"/>
  <c r="AF342" i="39"/>
  <c r="AD342" i="39"/>
  <c r="BA341" i="39"/>
  <c r="AX341" i="39"/>
  <c r="AY341" i="39" s="1"/>
  <c r="AW341" i="39"/>
  <c r="AU341" i="39"/>
  <c r="AD341" i="39"/>
  <c r="BA340" i="39"/>
  <c r="AX340" i="39"/>
  <c r="BB340" i="39" s="1"/>
  <c r="BC340" i="39" s="1"/>
  <c r="BD340" i="39" s="1"/>
  <c r="AW340" i="39"/>
  <c r="AU340" i="39"/>
  <c r="AF340" i="39"/>
  <c r="AD340" i="39"/>
  <c r="BA338" i="39"/>
  <c r="AX338" i="39"/>
  <c r="BB338" i="39" s="1"/>
  <c r="BC338" i="39" s="1"/>
  <c r="BD338" i="39" s="1"/>
  <c r="AW338" i="39"/>
  <c r="AU338" i="39"/>
  <c r="AF338" i="39"/>
  <c r="AD338" i="39"/>
  <c r="BA337" i="39"/>
  <c r="AX337" i="39"/>
  <c r="AY337" i="39" s="1"/>
  <c r="AW337" i="39"/>
  <c r="AU337" i="39"/>
  <c r="AF337" i="39"/>
  <c r="AD337" i="39"/>
  <c r="BA336" i="39"/>
  <c r="AX336" i="39"/>
  <c r="BB336" i="39" s="1"/>
  <c r="BC336" i="39" s="1"/>
  <c r="BD336" i="39" s="1"/>
  <c r="AW336" i="39"/>
  <c r="AU336" i="39"/>
  <c r="AF336" i="39"/>
  <c r="AD336" i="39"/>
  <c r="BA335" i="39"/>
  <c r="AX335" i="39"/>
  <c r="BB335" i="39" s="1"/>
  <c r="BC335" i="39" s="1"/>
  <c r="BD335" i="39" s="1"/>
  <c r="AW335" i="39"/>
  <c r="AU335" i="39"/>
  <c r="AD335" i="39"/>
  <c r="BA334" i="39"/>
  <c r="AX334" i="39"/>
  <c r="BB334" i="39" s="1"/>
  <c r="BC334" i="39" s="1"/>
  <c r="BD334" i="39" s="1"/>
  <c r="AW334" i="39"/>
  <c r="AU334" i="39"/>
  <c r="AD334" i="39"/>
  <c r="BA333" i="39"/>
  <c r="AX333" i="39"/>
  <c r="BB333" i="39" s="1"/>
  <c r="BC333" i="39" s="1"/>
  <c r="BD333" i="39" s="1"/>
  <c r="AW333" i="39"/>
  <c r="AU333" i="39"/>
  <c r="AD333" i="39"/>
  <c r="BA331" i="39"/>
  <c r="AX331" i="39"/>
  <c r="BB331" i="39" s="1"/>
  <c r="BC331" i="39" s="1"/>
  <c r="BD331" i="39" s="1"/>
  <c r="AW331" i="39"/>
  <c r="AU331" i="39"/>
  <c r="AD331" i="39"/>
  <c r="BA330" i="39"/>
  <c r="AX330" i="39"/>
  <c r="BB330" i="39" s="1"/>
  <c r="BC330" i="39" s="1"/>
  <c r="BD330" i="39" s="1"/>
  <c r="AW330" i="39"/>
  <c r="AU330" i="39"/>
  <c r="AF330" i="39"/>
  <c r="AD330" i="39"/>
  <c r="BA329" i="39"/>
  <c r="AX329" i="39"/>
  <c r="BB329" i="39" s="1"/>
  <c r="BC329" i="39" s="1"/>
  <c r="BD329" i="39" s="1"/>
  <c r="AW329" i="39"/>
  <c r="AU329" i="39"/>
  <c r="AF329" i="39"/>
  <c r="BA328" i="39"/>
  <c r="AX328" i="39"/>
  <c r="AY328" i="39" s="1"/>
  <c r="AW328" i="39"/>
  <c r="AU328" i="39"/>
  <c r="BA327" i="39"/>
  <c r="AX327" i="39"/>
  <c r="AY327" i="39" s="1"/>
  <c r="AW327" i="39"/>
  <c r="AU327" i="39"/>
  <c r="AF327" i="39"/>
  <c r="AD327" i="39"/>
  <c r="BA326" i="39"/>
  <c r="AX326" i="39"/>
  <c r="AY326" i="39" s="1"/>
  <c r="AW326" i="39"/>
  <c r="AU326" i="39"/>
  <c r="AF326" i="39"/>
  <c r="BA325" i="39"/>
  <c r="AX325" i="39"/>
  <c r="AY325" i="39" s="1"/>
  <c r="AW325" i="39"/>
  <c r="AU325" i="39"/>
  <c r="AF325" i="39"/>
  <c r="BA324" i="39"/>
  <c r="AX324" i="39"/>
  <c r="BB324" i="39" s="1"/>
  <c r="BC324" i="39" s="1"/>
  <c r="BD324" i="39" s="1"/>
  <c r="AW324" i="39"/>
  <c r="AU324" i="39"/>
  <c r="AF324" i="39"/>
  <c r="AD324" i="39"/>
  <c r="BA323" i="39"/>
  <c r="AX323" i="39"/>
  <c r="BB323" i="39" s="1"/>
  <c r="BC323" i="39" s="1"/>
  <c r="BD323" i="39" s="1"/>
  <c r="AW323" i="39"/>
  <c r="AU323" i="39"/>
  <c r="AD323" i="39"/>
  <c r="BA321" i="39"/>
  <c r="AX321" i="39"/>
  <c r="BB321" i="39" s="1"/>
  <c r="BC321" i="39" s="1"/>
  <c r="BD321" i="39" s="1"/>
  <c r="AW321" i="39"/>
  <c r="AU321" i="39"/>
  <c r="AD321" i="39"/>
  <c r="BA320" i="39"/>
  <c r="AX320" i="39"/>
  <c r="BB320" i="39" s="1"/>
  <c r="BC320" i="39" s="1"/>
  <c r="BD320" i="39" s="1"/>
  <c r="AW320" i="39"/>
  <c r="AU320" i="39"/>
  <c r="AD320" i="39"/>
  <c r="BA319" i="39"/>
  <c r="AX319" i="39"/>
  <c r="BB319" i="39" s="1"/>
  <c r="BC319" i="39" s="1"/>
  <c r="BD319" i="39" s="1"/>
  <c r="AW319" i="39"/>
  <c r="AU319" i="39"/>
  <c r="AD319" i="39"/>
  <c r="BA318" i="39"/>
  <c r="AX318" i="39"/>
  <c r="BB318" i="39" s="1"/>
  <c r="BC318" i="39" s="1"/>
  <c r="BD318" i="39" s="1"/>
  <c r="AW318" i="39"/>
  <c r="AU318" i="39"/>
  <c r="AF318" i="39"/>
  <c r="AD318" i="39"/>
  <c r="BA317" i="39"/>
  <c r="AX317" i="39"/>
  <c r="BB317" i="39" s="1"/>
  <c r="BC317" i="39" s="1"/>
  <c r="BD317" i="39" s="1"/>
  <c r="AW317" i="39"/>
  <c r="AU317" i="39"/>
  <c r="AF317" i="39"/>
  <c r="AD317" i="39"/>
  <c r="BA316" i="39"/>
  <c r="AX316" i="39"/>
  <c r="BB316" i="39" s="1"/>
  <c r="BC316" i="39" s="1"/>
  <c r="BD316" i="39" s="1"/>
  <c r="AW316" i="39"/>
  <c r="AU316" i="39"/>
  <c r="AD316" i="39"/>
  <c r="BA315" i="39"/>
  <c r="AX315" i="39"/>
  <c r="BB315" i="39" s="1"/>
  <c r="BC315" i="39" s="1"/>
  <c r="BD315" i="39" s="1"/>
  <c r="AW315" i="39"/>
  <c r="AU315" i="39"/>
  <c r="AF315" i="39"/>
  <c r="BA314" i="39"/>
  <c r="AX314" i="39"/>
  <c r="BB314" i="39" s="1"/>
  <c r="BC314" i="39" s="1"/>
  <c r="BD314" i="39" s="1"/>
  <c r="AW314" i="39"/>
  <c r="AU314" i="39"/>
  <c r="AF314" i="39"/>
  <c r="BA313" i="39"/>
  <c r="AX313" i="39"/>
  <c r="AY313" i="39" s="1"/>
  <c r="AW313" i="39"/>
  <c r="AU313" i="39"/>
  <c r="AF313" i="39"/>
  <c r="BA301" i="39"/>
  <c r="AX301" i="39"/>
  <c r="BB301" i="39" s="1"/>
  <c r="BC301" i="39" s="1"/>
  <c r="BD301" i="39" s="1"/>
  <c r="AW301" i="39"/>
  <c r="AU301" i="39"/>
  <c r="AF301" i="39"/>
  <c r="AD301" i="39"/>
  <c r="BA300" i="39"/>
  <c r="AX300" i="39"/>
  <c r="BB300" i="39" s="1"/>
  <c r="BC300" i="39" s="1"/>
  <c r="BD300" i="39" s="1"/>
  <c r="AW300" i="39"/>
  <c r="AU300" i="39"/>
  <c r="AD300" i="39"/>
  <c r="BA299" i="39"/>
  <c r="AX299" i="39"/>
  <c r="BB299" i="39" s="1"/>
  <c r="BC299" i="39" s="1"/>
  <c r="BD299" i="39" s="1"/>
  <c r="AW299" i="39"/>
  <c r="AU299" i="39"/>
  <c r="AD299" i="39"/>
  <c r="BA298" i="39"/>
  <c r="AX298" i="39"/>
  <c r="BB298" i="39" s="1"/>
  <c r="BC298" i="39" s="1"/>
  <c r="BD298" i="39" s="1"/>
  <c r="AW298" i="39"/>
  <c r="AU298" i="39"/>
  <c r="AD298" i="39"/>
  <c r="BA296" i="39"/>
  <c r="AX296" i="39"/>
  <c r="BB296" i="39" s="1"/>
  <c r="BC296" i="39" s="1"/>
  <c r="BD296" i="39" s="1"/>
  <c r="AW296" i="39"/>
  <c r="AU296" i="39"/>
  <c r="AD296" i="39"/>
  <c r="BA295" i="39"/>
  <c r="AX295" i="39"/>
  <c r="BB295" i="39" s="1"/>
  <c r="BC295" i="39" s="1"/>
  <c r="BD295" i="39" s="1"/>
  <c r="AW295" i="39"/>
  <c r="AU295" i="39"/>
  <c r="AF295" i="39"/>
  <c r="AD295" i="39"/>
  <c r="BA294" i="39"/>
  <c r="AX294" i="39"/>
  <c r="AY294" i="39" s="1"/>
  <c r="AW294" i="39"/>
  <c r="AU294" i="39"/>
  <c r="AF294" i="39"/>
  <c r="AD294" i="39"/>
  <c r="BA293" i="39"/>
  <c r="AX293" i="39"/>
  <c r="AY293" i="39" s="1"/>
  <c r="AW293" i="39"/>
  <c r="AU293" i="39"/>
  <c r="BA292" i="39"/>
  <c r="AX292" i="39"/>
  <c r="AY292" i="39" s="1"/>
  <c r="AW292" i="39"/>
  <c r="AU292" i="39"/>
  <c r="AF292" i="39"/>
  <c r="BA291" i="39"/>
  <c r="AX291" i="39"/>
  <c r="AY291" i="39" s="1"/>
  <c r="AW291" i="39"/>
  <c r="AU291" i="39"/>
  <c r="AF291" i="39"/>
  <c r="BA290" i="39"/>
  <c r="AX290" i="39"/>
  <c r="BB290" i="39" s="1"/>
  <c r="BC290" i="39" s="1"/>
  <c r="BD290" i="39" s="1"/>
  <c r="AW290" i="39"/>
  <c r="AU290" i="39"/>
  <c r="AF290" i="39"/>
  <c r="AD290" i="39"/>
  <c r="BA289" i="39"/>
  <c r="AX289" i="39"/>
  <c r="BB289" i="39" s="1"/>
  <c r="BC289" i="39" s="1"/>
  <c r="BD289" i="39" s="1"/>
  <c r="AW289" i="39"/>
  <c r="AU289" i="39"/>
  <c r="AD289" i="39"/>
  <c r="BA288" i="39"/>
  <c r="AX288" i="39"/>
  <c r="BB288" i="39" s="1"/>
  <c r="BC288" i="39" s="1"/>
  <c r="BD288" i="39" s="1"/>
  <c r="AW288" i="39"/>
  <c r="AU288" i="39"/>
  <c r="AD288" i="39"/>
  <c r="BA286" i="39"/>
  <c r="AX286" i="39"/>
  <c r="BB286" i="39" s="1"/>
  <c r="BC286" i="39" s="1"/>
  <c r="BD286" i="39" s="1"/>
  <c r="AW286" i="39"/>
  <c r="AU286" i="39"/>
  <c r="BA285" i="39"/>
  <c r="AX285" i="39"/>
  <c r="BB285" i="39" s="1"/>
  <c r="BC285" i="39" s="1"/>
  <c r="BD285" i="39" s="1"/>
  <c r="AW285" i="39"/>
  <c r="AU285" i="39"/>
  <c r="AD285" i="39"/>
  <c r="BA284" i="39"/>
  <c r="AX284" i="39"/>
  <c r="BB284" i="39" s="1"/>
  <c r="BC284" i="39" s="1"/>
  <c r="BD284" i="39" s="1"/>
  <c r="AW284" i="39"/>
  <c r="AU284" i="39"/>
  <c r="AF284" i="39"/>
  <c r="AD284" i="39"/>
  <c r="BA283" i="39"/>
  <c r="AX283" i="39"/>
  <c r="BB283" i="39" s="1"/>
  <c r="BC283" i="39" s="1"/>
  <c r="BD283" i="39" s="1"/>
  <c r="AW283" i="39"/>
  <c r="AU283" i="39"/>
  <c r="AF283" i="39"/>
  <c r="AD283" i="39"/>
  <c r="BA282" i="39"/>
  <c r="AX282" i="39"/>
  <c r="BB282" i="39" s="1"/>
  <c r="BC282" i="39" s="1"/>
  <c r="BD282" i="39" s="1"/>
  <c r="AW282" i="39"/>
  <c r="AU282" i="39"/>
  <c r="AD282" i="39"/>
  <c r="BA281" i="39"/>
  <c r="AX281" i="39"/>
  <c r="BB281" i="39" s="1"/>
  <c r="BC281" i="39" s="1"/>
  <c r="BD281" i="39" s="1"/>
  <c r="AW281" i="39"/>
  <c r="AU281" i="39"/>
  <c r="AF281" i="39"/>
  <c r="BA280" i="39"/>
  <c r="AX280" i="39"/>
  <c r="BB280" i="39" s="1"/>
  <c r="BC280" i="39" s="1"/>
  <c r="BD280" i="39" s="1"/>
  <c r="AW280" i="39"/>
  <c r="AU280" i="39"/>
  <c r="AF280" i="39"/>
  <c r="AD280" i="39"/>
  <c r="BA278" i="39"/>
  <c r="AX278" i="39"/>
  <c r="BB278" i="39" s="1"/>
  <c r="BC278" i="39" s="1"/>
  <c r="BD278" i="39" s="1"/>
  <c r="AW278" i="39"/>
  <c r="AU278" i="39"/>
  <c r="AF278" i="39"/>
  <c r="AD278" i="39"/>
  <c r="BA275" i="39"/>
  <c r="AX275" i="39"/>
  <c r="BB275" i="39" s="1"/>
  <c r="BC275" i="39" s="1"/>
  <c r="BD275" i="39" s="1"/>
  <c r="AW275" i="39"/>
  <c r="AU275" i="39"/>
  <c r="AF275" i="39"/>
  <c r="AD275" i="39"/>
  <c r="BA269" i="39"/>
  <c r="AX269" i="39"/>
  <c r="AY269" i="39" s="1"/>
  <c r="AW269" i="39"/>
  <c r="AU269" i="39"/>
  <c r="AF269" i="39"/>
  <c r="AD269" i="39"/>
  <c r="BA265" i="39"/>
  <c r="AX265" i="39"/>
  <c r="BB265" i="39" s="1"/>
  <c r="BC265" i="39" s="1"/>
  <c r="BD265" i="39" s="1"/>
  <c r="AW265" i="39"/>
  <c r="AU265" i="39"/>
  <c r="AF265" i="39"/>
  <c r="AD265" i="39"/>
  <c r="BA259" i="39"/>
  <c r="AX259" i="39"/>
  <c r="BB259" i="39" s="1"/>
  <c r="BC259" i="39" s="1"/>
  <c r="BD259" i="39" s="1"/>
  <c r="AW259" i="39"/>
  <c r="AU259" i="39"/>
  <c r="AF259" i="39"/>
  <c r="AD259" i="39"/>
  <c r="BA251" i="39"/>
  <c r="AX251" i="39"/>
  <c r="BB251" i="39" s="1"/>
  <c r="BC251" i="39" s="1"/>
  <c r="BD251" i="39" s="1"/>
  <c r="AW251" i="39"/>
  <c r="AU251" i="39"/>
  <c r="AF251" i="39"/>
  <c r="AD251" i="39"/>
  <c r="BA244" i="39"/>
  <c r="AX244" i="39"/>
  <c r="BB244" i="39" s="1"/>
  <c r="BC244" i="39" s="1"/>
  <c r="BD244" i="39" s="1"/>
  <c r="AW244" i="39"/>
  <c r="AU244" i="39"/>
  <c r="AD244" i="39"/>
  <c r="BA238" i="39"/>
  <c r="AX238" i="39"/>
  <c r="BB238" i="39" s="1"/>
  <c r="BC238" i="39" s="1"/>
  <c r="BD238" i="39" s="1"/>
  <c r="AW238" i="39"/>
  <c r="AU238" i="39"/>
  <c r="AD238" i="39"/>
  <c r="BA233" i="39"/>
  <c r="AX233" i="39"/>
  <c r="BB233" i="39" s="1"/>
  <c r="BC233" i="39" s="1"/>
  <c r="BD233" i="39" s="1"/>
  <c r="AW233" i="39"/>
  <c r="AU233" i="39"/>
  <c r="AF233" i="39"/>
  <c r="BA227" i="39"/>
  <c r="AX227" i="39"/>
  <c r="AY227" i="39" s="1"/>
  <c r="AW227" i="39"/>
  <c r="AU227" i="39"/>
  <c r="AF227" i="39"/>
  <c r="AD227" i="39"/>
  <c r="BA220" i="39"/>
  <c r="AX220" i="39"/>
  <c r="BB220" i="39" s="1"/>
  <c r="BC220" i="39" s="1"/>
  <c r="BD220" i="39" s="1"/>
  <c r="AW220" i="39"/>
  <c r="AU220" i="39"/>
  <c r="AD220" i="39"/>
  <c r="BA215" i="39"/>
  <c r="AX215" i="39"/>
  <c r="BB215" i="39" s="1"/>
  <c r="BC215" i="39" s="1"/>
  <c r="BD215" i="39" s="1"/>
  <c r="AW215" i="39"/>
  <c r="AU215" i="39"/>
  <c r="AF215" i="39"/>
  <c r="AD215" i="39"/>
  <c r="BA208" i="39"/>
  <c r="AX208" i="39"/>
  <c r="BB208" i="39" s="1"/>
  <c r="BC208" i="39" s="1"/>
  <c r="BD208" i="39" s="1"/>
  <c r="AW208" i="39"/>
  <c r="AU208" i="39"/>
  <c r="BA201" i="39"/>
  <c r="AX201" i="39"/>
  <c r="BB201" i="39" s="1"/>
  <c r="BC201" i="39" s="1"/>
  <c r="BD201" i="39" s="1"/>
  <c r="AW201" i="39"/>
  <c r="AU201" i="39"/>
  <c r="AF201" i="39"/>
  <c r="AD201" i="39"/>
  <c r="BA195" i="39"/>
  <c r="AX195" i="39"/>
  <c r="BB195" i="39" s="1"/>
  <c r="BC195" i="39" s="1"/>
  <c r="BD195" i="39" s="1"/>
  <c r="AW195" i="39"/>
  <c r="AU195" i="39"/>
  <c r="AF195" i="39"/>
  <c r="AD195" i="39"/>
  <c r="BA189" i="39"/>
  <c r="AX189" i="39"/>
  <c r="BB189" i="39" s="1"/>
  <c r="BC189" i="39" s="1"/>
  <c r="BD189" i="39" s="1"/>
  <c r="AW189" i="39"/>
  <c r="AU189" i="39"/>
  <c r="AF189" i="39"/>
  <c r="AD189" i="39"/>
  <c r="BA173" i="39"/>
  <c r="AX173" i="39"/>
  <c r="BB173" i="39" s="1"/>
  <c r="BC173" i="39" s="1"/>
  <c r="BD173" i="39" s="1"/>
  <c r="AW173" i="39"/>
  <c r="AF173" i="39"/>
  <c r="BA172" i="39"/>
  <c r="AX172" i="39"/>
  <c r="AY172" i="39" s="1"/>
  <c r="AW172" i="39"/>
  <c r="AU172" i="39"/>
  <c r="AF172" i="39"/>
  <c r="AD172" i="39"/>
  <c r="BA171" i="39"/>
  <c r="AX171" i="39"/>
  <c r="BB171" i="39" s="1"/>
  <c r="BC171" i="39" s="1"/>
  <c r="BD171" i="39" s="1"/>
  <c r="AW171" i="39"/>
  <c r="AU171" i="39"/>
  <c r="AF171" i="39"/>
  <c r="BA170" i="39"/>
  <c r="AX170" i="39"/>
  <c r="BB170" i="39" s="1"/>
  <c r="BC170" i="39" s="1"/>
  <c r="BD170" i="39" s="1"/>
  <c r="AW170" i="39"/>
  <c r="AU170" i="39"/>
  <c r="AF170" i="39"/>
  <c r="BA169" i="39"/>
  <c r="AX169" i="39"/>
  <c r="AY169" i="39" s="1"/>
  <c r="AW169" i="39"/>
  <c r="AU169" i="39"/>
  <c r="AF169" i="39"/>
  <c r="AD169" i="39"/>
  <c r="BA168" i="39"/>
  <c r="AX168" i="39"/>
  <c r="BB168" i="39" s="1"/>
  <c r="BC168" i="39" s="1"/>
  <c r="BD168" i="39" s="1"/>
  <c r="AW168" i="39"/>
  <c r="AU168" i="39"/>
  <c r="AF168" i="39"/>
  <c r="AD168" i="39"/>
  <c r="BA167" i="39"/>
  <c r="AX167" i="39"/>
  <c r="BB167" i="39" s="1"/>
  <c r="BC167" i="39" s="1"/>
  <c r="BD167" i="39" s="1"/>
  <c r="AW167" i="39"/>
  <c r="AU167" i="39"/>
  <c r="AF167" i="39"/>
  <c r="AD167" i="39"/>
  <c r="BA166" i="39"/>
  <c r="AX166" i="39"/>
  <c r="BB166" i="39" s="1"/>
  <c r="BC166" i="39" s="1"/>
  <c r="BD166" i="39" s="1"/>
  <c r="AW166" i="39"/>
  <c r="AU166" i="39"/>
  <c r="AF166" i="39"/>
  <c r="AD166" i="39"/>
  <c r="BA165" i="39"/>
  <c r="AX165" i="39"/>
  <c r="BB165" i="39" s="1"/>
  <c r="BC165" i="39" s="1"/>
  <c r="BD165" i="39" s="1"/>
  <c r="AW165" i="39"/>
  <c r="AU165" i="39"/>
  <c r="AF165" i="39"/>
  <c r="AD165" i="39"/>
  <c r="BA159" i="39"/>
  <c r="AX159" i="39"/>
  <c r="BB159" i="39" s="1"/>
  <c r="BC159" i="39" s="1"/>
  <c r="BD159" i="39" s="1"/>
  <c r="AW159" i="39"/>
  <c r="AU159" i="39"/>
  <c r="AF159" i="39"/>
  <c r="AD159" i="39"/>
  <c r="BA156" i="39"/>
  <c r="AX156" i="39"/>
  <c r="BB156" i="39" s="1"/>
  <c r="BC156" i="39" s="1"/>
  <c r="BD156" i="39" s="1"/>
  <c r="AW156" i="39"/>
  <c r="AU156" i="39"/>
  <c r="AF156" i="39"/>
  <c r="AD156" i="39"/>
  <c r="BA164" i="39"/>
  <c r="AX164" i="39"/>
  <c r="BB164" i="39" s="1"/>
  <c r="BC164" i="39" s="1"/>
  <c r="BD164" i="39" s="1"/>
  <c r="AW164" i="39"/>
  <c r="AU164" i="39"/>
  <c r="AF164" i="39"/>
  <c r="AD164" i="39"/>
  <c r="BA163" i="39"/>
  <c r="AX163" i="39"/>
  <c r="AY163" i="39" s="1"/>
  <c r="AW163" i="39"/>
  <c r="AU163" i="39"/>
  <c r="AF163" i="39"/>
  <c r="AD163" i="39"/>
  <c r="BA162" i="39"/>
  <c r="AX162" i="39"/>
  <c r="BB162" i="39" s="1"/>
  <c r="BC162" i="39" s="1"/>
  <c r="BD162" i="39" s="1"/>
  <c r="AW162" i="39"/>
  <c r="AU162" i="39"/>
  <c r="AF162" i="39"/>
  <c r="AD162" i="39"/>
  <c r="BA161" i="39"/>
  <c r="AX161" i="39"/>
  <c r="BB161" i="39" s="1"/>
  <c r="BC161" i="39" s="1"/>
  <c r="BD161" i="39" s="1"/>
  <c r="AW161" i="39"/>
  <c r="AU161" i="39"/>
  <c r="AF161" i="39"/>
  <c r="BA160" i="39"/>
  <c r="AX160" i="39"/>
  <c r="AY160" i="39" s="1"/>
  <c r="AW160" i="39"/>
  <c r="AU160" i="39"/>
  <c r="AF160" i="39"/>
  <c r="AD160" i="39"/>
  <c r="BA158" i="39"/>
  <c r="AX158" i="39"/>
  <c r="BB158" i="39" s="1"/>
  <c r="BC158" i="39" s="1"/>
  <c r="BD158" i="39" s="1"/>
  <c r="AW158" i="39"/>
  <c r="AU158" i="39"/>
  <c r="AF158" i="39"/>
  <c r="BA157" i="39"/>
  <c r="AX157" i="39"/>
  <c r="AY157" i="39" s="1"/>
  <c r="AW157" i="39"/>
  <c r="AU157" i="39"/>
  <c r="AF157" i="39"/>
  <c r="AD157" i="39"/>
  <c r="BA155" i="39"/>
  <c r="AX155" i="39"/>
  <c r="AY155" i="39" s="1"/>
  <c r="AW155" i="39"/>
  <c r="AU155" i="39"/>
  <c r="AF155" i="39"/>
  <c r="AD578" i="39" l="1"/>
  <c r="AD569" i="39"/>
  <c r="BB572" i="39"/>
  <c r="BC572" i="39" s="1"/>
  <c r="BD572" i="39" s="1"/>
  <c r="AY568" i="39"/>
  <c r="AY579" i="39"/>
  <c r="AY571" i="39"/>
  <c r="BB574" i="39"/>
  <c r="BC574" i="39" s="1"/>
  <c r="BD574" i="39" s="1"/>
  <c r="AD571" i="39"/>
  <c r="BB578" i="39"/>
  <c r="BC578" i="39" s="1"/>
  <c r="BD578" i="39" s="1"/>
  <c r="BB575" i="39"/>
  <c r="BC575" i="39" s="1"/>
  <c r="BD575" i="39" s="1"/>
  <c r="AD574" i="39"/>
  <c r="BB577" i="39"/>
  <c r="BC577" i="39" s="1"/>
  <c r="BD577" i="39" s="1"/>
  <c r="AD575" i="39"/>
  <c r="BB573" i="39"/>
  <c r="BC573" i="39" s="1"/>
  <c r="BD573" i="39" s="1"/>
  <c r="AD573" i="39"/>
  <c r="AD577" i="39"/>
  <c r="BB569" i="39"/>
  <c r="BC569" i="39" s="1"/>
  <c r="BD569" i="39" s="1"/>
  <c r="AD570" i="39"/>
  <c r="BB570" i="39"/>
  <c r="BC570" i="39" s="1"/>
  <c r="BD570" i="39" s="1"/>
  <c r="AY567" i="39"/>
  <c r="BB337" i="39"/>
  <c r="BC337" i="39" s="1"/>
  <c r="BD337" i="39" s="1"/>
  <c r="BB341" i="39"/>
  <c r="BC341" i="39" s="1"/>
  <c r="BD341" i="39" s="1"/>
  <c r="AY340" i="39"/>
  <c r="AY338" i="39"/>
  <c r="AY334" i="39"/>
  <c r="AY343" i="39"/>
  <c r="AY344" i="39"/>
  <c r="AY345" i="39"/>
  <c r="AY346" i="39"/>
  <c r="AY347" i="39"/>
  <c r="BB342" i="39"/>
  <c r="BC342" i="39" s="1"/>
  <c r="BD342" i="39" s="1"/>
  <c r="AD343" i="39"/>
  <c r="AY348" i="39"/>
  <c r="AD325" i="39"/>
  <c r="AY330" i="39"/>
  <c r="BB326" i="39"/>
  <c r="BC326" i="39" s="1"/>
  <c r="BD326" i="39" s="1"/>
  <c r="AD315" i="39"/>
  <c r="AY331" i="39"/>
  <c r="AD329" i="39"/>
  <c r="AY333" i="39"/>
  <c r="AY335" i="39"/>
  <c r="AD326" i="39"/>
  <c r="BB325" i="39"/>
  <c r="BC325" i="39" s="1"/>
  <c r="BD325" i="39" s="1"/>
  <c r="BB327" i="39"/>
  <c r="BC327" i="39" s="1"/>
  <c r="BD327" i="39" s="1"/>
  <c r="AD328" i="39"/>
  <c r="BB328" i="39"/>
  <c r="BC328" i="39" s="1"/>
  <c r="BD328" i="39" s="1"/>
  <c r="AY329" i="39"/>
  <c r="AY336" i="39"/>
  <c r="AY315" i="39"/>
  <c r="AY319" i="39"/>
  <c r="AY321" i="39"/>
  <c r="AD313" i="39"/>
  <c r="BB313" i="39"/>
  <c r="BC313" i="39" s="1"/>
  <c r="BD313" i="39" s="1"/>
  <c r="AY320" i="39"/>
  <c r="AY314" i="39"/>
  <c r="AY318" i="39"/>
  <c r="AY323" i="39"/>
  <c r="AY316" i="39"/>
  <c r="AD314" i="39"/>
  <c r="AY317" i="39"/>
  <c r="AY288" i="39"/>
  <c r="BB293" i="39"/>
  <c r="BC293" i="39" s="1"/>
  <c r="BD293" i="39" s="1"/>
  <c r="AY324" i="39"/>
  <c r="BB292" i="39"/>
  <c r="BC292" i="39" s="1"/>
  <c r="BD292" i="39" s="1"/>
  <c r="AD292" i="39"/>
  <c r="AD286" i="39"/>
  <c r="AD291" i="39"/>
  <c r="BB291" i="39"/>
  <c r="BC291" i="39" s="1"/>
  <c r="BD291" i="39" s="1"/>
  <c r="AD293" i="39"/>
  <c r="AY295" i="39"/>
  <c r="AY296" i="39"/>
  <c r="AY298" i="39"/>
  <c r="AY299" i="39"/>
  <c r="AY300" i="39"/>
  <c r="BB294" i="39"/>
  <c r="BC294" i="39" s="1"/>
  <c r="BD294" i="39" s="1"/>
  <c r="AY301" i="39"/>
  <c r="AY285" i="39"/>
  <c r="AY283" i="39"/>
  <c r="AY284" i="39"/>
  <c r="AY286" i="39"/>
  <c r="AY289" i="39"/>
  <c r="AY280" i="39"/>
  <c r="AY281" i="39"/>
  <c r="AY282" i="39"/>
  <c r="AD281" i="39"/>
  <c r="AY290" i="39"/>
  <c r="AY278" i="39"/>
  <c r="AY275" i="39"/>
  <c r="BB269" i="39"/>
  <c r="BC269" i="39" s="1"/>
  <c r="BD269" i="39" s="1"/>
  <c r="AY265" i="39"/>
  <c r="AY259" i="39"/>
  <c r="AY251" i="39"/>
  <c r="AY244" i="39"/>
  <c r="AY238" i="39"/>
  <c r="AD233" i="39"/>
  <c r="AY233" i="39"/>
  <c r="BB227" i="39"/>
  <c r="BC227" i="39" s="1"/>
  <c r="BD227" i="39" s="1"/>
  <c r="AD208" i="39"/>
  <c r="AY220" i="39"/>
  <c r="AY215" i="39"/>
  <c r="AY208" i="39"/>
  <c r="AY201" i="39"/>
  <c r="AY195" i="39"/>
  <c r="AY189" i="39"/>
  <c r="BB169" i="39"/>
  <c r="BC169" i="39" s="1"/>
  <c r="BD169" i="39" s="1"/>
  <c r="AY173" i="39"/>
  <c r="AY166" i="39"/>
  <c r="AY167" i="39"/>
  <c r="BB172" i="39"/>
  <c r="BC172" i="39" s="1"/>
  <c r="BD172" i="39" s="1"/>
  <c r="AY170" i="39"/>
  <c r="AD170" i="39"/>
  <c r="AY171" i="39"/>
  <c r="AD173" i="39"/>
  <c r="AY165" i="39"/>
  <c r="AD171" i="39"/>
  <c r="AY168" i="39"/>
  <c r="AY159" i="39"/>
  <c r="AD155" i="39"/>
  <c r="AY156" i="39"/>
  <c r="BB155" i="39"/>
  <c r="BC155" i="39" s="1"/>
  <c r="BD155" i="39" s="1"/>
  <c r="AY158" i="39"/>
  <c r="BB163" i="39"/>
  <c r="BC163" i="39" s="1"/>
  <c r="BD163" i="39" s="1"/>
  <c r="AY161" i="39"/>
  <c r="BB160" i="39"/>
  <c r="BC160" i="39" s="1"/>
  <c r="BD160" i="39" s="1"/>
  <c r="AD161" i="39"/>
  <c r="AY162" i="39"/>
  <c r="BB157" i="39"/>
  <c r="BC157" i="39" s="1"/>
  <c r="BD157" i="39" s="1"/>
  <c r="AD158" i="39"/>
  <c r="AY164" i="39"/>
  <c r="AD8" i="39" l="1"/>
  <c r="AD14" i="39"/>
  <c r="AD18" i="39"/>
  <c r="AD19" i="39"/>
  <c r="AD22" i="39"/>
  <c r="AD23" i="39"/>
  <c r="AD27" i="39"/>
  <c r="AD30" i="39"/>
  <c r="AD32" i="39"/>
  <c r="AD34" i="39"/>
  <c r="AD35" i="39"/>
  <c r="AD36" i="39"/>
  <c r="AD43" i="39"/>
  <c r="AD44" i="39"/>
  <c r="AD46" i="39"/>
  <c r="AD48" i="39"/>
  <c r="AD49" i="39"/>
  <c r="AD53" i="39"/>
  <c r="AD55" i="39"/>
  <c r="AD57" i="39"/>
  <c r="AD58" i="39"/>
  <c r="AD61" i="39"/>
  <c r="AD66" i="39"/>
  <c r="AD68" i="39"/>
  <c r="AD72" i="39"/>
  <c r="AD76" i="39"/>
  <c r="AD77" i="39"/>
  <c r="AD79" i="39"/>
  <c r="AD81" i="39"/>
  <c r="AD97" i="39"/>
  <c r="AD99" i="39"/>
  <c r="AD102" i="39"/>
  <c r="AD103" i="39"/>
  <c r="AD105" i="39"/>
  <c r="AD106" i="39"/>
  <c r="AD109" i="39"/>
  <c r="AD111" i="39"/>
  <c r="AD113" i="39"/>
  <c r="AD114" i="39"/>
  <c r="AD115" i="39"/>
  <c r="AD117" i="39"/>
  <c r="AD118" i="39"/>
  <c r="AD122" i="39"/>
  <c r="AD123" i="39"/>
  <c r="AD125" i="39"/>
  <c r="AD126" i="39"/>
  <c r="AD127" i="39"/>
  <c r="AD129" i="39"/>
  <c r="AD131" i="39"/>
  <c r="AD134" i="39"/>
  <c r="AD135" i="39"/>
  <c r="AD137" i="39"/>
  <c r="AD138" i="39"/>
  <c r="AD141" i="39"/>
  <c r="AD143" i="39"/>
  <c r="AD145" i="39"/>
  <c r="AD146" i="39"/>
  <c r="AD148" i="39"/>
  <c r="AD149" i="39"/>
  <c r="AD153" i="39"/>
  <c r="AD154" i="39"/>
  <c r="AD182" i="39"/>
  <c r="AD183" i="39"/>
  <c r="AD184" i="39"/>
  <c r="AD186" i="39"/>
  <c r="AD188" i="39"/>
  <c r="AD193" i="39"/>
  <c r="AD194" i="39"/>
  <c r="AD197" i="39"/>
  <c r="AD199" i="39"/>
  <c r="AD203" i="39"/>
  <c r="AD206" i="39"/>
  <c r="AD209" i="39"/>
  <c r="AD210" i="39"/>
  <c r="AD212" i="39"/>
  <c r="AD214" i="39"/>
  <c r="AD216" i="39"/>
  <c r="AD222" i="39"/>
  <c r="AD224" i="39"/>
  <c r="AD226" i="39"/>
  <c r="AD228" i="39"/>
  <c r="AD230" i="39"/>
  <c r="AD232" i="39"/>
  <c r="AD236" i="39"/>
  <c r="AD242" i="39"/>
  <c r="AD245" i="39"/>
  <c r="AD246" i="39"/>
  <c r="AD250" i="39"/>
  <c r="AD254" i="39"/>
  <c r="AD256" i="39"/>
  <c r="AD260" i="39"/>
  <c r="AD262" i="39"/>
  <c r="AD263" i="39"/>
  <c r="AD270" i="39"/>
  <c r="AD272" i="39"/>
  <c r="AD274" i="39"/>
  <c r="AD276" i="39"/>
  <c r="AD279" i="39"/>
  <c r="AD351" i="39"/>
  <c r="AD353" i="39"/>
  <c r="AD354" i="39"/>
  <c r="AD355" i="39"/>
  <c r="AD356" i="39"/>
  <c r="AD359" i="39"/>
  <c r="AD360" i="39"/>
  <c r="AD364" i="39"/>
  <c r="AD366" i="39"/>
  <c r="AD367" i="39"/>
  <c r="AD370" i="39"/>
  <c r="AD371" i="39"/>
  <c r="AD373" i="39"/>
  <c r="AD375" i="39"/>
  <c r="AD379" i="39"/>
  <c r="AD380" i="39"/>
  <c r="AD381" i="39"/>
  <c r="AD386" i="39"/>
  <c r="AD387" i="39"/>
  <c r="AD388" i="39"/>
  <c r="AD391" i="39"/>
  <c r="AD392" i="39"/>
  <c r="AD396" i="39"/>
  <c r="AD398" i="39"/>
  <c r="AD400" i="39"/>
  <c r="AD401" i="39"/>
  <c r="AD405" i="39"/>
  <c r="AD407" i="39"/>
  <c r="AD408" i="39"/>
  <c r="AD409" i="39"/>
  <c r="AD411" i="39"/>
  <c r="AD412" i="39"/>
  <c r="AD415" i="39"/>
  <c r="AD416" i="39"/>
  <c r="AD417" i="39"/>
  <c r="AD419" i="39"/>
  <c r="AD420" i="39"/>
  <c r="AD421" i="39"/>
  <c r="AD423" i="39"/>
  <c r="AD424" i="39"/>
  <c r="AD426" i="39"/>
  <c r="AD429" i="39"/>
  <c r="AD430" i="39"/>
  <c r="AD431" i="39"/>
  <c r="AD433" i="39"/>
  <c r="AD434" i="39"/>
  <c r="AD435" i="39"/>
  <c r="AD441" i="39"/>
  <c r="AD442" i="39"/>
  <c r="AD443" i="39"/>
  <c r="AD445" i="39"/>
  <c r="AD446" i="39"/>
  <c r="AD447" i="39"/>
  <c r="AD449" i="39"/>
  <c r="AD450" i="39"/>
  <c r="AD451" i="39"/>
  <c r="AD453" i="39"/>
  <c r="AD454" i="39"/>
  <c r="AD455" i="39"/>
  <c r="AD457" i="39"/>
  <c r="AD458" i="39"/>
  <c r="AD459" i="39"/>
  <c r="AD461" i="39"/>
  <c r="AD462" i="39"/>
  <c r="AD463" i="39"/>
  <c r="AD466" i="39"/>
  <c r="AD467" i="39"/>
  <c r="AD468" i="39"/>
  <c r="AD471" i="39"/>
  <c r="AD472" i="39"/>
  <c r="AD474" i="39"/>
  <c r="AD475" i="39"/>
  <c r="AD476" i="39"/>
  <c r="AD479" i="39"/>
  <c r="AD480" i="39"/>
  <c r="AD481" i="39"/>
  <c r="AD483" i="39"/>
  <c r="AD484" i="39"/>
  <c r="AD485" i="39"/>
  <c r="AD487" i="39"/>
  <c r="AD488" i="39"/>
  <c r="AD490" i="39"/>
  <c r="AD492" i="39"/>
  <c r="AD493" i="39"/>
  <c r="AD494" i="39"/>
  <c r="AD496" i="39"/>
  <c r="AD497" i="39"/>
  <c r="AD498" i="39"/>
  <c r="AD500" i="39"/>
  <c r="AD501" i="39"/>
  <c r="AD502" i="39"/>
  <c r="AD505" i="39"/>
  <c r="AD506" i="39"/>
  <c r="AD508" i="39"/>
  <c r="AD509" i="39"/>
  <c r="AD510" i="39"/>
  <c r="AD513" i="39"/>
  <c r="AD514" i="39"/>
  <c r="AD517" i="39"/>
  <c r="AD518" i="39"/>
  <c r="AD519" i="39"/>
  <c r="AD521" i="39"/>
  <c r="AD522" i="39"/>
  <c r="AD525" i="39"/>
  <c r="AD526" i="39"/>
  <c r="AD527" i="39"/>
  <c r="AD529" i="39"/>
  <c r="AD530" i="39"/>
  <c r="AD531" i="39"/>
  <c r="AD533" i="39"/>
  <c r="AD534" i="39"/>
  <c r="AD535" i="39"/>
  <c r="AD539" i="39"/>
  <c r="AD540" i="39"/>
  <c r="AD542" i="39"/>
  <c r="AD543" i="39"/>
  <c r="AD545" i="39"/>
  <c r="AD546" i="39"/>
  <c r="AD547" i="39"/>
  <c r="AD549" i="39"/>
  <c r="AD550" i="39"/>
  <c r="AD551" i="39"/>
  <c r="AD554" i="39"/>
  <c r="AD555" i="39"/>
  <c r="BA550" i="39"/>
  <c r="AX550" i="39"/>
  <c r="BB550" i="39" s="1"/>
  <c r="BC550" i="39" s="1"/>
  <c r="BD550" i="39" s="1"/>
  <c r="AW550" i="39"/>
  <c r="AU550" i="39"/>
  <c r="AF550" i="39"/>
  <c r="BA549" i="39"/>
  <c r="AX549" i="39"/>
  <c r="BB549" i="39" s="1"/>
  <c r="BC549" i="39" s="1"/>
  <c r="BD549" i="39" s="1"/>
  <c r="AW549" i="39"/>
  <c r="AU549" i="39"/>
  <c r="AF549" i="39"/>
  <c r="BA548" i="39"/>
  <c r="AX548" i="39"/>
  <c r="BB548" i="39" s="1"/>
  <c r="BC548" i="39" s="1"/>
  <c r="BD548" i="39" s="1"/>
  <c r="AW548" i="39"/>
  <c r="AU548" i="39"/>
  <c r="BA547" i="39"/>
  <c r="AX547" i="39"/>
  <c r="BB547" i="39" s="1"/>
  <c r="BC547" i="39" s="1"/>
  <c r="BD547" i="39" s="1"/>
  <c r="AW547" i="39"/>
  <c r="AU547" i="39"/>
  <c r="BA542" i="39"/>
  <c r="AX542" i="39"/>
  <c r="BB542" i="39" s="1"/>
  <c r="BC542" i="39" s="1"/>
  <c r="BD542" i="39" s="1"/>
  <c r="AW542" i="39"/>
  <c r="AU542" i="39"/>
  <c r="BA541" i="39"/>
  <c r="AX541" i="39"/>
  <c r="BB541" i="39" s="1"/>
  <c r="BC541" i="39" s="1"/>
  <c r="BD541" i="39" s="1"/>
  <c r="AW541" i="39"/>
  <c r="AU541" i="39"/>
  <c r="BD367" i="39"/>
  <c r="BA367" i="39"/>
  <c r="AX367" i="39"/>
  <c r="BB367" i="39" s="1"/>
  <c r="AW367" i="39"/>
  <c r="AU367" i="39"/>
  <c r="AF367" i="39"/>
  <c r="BA366" i="39"/>
  <c r="AX366" i="39"/>
  <c r="BB366" i="39" s="1"/>
  <c r="BC366" i="39" s="1"/>
  <c r="BD366" i="39" s="1"/>
  <c r="AW366" i="39"/>
  <c r="AU366" i="39"/>
  <c r="AF366" i="39"/>
  <c r="BA365" i="39"/>
  <c r="AX365" i="39"/>
  <c r="BB365" i="39" s="1"/>
  <c r="BC365" i="39" s="1"/>
  <c r="BD365" i="39" s="1"/>
  <c r="AW365" i="39"/>
  <c r="AU365" i="39"/>
  <c r="AF365" i="39"/>
  <c r="BA364" i="39"/>
  <c r="AX364" i="39"/>
  <c r="AY364" i="39" s="1"/>
  <c r="AW364" i="39"/>
  <c r="AU364" i="39"/>
  <c r="AF364" i="39"/>
  <c r="BD360" i="39"/>
  <c r="BA360" i="39"/>
  <c r="AX360" i="39"/>
  <c r="AY360" i="39" s="1"/>
  <c r="AW360" i="39"/>
  <c r="AU360" i="39"/>
  <c r="AF360" i="39"/>
  <c r="BA359" i="39"/>
  <c r="AX359" i="39"/>
  <c r="BB359" i="39" s="1"/>
  <c r="BC359" i="39" s="1"/>
  <c r="BD359" i="39" s="1"/>
  <c r="AW359" i="39"/>
  <c r="AU359" i="39"/>
  <c r="AF359" i="39"/>
  <c r="BA358" i="39"/>
  <c r="AX358" i="39"/>
  <c r="BB358" i="39" s="1"/>
  <c r="BC358" i="39" s="1"/>
  <c r="BD358" i="39" s="1"/>
  <c r="AW358" i="39"/>
  <c r="AU358" i="39"/>
  <c r="AF358" i="39"/>
  <c r="BA357" i="39"/>
  <c r="AX357" i="39"/>
  <c r="BB357" i="39" s="1"/>
  <c r="BC357" i="39" s="1"/>
  <c r="BD357" i="39" s="1"/>
  <c r="AW357" i="39"/>
  <c r="AU357" i="39"/>
  <c r="AF357" i="39"/>
  <c r="BA356" i="39"/>
  <c r="AX356" i="39"/>
  <c r="AY356" i="39" s="1"/>
  <c r="AW356" i="39"/>
  <c r="AU356" i="39"/>
  <c r="AF356" i="39"/>
  <c r="BA355" i="39"/>
  <c r="AX355" i="39"/>
  <c r="AY355" i="39" s="1"/>
  <c r="AW355" i="39"/>
  <c r="AU355" i="39"/>
  <c r="AF355" i="39"/>
  <c r="BA354" i="39"/>
  <c r="AX354" i="39"/>
  <c r="AY354" i="39" s="1"/>
  <c r="AW354" i="39"/>
  <c r="AU354" i="39"/>
  <c r="AF354" i="39"/>
  <c r="BA353" i="39"/>
  <c r="AX353" i="39"/>
  <c r="AY353" i="39" s="1"/>
  <c r="AW353" i="39"/>
  <c r="AU353" i="39"/>
  <c r="AF353" i="39"/>
  <c r="BD443" i="39"/>
  <c r="BA443" i="39"/>
  <c r="AX443" i="39"/>
  <c r="BB443" i="39" s="1"/>
  <c r="AW443" i="39"/>
  <c r="AU443" i="39"/>
  <c r="AF443" i="39"/>
  <c r="BA442" i="39"/>
  <c r="AX442" i="39"/>
  <c r="BB442" i="39" s="1"/>
  <c r="BC442" i="39" s="1"/>
  <c r="BD442" i="39" s="1"/>
  <c r="AW442" i="39"/>
  <c r="AU442" i="39"/>
  <c r="BD441" i="39"/>
  <c r="BA441" i="39"/>
  <c r="AX441" i="39"/>
  <c r="BB441" i="39" s="1"/>
  <c r="AW441" i="39"/>
  <c r="AU441" i="39"/>
  <c r="AF441" i="39"/>
  <c r="BD440" i="39"/>
  <c r="BA440" i="39"/>
  <c r="AX440" i="39"/>
  <c r="BB440" i="39" s="1"/>
  <c r="AW440" i="39"/>
  <c r="AU440" i="39"/>
  <c r="AF440" i="39"/>
  <c r="BA435" i="39"/>
  <c r="AX435" i="39"/>
  <c r="AY435" i="39" s="1"/>
  <c r="AW435" i="39"/>
  <c r="AU435" i="39"/>
  <c r="AF435" i="39"/>
  <c r="BA434" i="39"/>
  <c r="AX434" i="39"/>
  <c r="BB434" i="39" s="1"/>
  <c r="BC434" i="39" s="1"/>
  <c r="BD434" i="39" s="1"/>
  <c r="AW434" i="39"/>
  <c r="AU434" i="39"/>
  <c r="BA433" i="39"/>
  <c r="AX433" i="39"/>
  <c r="BB433" i="39" s="1"/>
  <c r="BC433" i="39" s="1"/>
  <c r="BD433" i="39" s="1"/>
  <c r="AW433" i="39"/>
  <c r="AU433" i="39"/>
  <c r="BA432" i="39"/>
  <c r="AX432" i="39"/>
  <c r="BB432" i="39" s="1"/>
  <c r="BC432" i="39" s="1"/>
  <c r="BD432" i="39" s="1"/>
  <c r="AW432" i="39"/>
  <c r="AU432" i="39"/>
  <c r="BA431" i="39"/>
  <c r="AX431" i="39"/>
  <c r="BB431" i="39" s="1"/>
  <c r="BC431" i="39" s="1"/>
  <c r="BD431" i="39" s="1"/>
  <c r="AW431" i="39"/>
  <c r="AU431" i="39"/>
  <c r="BA430" i="39"/>
  <c r="AX430" i="39"/>
  <c r="BB430" i="39" s="1"/>
  <c r="BC430" i="39" s="1"/>
  <c r="BD430" i="39" s="1"/>
  <c r="AW430" i="39"/>
  <c r="AU430" i="39"/>
  <c r="AF430" i="39"/>
  <c r="BD389" i="39"/>
  <c r="BA389" i="39"/>
  <c r="AX389" i="39"/>
  <c r="BB389" i="39" s="1"/>
  <c r="AW389" i="39"/>
  <c r="AU389" i="39"/>
  <c r="AF389" i="39"/>
  <c r="BD392" i="39"/>
  <c r="BA392" i="39"/>
  <c r="AX392" i="39"/>
  <c r="BB392" i="39" s="1"/>
  <c r="AW392" i="39"/>
  <c r="AU392" i="39"/>
  <c r="AF392" i="39"/>
  <c r="BA391" i="39"/>
  <c r="AX391" i="39"/>
  <c r="BB391" i="39" s="1"/>
  <c r="BC391" i="39" s="1"/>
  <c r="BD391" i="39" s="1"/>
  <c r="AW391" i="39"/>
  <c r="AU391" i="39"/>
  <c r="BA388" i="39"/>
  <c r="AX388" i="39"/>
  <c r="BB388" i="39" s="1"/>
  <c r="BC388" i="39" s="1"/>
  <c r="BD388" i="39" s="1"/>
  <c r="AW388" i="39"/>
  <c r="AU388" i="39"/>
  <c r="AF388" i="39"/>
  <c r="BA387" i="39"/>
  <c r="AX387" i="39"/>
  <c r="AY387" i="39" s="1"/>
  <c r="AW387" i="39"/>
  <c r="AU387" i="39"/>
  <c r="BA386" i="39"/>
  <c r="AX386" i="39"/>
  <c r="AY386" i="39" s="1"/>
  <c r="AW386" i="39"/>
  <c r="AU386" i="39"/>
  <c r="BA382" i="39"/>
  <c r="AX382" i="39"/>
  <c r="AY382" i="39" s="1"/>
  <c r="AW382" i="39"/>
  <c r="AU382" i="39"/>
  <c r="BA381" i="39"/>
  <c r="AX381" i="39"/>
  <c r="AY381" i="39" s="1"/>
  <c r="AW381" i="39"/>
  <c r="AU381" i="39"/>
  <c r="BA380" i="39"/>
  <c r="AX380" i="39"/>
  <c r="AY380" i="39" s="1"/>
  <c r="AW380" i="39"/>
  <c r="AU380" i="39"/>
  <c r="AF380" i="39"/>
  <c r="AD372" i="39" l="1"/>
  <c r="AD382" i="39"/>
  <c r="AD17" i="39"/>
  <c r="AD10" i="39"/>
  <c r="AD98" i="39"/>
  <c r="AD20" i="39"/>
  <c r="AD515" i="39"/>
  <c r="AD45" i="39"/>
  <c r="AD225" i="39"/>
  <c r="AD432" i="39"/>
  <c r="AD221" i="39"/>
  <c r="AD69" i="39"/>
  <c r="AD257" i="39"/>
  <c r="AD80" i="39"/>
  <c r="AD349" i="39"/>
  <c r="AD62" i="39"/>
  <c r="AD376" i="39"/>
  <c r="AD240" i="39"/>
  <c r="AD395" i="39"/>
  <c r="AD358" i="39"/>
  <c r="AD38" i="39"/>
  <c r="AD460" i="39"/>
  <c r="AD196" i="39"/>
  <c r="AD96" i="39"/>
  <c r="AD532" i="39"/>
  <c r="AD499" i="39"/>
  <c r="AD465" i="39"/>
  <c r="AD248" i="39"/>
  <c r="AD116" i="39"/>
  <c r="AD469" i="39"/>
  <c r="AD202" i="39"/>
  <c r="AD136" i="39"/>
  <c r="AD541" i="39"/>
  <c r="AD473" i="39"/>
  <c r="AD440" i="39"/>
  <c r="AD200" i="39"/>
  <c r="AD130" i="39"/>
  <c r="AD120" i="39"/>
  <c r="AD110" i="39"/>
  <c r="AD60" i="39"/>
  <c r="AD537" i="39"/>
  <c r="AD357" i="39"/>
  <c r="AD503" i="39"/>
  <c r="AD402" i="39"/>
  <c r="AD121" i="39"/>
  <c r="AD100" i="39"/>
  <c r="AD41" i="39"/>
  <c r="AD59" i="39"/>
  <c r="AD523" i="39"/>
  <c r="AD71" i="39"/>
  <c r="AD516" i="39"/>
  <c r="AD482" i="39"/>
  <c r="AD448" i="39"/>
  <c r="AD410" i="39"/>
  <c r="AD213" i="39"/>
  <c r="AD139" i="39"/>
  <c r="AD67" i="39"/>
  <c r="AD552" i="39"/>
  <c r="AD520" i="39"/>
  <c r="AD486" i="39"/>
  <c r="AD452" i="39"/>
  <c r="AD394" i="39"/>
  <c r="AD389" i="39"/>
  <c r="AD350" i="39"/>
  <c r="AD266" i="39"/>
  <c r="AD243" i="39"/>
  <c r="AD190" i="39"/>
  <c r="AD128" i="39"/>
  <c r="AD108" i="39"/>
  <c r="AD63" i="39"/>
  <c r="AD52" i="39"/>
  <c r="AD33" i="39"/>
  <c r="AD21" i="39"/>
  <c r="AD16" i="39"/>
  <c r="AD511" i="39"/>
  <c r="AD403" i="39"/>
  <c r="AD397" i="39"/>
  <c r="AD187" i="39"/>
  <c r="AD42" i="39"/>
  <c r="AD365" i="39"/>
  <c r="AD142" i="39"/>
  <c r="AD427" i="39"/>
  <c r="AD231" i="39"/>
  <c r="AD56" i="39"/>
  <c r="AD504" i="39"/>
  <c r="AD406" i="39"/>
  <c r="AD268" i="39"/>
  <c r="AD237" i="39"/>
  <c r="AD185" i="39"/>
  <c r="AD140" i="39"/>
  <c r="AD548" i="39"/>
  <c r="AD377" i="39"/>
  <c r="AD267" i="39"/>
  <c r="AD252" i="39"/>
  <c r="AD191" i="39"/>
  <c r="AD47" i="39"/>
  <c r="AD28" i="39"/>
  <c r="AD470" i="39"/>
  <c r="AD524" i="39"/>
  <c r="AD491" i="39"/>
  <c r="AD456" i="39"/>
  <c r="AD414" i="39"/>
  <c r="AD404" i="39"/>
  <c r="AD393" i="39"/>
  <c r="AD219" i="39"/>
  <c r="AD205" i="39"/>
  <c r="AD147" i="39"/>
  <c r="AD133" i="39"/>
  <c r="AD107" i="39"/>
  <c r="AD37" i="39"/>
  <c r="AD15" i="39"/>
  <c r="AD374" i="39"/>
  <c r="AD73" i="39"/>
  <c r="AD428" i="39"/>
  <c r="AD422" i="39"/>
  <c r="AD151" i="39"/>
  <c r="AD101" i="39"/>
  <c r="AD64" i="39"/>
  <c r="AD536" i="39"/>
  <c r="AD12" i="39"/>
  <c r="AD70" i="39"/>
  <c r="AD352" i="39"/>
  <c r="AD261" i="39"/>
  <c r="AD239" i="39"/>
  <c r="AD39" i="39"/>
  <c r="AD544" i="39"/>
  <c r="AD478" i="39"/>
  <c r="AD444" i="39"/>
  <c r="AD378" i="39"/>
  <c r="AD104" i="39"/>
  <c r="AD75" i="39"/>
  <c r="AD119" i="39"/>
  <c r="AD507" i="39"/>
  <c r="AD528" i="39"/>
  <c r="AD413" i="39"/>
  <c r="AD249" i="39"/>
  <c r="AD218" i="39"/>
  <c r="AD152" i="39"/>
  <c r="AD132" i="39"/>
  <c r="AD65" i="39"/>
  <c r="AD50" i="39"/>
  <c r="AD25" i="39"/>
  <c r="AD495" i="39"/>
  <c r="AD234" i="39"/>
  <c r="AD150" i="39"/>
  <c r="AD207" i="39"/>
  <c r="AD144" i="39"/>
  <c r="AD112" i="39"/>
  <c r="AD31" i="39"/>
  <c r="AD29" i="39"/>
  <c r="AD74" i="39"/>
  <c r="AD24" i="39"/>
  <c r="AD368" i="39"/>
  <c r="AD181" i="39"/>
  <c r="AD124" i="39"/>
  <c r="AD78" i="39"/>
  <c r="AD54" i="39"/>
  <c r="AD418" i="39"/>
  <c r="AD273" i="39"/>
  <c r="AD255" i="39"/>
  <c r="AD51" i="39"/>
  <c r="AD11" i="39"/>
  <c r="AY547" i="39"/>
  <c r="AY548" i="39"/>
  <c r="AY549" i="39"/>
  <c r="AY550" i="39"/>
  <c r="AY541" i="39"/>
  <c r="AY542" i="39"/>
  <c r="AY359" i="39"/>
  <c r="AY358" i="39"/>
  <c r="AY367" i="39"/>
  <c r="AY365" i="39"/>
  <c r="BB360" i="39"/>
  <c r="BB364" i="39"/>
  <c r="BC364" i="39" s="1"/>
  <c r="BD364" i="39" s="1"/>
  <c r="AY366" i="39"/>
  <c r="BB355" i="39"/>
  <c r="BC355" i="39" s="1"/>
  <c r="BD355" i="39" s="1"/>
  <c r="BB354" i="39"/>
  <c r="BC354" i="39" s="1"/>
  <c r="BD354" i="39" s="1"/>
  <c r="BB353" i="39"/>
  <c r="BC353" i="39" s="1"/>
  <c r="BD353" i="39" s="1"/>
  <c r="BB356" i="39"/>
  <c r="BC356" i="39" s="1"/>
  <c r="BD356" i="39" s="1"/>
  <c r="AY357" i="39"/>
  <c r="BB435" i="39"/>
  <c r="BC435" i="39" s="1"/>
  <c r="BD435" i="39" s="1"/>
  <c r="AY442" i="39"/>
  <c r="AY430" i="39"/>
  <c r="AY431" i="39"/>
  <c r="AY432" i="39"/>
  <c r="AY433" i="39"/>
  <c r="AY434" i="39"/>
  <c r="AY440" i="39"/>
  <c r="AY441" i="39"/>
  <c r="AY443" i="39"/>
  <c r="BB380" i="39"/>
  <c r="BC380" i="39" s="1"/>
  <c r="BD380" i="39" s="1"/>
  <c r="AY389" i="39"/>
  <c r="BB386" i="39"/>
  <c r="BC386" i="39" s="1"/>
  <c r="BD386" i="39" s="1"/>
  <c r="BB381" i="39"/>
  <c r="BC381" i="39" s="1"/>
  <c r="BD381" i="39" s="1"/>
  <c r="BB387" i="39"/>
  <c r="BC387" i="39" s="1"/>
  <c r="BD387" i="39" s="1"/>
  <c r="BB382" i="39"/>
  <c r="BC382" i="39" s="1"/>
  <c r="BD382" i="39" s="1"/>
  <c r="AY392" i="39"/>
  <c r="AY388" i="39"/>
  <c r="AY391" i="39"/>
  <c r="BA529" i="39"/>
  <c r="AX529" i="39"/>
  <c r="AY529" i="39" s="1"/>
  <c r="AW529" i="39"/>
  <c r="AU529" i="39"/>
  <c r="AF529" i="39"/>
  <c r="BA528" i="39"/>
  <c r="AX528" i="39"/>
  <c r="BB528" i="39" s="1"/>
  <c r="BC528" i="39" s="1"/>
  <c r="BD528" i="39" s="1"/>
  <c r="AW528" i="39"/>
  <c r="AU528" i="39"/>
  <c r="AF528" i="39"/>
  <c r="BA527" i="39"/>
  <c r="AX527" i="39"/>
  <c r="AY527" i="39" s="1"/>
  <c r="AW527" i="39"/>
  <c r="AU527" i="39"/>
  <c r="BA526" i="39"/>
  <c r="AX526" i="39"/>
  <c r="BB526" i="39" s="1"/>
  <c r="BC526" i="39" s="1"/>
  <c r="BD526" i="39" s="1"/>
  <c r="AW526" i="39"/>
  <c r="AU526" i="39"/>
  <c r="BA517" i="39"/>
  <c r="AX517" i="39"/>
  <c r="BB517" i="39" s="1"/>
  <c r="BC517" i="39" s="1"/>
  <c r="BD517" i="39" s="1"/>
  <c r="AW517" i="39"/>
  <c r="AU517" i="39"/>
  <c r="AF517" i="39"/>
  <c r="BA516" i="39"/>
  <c r="AX516" i="39"/>
  <c r="AY516" i="39" s="1"/>
  <c r="AW516" i="39"/>
  <c r="AU516" i="39"/>
  <c r="AF516" i="39"/>
  <c r="BA515" i="39"/>
  <c r="AX515" i="39"/>
  <c r="BB515" i="39" s="1"/>
  <c r="BC515" i="39" s="1"/>
  <c r="BD515" i="39" s="1"/>
  <c r="AW515" i="39"/>
  <c r="AU515" i="39"/>
  <c r="BA514" i="39"/>
  <c r="AX514" i="39"/>
  <c r="BB514" i="39" s="1"/>
  <c r="BC514" i="39" s="1"/>
  <c r="BD514" i="39" s="1"/>
  <c r="AW514" i="39"/>
  <c r="AU514" i="39"/>
  <c r="BB529" i="39" l="1"/>
  <c r="BC529" i="39" s="1"/>
  <c r="BD529" i="39" s="1"/>
  <c r="AY526" i="39"/>
  <c r="AY528" i="39"/>
  <c r="BB527" i="39"/>
  <c r="BC527" i="39" s="1"/>
  <c r="BD527" i="39" s="1"/>
  <c r="BB516" i="39"/>
  <c r="BC516" i="39" s="1"/>
  <c r="BD516" i="39" s="1"/>
  <c r="AY515" i="39"/>
  <c r="AY514" i="39"/>
  <c r="AY517" i="39"/>
  <c r="BA506" i="39"/>
  <c r="AX506" i="39"/>
  <c r="BB506" i="39" s="1"/>
  <c r="BC506" i="39" s="1"/>
  <c r="BD506" i="39" s="1"/>
  <c r="AW506" i="39"/>
  <c r="AU506" i="39"/>
  <c r="BA497" i="39"/>
  <c r="AX497" i="39"/>
  <c r="AY497" i="39" s="1"/>
  <c r="AW497" i="39"/>
  <c r="AU497" i="39"/>
  <c r="AF497" i="39"/>
  <c r="BA483" i="39"/>
  <c r="AX483" i="39"/>
  <c r="BB483" i="39" s="1"/>
  <c r="BC483" i="39" s="1"/>
  <c r="BD483" i="39" s="1"/>
  <c r="AW483" i="39"/>
  <c r="AU483" i="39"/>
  <c r="AF483" i="39"/>
  <c r="BA452" i="39"/>
  <c r="AX452" i="39"/>
  <c r="AY452" i="39" s="1"/>
  <c r="AW452" i="39"/>
  <c r="AU452" i="39"/>
  <c r="AF452" i="39"/>
  <c r="BA451" i="39"/>
  <c r="AX451" i="39"/>
  <c r="AY451" i="39" s="1"/>
  <c r="AW451" i="39"/>
  <c r="AU451" i="39"/>
  <c r="AF451" i="39"/>
  <c r="BA450" i="39"/>
  <c r="AX450" i="39"/>
  <c r="BB450" i="39" s="1"/>
  <c r="BC450" i="39" s="1"/>
  <c r="BD450" i="39" s="1"/>
  <c r="AW450" i="39"/>
  <c r="AU450" i="39"/>
  <c r="BA449" i="39"/>
  <c r="AX449" i="39"/>
  <c r="BB449" i="39" s="1"/>
  <c r="BC449" i="39" s="1"/>
  <c r="BD449" i="39" s="1"/>
  <c r="AW449" i="39"/>
  <c r="AU449" i="39"/>
  <c r="BA448" i="39"/>
  <c r="AX448" i="39"/>
  <c r="BB448" i="39" s="1"/>
  <c r="BC448" i="39" s="1"/>
  <c r="BD448" i="39" s="1"/>
  <c r="AW448" i="39"/>
  <c r="AU448" i="39"/>
  <c r="BA495" i="39"/>
  <c r="AX495" i="39"/>
  <c r="BB495" i="39" s="1"/>
  <c r="BC495" i="39" s="1"/>
  <c r="BD495" i="39" s="1"/>
  <c r="AW495" i="39"/>
  <c r="AU495" i="39"/>
  <c r="AF495" i="39"/>
  <c r="BA494" i="39"/>
  <c r="AX494" i="39"/>
  <c r="AY494" i="39" s="1"/>
  <c r="AW494" i="39"/>
  <c r="AU494" i="39"/>
  <c r="AF494" i="39"/>
  <c r="BA485" i="39"/>
  <c r="AX485" i="39"/>
  <c r="BB485" i="39" s="1"/>
  <c r="BC485" i="39" s="1"/>
  <c r="BD485" i="39" s="1"/>
  <c r="AW485" i="39"/>
  <c r="AU485" i="39"/>
  <c r="BA466" i="39"/>
  <c r="AX466" i="39"/>
  <c r="BB466" i="39" s="1"/>
  <c r="BC466" i="39" s="1"/>
  <c r="BD466" i="39" s="1"/>
  <c r="AW466" i="39"/>
  <c r="AU466" i="39"/>
  <c r="AF466" i="39"/>
  <c r="BA465" i="39"/>
  <c r="AX465" i="39"/>
  <c r="BB465" i="39" s="1"/>
  <c r="BC465" i="39" s="1"/>
  <c r="BD465" i="39" s="1"/>
  <c r="AW465" i="39"/>
  <c r="AU465" i="39"/>
  <c r="AF465" i="39"/>
  <c r="BA463" i="39"/>
  <c r="AX463" i="39"/>
  <c r="BB463" i="39" s="1"/>
  <c r="BC463" i="39" s="1"/>
  <c r="BD463" i="39" s="1"/>
  <c r="AW463" i="39"/>
  <c r="AU463" i="39"/>
  <c r="BA462" i="39"/>
  <c r="AX462" i="39"/>
  <c r="AY462" i="39" s="1"/>
  <c r="AW462" i="39"/>
  <c r="AU462" i="39"/>
  <c r="BA482" i="39"/>
  <c r="AX482" i="39"/>
  <c r="AY482" i="39" s="1"/>
  <c r="AW482" i="39"/>
  <c r="AU482" i="39"/>
  <c r="BA445" i="39"/>
  <c r="AX445" i="39"/>
  <c r="AY445" i="39" s="1"/>
  <c r="AW445" i="39"/>
  <c r="AU445" i="39"/>
  <c r="AY506" i="39" l="1"/>
  <c r="BB497" i="39"/>
  <c r="BC497" i="39" s="1"/>
  <c r="BD497" i="39" s="1"/>
  <c r="AY483" i="39"/>
  <c r="BB451" i="39"/>
  <c r="BC451" i="39" s="1"/>
  <c r="BD451" i="39" s="1"/>
  <c r="BB452" i="39"/>
  <c r="BC452" i="39" s="1"/>
  <c r="BD452" i="39" s="1"/>
  <c r="AY448" i="39"/>
  <c r="AY449" i="39"/>
  <c r="AY450" i="39"/>
  <c r="BB494" i="39"/>
  <c r="BC494" i="39" s="1"/>
  <c r="BD494" i="39" s="1"/>
  <c r="AY495" i="39"/>
  <c r="AY485" i="39"/>
  <c r="AY466" i="39"/>
  <c r="AY465" i="39"/>
  <c r="AY463" i="39"/>
  <c r="BB482" i="39"/>
  <c r="BC482" i="39" s="1"/>
  <c r="BD482" i="39" s="1"/>
  <c r="BB462" i="39"/>
  <c r="BC462" i="39" s="1"/>
  <c r="BD462" i="39" s="1"/>
  <c r="BB445" i="39"/>
  <c r="BC445" i="39" s="1"/>
  <c r="BD445" i="39" s="1"/>
  <c r="BA406" i="39" l="1"/>
  <c r="AX406" i="39"/>
  <c r="AY406" i="39" s="1"/>
  <c r="AW406" i="39"/>
  <c r="AU406" i="39"/>
  <c r="AF406" i="39"/>
  <c r="AF407" i="39"/>
  <c r="BA410" i="39"/>
  <c r="AX410" i="39"/>
  <c r="BB410" i="39" s="1"/>
  <c r="BC410" i="39" s="1"/>
  <c r="BD410" i="39" s="1"/>
  <c r="AW410" i="39"/>
  <c r="AU410" i="39"/>
  <c r="BA279" i="39"/>
  <c r="AX279" i="39"/>
  <c r="AY279" i="39" s="1"/>
  <c r="AW279" i="39"/>
  <c r="AU279" i="39"/>
  <c r="AF279" i="39"/>
  <c r="BA276" i="39"/>
  <c r="AX276" i="39"/>
  <c r="BB276" i="39" s="1"/>
  <c r="BC276" i="39" s="1"/>
  <c r="BD276" i="39" s="1"/>
  <c r="AW276" i="39"/>
  <c r="AU276" i="39"/>
  <c r="AF276" i="39"/>
  <c r="BA274" i="39"/>
  <c r="AX274" i="39"/>
  <c r="BB274" i="39" s="1"/>
  <c r="BC274" i="39" s="1"/>
  <c r="BD274" i="39" s="1"/>
  <c r="AW274" i="39"/>
  <c r="AU274" i="39"/>
  <c r="AF274" i="39"/>
  <c r="BA273" i="39"/>
  <c r="AX273" i="39"/>
  <c r="BB273" i="39" s="1"/>
  <c r="BC273" i="39" s="1"/>
  <c r="BD273" i="39" s="1"/>
  <c r="AW273" i="39"/>
  <c r="AU273" i="39"/>
  <c r="AF273" i="39"/>
  <c r="BA272" i="39"/>
  <c r="AX272" i="39"/>
  <c r="BB272" i="39" s="1"/>
  <c r="BC272" i="39" s="1"/>
  <c r="BD272" i="39" s="1"/>
  <c r="AW272" i="39"/>
  <c r="AU272" i="39"/>
  <c r="AF272" i="39"/>
  <c r="BA270" i="39"/>
  <c r="AX270" i="39"/>
  <c r="AY270" i="39" s="1"/>
  <c r="AW270" i="39"/>
  <c r="AU270" i="39"/>
  <c r="AF270" i="39"/>
  <c r="BA268" i="39"/>
  <c r="AX268" i="39"/>
  <c r="AY268" i="39" s="1"/>
  <c r="AW268" i="39"/>
  <c r="AU268" i="39"/>
  <c r="AF268" i="39"/>
  <c r="BA267" i="39"/>
  <c r="AX267" i="39"/>
  <c r="BB267" i="39" s="1"/>
  <c r="BC267" i="39" s="1"/>
  <c r="BD267" i="39" s="1"/>
  <c r="AW267" i="39"/>
  <c r="AU267" i="39"/>
  <c r="AF267" i="39"/>
  <c r="BA266" i="39"/>
  <c r="AX266" i="39"/>
  <c r="AY266" i="39" s="1"/>
  <c r="AW266" i="39"/>
  <c r="AU266" i="39"/>
  <c r="AF266" i="39"/>
  <c r="BA263" i="39"/>
  <c r="AX263" i="39"/>
  <c r="BB263" i="39" s="1"/>
  <c r="BC263" i="39" s="1"/>
  <c r="BD263" i="39" s="1"/>
  <c r="AW263" i="39"/>
  <c r="AU263" i="39"/>
  <c r="AF263" i="39"/>
  <c r="BA262" i="39"/>
  <c r="AX262" i="39"/>
  <c r="BB262" i="39" s="1"/>
  <c r="BC262" i="39" s="1"/>
  <c r="BD262" i="39" s="1"/>
  <c r="AW262" i="39"/>
  <c r="AU262" i="39"/>
  <c r="AF262" i="39"/>
  <c r="BA261" i="39"/>
  <c r="AX261" i="39"/>
  <c r="BB261" i="39" s="1"/>
  <c r="BC261" i="39" s="1"/>
  <c r="BD261" i="39" s="1"/>
  <c r="AW261" i="39"/>
  <c r="AU261" i="39"/>
  <c r="BA260" i="39"/>
  <c r="AX260" i="39"/>
  <c r="AY260" i="39" s="1"/>
  <c r="AW260" i="39"/>
  <c r="AU260" i="39"/>
  <c r="AF260" i="39"/>
  <c r="BA257" i="39"/>
  <c r="AX257" i="39"/>
  <c r="AY257" i="39" s="1"/>
  <c r="AW257" i="39"/>
  <c r="AU257" i="39"/>
  <c r="AF257" i="39"/>
  <c r="BA256" i="39"/>
  <c r="AX256" i="39"/>
  <c r="BB256" i="39" s="1"/>
  <c r="BC256" i="39" s="1"/>
  <c r="BD256" i="39" s="1"/>
  <c r="AW256" i="39"/>
  <c r="AU256" i="39"/>
  <c r="AF256" i="39"/>
  <c r="BA255" i="39"/>
  <c r="AX255" i="39"/>
  <c r="BB255" i="39" s="1"/>
  <c r="BC255" i="39" s="1"/>
  <c r="BD255" i="39" s="1"/>
  <c r="AW255" i="39"/>
  <c r="AU255" i="39"/>
  <c r="BA254" i="39"/>
  <c r="AX254" i="39"/>
  <c r="BB254" i="39" s="1"/>
  <c r="BC254" i="39" s="1"/>
  <c r="BD254" i="39" s="1"/>
  <c r="AW254" i="39"/>
  <c r="AU254" i="39"/>
  <c r="AF254" i="39"/>
  <c r="BA252" i="39"/>
  <c r="AX252" i="39"/>
  <c r="BB252" i="39" s="1"/>
  <c r="BC252" i="39" s="1"/>
  <c r="BD252" i="39" s="1"/>
  <c r="AW252" i="39"/>
  <c r="AU252" i="39"/>
  <c r="AF252" i="39"/>
  <c r="BA250" i="39"/>
  <c r="AX250" i="39"/>
  <c r="BB250" i="39" s="1"/>
  <c r="BC250" i="39" s="1"/>
  <c r="BD250" i="39" s="1"/>
  <c r="AW250" i="39"/>
  <c r="AU250" i="39"/>
  <c r="AF250" i="39"/>
  <c r="BA249" i="39"/>
  <c r="AX249" i="39"/>
  <c r="AY249" i="39" s="1"/>
  <c r="AW249" i="39"/>
  <c r="AU249" i="39"/>
  <c r="BA248" i="39"/>
  <c r="AX248" i="39"/>
  <c r="AY248" i="39" s="1"/>
  <c r="AW248" i="39"/>
  <c r="AU248" i="39"/>
  <c r="AF248" i="39"/>
  <c r="BA246" i="39"/>
  <c r="AX246" i="39"/>
  <c r="BB246" i="39" s="1"/>
  <c r="BC246" i="39" s="1"/>
  <c r="BD246" i="39" s="1"/>
  <c r="AW246" i="39"/>
  <c r="AU246" i="39"/>
  <c r="AF246" i="39"/>
  <c r="BA245" i="39"/>
  <c r="AX245" i="39"/>
  <c r="BB245" i="39" s="1"/>
  <c r="BC245" i="39" s="1"/>
  <c r="BD245" i="39" s="1"/>
  <c r="AW245" i="39"/>
  <c r="AU245" i="39"/>
  <c r="AF245" i="39"/>
  <c r="BA243" i="39"/>
  <c r="AX243" i="39"/>
  <c r="BB243" i="39" s="1"/>
  <c r="BC243" i="39" s="1"/>
  <c r="BD243" i="39" s="1"/>
  <c r="AW243" i="39"/>
  <c r="AU243" i="39"/>
  <c r="BA242" i="39"/>
  <c r="AX242" i="39"/>
  <c r="AY242" i="39" s="1"/>
  <c r="AW242" i="39"/>
  <c r="AU242" i="39"/>
  <c r="AF242" i="39"/>
  <c r="BA240" i="39"/>
  <c r="AX240" i="39"/>
  <c r="AY240" i="39" s="1"/>
  <c r="AW240" i="39"/>
  <c r="AU240" i="39"/>
  <c r="AF240" i="39"/>
  <c r="BA239" i="39"/>
  <c r="AX239" i="39"/>
  <c r="BB239" i="39" s="1"/>
  <c r="BC239" i="39" s="1"/>
  <c r="BD239" i="39" s="1"/>
  <c r="AW239" i="39"/>
  <c r="AU239" i="39"/>
  <c r="AF239" i="39"/>
  <c r="BA237" i="39"/>
  <c r="AX237" i="39"/>
  <c r="BB237" i="39" s="1"/>
  <c r="BC237" i="39" s="1"/>
  <c r="BD237" i="39" s="1"/>
  <c r="AW237" i="39"/>
  <c r="AU237" i="39"/>
  <c r="BA206" i="39"/>
  <c r="AX206" i="39"/>
  <c r="BB206" i="39" s="1"/>
  <c r="BC206" i="39" s="1"/>
  <c r="BD206" i="39" s="1"/>
  <c r="AW206" i="39"/>
  <c r="AU206" i="39"/>
  <c r="AF206" i="39"/>
  <c r="BA236" i="39"/>
  <c r="AX236" i="39"/>
  <c r="BB236" i="39" s="1"/>
  <c r="BC236" i="39" s="1"/>
  <c r="BD236" i="39" s="1"/>
  <c r="AW236" i="39"/>
  <c r="AU236" i="39"/>
  <c r="AF236" i="39"/>
  <c r="BA234" i="39"/>
  <c r="AX234" i="39"/>
  <c r="AY234" i="39" s="1"/>
  <c r="AW234" i="39"/>
  <c r="AU234" i="39"/>
  <c r="AF234" i="39"/>
  <c r="BA232" i="39"/>
  <c r="AX232" i="39"/>
  <c r="BB232" i="39" s="1"/>
  <c r="BC232" i="39" s="1"/>
  <c r="BD232" i="39" s="1"/>
  <c r="AW232" i="39"/>
  <c r="AU232" i="39"/>
  <c r="AF232" i="39"/>
  <c r="BA231" i="39"/>
  <c r="AX231" i="39"/>
  <c r="BB231" i="39" s="1"/>
  <c r="BC231" i="39" s="1"/>
  <c r="BD231" i="39" s="1"/>
  <c r="AW231" i="39"/>
  <c r="AU231" i="39"/>
  <c r="BA230" i="39"/>
  <c r="AX230" i="39"/>
  <c r="BB230" i="39" s="1"/>
  <c r="BC230" i="39" s="1"/>
  <c r="BD230" i="39" s="1"/>
  <c r="AW230" i="39"/>
  <c r="AU230" i="39"/>
  <c r="AF230" i="39"/>
  <c r="BA228" i="39"/>
  <c r="AX228" i="39"/>
  <c r="BB228" i="39" s="1"/>
  <c r="BC228" i="39" s="1"/>
  <c r="BD228" i="39" s="1"/>
  <c r="AW228" i="39"/>
  <c r="AU228" i="39"/>
  <c r="AF228" i="39"/>
  <c r="BA226" i="39"/>
  <c r="AX226" i="39"/>
  <c r="BB226" i="39" s="1"/>
  <c r="BC226" i="39" s="1"/>
  <c r="BD226" i="39" s="1"/>
  <c r="AW226" i="39"/>
  <c r="AU226" i="39"/>
  <c r="AF226" i="39"/>
  <c r="BA225" i="39"/>
  <c r="AX225" i="39"/>
  <c r="BB225" i="39" s="1"/>
  <c r="BC225" i="39" s="1"/>
  <c r="BD225" i="39" s="1"/>
  <c r="AW225" i="39"/>
  <c r="AU225" i="39"/>
  <c r="BA224" i="39"/>
  <c r="AX224" i="39"/>
  <c r="BB224" i="39" s="1"/>
  <c r="BC224" i="39" s="1"/>
  <c r="BD224" i="39" s="1"/>
  <c r="AW224" i="39"/>
  <c r="AU224" i="39"/>
  <c r="AF224" i="39"/>
  <c r="BA222" i="39"/>
  <c r="AX222" i="39"/>
  <c r="BB222" i="39" s="1"/>
  <c r="BC222" i="39" s="1"/>
  <c r="BD222" i="39" s="1"/>
  <c r="AW222" i="39"/>
  <c r="AU222" i="39"/>
  <c r="AF222" i="39"/>
  <c r="BA221" i="39"/>
  <c r="AX221" i="39"/>
  <c r="AY221" i="39" s="1"/>
  <c r="AW221" i="39"/>
  <c r="AU221" i="39"/>
  <c r="AF221" i="39"/>
  <c r="BA219" i="39"/>
  <c r="AX219" i="39"/>
  <c r="BB219" i="39" s="1"/>
  <c r="BC219" i="39" s="1"/>
  <c r="BD219" i="39" s="1"/>
  <c r="AW219" i="39"/>
  <c r="AU219" i="39"/>
  <c r="BA218" i="39"/>
  <c r="AX218" i="39"/>
  <c r="BB218" i="39" s="1"/>
  <c r="BC218" i="39" s="1"/>
  <c r="BD218" i="39" s="1"/>
  <c r="AW218" i="39"/>
  <c r="AU218" i="39"/>
  <c r="AF218" i="39"/>
  <c r="BA216" i="39"/>
  <c r="AX216" i="39"/>
  <c r="BB216" i="39" s="1"/>
  <c r="BC216" i="39" s="1"/>
  <c r="BD216" i="39" s="1"/>
  <c r="AW216" i="39"/>
  <c r="AU216" i="39"/>
  <c r="AF216" i="39"/>
  <c r="BA214" i="39"/>
  <c r="AX214" i="39"/>
  <c r="BB214" i="39" s="1"/>
  <c r="BC214" i="39" s="1"/>
  <c r="BD214" i="39" s="1"/>
  <c r="AW214" i="39"/>
  <c r="AU214" i="39"/>
  <c r="AF214" i="39"/>
  <c r="BA213" i="39"/>
  <c r="AX213" i="39"/>
  <c r="BB213" i="39" s="1"/>
  <c r="BC213" i="39" s="1"/>
  <c r="BD213" i="39" s="1"/>
  <c r="AW213" i="39"/>
  <c r="AU213" i="39"/>
  <c r="BA207" i="39"/>
  <c r="AX207" i="39"/>
  <c r="BB207" i="39" s="1"/>
  <c r="BC207" i="39" s="1"/>
  <c r="BD207" i="39" s="1"/>
  <c r="AW207" i="39"/>
  <c r="AU207" i="39"/>
  <c r="BA212" i="39"/>
  <c r="AX212" i="39"/>
  <c r="BB212" i="39" s="1"/>
  <c r="BC212" i="39" s="1"/>
  <c r="BD212" i="39" s="1"/>
  <c r="AW212" i="39"/>
  <c r="AU212" i="39"/>
  <c r="AF212" i="39"/>
  <c r="BA210" i="39"/>
  <c r="AX210" i="39"/>
  <c r="BB210" i="39" s="1"/>
  <c r="BC210" i="39" s="1"/>
  <c r="BD210" i="39" s="1"/>
  <c r="AW210" i="39"/>
  <c r="AU210" i="39"/>
  <c r="AF210" i="39"/>
  <c r="BA209" i="39"/>
  <c r="AX209" i="39"/>
  <c r="BB209" i="39" s="1"/>
  <c r="BC209" i="39" s="1"/>
  <c r="BD209" i="39" s="1"/>
  <c r="AW209" i="39"/>
  <c r="AU209" i="39"/>
  <c r="AF209" i="39"/>
  <c r="BA205" i="39"/>
  <c r="AX205" i="39"/>
  <c r="BB205" i="39" s="1"/>
  <c r="BC205" i="39" s="1"/>
  <c r="BD205" i="39" s="1"/>
  <c r="AW205" i="39"/>
  <c r="AU205" i="39"/>
  <c r="AF205" i="39"/>
  <c r="BA203" i="39"/>
  <c r="AX203" i="39"/>
  <c r="BB203" i="39" s="1"/>
  <c r="BC203" i="39" s="1"/>
  <c r="BD203" i="39" s="1"/>
  <c r="AW203" i="39"/>
  <c r="AU203" i="39"/>
  <c r="AF203" i="39"/>
  <c r="BA202" i="39"/>
  <c r="AX202" i="39"/>
  <c r="BB202" i="39" s="1"/>
  <c r="BC202" i="39" s="1"/>
  <c r="BD202" i="39" s="1"/>
  <c r="AW202" i="39"/>
  <c r="AU202" i="39"/>
  <c r="AF202" i="39"/>
  <c r="BA200" i="39"/>
  <c r="AX200" i="39"/>
  <c r="BB200" i="39" s="1"/>
  <c r="BC200" i="39" s="1"/>
  <c r="BD200" i="39" s="1"/>
  <c r="AW200" i="39"/>
  <c r="AU200" i="39"/>
  <c r="AF200" i="39"/>
  <c r="BA199" i="39"/>
  <c r="AX199" i="39"/>
  <c r="BB199" i="39" s="1"/>
  <c r="BC199" i="39" s="1"/>
  <c r="BD199" i="39" s="1"/>
  <c r="AW199" i="39"/>
  <c r="AU199" i="39"/>
  <c r="AF199" i="39"/>
  <c r="BA197" i="39"/>
  <c r="AX197" i="39"/>
  <c r="AY197" i="39" s="1"/>
  <c r="AW197" i="39"/>
  <c r="AU197" i="39"/>
  <c r="AF197" i="39"/>
  <c r="BA196" i="39"/>
  <c r="AX196" i="39"/>
  <c r="BB196" i="39" s="1"/>
  <c r="BC196" i="39" s="1"/>
  <c r="BD196" i="39" s="1"/>
  <c r="AW196" i="39"/>
  <c r="AU196" i="39"/>
  <c r="AF196" i="39"/>
  <c r="BA194" i="39"/>
  <c r="AX194" i="39"/>
  <c r="BB194" i="39" s="1"/>
  <c r="BC194" i="39" s="1"/>
  <c r="BD194" i="39" s="1"/>
  <c r="AW194" i="39"/>
  <c r="AU194" i="39"/>
  <c r="AF194" i="39"/>
  <c r="BA191" i="39"/>
  <c r="AX191" i="39"/>
  <c r="AY191" i="39" s="1"/>
  <c r="AW191" i="39"/>
  <c r="AU191" i="39"/>
  <c r="AF191" i="39"/>
  <c r="BA193" i="39"/>
  <c r="AX193" i="39"/>
  <c r="AY193" i="39" s="1"/>
  <c r="AW193" i="39"/>
  <c r="AU193" i="39"/>
  <c r="AF193" i="39"/>
  <c r="BA190" i="39"/>
  <c r="AX190" i="39"/>
  <c r="BB190" i="39" s="1"/>
  <c r="BC190" i="39" s="1"/>
  <c r="BD190" i="39" s="1"/>
  <c r="AW190" i="39"/>
  <c r="AU190" i="39"/>
  <c r="AF190" i="39"/>
  <c r="BB406" i="39" l="1"/>
  <c r="BC406" i="39" s="1"/>
  <c r="BD406" i="39" s="1"/>
  <c r="AY410" i="39"/>
  <c r="AY272" i="39"/>
  <c r="AY267" i="39"/>
  <c r="BB268" i="39"/>
  <c r="BC268" i="39" s="1"/>
  <c r="BD268" i="39" s="1"/>
  <c r="BB279" i="39"/>
  <c r="BC279" i="39" s="1"/>
  <c r="BD279" i="39" s="1"/>
  <c r="BB240" i="39"/>
  <c r="BC240" i="39" s="1"/>
  <c r="BD240" i="39" s="1"/>
  <c r="BB260" i="39"/>
  <c r="BC260" i="39" s="1"/>
  <c r="BD260" i="39" s="1"/>
  <c r="BB270" i="39"/>
  <c r="BC270" i="39" s="1"/>
  <c r="BD270" i="39" s="1"/>
  <c r="AY274" i="39"/>
  <c r="AY273" i="39"/>
  <c r="AY256" i="39"/>
  <c r="AY261" i="39"/>
  <c r="AY276" i="39"/>
  <c r="AY245" i="39"/>
  <c r="BB242" i="39"/>
  <c r="BC242" i="39" s="1"/>
  <c r="BD242" i="39" s="1"/>
  <c r="BB257" i="39"/>
  <c r="BC257" i="39" s="1"/>
  <c r="BD257" i="39" s="1"/>
  <c r="AY243" i="39"/>
  <c r="AY246" i="39"/>
  <c r="AY263" i="39"/>
  <c r="AY250" i="39"/>
  <c r="AY237" i="39"/>
  <c r="BB248" i="39"/>
  <c r="BC248" i="39" s="1"/>
  <c r="BD248" i="39" s="1"/>
  <c r="BB249" i="39"/>
  <c r="BC249" i="39" s="1"/>
  <c r="BD249" i="39" s="1"/>
  <c r="AY252" i="39"/>
  <c r="AY239" i="39"/>
  <c r="AY254" i="39"/>
  <c r="AY255" i="39"/>
  <c r="BB266" i="39"/>
  <c r="BC266" i="39" s="1"/>
  <c r="BD266" i="39" s="1"/>
  <c r="AY262" i="39"/>
  <c r="AY206" i="39"/>
  <c r="BB234" i="39"/>
  <c r="BC234" i="39" s="1"/>
  <c r="BD234" i="39" s="1"/>
  <c r="AY232" i="39"/>
  <c r="AY236" i="39"/>
  <c r="AY231" i="39"/>
  <c r="AY225" i="39"/>
  <c r="AY226" i="39"/>
  <c r="AY228" i="39"/>
  <c r="AY230" i="39"/>
  <c r="AY216" i="39"/>
  <c r="AY219" i="39"/>
  <c r="AY218" i="39"/>
  <c r="AY222" i="39"/>
  <c r="AY214" i="39"/>
  <c r="BB221" i="39"/>
  <c r="BC221" i="39" s="1"/>
  <c r="BD221" i="39" s="1"/>
  <c r="AY224" i="39"/>
  <c r="AY213" i="39"/>
  <c r="AY207" i="39"/>
  <c r="AY209" i="39"/>
  <c r="BB197" i="39"/>
  <c r="BC197" i="39" s="1"/>
  <c r="BD197" i="39" s="1"/>
  <c r="AY200" i="39"/>
  <c r="AY210" i="39"/>
  <c r="AY212" i="39"/>
  <c r="AY202" i="39"/>
  <c r="AY199" i="39"/>
  <c r="AY203" i="39"/>
  <c r="BB191" i="39"/>
  <c r="BC191" i="39" s="1"/>
  <c r="BD191" i="39" s="1"/>
  <c r="AY205" i="39"/>
  <c r="AY196" i="39"/>
  <c r="AY194" i="39"/>
  <c r="BB193" i="39"/>
  <c r="BC193" i="39" s="1"/>
  <c r="BD193" i="39" s="1"/>
  <c r="AY190" i="39"/>
  <c r="BA184" i="39"/>
  <c r="AX184" i="39"/>
  <c r="BB184" i="39" s="1"/>
  <c r="BC184" i="39" s="1"/>
  <c r="BD184" i="39" s="1"/>
  <c r="AW184" i="39"/>
  <c r="AU184" i="39"/>
  <c r="AF184" i="39"/>
  <c r="BA142" i="39"/>
  <c r="AX142" i="39"/>
  <c r="AY142" i="39" s="1"/>
  <c r="AW142" i="39"/>
  <c r="AU142" i="39"/>
  <c r="AF142" i="39"/>
  <c r="BA141" i="39"/>
  <c r="AX141" i="39"/>
  <c r="BB141" i="39" s="1"/>
  <c r="BC141" i="39" s="1"/>
  <c r="BD141" i="39" s="1"/>
  <c r="AW141" i="39"/>
  <c r="AU141" i="39"/>
  <c r="AF141" i="39"/>
  <c r="BA140" i="39"/>
  <c r="AX140" i="39"/>
  <c r="AY140" i="39" s="1"/>
  <c r="AW140" i="39"/>
  <c r="AU140" i="39"/>
  <c r="AF140" i="39"/>
  <c r="BA151" i="39"/>
  <c r="AX151" i="39"/>
  <c r="BB151" i="39" s="1"/>
  <c r="BC151" i="39" s="1"/>
  <c r="BD151" i="39" s="1"/>
  <c r="AW151" i="39"/>
  <c r="AU151" i="39"/>
  <c r="AF151" i="39"/>
  <c r="BA143" i="39"/>
  <c r="AX143" i="39"/>
  <c r="AY143" i="39" s="1"/>
  <c r="AW143" i="39"/>
  <c r="AU143" i="39"/>
  <c r="AF143" i="39"/>
  <c r="BA132" i="39"/>
  <c r="AX132" i="39"/>
  <c r="BB132" i="39" s="1"/>
  <c r="BC132" i="39" s="1"/>
  <c r="BD132" i="39" s="1"/>
  <c r="AW132" i="39"/>
  <c r="AU132" i="39"/>
  <c r="AF132" i="39"/>
  <c r="BA147" i="39"/>
  <c r="AX147" i="39"/>
  <c r="BB147" i="39" s="1"/>
  <c r="BC147" i="39" s="1"/>
  <c r="BD147" i="39" s="1"/>
  <c r="AW147" i="39"/>
  <c r="AU147" i="39"/>
  <c r="BA148" i="39"/>
  <c r="AX148" i="39"/>
  <c r="AY148" i="39" s="1"/>
  <c r="AW148" i="39"/>
  <c r="AU148" i="39"/>
  <c r="BA153" i="39"/>
  <c r="AX153" i="39"/>
  <c r="BB153" i="39" s="1"/>
  <c r="BC153" i="39" s="1"/>
  <c r="BD153" i="39" s="1"/>
  <c r="AW153" i="39"/>
  <c r="AU153" i="39"/>
  <c r="BA150" i="39"/>
  <c r="AX150" i="39"/>
  <c r="BB150" i="39" s="1"/>
  <c r="BC150" i="39" s="1"/>
  <c r="BD150" i="39" s="1"/>
  <c r="AW150" i="39"/>
  <c r="AU150" i="39"/>
  <c r="BA149" i="39"/>
  <c r="AX149" i="39"/>
  <c r="BB149" i="39" s="1"/>
  <c r="BC149" i="39" s="1"/>
  <c r="BD149" i="39" s="1"/>
  <c r="AW149" i="39"/>
  <c r="AU149" i="39"/>
  <c r="BA123" i="39"/>
  <c r="AX123" i="39"/>
  <c r="BB123" i="39" s="1"/>
  <c r="BC123" i="39" s="1"/>
  <c r="BD123" i="39" s="1"/>
  <c r="AW123" i="39"/>
  <c r="AU123" i="39"/>
  <c r="BA138" i="39"/>
  <c r="AX138" i="39"/>
  <c r="BB138" i="39" s="1"/>
  <c r="BC138" i="39" s="1"/>
  <c r="BD138" i="39" s="1"/>
  <c r="AW138" i="39"/>
  <c r="AU138" i="39"/>
  <c r="AF138" i="39"/>
  <c r="BA139" i="39"/>
  <c r="AX139" i="39"/>
  <c r="BB139" i="39" s="1"/>
  <c r="BC139" i="39" s="1"/>
  <c r="BD139" i="39" s="1"/>
  <c r="AW139" i="39"/>
  <c r="AU139" i="39"/>
  <c r="AF139" i="39"/>
  <c r="AY184" i="39" l="1"/>
  <c r="BB142" i="39"/>
  <c r="BC142" i="39" s="1"/>
  <c r="BD142" i="39" s="1"/>
  <c r="AY141" i="39"/>
  <c r="BB140" i="39"/>
  <c r="BC140" i="39" s="1"/>
  <c r="BD140" i="39" s="1"/>
  <c r="AY132" i="39"/>
  <c r="AY151" i="39"/>
  <c r="BB143" i="39"/>
  <c r="BC143" i="39" s="1"/>
  <c r="BD143" i="39" s="1"/>
  <c r="AY147" i="39"/>
  <c r="BB148" i="39"/>
  <c r="BC148" i="39" s="1"/>
  <c r="BD148" i="39" s="1"/>
  <c r="AY153" i="39"/>
  <c r="AY149" i="39"/>
  <c r="AY150" i="39"/>
  <c r="AY123" i="39"/>
  <c r="AY138" i="39"/>
  <c r="AY139" i="39"/>
  <c r="BA118" i="39"/>
  <c r="AX118" i="39"/>
  <c r="BB118" i="39" s="1"/>
  <c r="BC118" i="39" s="1"/>
  <c r="BD118" i="39" s="1"/>
  <c r="AW118" i="39"/>
  <c r="AU118" i="39"/>
  <c r="BA130" i="39"/>
  <c r="AX130" i="39"/>
  <c r="BB130" i="39" s="1"/>
  <c r="BC130" i="39" s="1"/>
  <c r="BD130" i="39" s="1"/>
  <c r="AW130" i="39"/>
  <c r="AU130" i="39"/>
  <c r="BA131" i="39"/>
  <c r="AX131" i="39"/>
  <c r="BB131" i="39" s="1"/>
  <c r="BC131" i="39" s="1"/>
  <c r="BD131" i="39" s="1"/>
  <c r="AW131" i="39"/>
  <c r="AU131" i="39"/>
  <c r="BA124" i="39"/>
  <c r="AX124" i="39"/>
  <c r="AY124" i="39" s="1"/>
  <c r="AW124" i="39"/>
  <c r="AU124" i="39"/>
  <c r="BA117" i="39"/>
  <c r="AX117" i="39"/>
  <c r="AY117" i="39" s="1"/>
  <c r="AW117" i="39"/>
  <c r="AU117" i="39"/>
  <c r="BA120" i="39"/>
  <c r="AX120" i="39"/>
  <c r="BB120" i="39" s="1"/>
  <c r="BC120" i="39" s="1"/>
  <c r="BD120" i="39" s="1"/>
  <c r="AW120" i="39"/>
  <c r="AU120" i="39"/>
  <c r="BA119" i="39"/>
  <c r="AX119" i="39"/>
  <c r="BB119" i="39" s="1"/>
  <c r="BC119" i="39" s="1"/>
  <c r="BD119" i="39" s="1"/>
  <c r="AW119" i="39"/>
  <c r="AU119" i="39"/>
  <c r="BA126" i="39"/>
  <c r="AX126" i="39"/>
  <c r="BB126" i="39" s="1"/>
  <c r="BC126" i="39" s="1"/>
  <c r="BD126" i="39" s="1"/>
  <c r="AW126" i="39"/>
  <c r="AU126" i="39"/>
  <c r="BA129" i="39"/>
  <c r="AX129" i="39"/>
  <c r="AY129" i="39" s="1"/>
  <c r="AW129" i="39"/>
  <c r="AU129" i="39"/>
  <c r="AY118" i="39" l="1"/>
  <c r="AY130" i="39"/>
  <c r="AY131" i="39"/>
  <c r="BB117" i="39"/>
  <c r="BC117" i="39" s="1"/>
  <c r="BD117" i="39" s="1"/>
  <c r="BB124" i="39"/>
  <c r="BC124" i="39" s="1"/>
  <c r="BD124" i="39" s="1"/>
  <c r="AY119" i="39"/>
  <c r="AY120" i="39"/>
  <c r="BB129" i="39"/>
  <c r="BC129" i="39" s="1"/>
  <c r="BD129" i="39" s="1"/>
  <c r="AY126" i="39"/>
  <c r="BA110" i="39" l="1"/>
  <c r="AX110" i="39"/>
  <c r="BB110" i="39" s="1"/>
  <c r="BC110" i="39" s="1"/>
  <c r="BD110" i="39" s="1"/>
  <c r="AW110" i="39"/>
  <c r="AU110" i="39"/>
  <c r="AF110" i="39"/>
  <c r="BA97" i="39"/>
  <c r="AX97" i="39"/>
  <c r="BB97" i="39" s="1"/>
  <c r="BC97" i="39" s="1"/>
  <c r="BD97" i="39" s="1"/>
  <c r="AW97" i="39"/>
  <c r="AU97" i="39"/>
  <c r="AF97" i="39"/>
  <c r="BA75" i="39"/>
  <c r="AX75" i="39"/>
  <c r="BB75" i="39" s="1"/>
  <c r="BC75" i="39" s="1"/>
  <c r="BD75" i="39" s="1"/>
  <c r="AW75" i="39"/>
  <c r="AU75" i="39"/>
  <c r="AF75" i="39"/>
  <c r="BA67" i="39"/>
  <c r="AX67" i="39"/>
  <c r="BB67" i="39" s="1"/>
  <c r="BC67" i="39" s="1"/>
  <c r="BD67" i="39" s="1"/>
  <c r="AW67" i="39"/>
  <c r="AU67" i="39"/>
  <c r="AF67" i="39"/>
  <c r="BA59" i="39"/>
  <c r="AX59" i="39"/>
  <c r="BB59" i="39" s="1"/>
  <c r="BC59" i="39" s="1"/>
  <c r="BD59" i="39" s="1"/>
  <c r="AW59" i="39"/>
  <c r="AU59" i="39"/>
  <c r="AF59" i="39"/>
  <c r="BA50" i="39"/>
  <c r="AX50" i="39"/>
  <c r="BB50" i="39" s="1"/>
  <c r="BC50" i="39" s="1"/>
  <c r="BD50" i="39" s="1"/>
  <c r="AW50" i="39"/>
  <c r="AU50" i="39"/>
  <c r="AF50" i="39"/>
  <c r="BA41" i="39"/>
  <c r="AX41" i="39"/>
  <c r="BB41" i="39" s="1"/>
  <c r="BC41" i="39" s="1"/>
  <c r="BD41" i="39" s="1"/>
  <c r="AW41" i="39"/>
  <c r="AU41" i="39"/>
  <c r="AF41" i="39"/>
  <c r="BA27" i="39"/>
  <c r="AX27" i="39"/>
  <c r="BB27" i="39" s="1"/>
  <c r="BC27" i="39" s="1"/>
  <c r="BD27" i="39" s="1"/>
  <c r="AW27" i="39"/>
  <c r="AU27" i="39"/>
  <c r="AF27" i="39"/>
  <c r="BA17" i="39"/>
  <c r="AX17" i="39"/>
  <c r="BB17" i="39" s="1"/>
  <c r="BC17" i="39" s="1"/>
  <c r="BD17" i="39" s="1"/>
  <c r="AW17" i="39"/>
  <c r="AU17" i="39"/>
  <c r="AF17" i="39"/>
  <c r="BA113" i="39"/>
  <c r="AX113" i="39"/>
  <c r="BB113" i="39" s="1"/>
  <c r="BC113" i="39" s="1"/>
  <c r="BD113" i="39" s="1"/>
  <c r="AW113" i="39"/>
  <c r="AU113" i="39"/>
  <c r="AF113" i="39"/>
  <c r="BA102" i="39"/>
  <c r="AX102" i="39"/>
  <c r="BB102" i="39" s="1"/>
  <c r="BC102" i="39" s="1"/>
  <c r="BD102" i="39" s="1"/>
  <c r="AW102" i="39"/>
  <c r="AU102" i="39"/>
  <c r="AF102" i="39"/>
  <c r="BA77" i="39"/>
  <c r="AX77" i="39"/>
  <c r="BB77" i="39" s="1"/>
  <c r="BC77" i="39" s="1"/>
  <c r="BD77" i="39" s="1"/>
  <c r="AW77" i="39"/>
  <c r="AU77" i="39"/>
  <c r="AF77" i="39"/>
  <c r="BA69" i="39"/>
  <c r="AX69" i="39"/>
  <c r="BB69" i="39" s="1"/>
  <c r="BC69" i="39" s="1"/>
  <c r="BD69" i="39" s="1"/>
  <c r="AW69" i="39"/>
  <c r="AU69" i="39"/>
  <c r="AF69" i="39"/>
  <c r="BA61" i="39"/>
  <c r="AX61" i="39"/>
  <c r="BB61" i="39" s="1"/>
  <c r="BC61" i="39" s="1"/>
  <c r="BD61" i="39" s="1"/>
  <c r="AW61" i="39"/>
  <c r="AU61" i="39"/>
  <c r="AF61" i="39"/>
  <c r="BA52" i="39"/>
  <c r="AX52" i="39"/>
  <c r="BB52" i="39" s="1"/>
  <c r="BC52" i="39" s="1"/>
  <c r="BD52" i="39" s="1"/>
  <c r="AW52" i="39"/>
  <c r="AU52" i="39"/>
  <c r="AF52" i="39"/>
  <c r="BA43" i="39"/>
  <c r="AX43" i="39"/>
  <c r="BB43" i="39" s="1"/>
  <c r="BC43" i="39" s="1"/>
  <c r="BD43" i="39" s="1"/>
  <c r="AW43" i="39"/>
  <c r="AU43" i="39"/>
  <c r="AF43" i="39"/>
  <c r="BA29" i="39"/>
  <c r="AX29" i="39"/>
  <c r="BB29" i="39" s="1"/>
  <c r="BC29" i="39" s="1"/>
  <c r="BD29" i="39" s="1"/>
  <c r="AW29" i="39"/>
  <c r="AU29" i="39"/>
  <c r="AF29" i="39"/>
  <c r="AF28" i="39"/>
  <c r="AU28" i="39"/>
  <c r="AW28" i="39"/>
  <c r="AX28" i="39"/>
  <c r="BB28" i="39" s="1"/>
  <c r="BC28" i="39" s="1"/>
  <c r="BD28" i="39" s="1"/>
  <c r="BA28" i="39"/>
  <c r="BA19" i="39"/>
  <c r="AX19" i="39"/>
  <c r="BB19" i="39" s="1"/>
  <c r="BC19" i="39" s="1"/>
  <c r="BD19" i="39" s="1"/>
  <c r="AW19" i="39"/>
  <c r="AU19" i="39"/>
  <c r="AF19" i="39"/>
  <c r="BA100" i="39"/>
  <c r="AX100" i="39"/>
  <c r="BB100" i="39" s="1"/>
  <c r="BC100" i="39" s="1"/>
  <c r="BD100" i="39" s="1"/>
  <c r="AW100" i="39"/>
  <c r="AU100" i="39"/>
  <c r="AF100" i="39"/>
  <c r="BA30" i="39"/>
  <c r="AX30" i="39"/>
  <c r="BB30" i="39" s="1"/>
  <c r="BC30" i="39" s="1"/>
  <c r="BD30" i="39" s="1"/>
  <c r="AW30" i="39"/>
  <c r="AU30" i="39"/>
  <c r="AF30" i="39"/>
  <c r="BA112" i="39"/>
  <c r="AX112" i="39"/>
  <c r="BB112" i="39" s="1"/>
  <c r="BC112" i="39" s="1"/>
  <c r="BD112" i="39" s="1"/>
  <c r="AW112" i="39"/>
  <c r="AU112" i="39"/>
  <c r="AF112" i="39"/>
  <c r="BA101" i="39"/>
  <c r="AX101" i="39"/>
  <c r="BB101" i="39" s="1"/>
  <c r="BC101" i="39" s="1"/>
  <c r="BD101" i="39" s="1"/>
  <c r="AW101" i="39"/>
  <c r="AU101" i="39"/>
  <c r="AF101" i="39"/>
  <c r="BA76" i="39"/>
  <c r="AX76" i="39"/>
  <c r="BB76" i="39" s="1"/>
  <c r="BC76" i="39" s="1"/>
  <c r="BD76" i="39" s="1"/>
  <c r="AW76" i="39"/>
  <c r="AU76" i="39"/>
  <c r="AF76" i="39"/>
  <c r="BA68" i="39"/>
  <c r="AX68" i="39"/>
  <c r="BB68" i="39" s="1"/>
  <c r="BC68" i="39" s="1"/>
  <c r="BD68" i="39" s="1"/>
  <c r="AW68" i="39"/>
  <c r="AU68" i="39"/>
  <c r="AF68" i="39"/>
  <c r="BA60" i="39"/>
  <c r="AX60" i="39"/>
  <c r="AY60" i="39" s="1"/>
  <c r="AW60" i="39"/>
  <c r="AU60" i="39"/>
  <c r="AF60" i="39"/>
  <c r="BA51" i="39"/>
  <c r="AX51" i="39"/>
  <c r="BB51" i="39" s="1"/>
  <c r="BC51" i="39" s="1"/>
  <c r="BD51" i="39" s="1"/>
  <c r="AW51" i="39"/>
  <c r="AU51" i="39"/>
  <c r="AF51" i="39"/>
  <c r="BA42" i="39"/>
  <c r="AX42" i="39"/>
  <c r="BB42" i="39" s="1"/>
  <c r="BC42" i="39" s="1"/>
  <c r="BD42" i="39" s="1"/>
  <c r="AW42" i="39"/>
  <c r="AU42" i="39"/>
  <c r="AF42" i="39"/>
  <c r="BA18" i="39"/>
  <c r="AX18" i="39"/>
  <c r="BB18" i="39" s="1"/>
  <c r="BC18" i="39" s="1"/>
  <c r="BD18" i="39" s="1"/>
  <c r="AW18" i="39"/>
  <c r="AU18" i="39"/>
  <c r="AF18" i="39"/>
  <c r="BA73" i="39"/>
  <c r="AX73" i="39"/>
  <c r="BB73" i="39" s="1"/>
  <c r="BC73" i="39" s="1"/>
  <c r="BD73" i="39" s="1"/>
  <c r="AW73" i="39"/>
  <c r="AU73" i="39"/>
  <c r="AF73" i="39"/>
  <c r="BA8" i="39"/>
  <c r="AX8" i="39"/>
  <c r="BB8" i="39" s="1"/>
  <c r="BC8" i="39" s="1"/>
  <c r="BD8" i="39" s="1"/>
  <c r="AW8" i="39"/>
  <c r="AU8" i="39"/>
  <c r="AF8" i="39"/>
  <c r="BA109" i="39"/>
  <c r="AX109" i="39"/>
  <c r="BB109" i="39" s="1"/>
  <c r="BC109" i="39" s="1"/>
  <c r="BD109" i="39" s="1"/>
  <c r="AW109" i="39"/>
  <c r="AU109" i="39"/>
  <c r="AF109" i="39"/>
  <c r="BA78" i="39"/>
  <c r="AX78" i="39"/>
  <c r="AY78" i="39" s="1"/>
  <c r="AW78" i="39"/>
  <c r="AU78" i="39"/>
  <c r="AF78" i="39"/>
  <c r="BA62" i="39"/>
  <c r="AX62" i="39"/>
  <c r="BB62" i="39" s="1"/>
  <c r="BC62" i="39" s="1"/>
  <c r="BD62" i="39" s="1"/>
  <c r="AW62" i="39"/>
  <c r="AU62" i="39"/>
  <c r="AF62" i="39"/>
  <c r="BA53" i="39"/>
  <c r="AX53" i="39"/>
  <c r="AY53" i="39" s="1"/>
  <c r="AW53" i="39"/>
  <c r="AU53" i="39"/>
  <c r="AF53" i="39"/>
  <c r="BA44" i="39"/>
  <c r="AX44" i="39"/>
  <c r="AY44" i="39" s="1"/>
  <c r="AW44" i="39"/>
  <c r="AU44" i="39"/>
  <c r="AF44" i="39"/>
  <c r="BA31" i="39"/>
  <c r="AX31" i="39"/>
  <c r="BB31" i="39" s="1"/>
  <c r="BC31" i="39" s="1"/>
  <c r="BD31" i="39" s="1"/>
  <c r="AW31" i="39"/>
  <c r="AU31" i="39"/>
  <c r="AF31" i="39"/>
  <c r="BA99" i="39"/>
  <c r="AX99" i="39"/>
  <c r="BB99" i="39" s="1"/>
  <c r="BC99" i="39" s="1"/>
  <c r="BD99" i="39" s="1"/>
  <c r="AW99" i="39"/>
  <c r="AU99" i="39"/>
  <c r="AF99" i="39"/>
  <c r="BA20" i="39"/>
  <c r="AX20" i="39"/>
  <c r="BB20" i="39" s="1"/>
  <c r="BC20" i="39" s="1"/>
  <c r="BD20" i="39" s="1"/>
  <c r="AW20" i="39"/>
  <c r="AU20" i="39"/>
  <c r="AF20" i="39"/>
  <c r="BA111" i="39"/>
  <c r="AX111" i="39"/>
  <c r="BB111" i="39" s="1"/>
  <c r="BC111" i="39" s="1"/>
  <c r="BD111" i="39" s="1"/>
  <c r="AW111" i="39"/>
  <c r="AU111" i="39"/>
  <c r="AF111" i="39"/>
  <c r="BA103" i="39"/>
  <c r="AX103" i="39"/>
  <c r="BB103" i="39" s="1"/>
  <c r="BC103" i="39" s="1"/>
  <c r="BD103" i="39" s="1"/>
  <c r="AW103" i="39"/>
  <c r="AU103" i="39"/>
  <c r="AF103" i="39"/>
  <c r="BA79" i="39"/>
  <c r="AX79" i="39"/>
  <c r="AY79" i="39" s="1"/>
  <c r="AW79" i="39"/>
  <c r="AU79" i="39"/>
  <c r="AF79" i="39"/>
  <c r="BA70" i="39"/>
  <c r="AX70" i="39"/>
  <c r="BB70" i="39" s="1"/>
  <c r="BC70" i="39" s="1"/>
  <c r="BD70" i="39" s="1"/>
  <c r="AW70" i="39"/>
  <c r="AU70" i="39"/>
  <c r="AF70" i="39"/>
  <c r="BA63" i="39"/>
  <c r="AX63" i="39"/>
  <c r="BB63" i="39" s="1"/>
  <c r="BC63" i="39" s="1"/>
  <c r="BD63" i="39" s="1"/>
  <c r="AW63" i="39"/>
  <c r="AU63" i="39"/>
  <c r="AF63" i="39"/>
  <c r="BA54" i="39"/>
  <c r="AX54" i="39"/>
  <c r="BB54" i="39" s="1"/>
  <c r="BC54" i="39" s="1"/>
  <c r="BD54" i="39" s="1"/>
  <c r="AW54" i="39"/>
  <c r="AU54" i="39"/>
  <c r="AF54" i="39"/>
  <c r="BA45" i="39"/>
  <c r="AX45" i="39"/>
  <c r="BB45" i="39" s="1"/>
  <c r="BC45" i="39" s="1"/>
  <c r="BD45" i="39" s="1"/>
  <c r="AW45" i="39"/>
  <c r="AU45" i="39"/>
  <c r="AF45" i="39"/>
  <c r="BA32" i="39"/>
  <c r="AX32" i="39"/>
  <c r="AY32" i="39" s="1"/>
  <c r="AW32" i="39"/>
  <c r="AU32" i="39"/>
  <c r="AF32" i="39"/>
  <c r="BA21" i="39"/>
  <c r="AX21" i="39"/>
  <c r="BB21" i="39" s="1"/>
  <c r="BC21" i="39" s="1"/>
  <c r="BD21" i="39" s="1"/>
  <c r="AW21" i="39"/>
  <c r="AU21" i="39"/>
  <c r="AF21" i="39"/>
  <c r="BA47" i="39"/>
  <c r="AX47" i="39"/>
  <c r="BB47" i="39" s="1"/>
  <c r="BC47" i="39" s="1"/>
  <c r="BD47" i="39" s="1"/>
  <c r="AW47" i="39"/>
  <c r="AU47" i="39"/>
  <c r="AF47" i="39"/>
  <c r="BA115" i="39"/>
  <c r="AX115" i="39"/>
  <c r="BB115" i="39" s="1"/>
  <c r="BC115" i="39" s="1"/>
  <c r="BD115" i="39" s="1"/>
  <c r="AW115" i="39"/>
  <c r="AU115" i="39"/>
  <c r="AF115" i="39"/>
  <c r="BA114" i="39"/>
  <c r="AX114" i="39"/>
  <c r="BB114" i="39" s="1"/>
  <c r="BC114" i="39" s="1"/>
  <c r="BD114" i="39" s="1"/>
  <c r="AW114" i="39"/>
  <c r="AU114" i="39"/>
  <c r="AF114" i="39"/>
  <c r="BA107" i="39"/>
  <c r="AX107" i="39"/>
  <c r="BB107" i="39" s="1"/>
  <c r="BC107" i="39" s="1"/>
  <c r="BD107" i="39" s="1"/>
  <c r="AW107" i="39"/>
  <c r="AU107" i="39"/>
  <c r="AF107" i="39"/>
  <c r="BA105" i="39"/>
  <c r="AX105" i="39"/>
  <c r="AY105" i="39" s="1"/>
  <c r="AW105" i="39"/>
  <c r="AU105" i="39"/>
  <c r="AF105" i="39"/>
  <c r="BA81" i="39"/>
  <c r="AX81" i="39"/>
  <c r="BB81" i="39" s="1"/>
  <c r="BC81" i="39" s="1"/>
  <c r="BD81" i="39" s="1"/>
  <c r="AW81" i="39"/>
  <c r="AU81" i="39"/>
  <c r="AF81" i="39"/>
  <c r="BA80" i="39"/>
  <c r="AX80" i="39"/>
  <c r="BB80" i="39" s="1"/>
  <c r="BC80" i="39" s="1"/>
  <c r="BD80" i="39" s="1"/>
  <c r="AW80" i="39"/>
  <c r="AU80" i="39"/>
  <c r="AF80" i="39"/>
  <c r="BA72" i="39"/>
  <c r="AX72" i="39"/>
  <c r="BB72" i="39" s="1"/>
  <c r="BC72" i="39" s="1"/>
  <c r="BD72" i="39" s="1"/>
  <c r="AW72" i="39"/>
  <c r="AU72" i="39"/>
  <c r="AF72" i="39"/>
  <c r="BA71" i="39"/>
  <c r="AX71" i="39"/>
  <c r="AY71" i="39" s="1"/>
  <c r="AW71" i="39"/>
  <c r="AU71" i="39"/>
  <c r="AF71" i="39"/>
  <c r="BA65" i="39"/>
  <c r="AX65" i="39"/>
  <c r="BB65" i="39" s="1"/>
  <c r="BC65" i="39" s="1"/>
  <c r="BD65" i="39" s="1"/>
  <c r="AW65" i="39"/>
  <c r="AU65" i="39"/>
  <c r="AF65" i="39"/>
  <c r="BA64" i="39"/>
  <c r="AX64" i="39"/>
  <c r="BB64" i="39" s="1"/>
  <c r="BC64" i="39" s="1"/>
  <c r="BD64" i="39" s="1"/>
  <c r="AW64" i="39"/>
  <c r="AU64" i="39"/>
  <c r="AF64" i="39"/>
  <c r="BA56" i="39"/>
  <c r="AX56" i="39"/>
  <c r="BB56" i="39" s="1"/>
  <c r="BC56" i="39" s="1"/>
  <c r="BD56" i="39" s="1"/>
  <c r="AW56" i="39"/>
  <c r="AU56" i="39"/>
  <c r="AF56" i="39"/>
  <c r="BA55" i="39"/>
  <c r="AX55" i="39"/>
  <c r="BB55" i="39" s="1"/>
  <c r="BC55" i="39" s="1"/>
  <c r="BD55" i="39" s="1"/>
  <c r="AW55" i="39"/>
  <c r="AU55" i="39"/>
  <c r="AF55" i="39"/>
  <c r="BA48" i="39"/>
  <c r="AX48" i="39"/>
  <c r="BB48" i="39" s="1"/>
  <c r="BC48" i="39" s="1"/>
  <c r="BD48" i="39" s="1"/>
  <c r="AW48" i="39"/>
  <c r="AU48" i="39"/>
  <c r="AF48" i="39"/>
  <c r="BA46" i="39"/>
  <c r="AX46" i="39"/>
  <c r="BB46" i="39" s="1"/>
  <c r="BC46" i="39" s="1"/>
  <c r="BD46" i="39" s="1"/>
  <c r="AW46" i="39"/>
  <c r="AU46" i="39"/>
  <c r="AF46" i="39"/>
  <c r="BA38" i="39"/>
  <c r="AX38" i="39"/>
  <c r="BB38" i="39" s="1"/>
  <c r="BC38" i="39" s="1"/>
  <c r="BD38" i="39" s="1"/>
  <c r="AW38" i="39"/>
  <c r="AU38" i="39"/>
  <c r="AF38" i="39"/>
  <c r="BA37" i="39"/>
  <c r="AX37" i="39"/>
  <c r="BB37" i="39" s="1"/>
  <c r="BC37" i="39" s="1"/>
  <c r="BD37" i="39" s="1"/>
  <c r="AW37" i="39"/>
  <c r="AU37" i="39"/>
  <c r="AF37" i="39"/>
  <c r="BA24" i="39"/>
  <c r="AX24" i="39"/>
  <c r="BB24" i="39" s="1"/>
  <c r="BC24" i="39" s="1"/>
  <c r="BD24" i="39" s="1"/>
  <c r="AW24" i="39"/>
  <c r="AU24" i="39"/>
  <c r="AF24" i="39"/>
  <c r="BA23" i="39"/>
  <c r="AX23" i="39"/>
  <c r="AY23" i="39" s="1"/>
  <c r="AW23" i="39"/>
  <c r="AU23" i="39"/>
  <c r="AF23" i="39"/>
  <c r="BA108" i="39"/>
  <c r="AX108" i="39"/>
  <c r="BB108" i="39" s="1"/>
  <c r="BC108" i="39" s="1"/>
  <c r="BD108" i="39" s="1"/>
  <c r="AW108" i="39"/>
  <c r="AU108" i="39"/>
  <c r="AF108" i="39"/>
  <c r="BA96" i="39"/>
  <c r="AX96" i="39"/>
  <c r="BB96" i="39" s="1"/>
  <c r="BC96" i="39" s="1"/>
  <c r="BD96" i="39" s="1"/>
  <c r="AW96" i="39"/>
  <c r="AU96" i="39"/>
  <c r="AF96" i="39"/>
  <c r="BA74" i="39"/>
  <c r="AX74" i="39"/>
  <c r="BB74" i="39" s="1"/>
  <c r="BC74" i="39" s="1"/>
  <c r="BD74" i="39" s="1"/>
  <c r="AW74" i="39"/>
  <c r="AU74" i="39"/>
  <c r="AF74" i="39"/>
  <c r="BA66" i="39"/>
  <c r="AX66" i="39"/>
  <c r="BB66" i="39" s="1"/>
  <c r="BC66" i="39" s="1"/>
  <c r="BD66" i="39" s="1"/>
  <c r="AW66" i="39"/>
  <c r="AU66" i="39"/>
  <c r="AF66" i="39"/>
  <c r="BA58" i="39"/>
  <c r="AX58" i="39"/>
  <c r="BB58" i="39" s="1"/>
  <c r="BC58" i="39" s="1"/>
  <c r="BD58" i="39" s="1"/>
  <c r="AW58" i="39"/>
  <c r="AU58" i="39"/>
  <c r="AF58" i="39"/>
  <c r="BA49" i="39"/>
  <c r="AX49" i="39"/>
  <c r="BB49" i="39" s="1"/>
  <c r="BC49" i="39" s="1"/>
  <c r="BD49" i="39" s="1"/>
  <c r="AW49" i="39"/>
  <c r="AU49" i="39"/>
  <c r="AF49" i="39"/>
  <c r="BA39" i="39"/>
  <c r="AX39" i="39"/>
  <c r="BB39" i="39" s="1"/>
  <c r="BC39" i="39" s="1"/>
  <c r="BD39" i="39" s="1"/>
  <c r="AW39" i="39"/>
  <c r="AU39" i="39"/>
  <c r="AF39" i="39"/>
  <c r="BA25" i="39"/>
  <c r="AX25" i="39"/>
  <c r="AY25" i="39" s="1"/>
  <c r="AW25" i="39"/>
  <c r="AU25" i="39"/>
  <c r="AF25" i="39"/>
  <c r="BA98" i="39"/>
  <c r="AX98" i="39"/>
  <c r="BB98" i="39" s="1"/>
  <c r="BC98" i="39" s="1"/>
  <c r="BD98" i="39" s="1"/>
  <c r="AW98" i="39"/>
  <c r="AU98" i="39"/>
  <c r="AF98" i="39"/>
  <c r="BA57" i="39"/>
  <c r="AX57" i="39"/>
  <c r="BB57" i="39" s="1"/>
  <c r="BC57" i="39" s="1"/>
  <c r="BD57" i="39" s="1"/>
  <c r="AW57" i="39"/>
  <c r="AU57" i="39"/>
  <c r="AF57" i="39"/>
  <c r="BA106" i="39"/>
  <c r="AX106" i="39"/>
  <c r="BB106" i="39" s="1"/>
  <c r="BC106" i="39" s="1"/>
  <c r="BD106" i="39" s="1"/>
  <c r="AW106" i="39"/>
  <c r="AU106" i="39"/>
  <c r="AF106" i="39"/>
  <c r="BA16" i="39"/>
  <c r="AX16" i="39"/>
  <c r="AY16" i="39" s="1"/>
  <c r="AW16" i="39"/>
  <c r="AU16" i="39"/>
  <c r="AF16" i="39"/>
  <c r="BA7" i="39"/>
  <c r="AX7" i="39"/>
  <c r="BB7" i="39" s="1"/>
  <c r="BC7" i="39" s="1"/>
  <c r="BD7" i="39" s="1"/>
  <c r="AW7" i="39"/>
  <c r="AU7" i="39"/>
  <c r="AF7" i="39"/>
  <c r="AA7" i="39"/>
  <c r="X7" i="39"/>
  <c r="AB7" i="39" s="1"/>
  <c r="AC7" i="39" s="1"/>
  <c r="AD7" i="39" s="1"/>
  <c r="W7" i="39"/>
  <c r="U7" i="39"/>
  <c r="BA429" i="39"/>
  <c r="AX429" i="39"/>
  <c r="BB429" i="39" s="1"/>
  <c r="BC429" i="39" s="1"/>
  <c r="BD429" i="39" s="1"/>
  <c r="AW429" i="39"/>
  <c r="AU429" i="39"/>
  <c r="BA428" i="39"/>
  <c r="AX428" i="39"/>
  <c r="BB428" i="39" s="1"/>
  <c r="BC428" i="39" s="1"/>
  <c r="BD428" i="39" s="1"/>
  <c r="AW428" i="39"/>
  <c r="AU428" i="39"/>
  <c r="BD427" i="39"/>
  <c r="BA427" i="39"/>
  <c r="AX427" i="39"/>
  <c r="BB427" i="39" s="1"/>
  <c r="AW427" i="39"/>
  <c r="AU427" i="39"/>
  <c r="BA426" i="39"/>
  <c r="AX426" i="39"/>
  <c r="BB426" i="39" s="1"/>
  <c r="BC426" i="39" s="1"/>
  <c r="BD426" i="39" s="1"/>
  <c r="AW426" i="39"/>
  <c r="AU426" i="39"/>
  <c r="BA424" i="39"/>
  <c r="AX424" i="39"/>
  <c r="BB424" i="39" s="1"/>
  <c r="BC424" i="39" s="1"/>
  <c r="BD424" i="39" s="1"/>
  <c r="AW424" i="39"/>
  <c r="AU424" i="39"/>
  <c r="BA423" i="39"/>
  <c r="AX423" i="39"/>
  <c r="BB423" i="39" s="1"/>
  <c r="BC423" i="39" s="1"/>
  <c r="BD423" i="39" s="1"/>
  <c r="AW423" i="39"/>
  <c r="AU423" i="39"/>
  <c r="BA422" i="39"/>
  <c r="AX422" i="39"/>
  <c r="BB422" i="39" s="1"/>
  <c r="BC422" i="39" s="1"/>
  <c r="BD422" i="39" s="1"/>
  <c r="AW422" i="39"/>
  <c r="AU422" i="39"/>
  <c r="BA421" i="39"/>
  <c r="AX421" i="39"/>
  <c r="BB421" i="39" s="1"/>
  <c r="BC421" i="39" s="1"/>
  <c r="BD421" i="39" s="1"/>
  <c r="AW421" i="39"/>
  <c r="AU421" i="39"/>
  <c r="BA420" i="39"/>
  <c r="AX420" i="39"/>
  <c r="BB420" i="39" s="1"/>
  <c r="BC420" i="39" s="1"/>
  <c r="BD420" i="39" s="1"/>
  <c r="AW420" i="39"/>
  <c r="AU420" i="39"/>
  <c r="BA419" i="39"/>
  <c r="AX419" i="39"/>
  <c r="BB419" i="39" s="1"/>
  <c r="BC419" i="39" s="1"/>
  <c r="BD419" i="39" s="1"/>
  <c r="AW419" i="39"/>
  <c r="AU419" i="39"/>
  <c r="BA418" i="39"/>
  <c r="AX418" i="39"/>
  <c r="BB418" i="39" s="1"/>
  <c r="BC418" i="39" s="1"/>
  <c r="BD418" i="39" s="1"/>
  <c r="AW418" i="39"/>
  <c r="AU418" i="39"/>
  <c r="BA417" i="39"/>
  <c r="AX417" i="39"/>
  <c r="BB417" i="39" s="1"/>
  <c r="BC417" i="39" s="1"/>
  <c r="BD417" i="39" s="1"/>
  <c r="AW417" i="39"/>
  <c r="AU417" i="39"/>
  <c r="BA416" i="39"/>
  <c r="AX416" i="39"/>
  <c r="BB416" i="39" s="1"/>
  <c r="BC416" i="39" s="1"/>
  <c r="BD416" i="39" s="1"/>
  <c r="AW416" i="39"/>
  <c r="AU416" i="39"/>
  <c r="BA415" i="39"/>
  <c r="AX415" i="39"/>
  <c r="BB415" i="39" s="1"/>
  <c r="BC415" i="39" s="1"/>
  <c r="BD415" i="39" s="1"/>
  <c r="AW415" i="39"/>
  <c r="AU415" i="39"/>
  <c r="BA414" i="39"/>
  <c r="AX414" i="39"/>
  <c r="BB414" i="39" s="1"/>
  <c r="BC414" i="39" s="1"/>
  <c r="BD414" i="39" s="1"/>
  <c r="AW414" i="39"/>
  <c r="AU414" i="39"/>
  <c r="BA413" i="39"/>
  <c r="AX413" i="39"/>
  <c r="BB413" i="39" s="1"/>
  <c r="BC413" i="39" s="1"/>
  <c r="BD413" i="39" s="1"/>
  <c r="AW413" i="39"/>
  <c r="AU413" i="39"/>
  <c r="BA412" i="39"/>
  <c r="AX412" i="39"/>
  <c r="BB412" i="39" s="1"/>
  <c r="BC412" i="39" s="1"/>
  <c r="BD412" i="39" s="1"/>
  <c r="AW412" i="39"/>
  <c r="AU412" i="39"/>
  <c r="AF412" i="39"/>
  <c r="BA411" i="39"/>
  <c r="AX411" i="39"/>
  <c r="AY411" i="39" s="1"/>
  <c r="AW411" i="39"/>
  <c r="AU411" i="39"/>
  <c r="BA409" i="39"/>
  <c r="AX409" i="39"/>
  <c r="AY409" i="39" s="1"/>
  <c r="AW409" i="39"/>
  <c r="AU409" i="39"/>
  <c r="BA408" i="39"/>
  <c r="AX408" i="39"/>
  <c r="AY408" i="39" s="1"/>
  <c r="AW408" i="39"/>
  <c r="AU408" i="39"/>
  <c r="AF408" i="39"/>
  <c r="BA405" i="39"/>
  <c r="AX405" i="39"/>
  <c r="BB405" i="39" s="1"/>
  <c r="BC405" i="39" s="1"/>
  <c r="BD405" i="39" s="1"/>
  <c r="AW405" i="39"/>
  <c r="AU405" i="39"/>
  <c r="AF405" i="39"/>
  <c r="BA404" i="39"/>
  <c r="AX404" i="39"/>
  <c r="AY404" i="39" s="1"/>
  <c r="AW404" i="39"/>
  <c r="AU404" i="39"/>
  <c r="AF404" i="39"/>
  <c r="BA403" i="39"/>
  <c r="AX403" i="39"/>
  <c r="BB403" i="39" s="1"/>
  <c r="BC403" i="39" s="1"/>
  <c r="BD403" i="39" s="1"/>
  <c r="AW403" i="39"/>
  <c r="AU403" i="39"/>
  <c r="AF403" i="39"/>
  <c r="BA402" i="39"/>
  <c r="AX402" i="39"/>
  <c r="AW402" i="39"/>
  <c r="AU402" i="39"/>
  <c r="AF402" i="39"/>
  <c r="BA401" i="39"/>
  <c r="AX401" i="39"/>
  <c r="BB401" i="39" s="1"/>
  <c r="BC401" i="39" s="1"/>
  <c r="BD401" i="39" s="1"/>
  <c r="AW401" i="39"/>
  <c r="AU401" i="39"/>
  <c r="AF401" i="39"/>
  <c r="BA400" i="39"/>
  <c r="AX400" i="39"/>
  <c r="BB400" i="39" s="1"/>
  <c r="BC400" i="39" s="1"/>
  <c r="BD400" i="39" s="1"/>
  <c r="AW400" i="39"/>
  <c r="AU400" i="39"/>
  <c r="AF400" i="39"/>
  <c r="BA398" i="39"/>
  <c r="AX398" i="39"/>
  <c r="AY398" i="39" s="1"/>
  <c r="AW398" i="39"/>
  <c r="AU398" i="39"/>
  <c r="AF398" i="39"/>
  <c r="BA397" i="39"/>
  <c r="AX397" i="39"/>
  <c r="BB397" i="39" s="1"/>
  <c r="BC397" i="39" s="1"/>
  <c r="BD397" i="39" s="1"/>
  <c r="AW397" i="39"/>
  <c r="AU397" i="39"/>
  <c r="AF397" i="39"/>
  <c r="BD396" i="39"/>
  <c r="BA396" i="39"/>
  <c r="AX396" i="39"/>
  <c r="BB396" i="39" s="1"/>
  <c r="AW396" i="39"/>
  <c r="AU396" i="39"/>
  <c r="AF396" i="39"/>
  <c r="BA395" i="39"/>
  <c r="AX395" i="39"/>
  <c r="AY395" i="39" s="1"/>
  <c r="AW395" i="39"/>
  <c r="AU395" i="39"/>
  <c r="AF395" i="39"/>
  <c r="BA394" i="39"/>
  <c r="AX394" i="39"/>
  <c r="AY394" i="39" s="1"/>
  <c r="AW394" i="39"/>
  <c r="AU394" i="39"/>
  <c r="AF394" i="39"/>
  <c r="BA393" i="39"/>
  <c r="AX393" i="39"/>
  <c r="AY393" i="39" s="1"/>
  <c r="AW393" i="39"/>
  <c r="AU393" i="39"/>
  <c r="AF393" i="39"/>
  <c r="BA379" i="39"/>
  <c r="AX379" i="39"/>
  <c r="AW379" i="39"/>
  <c r="AU379" i="39"/>
  <c r="AF379" i="39"/>
  <c r="BD378" i="39"/>
  <c r="BA378" i="39"/>
  <c r="AX378" i="39"/>
  <c r="AW378" i="39"/>
  <c r="AU378" i="39"/>
  <c r="AF378" i="39"/>
  <c r="BA377" i="39"/>
  <c r="AX377" i="39"/>
  <c r="BB377" i="39" s="1"/>
  <c r="BC377" i="39" s="1"/>
  <c r="BD377" i="39" s="1"/>
  <c r="AW377" i="39"/>
  <c r="AU377" i="39"/>
  <c r="AF377" i="39"/>
  <c r="BA376" i="39"/>
  <c r="AX376" i="39"/>
  <c r="AY376" i="39" s="1"/>
  <c r="AW376" i="39"/>
  <c r="AU376" i="39"/>
  <c r="AF376" i="39"/>
  <c r="BA375" i="39"/>
  <c r="AX375" i="39"/>
  <c r="BB375" i="39" s="1"/>
  <c r="BC375" i="39" s="1"/>
  <c r="BD375" i="39" s="1"/>
  <c r="AW375" i="39"/>
  <c r="AU375" i="39"/>
  <c r="AF375" i="39"/>
  <c r="BD374" i="39"/>
  <c r="BA374" i="39"/>
  <c r="AX374" i="39"/>
  <c r="BB374" i="39" s="1"/>
  <c r="AW374" i="39"/>
  <c r="AU374" i="39"/>
  <c r="AF374" i="39"/>
  <c r="BA373" i="39"/>
  <c r="AX373" i="39"/>
  <c r="AY373" i="39" s="1"/>
  <c r="AW373" i="39"/>
  <c r="AU373" i="39"/>
  <c r="AF373" i="39"/>
  <c r="BA372" i="39"/>
  <c r="AX372" i="39"/>
  <c r="BB372" i="39" s="1"/>
  <c r="BC372" i="39" s="1"/>
  <c r="BD372" i="39" s="1"/>
  <c r="AW372" i="39"/>
  <c r="AU372" i="39"/>
  <c r="AF372" i="39"/>
  <c r="BA371" i="39"/>
  <c r="AX371" i="39"/>
  <c r="AW371" i="39"/>
  <c r="AU371" i="39"/>
  <c r="BA370" i="39"/>
  <c r="AX370" i="39"/>
  <c r="AW370" i="39"/>
  <c r="AU370" i="39"/>
  <c r="AF370" i="39"/>
  <c r="BA368" i="39"/>
  <c r="AX368" i="39"/>
  <c r="BB368" i="39" s="1"/>
  <c r="BC368" i="39" s="1"/>
  <c r="BD368" i="39" s="1"/>
  <c r="AW368" i="39"/>
  <c r="AU368" i="39"/>
  <c r="AF368" i="39"/>
  <c r="BA188" i="39"/>
  <c r="AX188" i="39"/>
  <c r="BB188" i="39" s="1"/>
  <c r="BC188" i="39" s="1"/>
  <c r="BD188" i="39" s="1"/>
  <c r="AW188" i="39"/>
  <c r="AU188" i="39"/>
  <c r="AF188" i="39"/>
  <c r="BA352" i="39"/>
  <c r="AX352" i="39"/>
  <c r="BB352" i="39" s="1"/>
  <c r="BC352" i="39" s="1"/>
  <c r="BD352" i="39" s="1"/>
  <c r="AW352" i="39"/>
  <c r="AU352" i="39"/>
  <c r="AF352" i="39"/>
  <c r="BA351" i="39"/>
  <c r="AX351" i="39"/>
  <c r="AW351" i="39"/>
  <c r="AU351" i="39"/>
  <c r="AF351" i="39"/>
  <c r="BA350" i="39"/>
  <c r="AX350" i="39"/>
  <c r="BB350" i="39" s="1"/>
  <c r="BC350" i="39" s="1"/>
  <c r="BD350" i="39" s="1"/>
  <c r="AW350" i="39"/>
  <c r="AU350" i="39"/>
  <c r="AF350" i="39"/>
  <c r="BA349" i="39"/>
  <c r="AX349" i="39"/>
  <c r="AW349" i="39"/>
  <c r="AU349" i="39"/>
  <c r="AF349" i="39"/>
  <c r="BA187" i="39"/>
  <c r="AX187" i="39"/>
  <c r="BB187" i="39" s="1"/>
  <c r="BC187" i="39" s="1"/>
  <c r="BD187" i="39" s="1"/>
  <c r="AW187" i="39"/>
  <c r="AU187" i="39"/>
  <c r="AF187" i="39"/>
  <c r="BA186" i="39"/>
  <c r="AX186" i="39"/>
  <c r="BB186" i="39" s="1"/>
  <c r="BC186" i="39" s="1"/>
  <c r="BD186" i="39" s="1"/>
  <c r="AW186" i="39"/>
  <c r="AU186" i="39"/>
  <c r="AF186" i="39"/>
  <c r="BA185" i="39"/>
  <c r="AX185" i="39"/>
  <c r="BB185" i="39" s="1"/>
  <c r="BC185" i="39" s="1"/>
  <c r="BD185" i="39" s="1"/>
  <c r="AW185" i="39"/>
  <c r="AU185" i="39"/>
  <c r="AF185" i="39"/>
  <c r="BA183" i="39"/>
  <c r="AX183" i="39"/>
  <c r="AW183" i="39"/>
  <c r="AU183" i="39"/>
  <c r="AF183" i="39"/>
  <c r="BA182" i="39"/>
  <c r="AX182" i="39"/>
  <c r="BB182" i="39" s="1"/>
  <c r="BC182" i="39" s="1"/>
  <c r="BD182" i="39" s="1"/>
  <c r="AW182" i="39"/>
  <c r="AU182" i="39"/>
  <c r="AF182" i="39"/>
  <c r="BA181" i="39"/>
  <c r="AX181" i="39"/>
  <c r="AW181" i="39"/>
  <c r="AU181" i="39"/>
  <c r="AF181" i="39"/>
  <c r="BD154" i="39"/>
  <c r="BA154" i="39"/>
  <c r="AX154" i="39"/>
  <c r="AW154" i="39"/>
  <c r="AU154" i="39"/>
  <c r="AF154" i="39"/>
  <c r="BA152" i="39"/>
  <c r="AW152" i="39"/>
  <c r="AU152" i="39"/>
  <c r="AF152" i="39"/>
  <c r="BA146" i="39"/>
  <c r="AX146" i="39"/>
  <c r="BB146" i="39" s="1"/>
  <c r="BC146" i="39" s="1"/>
  <c r="BD146" i="39" s="1"/>
  <c r="AW146" i="39"/>
  <c r="AU146" i="39"/>
  <c r="AF146" i="39"/>
  <c r="BA137" i="39"/>
  <c r="AX137" i="39"/>
  <c r="AW137" i="39"/>
  <c r="AU137" i="39"/>
  <c r="AF137" i="39"/>
  <c r="BA136" i="39"/>
  <c r="AX136" i="39"/>
  <c r="BB136" i="39" s="1"/>
  <c r="BC136" i="39" s="1"/>
  <c r="BD136" i="39" s="1"/>
  <c r="AW136" i="39"/>
  <c r="AU136" i="39"/>
  <c r="AF136" i="39"/>
  <c r="BA135" i="39"/>
  <c r="AX135" i="39"/>
  <c r="AW135" i="39"/>
  <c r="AU135" i="39"/>
  <c r="AF135" i="39"/>
  <c r="BA134" i="39"/>
  <c r="AX134" i="39"/>
  <c r="BB134" i="39" s="1"/>
  <c r="BC134" i="39" s="1"/>
  <c r="BD134" i="39" s="1"/>
  <c r="AW134" i="39"/>
  <c r="AU134" i="39"/>
  <c r="AF134" i="39"/>
  <c r="BA133" i="39"/>
  <c r="AX133" i="39"/>
  <c r="AY133" i="39" s="1"/>
  <c r="AW133" i="39"/>
  <c r="AU133" i="39"/>
  <c r="AF133" i="39"/>
  <c r="BA145" i="39"/>
  <c r="AX145" i="39"/>
  <c r="BB145" i="39" s="1"/>
  <c r="BC145" i="39" s="1"/>
  <c r="BD145" i="39" s="1"/>
  <c r="AW145" i="39"/>
  <c r="AU145" i="39"/>
  <c r="AF145" i="39"/>
  <c r="BA144" i="39"/>
  <c r="AX144" i="39"/>
  <c r="AY144" i="39" s="1"/>
  <c r="AW144" i="39"/>
  <c r="AU144" i="39"/>
  <c r="AF144" i="39"/>
  <c r="BA12" i="39"/>
  <c r="AX12" i="39"/>
  <c r="BB12" i="39" s="1"/>
  <c r="BC12" i="39" s="1"/>
  <c r="BD12" i="39" s="1"/>
  <c r="AW12" i="39"/>
  <c r="AU12" i="39"/>
  <c r="BA15" i="39"/>
  <c r="AX15" i="39"/>
  <c r="BB15" i="39" s="1"/>
  <c r="BC15" i="39" s="1"/>
  <c r="BD15" i="39" s="1"/>
  <c r="AW15" i="39"/>
  <c r="AU15" i="39"/>
  <c r="BA121" i="39"/>
  <c r="AX121" i="39"/>
  <c r="BB121" i="39" s="1"/>
  <c r="BC121" i="39" s="1"/>
  <c r="BD121" i="39" s="1"/>
  <c r="AW121" i="39"/>
  <c r="AU121" i="39"/>
  <c r="BA128" i="39"/>
  <c r="AX128" i="39"/>
  <c r="BB128" i="39" s="1"/>
  <c r="BC128" i="39" s="1"/>
  <c r="BD128" i="39" s="1"/>
  <c r="AW128" i="39"/>
  <c r="AU128" i="39"/>
  <c r="BA127" i="39"/>
  <c r="AX127" i="39"/>
  <c r="BB127" i="39" s="1"/>
  <c r="BC127" i="39" s="1"/>
  <c r="BD127" i="39" s="1"/>
  <c r="AW127" i="39"/>
  <c r="AU127" i="39"/>
  <c r="BA125" i="39"/>
  <c r="AX125" i="39"/>
  <c r="BB125" i="39" s="1"/>
  <c r="BC125" i="39" s="1"/>
  <c r="BD125" i="39" s="1"/>
  <c r="AW125" i="39"/>
  <c r="AU125" i="39"/>
  <c r="BA122" i="39"/>
  <c r="AX122" i="39"/>
  <c r="BB122" i="39" s="1"/>
  <c r="BC122" i="39" s="1"/>
  <c r="BD122" i="39" s="1"/>
  <c r="AW122" i="39"/>
  <c r="AU122" i="39"/>
  <c r="BA116" i="39"/>
  <c r="AX116" i="39"/>
  <c r="BB116" i="39" s="1"/>
  <c r="BC116" i="39" s="1"/>
  <c r="BD116" i="39" s="1"/>
  <c r="AW116" i="39"/>
  <c r="AU116" i="39"/>
  <c r="BA35" i="39"/>
  <c r="AX35" i="39"/>
  <c r="BB35" i="39" s="1"/>
  <c r="BC35" i="39" s="1"/>
  <c r="BD35" i="39" s="1"/>
  <c r="AW35" i="39"/>
  <c r="AU35" i="39"/>
  <c r="BA34" i="39"/>
  <c r="AX34" i="39"/>
  <c r="BB34" i="39" s="1"/>
  <c r="BC34" i="39" s="1"/>
  <c r="BD34" i="39" s="1"/>
  <c r="AW34" i="39"/>
  <c r="AU34" i="39"/>
  <c r="BA33" i="39"/>
  <c r="AX33" i="39"/>
  <c r="BB33" i="39" s="1"/>
  <c r="BC33" i="39" s="1"/>
  <c r="BD33" i="39" s="1"/>
  <c r="AW33" i="39"/>
  <c r="AU33" i="39"/>
  <c r="AF33" i="39"/>
  <c r="BA14" i="39"/>
  <c r="AX14" i="39"/>
  <c r="BB14" i="39" s="1"/>
  <c r="BC14" i="39" s="1"/>
  <c r="BD14" i="39" s="1"/>
  <c r="AW14" i="39"/>
  <c r="AU14" i="39"/>
  <c r="AF14" i="39"/>
  <c r="BA36" i="39"/>
  <c r="AX36" i="39"/>
  <c r="AY36" i="39" s="1"/>
  <c r="AW36" i="39"/>
  <c r="AU36" i="39"/>
  <c r="AF36" i="39"/>
  <c r="BA104" i="39"/>
  <c r="AX104" i="39"/>
  <c r="AY104" i="39" s="1"/>
  <c r="AW104" i="39"/>
  <c r="AF104" i="39"/>
  <c r="BA22" i="39"/>
  <c r="AX22" i="39"/>
  <c r="BB22" i="39" s="1"/>
  <c r="BC22" i="39" s="1"/>
  <c r="BD22" i="39" s="1"/>
  <c r="AW22" i="39"/>
  <c r="AU22" i="39"/>
  <c r="AF22" i="39"/>
  <c r="BA11" i="39"/>
  <c r="AX11" i="39"/>
  <c r="BB11" i="39" s="1"/>
  <c r="BC11" i="39" s="1"/>
  <c r="BD11" i="39" s="1"/>
  <c r="AW11" i="39"/>
  <c r="AU11" i="39"/>
  <c r="AF11" i="39"/>
  <c r="BA10" i="39"/>
  <c r="AX10" i="39"/>
  <c r="AY10" i="39" s="1"/>
  <c r="AW10" i="39"/>
  <c r="AU10" i="39"/>
  <c r="AF10" i="39"/>
  <c r="BA139" i="34"/>
  <c r="AX139" i="34"/>
  <c r="BB139" i="34" s="1"/>
  <c r="BC139" i="34" s="1"/>
  <c r="BD139" i="34" s="1"/>
  <c r="AW139" i="34"/>
  <c r="AU139" i="34"/>
  <c r="AF139" i="34"/>
  <c r="AA139" i="34"/>
  <c r="X139" i="34"/>
  <c r="AB139" i="34" s="1"/>
  <c r="AC139" i="34" s="1"/>
  <c r="AD139" i="34" s="1"/>
  <c r="W139" i="34"/>
  <c r="U139" i="34"/>
  <c r="H10" i="37"/>
  <c r="AY110" i="39" l="1"/>
  <c r="AY97" i="39"/>
  <c r="AY75" i="39"/>
  <c r="AY67" i="39"/>
  <c r="AY59" i="39"/>
  <c r="AY50" i="39"/>
  <c r="AY41" i="39"/>
  <c r="AY27" i="39"/>
  <c r="AY17" i="39"/>
  <c r="AY113" i="39"/>
  <c r="AY69" i="39"/>
  <c r="AY102" i="39"/>
  <c r="AY28" i="39"/>
  <c r="AY77" i="39"/>
  <c r="AY61" i="39"/>
  <c r="AY52" i="39"/>
  <c r="AY43" i="39"/>
  <c r="AY29" i="39"/>
  <c r="AY19" i="39"/>
  <c r="AY100" i="39"/>
  <c r="AY30" i="39"/>
  <c r="AY112" i="39"/>
  <c r="AY101" i="39"/>
  <c r="AY76" i="39"/>
  <c r="AY68" i="39"/>
  <c r="AY51" i="39"/>
  <c r="BB60" i="39"/>
  <c r="BC60" i="39" s="1"/>
  <c r="BD60" i="39" s="1"/>
  <c r="AY42" i="39"/>
  <c r="AY18" i="39"/>
  <c r="AY73" i="39"/>
  <c r="AY8" i="39"/>
  <c r="AY109" i="39"/>
  <c r="BB78" i="39"/>
  <c r="BC78" i="39" s="1"/>
  <c r="BD78" i="39" s="1"/>
  <c r="AY62" i="39"/>
  <c r="BB53" i="39"/>
  <c r="BC53" i="39" s="1"/>
  <c r="BD53" i="39" s="1"/>
  <c r="BB44" i="39"/>
  <c r="BC44" i="39" s="1"/>
  <c r="BD44" i="39" s="1"/>
  <c r="AY31" i="39"/>
  <c r="AY99" i="39"/>
  <c r="AY20" i="39"/>
  <c r="AY111" i="39"/>
  <c r="AY103" i="39"/>
  <c r="BB79" i="39"/>
  <c r="BC79" i="39" s="1"/>
  <c r="BD79" i="39" s="1"/>
  <c r="AY70" i="39"/>
  <c r="AY63" i="39"/>
  <c r="AY54" i="39"/>
  <c r="BB32" i="39"/>
  <c r="BC32" i="39" s="1"/>
  <c r="BD32" i="39" s="1"/>
  <c r="AY45" i="39"/>
  <c r="AY21" i="39"/>
  <c r="AY47" i="39"/>
  <c r="AY114" i="39"/>
  <c r="AY115" i="39"/>
  <c r="AY107" i="39"/>
  <c r="BB105" i="39"/>
  <c r="BC105" i="39" s="1"/>
  <c r="BD105" i="39" s="1"/>
  <c r="AY80" i="39"/>
  <c r="AY81" i="39"/>
  <c r="AY72" i="39"/>
  <c r="AY65" i="39"/>
  <c r="BB71" i="39"/>
  <c r="BC71" i="39" s="1"/>
  <c r="BD71" i="39" s="1"/>
  <c r="AY64" i="39"/>
  <c r="AY56" i="39"/>
  <c r="BB23" i="39"/>
  <c r="BC23" i="39" s="1"/>
  <c r="BD23" i="39" s="1"/>
  <c r="AY55" i="39"/>
  <c r="AY46" i="39"/>
  <c r="AY48" i="39"/>
  <c r="AY38" i="39"/>
  <c r="AY66" i="39"/>
  <c r="AY37" i="39"/>
  <c r="AY24" i="39"/>
  <c r="AY108" i="39"/>
  <c r="AY96" i="39"/>
  <c r="AY74" i="39"/>
  <c r="AY58" i="39"/>
  <c r="AY49" i="39"/>
  <c r="AY39" i="39"/>
  <c r="BB25" i="39"/>
  <c r="BC25" i="39" s="1"/>
  <c r="BD25" i="39" s="1"/>
  <c r="AY98" i="39"/>
  <c r="AY106" i="39"/>
  <c r="AY57" i="39"/>
  <c r="BB16" i="39"/>
  <c r="BC16" i="39" s="1"/>
  <c r="BD16" i="39" s="1"/>
  <c r="AY397" i="39"/>
  <c r="Y7" i="39"/>
  <c r="AY372" i="39"/>
  <c r="AY7" i="39"/>
  <c r="AY33" i="39"/>
  <c r="AY152" i="39"/>
  <c r="AY182" i="39"/>
  <c r="BB398" i="39"/>
  <c r="BC398" i="39" s="1"/>
  <c r="BD398" i="39" s="1"/>
  <c r="AY417" i="39"/>
  <c r="AY412" i="39"/>
  <c r="AY146" i="39"/>
  <c r="BB376" i="39"/>
  <c r="BC376" i="39" s="1"/>
  <c r="BD376" i="39" s="1"/>
  <c r="AY403" i="39"/>
  <c r="BB104" i="39"/>
  <c r="BC104" i="39" s="1"/>
  <c r="BD104" i="39" s="1"/>
  <c r="BB393" i="39"/>
  <c r="BC393" i="39" s="1"/>
  <c r="BD393" i="39" s="1"/>
  <c r="AY420" i="39"/>
  <c r="AY122" i="39"/>
  <c r="AY413" i="39"/>
  <c r="AY422" i="39"/>
  <c r="AY350" i="39"/>
  <c r="AY416" i="39"/>
  <c r="AY424" i="39"/>
  <c r="BB409" i="39"/>
  <c r="BC409" i="39" s="1"/>
  <c r="BD409" i="39" s="1"/>
  <c r="AY352" i="39"/>
  <c r="AY368" i="39"/>
  <c r="BB395" i="39"/>
  <c r="BC395" i="39" s="1"/>
  <c r="BD395" i="39" s="1"/>
  <c r="BB10" i="39"/>
  <c r="BC10" i="39" s="1"/>
  <c r="BD10" i="39" s="1"/>
  <c r="AY12" i="39"/>
  <c r="AY185" i="39"/>
  <c r="AY375" i="39"/>
  <c r="AY396" i="39"/>
  <c r="AY134" i="39"/>
  <c r="AY374" i="39"/>
  <c r="AY419" i="39"/>
  <c r="AY121" i="39"/>
  <c r="AY34" i="39"/>
  <c r="AY125" i="39"/>
  <c r="AY136" i="39"/>
  <c r="AY187" i="39"/>
  <c r="BB408" i="39"/>
  <c r="BC408" i="39" s="1"/>
  <c r="BD408" i="39" s="1"/>
  <c r="BB36" i="39"/>
  <c r="BC36" i="39" s="1"/>
  <c r="BD36" i="39" s="1"/>
  <c r="BB133" i="39"/>
  <c r="BC133" i="39" s="1"/>
  <c r="BD133" i="39" s="1"/>
  <c r="BB404" i="39"/>
  <c r="BC404" i="39" s="1"/>
  <c r="BD404" i="39" s="1"/>
  <c r="AY415" i="39"/>
  <c r="AY418" i="39"/>
  <c r="AY421" i="39"/>
  <c r="AY426" i="39"/>
  <c r="AY22" i="39"/>
  <c r="AY35" i="39"/>
  <c r="AY127" i="39"/>
  <c r="AY145" i="39"/>
  <c r="AY401" i="39"/>
  <c r="AY405" i="39"/>
  <c r="AY427" i="39"/>
  <c r="AY116" i="39"/>
  <c r="AY128" i="39"/>
  <c r="AY15" i="39"/>
  <c r="BB411" i="39"/>
  <c r="BC411" i="39" s="1"/>
  <c r="BD411" i="39" s="1"/>
  <c r="BB373" i="39"/>
  <c r="BC373" i="39" s="1"/>
  <c r="BD373" i="39" s="1"/>
  <c r="AY414" i="39"/>
  <c r="AY423" i="39"/>
  <c r="AY11" i="39"/>
  <c r="AY14" i="39"/>
  <c r="AY181" i="39"/>
  <c r="BB181" i="39"/>
  <c r="BC181" i="39" s="1"/>
  <c r="BD181" i="39" s="1"/>
  <c r="BB183" i="39"/>
  <c r="BC183" i="39" s="1"/>
  <c r="BD183" i="39" s="1"/>
  <c r="AY183" i="39"/>
  <c r="BB349" i="39"/>
  <c r="BC349" i="39" s="1"/>
  <c r="BD349" i="39" s="1"/>
  <c r="AY349" i="39"/>
  <c r="AY351" i="39"/>
  <c r="BB351" i="39"/>
  <c r="BC351" i="39" s="1"/>
  <c r="BD351" i="39" s="1"/>
  <c r="BB144" i="39"/>
  <c r="BC144" i="39" s="1"/>
  <c r="BD144" i="39" s="1"/>
  <c r="AY154" i="39"/>
  <c r="BB154" i="39"/>
  <c r="BB137" i="39"/>
  <c r="BC137" i="39" s="1"/>
  <c r="BD137" i="39" s="1"/>
  <c r="AY137" i="39"/>
  <c r="BB135" i="39"/>
  <c r="BC135" i="39" s="1"/>
  <c r="BD135" i="39" s="1"/>
  <c r="AY135" i="39"/>
  <c r="BB371" i="39"/>
  <c r="BC371" i="39" s="1"/>
  <c r="BD371" i="39" s="1"/>
  <c r="AY371" i="39"/>
  <c r="AY186" i="39"/>
  <c r="AY188" i="39"/>
  <c r="BB378" i="39"/>
  <c r="AY378" i="39"/>
  <c r="BB394" i="39"/>
  <c r="BC394" i="39" s="1"/>
  <c r="BD394" i="39" s="1"/>
  <c r="BB402" i="39"/>
  <c r="BC402" i="39" s="1"/>
  <c r="BD402" i="39" s="1"/>
  <c r="AY402" i="39"/>
  <c r="BB370" i="39"/>
  <c r="BC370" i="39" s="1"/>
  <c r="BD370" i="39" s="1"/>
  <c r="AY370" i="39"/>
  <c r="BB379" i="39"/>
  <c r="BC379" i="39" s="1"/>
  <c r="BD379" i="39" s="1"/>
  <c r="AY379" i="39"/>
  <c r="AY377" i="39"/>
  <c r="AY400" i="39"/>
  <c r="AY428" i="39"/>
  <c r="AY429" i="39"/>
  <c r="AY139" i="34"/>
  <c r="Y139" i="34"/>
  <c r="BA45" i="34"/>
  <c r="AX45" i="34"/>
  <c r="AY45" i="34" s="1"/>
  <c r="AW45" i="34"/>
  <c r="AU45" i="34"/>
  <c r="AA45" i="34"/>
  <c r="X45" i="34"/>
  <c r="Y45" i="34" s="1"/>
  <c r="W45" i="34"/>
  <c r="U45" i="34"/>
  <c r="AB45" i="34" l="1"/>
  <c r="AC45" i="34" s="1"/>
  <c r="AD45" i="34" s="1"/>
  <c r="BB45" i="34"/>
  <c r="BC45" i="34" s="1"/>
  <c r="BD45" i="34" s="1"/>
  <c r="BA71" i="34" l="1"/>
  <c r="AX71" i="34"/>
  <c r="BB71" i="34" s="1"/>
  <c r="BC71" i="34" s="1"/>
  <c r="BD71" i="34" s="1"/>
  <c r="AW71" i="34"/>
  <c r="AU71" i="34"/>
  <c r="AF71" i="34"/>
  <c r="AA71" i="34"/>
  <c r="X71" i="34"/>
  <c r="AB71" i="34" s="1"/>
  <c r="AC71" i="34" s="1"/>
  <c r="AD71" i="34" s="1"/>
  <c r="W71" i="34"/>
  <c r="U71" i="34"/>
  <c r="BA70" i="34"/>
  <c r="AX70" i="34"/>
  <c r="BB70" i="34" s="1"/>
  <c r="BC70" i="34" s="1"/>
  <c r="BD70" i="34" s="1"/>
  <c r="AW70" i="34"/>
  <c r="AU70" i="34"/>
  <c r="AF70" i="34"/>
  <c r="AA70" i="34"/>
  <c r="X70" i="34"/>
  <c r="Y70" i="34" s="1"/>
  <c r="W70" i="34"/>
  <c r="U70" i="34"/>
  <c r="BA69" i="34"/>
  <c r="AX69" i="34"/>
  <c r="AY69" i="34" s="1"/>
  <c r="AW69" i="34"/>
  <c r="AU69" i="34"/>
  <c r="AF69" i="34"/>
  <c r="AA69" i="34"/>
  <c r="X69" i="34"/>
  <c r="AB69" i="34" s="1"/>
  <c r="AC69" i="34" s="1"/>
  <c r="AD69" i="34" s="1"/>
  <c r="W69" i="34"/>
  <c r="U69" i="34"/>
  <c r="B11" i="37"/>
  <c r="E10" i="37"/>
  <c r="C8" i="36"/>
  <c r="C11" i="37"/>
  <c r="C7" i="36"/>
  <c r="C9" i="36"/>
  <c r="C10" i="36"/>
  <c r="I10" i="37" l="1"/>
  <c r="J10" i="37" s="1"/>
  <c r="L10" i="37" s="1"/>
  <c r="D10" i="36"/>
  <c r="D11" i="37" s="1"/>
  <c r="C11" i="36"/>
  <c r="BB69" i="34"/>
  <c r="BC69" i="34" s="1"/>
  <c r="BD69" i="34" s="1"/>
  <c r="AY70" i="34"/>
  <c r="AB70" i="34"/>
  <c r="AC70" i="34" s="1"/>
  <c r="AD70" i="34" s="1"/>
  <c r="Y69" i="34"/>
  <c r="Y71" i="34"/>
  <c r="AY71" i="34"/>
  <c r="AX49" i="34"/>
  <c r="BB49" i="34" s="1"/>
  <c r="X12" i="34"/>
  <c r="AB12" i="34" s="1"/>
  <c r="X13" i="34"/>
  <c r="AB13" i="34" s="1"/>
  <c r="X14" i="34"/>
  <c r="AB14" i="34" s="1"/>
  <c r="X15" i="34"/>
  <c r="Y15" i="34" s="1"/>
  <c r="X16" i="34"/>
  <c r="AB16" i="34" s="1"/>
  <c r="X17" i="34"/>
  <c r="AB17" i="34" s="1"/>
  <c r="X18" i="34"/>
  <c r="AB18" i="34" s="1"/>
  <c r="X19" i="34"/>
  <c r="AB19" i="34" s="1"/>
  <c r="X20" i="34"/>
  <c r="AB20" i="34" s="1"/>
  <c r="X21" i="34"/>
  <c r="AB21" i="34" s="1"/>
  <c r="X22" i="34"/>
  <c r="AB22" i="34" s="1"/>
  <c r="X23" i="34"/>
  <c r="AB23" i="34" s="1"/>
  <c r="X24" i="34"/>
  <c r="AB24" i="34" s="1"/>
  <c r="X25" i="34"/>
  <c r="AB25" i="34" s="1"/>
  <c r="X26" i="34"/>
  <c r="AB26" i="34" s="1"/>
  <c r="X27" i="34"/>
  <c r="AB27" i="34" s="1"/>
  <c r="X28" i="34"/>
  <c r="AB28" i="34" s="1"/>
  <c r="X29" i="34"/>
  <c r="AB29" i="34" s="1"/>
  <c r="X30" i="34"/>
  <c r="AB30" i="34" s="1"/>
  <c r="X31" i="34"/>
  <c r="AB31" i="34" s="1"/>
  <c r="X32" i="34"/>
  <c r="AB32" i="34" s="1"/>
  <c r="X33" i="34"/>
  <c r="AB33" i="34" s="1"/>
  <c r="X34" i="34"/>
  <c r="AB34" i="34" s="1"/>
  <c r="X35" i="34"/>
  <c r="Y35" i="34" s="1"/>
  <c r="X36" i="34"/>
  <c r="AB36" i="34" s="1"/>
  <c r="AC36" i="34" s="1"/>
  <c r="AD36" i="34" s="1"/>
  <c r="X37" i="34"/>
  <c r="Y37" i="34" s="1"/>
  <c r="X38" i="34"/>
  <c r="AB38" i="34" s="1"/>
  <c r="AC38" i="34" s="1"/>
  <c r="AD38" i="34" s="1"/>
  <c r="X39" i="34"/>
  <c r="AB39" i="34" s="1"/>
  <c r="AC39" i="34" s="1"/>
  <c r="AD39" i="34" s="1"/>
  <c r="X40" i="34"/>
  <c r="Y40" i="34" s="1"/>
  <c r="X41" i="34"/>
  <c r="Y41" i="34" s="1"/>
  <c r="X42" i="34"/>
  <c r="Y42" i="34" s="1"/>
  <c r="X43" i="34"/>
  <c r="Y43" i="34" s="1"/>
  <c r="X44" i="34"/>
  <c r="AB44" i="34" s="1"/>
  <c r="AC44" i="34" s="1"/>
  <c r="AD44" i="34" s="1"/>
  <c r="X46" i="34"/>
  <c r="Y46" i="34" s="1"/>
  <c r="X47" i="34"/>
  <c r="AB47" i="34" s="1"/>
  <c r="X48" i="34"/>
  <c r="AB48" i="34" s="1"/>
  <c r="X49" i="34"/>
  <c r="AB49" i="34" s="1"/>
  <c r="X50" i="34"/>
  <c r="AB50" i="34" s="1"/>
  <c r="X51" i="34"/>
  <c r="AB51" i="34" s="1"/>
  <c r="X52" i="34"/>
  <c r="AB52" i="34" s="1"/>
  <c r="X53" i="34"/>
  <c r="AB53" i="34" s="1"/>
  <c r="X54" i="34"/>
  <c r="AB54" i="34" s="1"/>
  <c r="X55" i="34"/>
  <c r="AB55" i="34" s="1"/>
  <c r="X56" i="34"/>
  <c r="AB56" i="34" s="1"/>
  <c r="X57" i="34"/>
  <c r="AB57" i="34" s="1"/>
  <c r="X58" i="34"/>
  <c r="AB58" i="34" s="1"/>
  <c r="X59" i="34"/>
  <c r="AB59" i="34" s="1"/>
  <c r="X60" i="34"/>
  <c r="AB60" i="34" s="1"/>
  <c r="X61" i="34"/>
  <c r="AB61" i="34" s="1"/>
  <c r="X62" i="34"/>
  <c r="Y62" i="34" s="1"/>
  <c r="X63" i="34"/>
  <c r="AB63" i="34" s="1"/>
  <c r="X64" i="34"/>
  <c r="AB64" i="34" s="1"/>
  <c r="X65" i="34"/>
  <c r="AB65" i="34" s="1"/>
  <c r="X66" i="34"/>
  <c r="AB66" i="34" s="1"/>
  <c r="X67" i="34"/>
  <c r="AB67" i="34" s="1"/>
  <c r="X68" i="34"/>
  <c r="AB68" i="34" s="1"/>
  <c r="X72" i="34"/>
  <c r="AB72" i="34" s="1"/>
  <c r="X73" i="34"/>
  <c r="AB73" i="34" s="1"/>
  <c r="X74" i="34"/>
  <c r="AB74" i="34" s="1"/>
  <c r="X75" i="34"/>
  <c r="AB75" i="34" s="1"/>
  <c r="X76" i="34"/>
  <c r="AB76" i="34" s="1"/>
  <c r="AC76" i="34" s="1"/>
  <c r="AD76" i="34" s="1"/>
  <c r="X77" i="34"/>
  <c r="AB77" i="34" s="1"/>
  <c r="X78" i="34"/>
  <c r="AB78" i="34" s="1"/>
  <c r="X79" i="34"/>
  <c r="AB79" i="34" s="1"/>
  <c r="X80" i="34"/>
  <c r="AB80" i="34" s="1"/>
  <c r="AC80" i="34" s="1"/>
  <c r="AD80" i="34" s="1"/>
  <c r="X81" i="34"/>
  <c r="Y81" i="34" s="1"/>
  <c r="X82" i="34"/>
  <c r="AB82" i="34" s="1"/>
  <c r="AC82" i="34" s="1"/>
  <c r="AD82" i="34" s="1"/>
  <c r="X83" i="34"/>
  <c r="Y83" i="34" s="1"/>
  <c r="X84" i="34"/>
  <c r="Y84" i="34" s="1"/>
  <c r="X85" i="34"/>
  <c r="AB85" i="34" s="1"/>
  <c r="X86" i="34"/>
  <c r="AB86" i="34" s="1"/>
  <c r="X87" i="34"/>
  <c r="AB87" i="34" s="1"/>
  <c r="X88" i="34"/>
  <c r="AB88" i="34" s="1"/>
  <c r="X89" i="34"/>
  <c r="AB89" i="34" s="1"/>
  <c r="X90" i="34"/>
  <c r="AB90" i="34" s="1"/>
  <c r="X91" i="34"/>
  <c r="AB91" i="34" s="1"/>
  <c r="X92" i="34"/>
  <c r="AB92" i="34" s="1"/>
  <c r="X93" i="34"/>
  <c r="AB93" i="34" s="1"/>
  <c r="X94" i="34"/>
  <c r="AB94" i="34" s="1"/>
  <c r="X95" i="34"/>
  <c r="AB95" i="34" s="1"/>
  <c r="X96" i="34"/>
  <c r="AB96" i="34" s="1"/>
  <c r="X97" i="34"/>
  <c r="AB97" i="34" s="1"/>
  <c r="X98" i="34"/>
  <c r="AB98" i="34" s="1"/>
  <c r="AC98" i="34" s="1"/>
  <c r="AD98" i="34" s="1"/>
  <c r="X99" i="34"/>
  <c r="AB99" i="34" s="1"/>
  <c r="X100" i="34"/>
  <c r="AB100" i="34" s="1"/>
  <c r="X101" i="34"/>
  <c r="AB101" i="34" s="1"/>
  <c r="X102" i="34"/>
  <c r="AB102" i="34" s="1"/>
  <c r="X103" i="34"/>
  <c r="AB103" i="34" s="1"/>
  <c r="X104" i="34"/>
  <c r="AB104" i="34" s="1"/>
  <c r="X105" i="34"/>
  <c r="AB105" i="34" s="1"/>
  <c r="X106" i="34"/>
  <c r="AB106" i="34" s="1"/>
  <c r="X107" i="34"/>
  <c r="AB107" i="34" s="1"/>
  <c r="X108" i="34"/>
  <c r="AB108" i="34" s="1"/>
  <c r="X109" i="34"/>
  <c r="AB109" i="34" s="1"/>
  <c r="X110" i="34"/>
  <c r="AB110" i="34" s="1"/>
  <c r="X111" i="34"/>
  <c r="AB111" i="34" s="1"/>
  <c r="X112" i="34"/>
  <c r="AB112" i="34" s="1"/>
  <c r="X113" i="34"/>
  <c r="AB113" i="34" s="1"/>
  <c r="X114" i="34"/>
  <c r="AB114" i="34" s="1"/>
  <c r="X115" i="34"/>
  <c r="Y115" i="34" s="1"/>
  <c r="X116" i="34"/>
  <c r="AB116" i="34" s="1"/>
  <c r="X117" i="34"/>
  <c r="AB117" i="34" s="1"/>
  <c r="X118" i="34"/>
  <c r="AB118" i="34" s="1"/>
  <c r="X119" i="34"/>
  <c r="AB119" i="34" s="1"/>
  <c r="X120" i="34"/>
  <c r="AB120" i="34" s="1"/>
  <c r="X121" i="34"/>
  <c r="AB121" i="34" s="1"/>
  <c r="X122" i="34"/>
  <c r="AB122" i="34" s="1"/>
  <c r="X123" i="34"/>
  <c r="AB123" i="34" s="1"/>
  <c r="X124" i="34"/>
  <c r="AB124" i="34" s="1"/>
  <c r="X125" i="34"/>
  <c r="AB125" i="34" s="1"/>
  <c r="X126" i="34"/>
  <c r="AB126" i="34" s="1"/>
  <c r="X127" i="34"/>
  <c r="AB127" i="34" s="1"/>
  <c r="X128" i="34"/>
  <c r="AB128" i="34" s="1"/>
  <c r="X129" i="34"/>
  <c r="AB129" i="34" s="1"/>
  <c r="X130" i="34"/>
  <c r="AB130" i="34" s="1"/>
  <c r="X131" i="34"/>
  <c r="AB131" i="34" s="1"/>
  <c r="X132" i="34"/>
  <c r="AB132" i="34" s="1"/>
  <c r="AC132" i="34" s="1"/>
  <c r="AD132" i="34" s="1"/>
  <c r="X133" i="34"/>
  <c r="AB133" i="34" s="1"/>
  <c r="X134" i="34"/>
  <c r="AB134" i="34" s="1"/>
  <c r="X135" i="34"/>
  <c r="AB135" i="34" s="1"/>
  <c r="X136" i="34"/>
  <c r="AB136" i="34" s="1"/>
  <c r="X137" i="34"/>
  <c r="AB137" i="34" s="1"/>
  <c r="X138" i="34"/>
  <c r="AB138" i="34" s="1"/>
  <c r="X140" i="34"/>
  <c r="AB140" i="34" s="1"/>
  <c r="X141" i="34"/>
  <c r="AB141" i="34" s="1"/>
  <c r="X142" i="34"/>
  <c r="AB142" i="34" s="1"/>
  <c r="X143" i="34"/>
  <c r="AB143" i="34" s="1"/>
  <c r="X144" i="34"/>
  <c r="AB144" i="34" s="1"/>
  <c r="X145" i="34"/>
  <c r="AB145" i="34" s="1"/>
  <c r="X146" i="34"/>
  <c r="AB146" i="34" s="1"/>
  <c r="X147" i="34"/>
  <c r="AB147" i="34" s="1"/>
  <c r="X148" i="34"/>
  <c r="AB148" i="34" s="1"/>
  <c r="X149" i="34"/>
  <c r="AB149" i="34" s="1"/>
  <c r="X150" i="34"/>
  <c r="AB150" i="34" s="1"/>
  <c r="X151" i="34"/>
  <c r="AB151" i="34" s="1"/>
  <c r="X152" i="34"/>
  <c r="AB152" i="34" s="1"/>
  <c r="X153" i="34"/>
  <c r="AB153" i="34" s="1"/>
  <c r="X154" i="34"/>
  <c r="AB154" i="34" s="1"/>
  <c r="X155" i="34"/>
  <c r="AB155" i="34" s="1"/>
  <c r="X156" i="34"/>
  <c r="AB156" i="34" s="1"/>
  <c r="AC156" i="34" s="1"/>
  <c r="AD156" i="34" s="1"/>
  <c r="X157" i="34"/>
  <c r="AB157" i="34" s="1"/>
  <c r="AC157" i="34" s="1"/>
  <c r="AD157" i="34" s="1"/>
  <c r="X158" i="34"/>
  <c r="Y158" i="34" s="1"/>
  <c r="X159" i="34"/>
  <c r="Y159" i="34" s="1"/>
  <c r="X160" i="34"/>
  <c r="Y160" i="34" s="1"/>
  <c r="X161" i="34"/>
  <c r="AB161" i="34" s="1"/>
  <c r="AC161" i="34" s="1"/>
  <c r="AD161" i="34" s="1"/>
  <c r="X162" i="34"/>
  <c r="AB162" i="34" s="1"/>
  <c r="AC162" i="34" s="1"/>
  <c r="AD162" i="34" s="1"/>
  <c r="X163" i="34"/>
  <c r="AB163" i="34" s="1"/>
  <c r="AC163" i="34" s="1"/>
  <c r="AD163" i="34" s="1"/>
  <c r="X164" i="34"/>
  <c r="Y164" i="34" s="1"/>
  <c r="X165" i="34"/>
  <c r="AB165" i="34" s="1"/>
  <c r="AC165" i="34" s="1"/>
  <c r="AD165" i="34" s="1"/>
  <c r="X166" i="34"/>
  <c r="Y166" i="34" s="1"/>
  <c r="X167" i="34"/>
  <c r="Y167" i="34" s="1"/>
  <c r="X168" i="34"/>
  <c r="Y168" i="34" s="1"/>
  <c r="X169" i="34"/>
  <c r="AB169" i="34" s="1"/>
  <c r="AC169" i="34" s="1"/>
  <c r="AD169" i="34" s="1"/>
  <c r="X170" i="34"/>
  <c r="Y170" i="34" s="1"/>
  <c r="X171" i="34"/>
  <c r="AB171" i="34" s="1"/>
  <c r="AC171" i="34" s="1"/>
  <c r="AD171" i="34" s="1"/>
  <c r="X172" i="34"/>
  <c r="Y172" i="34" s="1"/>
  <c r="X173" i="34"/>
  <c r="Y173" i="34" s="1"/>
  <c r="X174" i="34"/>
  <c r="Y174" i="34" s="1"/>
  <c r="AF11" i="34"/>
  <c r="BA158" i="34"/>
  <c r="AX158" i="34"/>
  <c r="AY158" i="34" s="1"/>
  <c r="AW158" i="34"/>
  <c r="AU158" i="34"/>
  <c r="AF158" i="34"/>
  <c r="AA158" i="34"/>
  <c r="W158" i="34"/>
  <c r="U158" i="34"/>
  <c r="BA132" i="34"/>
  <c r="AX132" i="34"/>
  <c r="AY132" i="34" s="1"/>
  <c r="AW132" i="34"/>
  <c r="AU132" i="34"/>
  <c r="AF132" i="34"/>
  <c r="AA132" i="34"/>
  <c r="W132" i="34"/>
  <c r="U132" i="34"/>
  <c r="BA114" i="34"/>
  <c r="AX114" i="34"/>
  <c r="BB114" i="34" s="1"/>
  <c r="BC114" i="34" s="1"/>
  <c r="BD114" i="34" s="1"/>
  <c r="AW114" i="34"/>
  <c r="AU114" i="34"/>
  <c r="AF114" i="34"/>
  <c r="AA114" i="34"/>
  <c r="W114" i="34"/>
  <c r="U114" i="34"/>
  <c r="BA98" i="34"/>
  <c r="AX98" i="34"/>
  <c r="BB98" i="34" s="1"/>
  <c r="BC98" i="34" s="1"/>
  <c r="BD98" i="34" s="1"/>
  <c r="AW98" i="34"/>
  <c r="AU98" i="34"/>
  <c r="AF98" i="34"/>
  <c r="AA98" i="34"/>
  <c r="W98" i="34"/>
  <c r="U98" i="34"/>
  <c r="BA80" i="34"/>
  <c r="AX80" i="34"/>
  <c r="BB80" i="34" s="1"/>
  <c r="BC80" i="34" s="1"/>
  <c r="BD80" i="34" s="1"/>
  <c r="AW80" i="34"/>
  <c r="AU80" i="34"/>
  <c r="AF80" i="34"/>
  <c r="AA80" i="34"/>
  <c r="W80" i="34"/>
  <c r="U80" i="34"/>
  <c r="BA15" i="34"/>
  <c r="AX15" i="34"/>
  <c r="BB15" i="34" s="1"/>
  <c r="BC15" i="34" s="1"/>
  <c r="BD15" i="34" s="1"/>
  <c r="AW15" i="34"/>
  <c r="AU15" i="34"/>
  <c r="AF15" i="34"/>
  <c r="AA15" i="34"/>
  <c r="W15" i="34"/>
  <c r="U15" i="34"/>
  <c r="AX12" i="34"/>
  <c r="BB12" i="34" s="1"/>
  <c r="BC12" i="34" s="1"/>
  <c r="BD12" i="34" s="1"/>
  <c r="AX13" i="34"/>
  <c r="BB13" i="34" s="1"/>
  <c r="BC13" i="34" s="1"/>
  <c r="BD13" i="34" s="1"/>
  <c r="AX14" i="34"/>
  <c r="BB14" i="34" s="1"/>
  <c r="BC14" i="34" s="1"/>
  <c r="BD14" i="34" s="1"/>
  <c r="AX16" i="34"/>
  <c r="BB16" i="34" s="1"/>
  <c r="BC16" i="34" s="1"/>
  <c r="BD16" i="34" s="1"/>
  <c r="AX17" i="34"/>
  <c r="BB17" i="34" s="1"/>
  <c r="BC17" i="34" s="1"/>
  <c r="BD17" i="34" s="1"/>
  <c r="AX18" i="34"/>
  <c r="BB18" i="34" s="1"/>
  <c r="BC18" i="34" s="1"/>
  <c r="BD18" i="34" s="1"/>
  <c r="AX19" i="34"/>
  <c r="BB19" i="34" s="1"/>
  <c r="BC19" i="34" s="1"/>
  <c r="BD19" i="34" s="1"/>
  <c r="AX20" i="34"/>
  <c r="BB20" i="34" s="1"/>
  <c r="BC20" i="34" s="1"/>
  <c r="BD20" i="34" s="1"/>
  <c r="AX21" i="34"/>
  <c r="BB21" i="34" s="1"/>
  <c r="BC21" i="34" s="1"/>
  <c r="BD21" i="34" s="1"/>
  <c r="AX22" i="34"/>
  <c r="BB22" i="34" s="1"/>
  <c r="BC22" i="34" s="1"/>
  <c r="BD22" i="34" s="1"/>
  <c r="AX23" i="34"/>
  <c r="BB23" i="34" s="1"/>
  <c r="BC23" i="34" s="1"/>
  <c r="BD23" i="34" s="1"/>
  <c r="AX24" i="34"/>
  <c r="BB24" i="34" s="1"/>
  <c r="BD24" i="34" s="1"/>
  <c r="AX25" i="34"/>
  <c r="BB25" i="34" s="1"/>
  <c r="BC25" i="34" s="1"/>
  <c r="BD25" i="34" s="1"/>
  <c r="AX26" i="34"/>
  <c r="BB26" i="34" s="1"/>
  <c r="BC26" i="34" s="1"/>
  <c r="BD26" i="34" s="1"/>
  <c r="AX27" i="34"/>
  <c r="BB27" i="34" s="1"/>
  <c r="BC27" i="34" s="1"/>
  <c r="BD27" i="34" s="1"/>
  <c r="AX28" i="34"/>
  <c r="BB28" i="34" s="1"/>
  <c r="BC28" i="34" s="1"/>
  <c r="BD28" i="34" s="1"/>
  <c r="AX29" i="34"/>
  <c r="BB29" i="34" s="1"/>
  <c r="BC29" i="34" s="1"/>
  <c r="BD29" i="34" s="1"/>
  <c r="AX30" i="34"/>
  <c r="BB30" i="34" s="1"/>
  <c r="BC30" i="34" s="1"/>
  <c r="BD30" i="34" s="1"/>
  <c r="AX31" i="34"/>
  <c r="BB31" i="34" s="1"/>
  <c r="BC31" i="34" s="1"/>
  <c r="BD31" i="34" s="1"/>
  <c r="AX32" i="34"/>
  <c r="BB32" i="34" s="1"/>
  <c r="BD32" i="34" s="1"/>
  <c r="AX33" i="34"/>
  <c r="BB33" i="34" s="1"/>
  <c r="BC33" i="34" s="1"/>
  <c r="BD33" i="34" s="1"/>
  <c r="AX34" i="34"/>
  <c r="BB34" i="34" s="1"/>
  <c r="BC34" i="34" s="1"/>
  <c r="BD34" i="34" s="1"/>
  <c r="AX35" i="34"/>
  <c r="BB35" i="34" s="1"/>
  <c r="BC35" i="34" s="1"/>
  <c r="BD35" i="34" s="1"/>
  <c r="AX36" i="34"/>
  <c r="BB36" i="34" s="1"/>
  <c r="BC36" i="34" s="1"/>
  <c r="BD36" i="34" s="1"/>
  <c r="AX37" i="34"/>
  <c r="BB37" i="34" s="1"/>
  <c r="BC37" i="34" s="1"/>
  <c r="BD37" i="34" s="1"/>
  <c r="AX38" i="34"/>
  <c r="BB38" i="34" s="1"/>
  <c r="BC38" i="34" s="1"/>
  <c r="BD38" i="34" s="1"/>
  <c r="AX39" i="34"/>
  <c r="BB39" i="34" s="1"/>
  <c r="BC39" i="34" s="1"/>
  <c r="BD39" i="34" s="1"/>
  <c r="AX40" i="34"/>
  <c r="BB40" i="34" s="1"/>
  <c r="BC40" i="34" s="1"/>
  <c r="BD40" i="34" s="1"/>
  <c r="AX41" i="34"/>
  <c r="BB41" i="34" s="1"/>
  <c r="BC41" i="34" s="1"/>
  <c r="BD41" i="34" s="1"/>
  <c r="AX42" i="34"/>
  <c r="BB42" i="34" s="1"/>
  <c r="BC42" i="34" s="1"/>
  <c r="BD42" i="34" s="1"/>
  <c r="AX43" i="34"/>
  <c r="BB43" i="34" s="1"/>
  <c r="BC43" i="34" s="1"/>
  <c r="BD43" i="34" s="1"/>
  <c r="AX44" i="34"/>
  <c r="BB44" i="34" s="1"/>
  <c r="BC44" i="34" s="1"/>
  <c r="BD44" i="34" s="1"/>
  <c r="AX46" i="34"/>
  <c r="BB46" i="34" s="1"/>
  <c r="AX47" i="34"/>
  <c r="BB47" i="34" s="1"/>
  <c r="BC47" i="34" s="1"/>
  <c r="BD47" i="34" s="1"/>
  <c r="AX48" i="34"/>
  <c r="BB48" i="34" s="1"/>
  <c r="BC48" i="34" s="1"/>
  <c r="BD48" i="34" s="1"/>
  <c r="AX50" i="34"/>
  <c r="BB50" i="34" s="1"/>
  <c r="BC50" i="34" s="1"/>
  <c r="BD50" i="34" s="1"/>
  <c r="AX51" i="34"/>
  <c r="BB51" i="34" s="1"/>
  <c r="BC51" i="34" s="1"/>
  <c r="BD51" i="34" s="1"/>
  <c r="AX52" i="34"/>
  <c r="BB52" i="34" s="1"/>
  <c r="BC52" i="34" s="1"/>
  <c r="BD52" i="34" s="1"/>
  <c r="AX53" i="34"/>
  <c r="BB53" i="34" s="1"/>
  <c r="BC53" i="34" s="1"/>
  <c r="BD53" i="34" s="1"/>
  <c r="AX54" i="34"/>
  <c r="BB54" i="34" s="1"/>
  <c r="BC54" i="34" s="1"/>
  <c r="BD54" i="34" s="1"/>
  <c r="AX55" i="34"/>
  <c r="BB55" i="34" s="1"/>
  <c r="BC55" i="34" s="1"/>
  <c r="BD55" i="34" s="1"/>
  <c r="AX56" i="34"/>
  <c r="BB56" i="34" s="1"/>
  <c r="BC56" i="34" s="1"/>
  <c r="BD56" i="34" s="1"/>
  <c r="AX57" i="34"/>
  <c r="BB57" i="34" s="1"/>
  <c r="BC57" i="34" s="1"/>
  <c r="BD57" i="34" s="1"/>
  <c r="AX58" i="34"/>
  <c r="BB58" i="34" s="1"/>
  <c r="BC58" i="34" s="1"/>
  <c r="BD58" i="34" s="1"/>
  <c r="AX59" i="34"/>
  <c r="BB59" i="34" s="1"/>
  <c r="BC59" i="34" s="1"/>
  <c r="BD59" i="34" s="1"/>
  <c r="AX60" i="34"/>
  <c r="BB60" i="34" s="1"/>
  <c r="BC60" i="34" s="1"/>
  <c r="BD60" i="34" s="1"/>
  <c r="AX61" i="34"/>
  <c r="BB61" i="34" s="1"/>
  <c r="AX62" i="34"/>
  <c r="BB62" i="34" s="1"/>
  <c r="BC62" i="34" s="1"/>
  <c r="BD62" i="34" s="1"/>
  <c r="AX63" i="34"/>
  <c r="BB63" i="34" s="1"/>
  <c r="BC63" i="34" s="1"/>
  <c r="BD63" i="34" s="1"/>
  <c r="AX64" i="34"/>
  <c r="BB64" i="34" s="1"/>
  <c r="BC64" i="34" s="1"/>
  <c r="BD64" i="34" s="1"/>
  <c r="AX65" i="34"/>
  <c r="BB65" i="34" s="1"/>
  <c r="BD65" i="34" s="1"/>
  <c r="AX66" i="34"/>
  <c r="BB66" i="34" s="1"/>
  <c r="BC66" i="34" s="1"/>
  <c r="BD66" i="34" s="1"/>
  <c r="AX67" i="34"/>
  <c r="BB67" i="34" s="1"/>
  <c r="BD67" i="34" s="1"/>
  <c r="AX68" i="34"/>
  <c r="BB68" i="34" s="1"/>
  <c r="BC68" i="34" s="1"/>
  <c r="BD68" i="34" s="1"/>
  <c r="AX72" i="34"/>
  <c r="BB72" i="34" s="1"/>
  <c r="BC72" i="34" s="1"/>
  <c r="BD72" i="34" s="1"/>
  <c r="AX73" i="34"/>
  <c r="BB73" i="34" s="1"/>
  <c r="BC73" i="34" s="1"/>
  <c r="BD73" i="34" s="1"/>
  <c r="AX74" i="34"/>
  <c r="BB74" i="34" s="1"/>
  <c r="BC74" i="34" s="1"/>
  <c r="BD74" i="34" s="1"/>
  <c r="AX75" i="34"/>
  <c r="BB75" i="34" s="1"/>
  <c r="BC75" i="34" s="1"/>
  <c r="BD75" i="34" s="1"/>
  <c r="AX76" i="34"/>
  <c r="BB76" i="34" s="1"/>
  <c r="BC76" i="34" s="1"/>
  <c r="BD76" i="34" s="1"/>
  <c r="AX77" i="34"/>
  <c r="BB77" i="34" s="1"/>
  <c r="BC77" i="34" s="1"/>
  <c r="BD77" i="34" s="1"/>
  <c r="AX78" i="34"/>
  <c r="BB78" i="34" s="1"/>
  <c r="BC78" i="34" s="1"/>
  <c r="BD78" i="34" s="1"/>
  <c r="AX79" i="34"/>
  <c r="BB79" i="34" s="1"/>
  <c r="BC79" i="34" s="1"/>
  <c r="BD79" i="34" s="1"/>
  <c r="AX81" i="34"/>
  <c r="BB81" i="34" s="1"/>
  <c r="BC81" i="34" s="1"/>
  <c r="BD81" i="34" s="1"/>
  <c r="AX82" i="34"/>
  <c r="BB82" i="34" s="1"/>
  <c r="BC82" i="34" s="1"/>
  <c r="BD82" i="34" s="1"/>
  <c r="AX83" i="34"/>
  <c r="BB83" i="34" s="1"/>
  <c r="BC83" i="34" s="1"/>
  <c r="AX84" i="34"/>
  <c r="BB84" i="34" s="1"/>
  <c r="BC84" i="34" s="1"/>
  <c r="BD84" i="34" s="1"/>
  <c r="AX85" i="34"/>
  <c r="BB85" i="34" s="1"/>
  <c r="BC85" i="34" s="1"/>
  <c r="BD85" i="34" s="1"/>
  <c r="AX86" i="34"/>
  <c r="BB86" i="34" s="1"/>
  <c r="BC86" i="34" s="1"/>
  <c r="BD86" i="34" s="1"/>
  <c r="AX87" i="34"/>
  <c r="BB87" i="34" s="1"/>
  <c r="BC87" i="34" s="1"/>
  <c r="BD87" i="34" s="1"/>
  <c r="AX88" i="34"/>
  <c r="BB88" i="34" s="1"/>
  <c r="BC88" i="34" s="1"/>
  <c r="BD88" i="34" s="1"/>
  <c r="AX89" i="34"/>
  <c r="BB89" i="34" s="1"/>
  <c r="BC89" i="34" s="1"/>
  <c r="BD89" i="34" s="1"/>
  <c r="AX90" i="34"/>
  <c r="BB90" i="34" s="1"/>
  <c r="BC90" i="34" s="1"/>
  <c r="BD90" i="34" s="1"/>
  <c r="AX91" i="34"/>
  <c r="BB91" i="34" s="1"/>
  <c r="BC91" i="34" s="1"/>
  <c r="BD91" i="34" s="1"/>
  <c r="AX92" i="34"/>
  <c r="BB92" i="34" s="1"/>
  <c r="BC92" i="34" s="1"/>
  <c r="BD92" i="34" s="1"/>
  <c r="AX93" i="34"/>
  <c r="BB93" i="34" s="1"/>
  <c r="BC93" i="34" s="1"/>
  <c r="BD93" i="34" s="1"/>
  <c r="AX94" i="34"/>
  <c r="BB94" i="34" s="1"/>
  <c r="BC94" i="34" s="1"/>
  <c r="BD94" i="34" s="1"/>
  <c r="AX95" i="34"/>
  <c r="BB95" i="34" s="1"/>
  <c r="BC95" i="34" s="1"/>
  <c r="BD95" i="34" s="1"/>
  <c r="AX96" i="34"/>
  <c r="BB96" i="34" s="1"/>
  <c r="BC96" i="34" s="1"/>
  <c r="BD96" i="34" s="1"/>
  <c r="AX97" i="34"/>
  <c r="BB97" i="34" s="1"/>
  <c r="BC97" i="34" s="1"/>
  <c r="BD97" i="34" s="1"/>
  <c r="AX99" i="34"/>
  <c r="BB99" i="34" s="1"/>
  <c r="BC99" i="34" s="1"/>
  <c r="BD99" i="34" s="1"/>
  <c r="AX100" i="34"/>
  <c r="BB100" i="34" s="1"/>
  <c r="BC100" i="34" s="1"/>
  <c r="BD100" i="34" s="1"/>
  <c r="AX101" i="34"/>
  <c r="BB101" i="34" s="1"/>
  <c r="BC101" i="34" s="1"/>
  <c r="BD101" i="34" s="1"/>
  <c r="AX102" i="34"/>
  <c r="BB102" i="34" s="1"/>
  <c r="BC102" i="34" s="1"/>
  <c r="BD102" i="34" s="1"/>
  <c r="AX103" i="34"/>
  <c r="BB103" i="34" s="1"/>
  <c r="BC103" i="34" s="1"/>
  <c r="BD103" i="34" s="1"/>
  <c r="AX104" i="34"/>
  <c r="BB104" i="34" s="1"/>
  <c r="BC104" i="34" s="1"/>
  <c r="BD104" i="34" s="1"/>
  <c r="AX105" i="34"/>
  <c r="BB105" i="34" s="1"/>
  <c r="BC105" i="34" s="1"/>
  <c r="BD105" i="34" s="1"/>
  <c r="AX106" i="34"/>
  <c r="BB106" i="34" s="1"/>
  <c r="BC106" i="34" s="1"/>
  <c r="BD106" i="34" s="1"/>
  <c r="AX107" i="34"/>
  <c r="BB107" i="34" s="1"/>
  <c r="BC107" i="34" s="1"/>
  <c r="BD107" i="34" s="1"/>
  <c r="AX108" i="34"/>
  <c r="BB108" i="34" s="1"/>
  <c r="BC108" i="34" s="1"/>
  <c r="BD108" i="34" s="1"/>
  <c r="AX109" i="34"/>
  <c r="BB109" i="34" s="1"/>
  <c r="BC109" i="34" s="1"/>
  <c r="BD109" i="34" s="1"/>
  <c r="AX110" i="34"/>
  <c r="BB110" i="34" s="1"/>
  <c r="BC110" i="34" s="1"/>
  <c r="BD110" i="34" s="1"/>
  <c r="AX111" i="34"/>
  <c r="BB111" i="34" s="1"/>
  <c r="BC111" i="34" s="1"/>
  <c r="BD111" i="34" s="1"/>
  <c r="AX112" i="34"/>
  <c r="BB112" i="34" s="1"/>
  <c r="BC112" i="34" s="1"/>
  <c r="BD112" i="34" s="1"/>
  <c r="AX113" i="34"/>
  <c r="BB113" i="34" s="1"/>
  <c r="BC113" i="34" s="1"/>
  <c r="BD113" i="34" s="1"/>
  <c r="AX115" i="34"/>
  <c r="BB115" i="34" s="1"/>
  <c r="BC115" i="34" s="1"/>
  <c r="BD115" i="34" s="1"/>
  <c r="AX116" i="34"/>
  <c r="BB116" i="34" s="1"/>
  <c r="BC116" i="34" s="1"/>
  <c r="BD116" i="34" s="1"/>
  <c r="AX117" i="34"/>
  <c r="BB117" i="34" s="1"/>
  <c r="BC117" i="34" s="1"/>
  <c r="BD117" i="34" s="1"/>
  <c r="AX118" i="34"/>
  <c r="BB118" i="34" s="1"/>
  <c r="BD118" i="34" s="1"/>
  <c r="AX119" i="34"/>
  <c r="BB119" i="34" s="1"/>
  <c r="BC119" i="34" s="1"/>
  <c r="BD119" i="34" s="1"/>
  <c r="AX120" i="34"/>
  <c r="BB120" i="34" s="1"/>
  <c r="BC120" i="34" s="1"/>
  <c r="BD120" i="34" s="1"/>
  <c r="AX121" i="34"/>
  <c r="BB121" i="34" s="1"/>
  <c r="BC121" i="34" s="1"/>
  <c r="BD121" i="34" s="1"/>
  <c r="AX122" i="34"/>
  <c r="BB122" i="34" s="1"/>
  <c r="BC122" i="34" s="1"/>
  <c r="BD122" i="34" s="1"/>
  <c r="AX123" i="34"/>
  <c r="BB123" i="34" s="1"/>
  <c r="BC123" i="34" s="1"/>
  <c r="BD123" i="34" s="1"/>
  <c r="AX124" i="34"/>
  <c r="BB124" i="34" s="1"/>
  <c r="BD124" i="34" s="1"/>
  <c r="AX125" i="34"/>
  <c r="BB125" i="34" s="1"/>
  <c r="BC125" i="34" s="1"/>
  <c r="BD125" i="34" s="1"/>
  <c r="AX126" i="34"/>
  <c r="BB126" i="34" s="1"/>
  <c r="BC126" i="34" s="1"/>
  <c r="BD126" i="34" s="1"/>
  <c r="AX127" i="34"/>
  <c r="BB127" i="34" s="1"/>
  <c r="BC127" i="34" s="1"/>
  <c r="BD127" i="34" s="1"/>
  <c r="AX128" i="34"/>
  <c r="BB128" i="34" s="1"/>
  <c r="BC128" i="34" s="1"/>
  <c r="BD128" i="34" s="1"/>
  <c r="AX129" i="34"/>
  <c r="BB129" i="34" s="1"/>
  <c r="BD129" i="34" s="1"/>
  <c r="AX130" i="34"/>
  <c r="BB130" i="34" s="1"/>
  <c r="BC130" i="34" s="1"/>
  <c r="BD130" i="34" s="1"/>
  <c r="AX131" i="34"/>
  <c r="BB131" i="34" s="1"/>
  <c r="BC131" i="34" s="1"/>
  <c r="BD131" i="34" s="1"/>
  <c r="AX133" i="34"/>
  <c r="BB133" i="34" s="1"/>
  <c r="BC133" i="34" s="1"/>
  <c r="BD133" i="34" s="1"/>
  <c r="AX134" i="34"/>
  <c r="BB134" i="34" s="1"/>
  <c r="BC134" i="34" s="1"/>
  <c r="BD134" i="34" s="1"/>
  <c r="AX135" i="34"/>
  <c r="BB135" i="34" s="1"/>
  <c r="BC135" i="34" s="1"/>
  <c r="BD135" i="34" s="1"/>
  <c r="AX136" i="34"/>
  <c r="BB136" i="34" s="1"/>
  <c r="BC136" i="34" s="1"/>
  <c r="BD136" i="34" s="1"/>
  <c r="AX137" i="34"/>
  <c r="BB137" i="34" s="1"/>
  <c r="BC137" i="34" s="1"/>
  <c r="BD137" i="34" s="1"/>
  <c r="AX138" i="34"/>
  <c r="BB138" i="34" s="1"/>
  <c r="BC138" i="34" s="1"/>
  <c r="BD138" i="34" s="1"/>
  <c r="AX140" i="34"/>
  <c r="BB140" i="34" s="1"/>
  <c r="BC140" i="34" s="1"/>
  <c r="BD140" i="34" s="1"/>
  <c r="AX141" i="34"/>
  <c r="BB141" i="34" s="1"/>
  <c r="BC141" i="34" s="1"/>
  <c r="BD141" i="34" s="1"/>
  <c r="AX142" i="34"/>
  <c r="BB142" i="34" s="1"/>
  <c r="BC142" i="34" s="1"/>
  <c r="BD142" i="34" s="1"/>
  <c r="AX143" i="34"/>
  <c r="BB143" i="34" s="1"/>
  <c r="BD143" i="34" s="1"/>
  <c r="AX144" i="34"/>
  <c r="BB144" i="34" s="1"/>
  <c r="BD144" i="34" s="1"/>
  <c r="AX145" i="34"/>
  <c r="BB145" i="34" s="1"/>
  <c r="BC145" i="34" s="1"/>
  <c r="BD145" i="34" s="1"/>
  <c r="AX146" i="34"/>
  <c r="BB146" i="34" s="1"/>
  <c r="BC146" i="34" s="1"/>
  <c r="BD146" i="34" s="1"/>
  <c r="AX147" i="34"/>
  <c r="BB147" i="34" s="1"/>
  <c r="BC147" i="34" s="1"/>
  <c r="BD147" i="34" s="1"/>
  <c r="AX148" i="34"/>
  <c r="BB148" i="34" s="1"/>
  <c r="BC148" i="34" s="1"/>
  <c r="BD148" i="34" s="1"/>
  <c r="AX149" i="34"/>
  <c r="BB149" i="34" s="1"/>
  <c r="BC149" i="34" s="1"/>
  <c r="BD149" i="34" s="1"/>
  <c r="AX150" i="34"/>
  <c r="BB150" i="34" s="1"/>
  <c r="BD150" i="34" s="1"/>
  <c r="AX151" i="34"/>
  <c r="BB151" i="34" s="1"/>
  <c r="BC151" i="34" s="1"/>
  <c r="BD151" i="34" s="1"/>
  <c r="AX152" i="34"/>
  <c r="BB152" i="34" s="1"/>
  <c r="BC152" i="34" s="1"/>
  <c r="BD152" i="34" s="1"/>
  <c r="AX153" i="34"/>
  <c r="BB153" i="34" s="1"/>
  <c r="BC153" i="34" s="1"/>
  <c r="BD153" i="34" s="1"/>
  <c r="AX154" i="34"/>
  <c r="BB154" i="34" s="1"/>
  <c r="BC154" i="34" s="1"/>
  <c r="BD154" i="34" s="1"/>
  <c r="AX155" i="34"/>
  <c r="BB155" i="34" s="1"/>
  <c r="BC155" i="34" s="1"/>
  <c r="BD155" i="34" s="1"/>
  <c r="AX156" i="34"/>
  <c r="BB156" i="34" s="1"/>
  <c r="BC156" i="34" s="1"/>
  <c r="BD156" i="34" s="1"/>
  <c r="AX157" i="34"/>
  <c r="BB157" i="34" s="1"/>
  <c r="BC157" i="34" s="1"/>
  <c r="BD157" i="34" s="1"/>
  <c r="AX159" i="34"/>
  <c r="BB159" i="34" s="1"/>
  <c r="BC159" i="34" s="1"/>
  <c r="BD159" i="34" s="1"/>
  <c r="AX160" i="34"/>
  <c r="BB160" i="34" s="1"/>
  <c r="BC160" i="34" s="1"/>
  <c r="BD160" i="34" s="1"/>
  <c r="AX161" i="34"/>
  <c r="BB161" i="34" s="1"/>
  <c r="BC161" i="34" s="1"/>
  <c r="BD161" i="34" s="1"/>
  <c r="AX162" i="34"/>
  <c r="BB162" i="34" s="1"/>
  <c r="BC162" i="34" s="1"/>
  <c r="BD162" i="34" s="1"/>
  <c r="AX163" i="34"/>
  <c r="BB163" i="34" s="1"/>
  <c r="BC163" i="34" s="1"/>
  <c r="BD163" i="34" s="1"/>
  <c r="AX164" i="34"/>
  <c r="BB164" i="34" s="1"/>
  <c r="BC164" i="34" s="1"/>
  <c r="BD164" i="34" s="1"/>
  <c r="AX165" i="34"/>
  <c r="BB165" i="34" s="1"/>
  <c r="BC165" i="34" s="1"/>
  <c r="BD165" i="34" s="1"/>
  <c r="AX166" i="34"/>
  <c r="BB166" i="34" s="1"/>
  <c r="BC166" i="34" s="1"/>
  <c r="BD166" i="34" s="1"/>
  <c r="AX167" i="34"/>
  <c r="BB167" i="34" s="1"/>
  <c r="BC167" i="34" s="1"/>
  <c r="BD167" i="34" s="1"/>
  <c r="AX168" i="34"/>
  <c r="BB168" i="34" s="1"/>
  <c r="BC168" i="34" s="1"/>
  <c r="BD168" i="34" s="1"/>
  <c r="AX169" i="34"/>
  <c r="BB169" i="34" s="1"/>
  <c r="BC169" i="34" s="1"/>
  <c r="BD169" i="34" s="1"/>
  <c r="AX170" i="34"/>
  <c r="BB170" i="34" s="1"/>
  <c r="BC170" i="34" s="1"/>
  <c r="BD170" i="34" s="1"/>
  <c r="AX171" i="34"/>
  <c r="BB171" i="34" s="1"/>
  <c r="BC171" i="34" s="1"/>
  <c r="BD171" i="34" s="1"/>
  <c r="AX172" i="34"/>
  <c r="BB172" i="34" s="1"/>
  <c r="BD172" i="34" s="1"/>
  <c r="AX173" i="34"/>
  <c r="BB173" i="34" s="1"/>
  <c r="BC173" i="34" s="1"/>
  <c r="BD173" i="34" s="1"/>
  <c r="AX174" i="34"/>
  <c r="BB174" i="34" s="1"/>
  <c r="BC174" i="34" s="1"/>
  <c r="BD174" i="34" s="1"/>
  <c r="BA12" i="34"/>
  <c r="BA13" i="34"/>
  <c r="BA14" i="34"/>
  <c r="BA16" i="34"/>
  <c r="BA17" i="34"/>
  <c r="BA18" i="34"/>
  <c r="BA19" i="34"/>
  <c r="BA20" i="34"/>
  <c r="BA21" i="34"/>
  <c r="BA22" i="34"/>
  <c r="BA23" i="34"/>
  <c r="BA24" i="34"/>
  <c r="BA25" i="34"/>
  <c r="BA26" i="34"/>
  <c r="BA27" i="34"/>
  <c r="BA28" i="34"/>
  <c r="BA29" i="34"/>
  <c r="BA30" i="34"/>
  <c r="BA31" i="34"/>
  <c r="BA32" i="34"/>
  <c r="BA33" i="34"/>
  <c r="BA34" i="34"/>
  <c r="BA35" i="34"/>
  <c r="BA36" i="34"/>
  <c r="BA37" i="34"/>
  <c r="BA38" i="34"/>
  <c r="BA39" i="34"/>
  <c r="BA40" i="34"/>
  <c r="BA41" i="34"/>
  <c r="BA42" i="34"/>
  <c r="BA43" i="34"/>
  <c r="BA44" i="34"/>
  <c r="BA46" i="34"/>
  <c r="BA47" i="34"/>
  <c r="BA48" i="34"/>
  <c r="BA49" i="34"/>
  <c r="BA50" i="34"/>
  <c r="BA51" i="34"/>
  <c r="BA52" i="34"/>
  <c r="BA53" i="34"/>
  <c r="BA54" i="34"/>
  <c r="BA55" i="34"/>
  <c r="BA56" i="34"/>
  <c r="BA57" i="34"/>
  <c r="BA58" i="34"/>
  <c r="BA59" i="34"/>
  <c r="BA60" i="34"/>
  <c r="BA61" i="34"/>
  <c r="BA62" i="34"/>
  <c r="BA63" i="34"/>
  <c r="BA64" i="34"/>
  <c r="BA65" i="34"/>
  <c r="BA66" i="34"/>
  <c r="BA67" i="34"/>
  <c r="BA68" i="34"/>
  <c r="BA72" i="34"/>
  <c r="BA73" i="34"/>
  <c r="BA74" i="34"/>
  <c r="BA75" i="34"/>
  <c r="BA76" i="34"/>
  <c r="BA77" i="34"/>
  <c r="BA78" i="34"/>
  <c r="BA79" i="34"/>
  <c r="BA81" i="34"/>
  <c r="BA82" i="34"/>
  <c r="BA83" i="34"/>
  <c r="BA84" i="34"/>
  <c r="BA85" i="34"/>
  <c r="BA86" i="34"/>
  <c r="BA87" i="34"/>
  <c r="BA88" i="34"/>
  <c r="BA89" i="34"/>
  <c r="BA90" i="34"/>
  <c r="BA91" i="34"/>
  <c r="BA92" i="34"/>
  <c r="BA93" i="34"/>
  <c r="BA94" i="34"/>
  <c r="BA95" i="34"/>
  <c r="BA96" i="34"/>
  <c r="BA97" i="34"/>
  <c r="BA99" i="34"/>
  <c r="BA100" i="34"/>
  <c r="BA101" i="34"/>
  <c r="BA102" i="34"/>
  <c r="BA103" i="34"/>
  <c r="BA104" i="34"/>
  <c r="BA105" i="34"/>
  <c r="BA106" i="34"/>
  <c r="BA107" i="34"/>
  <c r="BA108" i="34"/>
  <c r="BA109" i="34"/>
  <c r="BA110" i="34"/>
  <c r="BA111" i="34"/>
  <c r="BA112" i="34"/>
  <c r="BA113" i="34"/>
  <c r="BA115" i="34"/>
  <c r="BA116" i="34"/>
  <c r="BA117" i="34"/>
  <c r="BA118" i="34"/>
  <c r="BA119" i="34"/>
  <c r="BA120" i="34"/>
  <c r="BA121" i="34"/>
  <c r="BA122" i="34"/>
  <c r="BA123" i="34"/>
  <c r="BA124" i="34"/>
  <c r="BA125" i="34"/>
  <c r="BA126" i="34"/>
  <c r="BA127" i="34"/>
  <c r="BA128" i="34"/>
  <c r="BA129" i="34"/>
  <c r="BA130" i="34"/>
  <c r="BA131" i="34"/>
  <c r="BA133" i="34"/>
  <c r="BA134" i="34"/>
  <c r="BA135" i="34"/>
  <c r="BA136" i="34"/>
  <c r="BA137" i="34"/>
  <c r="BA138" i="34"/>
  <c r="BA140" i="34"/>
  <c r="BA141" i="34"/>
  <c r="BA142" i="34"/>
  <c r="BA143" i="34"/>
  <c r="BA144" i="34"/>
  <c r="BA145" i="34"/>
  <c r="BA146" i="34"/>
  <c r="BA147" i="34"/>
  <c r="BA148" i="34"/>
  <c r="BA149" i="34"/>
  <c r="BA150" i="34"/>
  <c r="BA151" i="34"/>
  <c r="BA152" i="34"/>
  <c r="BA153" i="34"/>
  <c r="BA154" i="34"/>
  <c r="BA155" i="34"/>
  <c r="BA156" i="34"/>
  <c r="BA157" i="34"/>
  <c r="BA159" i="34"/>
  <c r="BA160" i="34"/>
  <c r="BA161" i="34"/>
  <c r="BA162" i="34"/>
  <c r="BA163" i="34"/>
  <c r="BA164" i="34"/>
  <c r="BA165" i="34"/>
  <c r="BA166" i="34"/>
  <c r="BA167" i="34"/>
  <c r="BA168" i="34"/>
  <c r="BA169" i="34"/>
  <c r="BA170" i="34"/>
  <c r="BA171" i="34"/>
  <c r="BA172" i="34"/>
  <c r="BA173" i="34"/>
  <c r="BA174" i="34"/>
  <c r="AW12" i="34"/>
  <c r="AW13" i="34"/>
  <c r="AW14" i="34"/>
  <c r="AW16" i="34"/>
  <c r="AW17" i="34"/>
  <c r="AW18" i="34"/>
  <c r="AW19" i="34"/>
  <c r="AW20" i="34"/>
  <c r="AW21" i="34"/>
  <c r="AW22" i="34"/>
  <c r="AW23" i="34"/>
  <c r="AW24" i="34"/>
  <c r="AW25" i="34"/>
  <c r="AW26" i="34"/>
  <c r="AW27" i="34"/>
  <c r="AW28" i="34"/>
  <c r="AW29" i="34"/>
  <c r="AW30" i="34"/>
  <c r="AW31" i="34"/>
  <c r="AW32" i="34"/>
  <c r="AW33" i="34"/>
  <c r="AW34" i="34"/>
  <c r="AW35" i="34"/>
  <c r="AW36" i="34"/>
  <c r="AW37" i="34"/>
  <c r="AW38" i="34"/>
  <c r="AW39" i="34"/>
  <c r="AW40" i="34"/>
  <c r="AW41" i="34"/>
  <c r="AW42" i="34"/>
  <c r="AW43" i="34"/>
  <c r="AW44" i="34"/>
  <c r="AW46" i="34"/>
  <c r="AW47" i="34"/>
  <c r="AW48" i="34"/>
  <c r="AW49" i="34"/>
  <c r="AW50" i="34"/>
  <c r="AW51" i="34"/>
  <c r="AW52" i="34"/>
  <c r="AW53" i="34"/>
  <c r="AW54" i="34"/>
  <c r="AW55" i="34"/>
  <c r="AW56" i="34"/>
  <c r="AW57" i="34"/>
  <c r="AW58" i="34"/>
  <c r="AW59" i="34"/>
  <c r="AW60" i="34"/>
  <c r="AW61" i="34"/>
  <c r="AW62" i="34"/>
  <c r="AW63" i="34"/>
  <c r="AW64" i="34"/>
  <c r="AW65" i="34"/>
  <c r="AW66" i="34"/>
  <c r="AW67" i="34"/>
  <c r="AW68" i="34"/>
  <c r="AW72" i="34"/>
  <c r="AW73" i="34"/>
  <c r="AW74" i="34"/>
  <c r="AW75" i="34"/>
  <c r="AW76" i="34"/>
  <c r="AW77" i="34"/>
  <c r="AW78" i="34"/>
  <c r="AW79" i="34"/>
  <c r="AW81" i="34"/>
  <c r="AW82" i="34"/>
  <c r="AW83" i="34"/>
  <c r="AW84" i="34"/>
  <c r="AW85" i="34"/>
  <c r="AW86" i="34"/>
  <c r="AW87" i="34"/>
  <c r="AW88" i="34"/>
  <c r="AW89" i="34"/>
  <c r="AW90" i="34"/>
  <c r="AW91" i="34"/>
  <c r="AW92" i="34"/>
  <c r="AW93" i="34"/>
  <c r="AW94" i="34"/>
  <c r="AW95" i="34"/>
  <c r="AW96" i="34"/>
  <c r="AW97" i="34"/>
  <c r="AW99" i="34"/>
  <c r="AW100" i="34"/>
  <c r="AW101" i="34"/>
  <c r="AW102" i="34"/>
  <c r="AW103" i="34"/>
  <c r="AW104" i="34"/>
  <c r="AW105" i="34"/>
  <c r="AW106" i="34"/>
  <c r="AW107" i="34"/>
  <c r="AW108" i="34"/>
  <c r="AW109" i="34"/>
  <c r="AW110" i="34"/>
  <c r="AW111" i="34"/>
  <c r="AW112" i="34"/>
  <c r="AW113" i="34"/>
  <c r="AW115" i="34"/>
  <c r="AW116" i="34"/>
  <c r="AW117" i="34"/>
  <c r="AW118" i="34"/>
  <c r="AW119" i="34"/>
  <c r="AW120" i="34"/>
  <c r="AW121" i="34"/>
  <c r="AW122" i="34"/>
  <c r="AW123" i="34"/>
  <c r="AW124" i="34"/>
  <c r="AW125" i="34"/>
  <c r="AW126" i="34"/>
  <c r="AW127" i="34"/>
  <c r="AW128" i="34"/>
  <c r="AW129" i="34"/>
  <c r="AW130" i="34"/>
  <c r="AW131" i="34"/>
  <c r="AW133" i="34"/>
  <c r="AW134" i="34"/>
  <c r="AW135" i="34"/>
  <c r="AW136" i="34"/>
  <c r="AW137" i="34"/>
  <c r="AW138" i="34"/>
  <c r="AW140" i="34"/>
  <c r="AW141" i="34"/>
  <c r="AW142" i="34"/>
  <c r="AW143" i="34"/>
  <c r="AW144" i="34"/>
  <c r="AW145" i="34"/>
  <c r="AW146" i="34"/>
  <c r="AW147" i="34"/>
  <c r="AW148" i="34"/>
  <c r="AW149" i="34"/>
  <c r="AW150" i="34"/>
  <c r="AW151" i="34"/>
  <c r="AW152" i="34"/>
  <c r="AW153" i="34"/>
  <c r="AW154" i="34"/>
  <c r="AW155" i="34"/>
  <c r="AW156" i="34"/>
  <c r="AW157" i="34"/>
  <c r="AW159" i="34"/>
  <c r="AW160" i="34"/>
  <c r="AW161" i="34"/>
  <c r="AW162" i="34"/>
  <c r="AW163" i="34"/>
  <c r="AW164" i="34"/>
  <c r="AW165" i="34"/>
  <c r="AW166" i="34"/>
  <c r="AW167" i="34"/>
  <c r="AW168" i="34"/>
  <c r="AW169" i="34"/>
  <c r="AW170" i="34"/>
  <c r="AW171" i="34"/>
  <c r="AW172" i="34"/>
  <c r="AW173" i="34"/>
  <c r="AW174" i="34"/>
  <c r="AU12" i="34"/>
  <c r="AU13" i="34"/>
  <c r="AU14" i="34"/>
  <c r="AU16" i="34"/>
  <c r="AU17" i="34"/>
  <c r="AU18" i="34"/>
  <c r="AU19" i="34"/>
  <c r="AU20" i="34"/>
  <c r="AU21" i="34"/>
  <c r="AU22" i="34"/>
  <c r="AU23" i="34"/>
  <c r="AU24" i="34"/>
  <c r="AU25" i="34"/>
  <c r="AU26" i="34"/>
  <c r="AU27" i="34"/>
  <c r="AU28" i="34"/>
  <c r="AU29" i="34"/>
  <c r="AU30" i="34"/>
  <c r="AU31" i="34"/>
  <c r="AU32" i="34"/>
  <c r="AU33" i="34"/>
  <c r="AU34" i="34"/>
  <c r="AU35" i="34"/>
  <c r="AU36" i="34"/>
  <c r="AU37" i="34"/>
  <c r="AU38" i="34"/>
  <c r="AU39" i="34"/>
  <c r="AU40" i="34"/>
  <c r="AU41" i="34"/>
  <c r="AU42" i="34"/>
  <c r="AU43" i="34"/>
  <c r="AU44" i="34"/>
  <c r="AU46" i="34"/>
  <c r="AU47" i="34"/>
  <c r="AU48" i="34"/>
  <c r="AU49" i="34"/>
  <c r="AU50" i="34"/>
  <c r="AU51" i="34"/>
  <c r="AU52" i="34"/>
  <c r="AU53" i="34"/>
  <c r="AU54" i="34"/>
  <c r="AU55" i="34"/>
  <c r="AU56" i="34"/>
  <c r="AU57" i="34"/>
  <c r="AU58" i="34"/>
  <c r="AU59" i="34"/>
  <c r="AU60" i="34"/>
  <c r="AU61" i="34"/>
  <c r="AU62" i="34"/>
  <c r="AU63" i="34"/>
  <c r="AU64" i="34"/>
  <c r="AU65" i="34"/>
  <c r="AU66" i="34"/>
  <c r="AU67" i="34"/>
  <c r="AU68" i="34"/>
  <c r="AU72" i="34"/>
  <c r="AU73" i="34"/>
  <c r="AU74" i="34"/>
  <c r="AU75" i="34"/>
  <c r="AU76" i="34"/>
  <c r="AU77" i="34"/>
  <c r="AU78" i="34"/>
  <c r="AU79" i="34"/>
  <c r="AU81" i="34"/>
  <c r="AU82" i="34"/>
  <c r="AU83" i="34"/>
  <c r="AU84" i="34"/>
  <c r="AU85" i="34"/>
  <c r="AU86" i="34"/>
  <c r="AU87" i="34"/>
  <c r="AU88" i="34"/>
  <c r="AU89" i="34"/>
  <c r="AU90" i="34"/>
  <c r="AU91" i="34"/>
  <c r="AU92" i="34"/>
  <c r="AU93" i="34"/>
  <c r="AU94" i="34"/>
  <c r="AU95" i="34"/>
  <c r="AU96" i="34"/>
  <c r="AU97" i="34"/>
  <c r="AU99" i="34"/>
  <c r="AU100" i="34"/>
  <c r="AU101" i="34"/>
  <c r="AU102" i="34"/>
  <c r="AU103" i="34"/>
  <c r="AU104" i="34"/>
  <c r="AU105" i="34"/>
  <c r="AU106" i="34"/>
  <c r="AU107" i="34"/>
  <c r="AU108" i="34"/>
  <c r="AU109" i="34"/>
  <c r="AU110" i="34"/>
  <c r="AU111" i="34"/>
  <c r="AU112" i="34"/>
  <c r="AU113" i="34"/>
  <c r="AU115" i="34"/>
  <c r="AU116" i="34"/>
  <c r="AU117" i="34"/>
  <c r="AU118" i="34"/>
  <c r="AU119" i="34"/>
  <c r="AU120" i="34"/>
  <c r="AU121" i="34"/>
  <c r="AU122" i="34"/>
  <c r="AU123" i="34"/>
  <c r="AU124" i="34"/>
  <c r="AU125" i="34"/>
  <c r="AU126" i="34"/>
  <c r="AU127" i="34"/>
  <c r="AU128" i="34"/>
  <c r="AU129" i="34"/>
  <c r="AU130" i="34"/>
  <c r="AU131" i="34"/>
  <c r="AU133" i="34"/>
  <c r="AU134" i="34"/>
  <c r="AU135" i="34"/>
  <c r="AU136" i="34"/>
  <c r="AU137" i="34"/>
  <c r="AU138" i="34"/>
  <c r="AU140" i="34"/>
  <c r="AU141" i="34"/>
  <c r="AU142" i="34"/>
  <c r="AU143" i="34"/>
  <c r="AU144" i="34"/>
  <c r="AU145" i="34"/>
  <c r="AU146" i="34"/>
  <c r="AU147" i="34"/>
  <c r="AU148" i="34"/>
  <c r="AU149" i="34"/>
  <c r="AU150" i="34"/>
  <c r="AU151" i="34"/>
  <c r="AU152" i="34"/>
  <c r="AU153" i="34"/>
  <c r="AU154" i="34"/>
  <c r="AU155" i="34"/>
  <c r="AU156" i="34"/>
  <c r="AU157" i="34"/>
  <c r="AU159" i="34"/>
  <c r="AU160" i="34"/>
  <c r="AU161" i="34"/>
  <c r="AU162" i="34"/>
  <c r="AU163" i="34"/>
  <c r="AU164" i="34"/>
  <c r="AU165" i="34"/>
  <c r="AU166" i="34"/>
  <c r="AU167" i="34"/>
  <c r="AU168" i="34"/>
  <c r="AU169" i="34"/>
  <c r="AU170" i="34"/>
  <c r="AU171" i="34"/>
  <c r="AU172" i="34"/>
  <c r="AU173" i="34"/>
  <c r="AU174" i="34"/>
  <c r="BA11" i="34"/>
  <c r="AX11" i="34"/>
  <c r="BB11" i="34" s="1"/>
  <c r="BC11" i="34" s="1"/>
  <c r="BD11" i="34" s="1"/>
  <c r="AW11" i="34"/>
  <c r="AU11" i="34"/>
  <c r="U11" i="34"/>
  <c r="AA12" i="34"/>
  <c r="AA13" i="34"/>
  <c r="AA14" i="34"/>
  <c r="AA16" i="34"/>
  <c r="AA17" i="34"/>
  <c r="AA18" i="34"/>
  <c r="AA19" i="34"/>
  <c r="AA20" i="34"/>
  <c r="AA21" i="34"/>
  <c r="AA22" i="34"/>
  <c r="AA23" i="34"/>
  <c r="AA24" i="34"/>
  <c r="AA25" i="34"/>
  <c r="AA26" i="34"/>
  <c r="AA27" i="34"/>
  <c r="AA28" i="34"/>
  <c r="AA29" i="34"/>
  <c r="AA30" i="34"/>
  <c r="AA31" i="34"/>
  <c r="AA32" i="34"/>
  <c r="AA33" i="34"/>
  <c r="AA34" i="34"/>
  <c r="AA35" i="34"/>
  <c r="AA36" i="34"/>
  <c r="AA37" i="34"/>
  <c r="AA38" i="34"/>
  <c r="AA39" i="34"/>
  <c r="AA40" i="34"/>
  <c r="AA41" i="34"/>
  <c r="AA42" i="34"/>
  <c r="AA43" i="34"/>
  <c r="AA44" i="34"/>
  <c r="AA46" i="34"/>
  <c r="AA47" i="34"/>
  <c r="AA48" i="34"/>
  <c r="AA49" i="34"/>
  <c r="AA50" i="34"/>
  <c r="AA51" i="34"/>
  <c r="AA52" i="34"/>
  <c r="AA53" i="34"/>
  <c r="AA54" i="34"/>
  <c r="AA55" i="34"/>
  <c r="AA56" i="34"/>
  <c r="AA57" i="34"/>
  <c r="AA58" i="34"/>
  <c r="AA59" i="34"/>
  <c r="AA60" i="34"/>
  <c r="AA61" i="34"/>
  <c r="AA62" i="34"/>
  <c r="AA63" i="34"/>
  <c r="AA64" i="34"/>
  <c r="AA65" i="34"/>
  <c r="AA66" i="34"/>
  <c r="AA67" i="34"/>
  <c r="AA68" i="34"/>
  <c r="AA72" i="34"/>
  <c r="AA73" i="34"/>
  <c r="AA74" i="34"/>
  <c r="AA75" i="34"/>
  <c r="AA76" i="34"/>
  <c r="AA77" i="34"/>
  <c r="AA78" i="34"/>
  <c r="AA79" i="34"/>
  <c r="AA81" i="34"/>
  <c r="AA82" i="34"/>
  <c r="AA83" i="34"/>
  <c r="AA84" i="34"/>
  <c r="AA85" i="34"/>
  <c r="AA86" i="34"/>
  <c r="AA87" i="34"/>
  <c r="AA88" i="34"/>
  <c r="AA89" i="34"/>
  <c r="AA90" i="34"/>
  <c r="AA91" i="34"/>
  <c r="AA92" i="34"/>
  <c r="AA93" i="34"/>
  <c r="AA94" i="34"/>
  <c r="AA95" i="34"/>
  <c r="AA96" i="34"/>
  <c r="AA97" i="34"/>
  <c r="AA99" i="34"/>
  <c r="AA100" i="34"/>
  <c r="AA101" i="34"/>
  <c r="AA102" i="34"/>
  <c r="AA103" i="34"/>
  <c r="AA104" i="34"/>
  <c r="AA105" i="34"/>
  <c r="AA106" i="34"/>
  <c r="AA107" i="34"/>
  <c r="AA108" i="34"/>
  <c r="AA109" i="34"/>
  <c r="AA110" i="34"/>
  <c r="AA111" i="34"/>
  <c r="AA112" i="34"/>
  <c r="AA113" i="34"/>
  <c r="AA115" i="34"/>
  <c r="AA116" i="34"/>
  <c r="AA117" i="34"/>
  <c r="AA118" i="34"/>
  <c r="AA119" i="34"/>
  <c r="AA120" i="34"/>
  <c r="AA121" i="34"/>
  <c r="AA122" i="34"/>
  <c r="AA123" i="34"/>
  <c r="AA124" i="34"/>
  <c r="AA125" i="34"/>
  <c r="AA126" i="34"/>
  <c r="AA127" i="34"/>
  <c r="AA128" i="34"/>
  <c r="AA129" i="34"/>
  <c r="AA130" i="34"/>
  <c r="AA131" i="34"/>
  <c r="AA133" i="34"/>
  <c r="AA134" i="34"/>
  <c r="AA135" i="34"/>
  <c r="AA136" i="34"/>
  <c r="AA137" i="34"/>
  <c r="AA138" i="34"/>
  <c r="AA140" i="34"/>
  <c r="AA141" i="34"/>
  <c r="AA142" i="34"/>
  <c r="AA143" i="34"/>
  <c r="AA144" i="34"/>
  <c r="AA145" i="34"/>
  <c r="AA146" i="34"/>
  <c r="AA147" i="34"/>
  <c r="AA148" i="34"/>
  <c r="AA149" i="34"/>
  <c r="AA150" i="34"/>
  <c r="AA151" i="34"/>
  <c r="AA152" i="34"/>
  <c r="AA153" i="34"/>
  <c r="AA154" i="34"/>
  <c r="AA155" i="34"/>
  <c r="AA156" i="34"/>
  <c r="AA157" i="34"/>
  <c r="AA159" i="34"/>
  <c r="AA160" i="34"/>
  <c r="AA161" i="34"/>
  <c r="AA162" i="34"/>
  <c r="AA163" i="34"/>
  <c r="AA164" i="34"/>
  <c r="AA165" i="34"/>
  <c r="AA166" i="34"/>
  <c r="AA167" i="34"/>
  <c r="AA168" i="34"/>
  <c r="AA169" i="34"/>
  <c r="AA170" i="34"/>
  <c r="AA171" i="34"/>
  <c r="AA172" i="34"/>
  <c r="AA173" i="34"/>
  <c r="AA174" i="34"/>
  <c r="W12" i="34"/>
  <c r="W13" i="34"/>
  <c r="W14" i="34"/>
  <c r="W16" i="34"/>
  <c r="W17" i="34"/>
  <c r="W18" i="34"/>
  <c r="W19" i="34"/>
  <c r="W20" i="34"/>
  <c r="W21" i="34"/>
  <c r="W22" i="34"/>
  <c r="W23" i="34"/>
  <c r="W24" i="34"/>
  <c r="W25" i="34"/>
  <c r="W26" i="34"/>
  <c r="W27" i="34"/>
  <c r="W28" i="34"/>
  <c r="W29" i="34"/>
  <c r="W30" i="34"/>
  <c r="W31" i="34"/>
  <c r="W32" i="34"/>
  <c r="W33" i="34"/>
  <c r="W34" i="34"/>
  <c r="W35" i="34"/>
  <c r="W36" i="34"/>
  <c r="W37" i="34"/>
  <c r="W38" i="34"/>
  <c r="W39" i="34"/>
  <c r="W40" i="34"/>
  <c r="W41" i="34"/>
  <c r="W42" i="34"/>
  <c r="W43" i="34"/>
  <c r="W44" i="34"/>
  <c r="W46" i="34"/>
  <c r="W47" i="34"/>
  <c r="W48" i="34"/>
  <c r="W49" i="34"/>
  <c r="W50" i="34"/>
  <c r="W51" i="34"/>
  <c r="W52" i="34"/>
  <c r="W53" i="34"/>
  <c r="W54" i="34"/>
  <c r="W55" i="34"/>
  <c r="W56" i="34"/>
  <c r="W57" i="34"/>
  <c r="W58" i="34"/>
  <c r="W59" i="34"/>
  <c r="W60" i="34"/>
  <c r="W61" i="34"/>
  <c r="W62" i="34"/>
  <c r="W63" i="34"/>
  <c r="W64" i="34"/>
  <c r="W65" i="34"/>
  <c r="W66" i="34"/>
  <c r="W67" i="34"/>
  <c r="W68" i="34"/>
  <c r="W72" i="34"/>
  <c r="W73" i="34"/>
  <c r="W74" i="34"/>
  <c r="W75" i="34"/>
  <c r="W76" i="34"/>
  <c r="W77" i="34"/>
  <c r="W78" i="34"/>
  <c r="W79" i="34"/>
  <c r="W81" i="34"/>
  <c r="W82" i="34"/>
  <c r="W83" i="34"/>
  <c r="W84" i="34"/>
  <c r="W85" i="34"/>
  <c r="W86" i="34"/>
  <c r="W87" i="34"/>
  <c r="W88" i="34"/>
  <c r="W89" i="34"/>
  <c r="W90" i="34"/>
  <c r="W91" i="34"/>
  <c r="W92" i="34"/>
  <c r="W93" i="34"/>
  <c r="W94" i="34"/>
  <c r="W95" i="34"/>
  <c r="W96" i="34"/>
  <c r="W97" i="34"/>
  <c r="W99" i="34"/>
  <c r="W100" i="34"/>
  <c r="W101" i="34"/>
  <c r="W102" i="34"/>
  <c r="W103" i="34"/>
  <c r="W104" i="34"/>
  <c r="W105" i="34"/>
  <c r="W106" i="34"/>
  <c r="W107" i="34"/>
  <c r="W108" i="34"/>
  <c r="W109" i="34"/>
  <c r="W110" i="34"/>
  <c r="W111" i="34"/>
  <c r="W112" i="34"/>
  <c r="W113" i="34"/>
  <c r="W115" i="34"/>
  <c r="W116" i="34"/>
  <c r="W117" i="34"/>
  <c r="W118" i="34"/>
  <c r="W119" i="34"/>
  <c r="W120" i="34"/>
  <c r="W121" i="34"/>
  <c r="W122" i="34"/>
  <c r="W123" i="34"/>
  <c r="W124" i="34"/>
  <c r="W125" i="34"/>
  <c r="W126" i="34"/>
  <c r="W127" i="34"/>
  <c r="W128" i="34"/>
  <c r="W129" i="34"/>
  <c r="W130" i="34"/>
  <c r="W131" i="34"/>
  <c r="W133" i="34"/>
  <c r="W134" i="34"/>
  <c r="W135" i="34"/>
  <c r="W136" i="34"/>
  <c r="W137" i="34"/>
  <c r="W138" i="34"/>
  <c r="W140" i="34"/>
  <c r="W141" i="34"/>
  <c r="W142" i="34"/>
  <c r="W143" i="34"/>
  <c r="W144" i="34"/>
  <c r="W145" i="34"/>
  <c r="W146" i="34"/>
  <c r="W147" i="34"/>
  <c r="W148" i="34"/>
  <c r="W149" i="34"/>
  <c r="W150" i="34"/>
  <c r="W151" i="34"/>
  <c r="W152" i="34"/>
  <c r="W153" i="34"/>
  <c r="W154" i="34"/>
  <c r="W155" i="34"/>
  <c r="W156" i="34"/>
  <c r="W157" i="34"/>
  <c r="W159" i="34"/>
  <c r="W160" i="34"/>
  <c r="W161" i="34"/>
  <c r="W162" i="34"/>
  <c r="W163" i="34"/>
  <c r="W164" i="34"/>
  <c r="W165" i="34"/>
  <c r="W166" i="34"/>
  <c r="W167" i="34"/>
  <c r="W168" i="34"/>
  <c r="W169" i="34"/>
  <c r="W170" i="34"/>
  <c r="W171" i="34"/>
  <c r="W172" i="34"/>
  <c r="W173" i="34"/>
  <c r="W174" i="34"/>
  <c r="W11" i="34"/>
  <c r="U14" i="34"/>
  <c r="U16" i="34"/>
  <c r="U17" i="34"/>
  <c r="U18" i="34"/>
  <c r="U19" i="34"/>
  <c r="U20" i="34"/>
  <c r="U21" i="34"/>
  <c r="U22" i="34"/>
  <c r="U23" i="34"/>
  <c r="U24" i="34"/>
  <c r="U25" i="34"/>
  <c r="U26" i="34"/>
  <c r="U27" i="34"/>
  <c r="U28" i="34"/>
  <c r="U29" i="34"/>
  <c r="U30" i="34"/>
  <c r="U31" i="34"/>
  <c r="U32" i="34"/>
  <c r="U33" i="34"/>
  <c r="U34" i="34"/>
  <c r="U35" i="34"/>
  <c r="U36" i="34"/>
  <c r="U37" i="34"/>
  <c r="U38" i="34"/>
  <c r="U39" i="34"/>
  <c r="U40" i="34"/>
  <c r="U41" i="34"/>
  <c r="U42" i="34"/>
  <c r="U43" i="34"/>
  <c r="U44" i="34"/>
  <c r="U46" i="34"/>
  <c r="U47" i="34"/>
  <c r="U48" i="34"/>
  <c r="U49" i="34"/>
  <c r="U50" i="34"/>
  <c r="U51" i="34"/>
  <c r="U52" i="34"/>
  <c r="U53" i="34"/>
  <c r="U54" i="34"/>
  <c r="U55" i="34"/>
  <c r="U56" i="34"/>
  <c r="U57" i="34"/>
  <c r="U58" i="34"/>
  <c r="U59" i="34"/>
  <c r="U60" i="34"/>
  <c r="U61" i="34"/>
  <c r="U62" i="34"/>
  <c r="U63" i="34"/>
  <c r="U64" i="34"/>
  <c r="U65" i="34"/>
  <c r="U66" i="34"/>
  <c r="U67" i="34"/>
  <c r="U68" i="34"/>
  <c r="U72" i="34"/>
  <c r="U73" i="34"/>
  <c r="U74" i="34"/>
  <c r="U75" i="34"/>
  <c r="U76" i="34"/>
  <c r="U77" i="34"/>
  <c r="U78" i="34"/>
  <c r="U79" i="34"/>
  <c r="U81" i="34"/>
  <c r="U82" i="34"/>
  <c r="U83" i="34"/>
  <c r="U84" i="34"/>
  <c r="U85" i="34"/>
  <c r="U86" i="34"/>
  <c r="U87" i="34"/>
  <c r="U88" i="34"/>
  <c r="U89" i="34"/>
  <c r="U90" i="34"/>
  <c r="U91" i="34"/>
  <c r="U92" i="34"/>
  <c r="U93" i="34"/>
  <c r="U94" i="34"/>
  <c r="U95" i="34"/>
  <c r="U96" i="34"/>
  <c r="U97" i="34"/>
  <c r="U99" i="34"/>
  <c r="U100" i="34"/>
  <c r="U101" i="34"/>
  <c r="U102" i="34"/>
  <c r="U103" i="34"/>
  <c r="U104" i="34"/>
  <c r="U105" i="34"/>
  <c r="U106" i="34"/>
  <c r="U107" i="34"/>
  <c r="U108" i="34"/>
  <c r="U109" i="34"/>
  <c r="U110" i="34"/>
  <c r="U111" i="34"/>
  <c r="U112" i="34"/>
  <c r="U113" i="34"/>
  <c r="U115" i="34"/>
  <c r="U116" i="34"/>
  <c r="U117" i="34"/>
  <c r="U118" i="34"/>
  <c r="U119" i="34"/>
  <c r="U120" i="34"/>
  <c r="U121" i="34"/>
  <c r="U122" i="34"/>
  <c r="U123" i="34"/>
  <c r="U124" i="34"/>
  <c r="U125" i="34"/>
  <c r="U126" i="34"/>
  <c r="U127" i="34"/>
  <c r="U128" i="34"/>
  <c r="U129" i="34"/>
  <c r="U130" i="34"/>
  <c r="U131" i="34"/>
  <c r="U133" i="34"/>
  <c r="U134" i="34"/>
  <c r="U135" i="34"/>
  <c r="U136" i="34"/>
  <c r="U137" i="34"/>
  <c r="U138" i="34"/>
  <c r="U140" i="34"/>
  <c r="U141" i="34"/>
  <c r="U142" i="34"/>
  <c r="U143" i="34"/>
  <c r="U144" i="34"/>
  <c r="U145" i="34"/>
  <c r="U146" i="34"/>
  <c r="U147" i="34"/>
  <c r="U148" i="34"/>
  <c r="U149" i="34"/>
  <c r="U150" i="34"/>
  <c r="U151" i="34"/>
  <c r="U152" i="34"/>
  <c r="U153" i="34"/>
  <c r="U154" i="34"/>
  <c r="U155" i="34"/>
  <c r="U156" i="34"/>
  <c r="U157" i="34"/>
  <c r="U159" i="34"/>
  <c r="U160" i="34"/>
  <c r="U161" i="34"/>
  <c r="U162" i="34"/>
  <c r="U163" i="34"/>
  <c r="U164" i="34"/>
  <c r="U165" i="34"/>
  <c r="U166" i="34"/>
  <c r="U167" i="34"/>
  <c r="U168" i="34"/>
  <c r="U169" i="34"/>
  <c r="U170" i="34"/>
  <c r="U171" i="34"/>
  <c r="U172" i="34"/>
  <c r="U173" i="34"/>
  <c r="U174" i="34"/>
  <c r="U13" i="34"/>
  <c r="U12" i="34"/>
  <c r="AA11" i="34"/>
  <c r="X11" i="34"/>
  <c r="Y11" i="34" s="1"/>
  <c r="D9" i="36"/>
  <c r="D7" i="36"/>
  <c r="D8" i="36"/>
  <c r="E157" i="36"/>
  <c r="BC46" i="34" l="1"/>
  <c r="BD46" i="34" s="1"/>
  <c r="BC61" i="34"/>
  <c r="BD61" i="34" s="1"/>
  <c r="F11" i="37"/>
  <c r="E11" i="37"/>
  <c r="D11" i="36"/>
  <c r="G11" i="37"/>
  <c r="AY29" i="34"/>
  <c r="AY21" i="34"/>
  <c r="AY12" i="34"/>
  <c r="BD83" i="34"/>
  <c r="AY161" i="34"/>
  <c r="AY92" i="34"/>
  <c r="AY37" i="34"/>
  <c r="AY20" i="34"/>
  <c r="AY44" i="34"/>
  <c r="AY28" i="34"/>
  <c r="AY19" i="34"/>
  <c r="AY36" i="34"/>
  <c r="AY43" i="34"/>
  <c r="AY27" i="34"/>
  <c r="AY42" i="34"/>
  <c r="AY26" i="34"/>
  <c r="AY35" i="34"/>
  <c r="AY34" i="34"/>
  <c r="AY18" i="34"/>
  <c r="AY41" i="34"/>
  <c r="AY33" i="34"/>
  <c r="AY25" i="34"/>
  <c r="AY17" i="34"/>
  <c r="AY40" i="34"/>
  <c r="AY32" i="34"/>
  <c r="AY24" i="34"/>
  <c r="AY16" i="34"/>
  <c r="AY145" i="34"/>
  <c r="AY39" i="34"/>
  <c r="AY31" i="34"/>
  <c r="AY23" i="34"/>
  <c r="AY14" i="34"/>
  <c r="Y38" i="34"/>
  <c r="AY144" i="34"/>
  <c r="AY38" i="34"/>
  <c r="AY30" i="34"/>
  <c r="AY22" i="34"/>
  <c r="AY13" i="34"/>
  <c r="BD49" i="34"/>
  <c r="AY101" i="34"/>
  <c r="Y39" i="34"/>
  <c r="Y76" i="34"/>
  <c r="Y171" i="34"/>
  <c r="AY64" i="34"/>
  <c r="AB173" i="34"/>
  <c r="AC173" i="34" s="1"/>
  <c r="AD173" i="34" s="1"/>
  <c r="AY65" i="34"/>
  <c r="Y82" i="34"/>
  <c r="AY55" i="34"/>
  <c r="AB172" i="34"/>
  <c r="AC172" i="34" s="1"/>
  <c r="AD172" i="34" s="1"/>
  <c r="Y165" i="34"/>
  <c r="AY57" i="34"/>
  <c r="Y163" i="34"/>
  <c r="AY135" i="34"/>
  <c r="AY56" i="34"/>
  <c r="Y114" i="34"/>
  <c r="AY136" i="34"/>
  <c r="Y157" i="34"/>
  <c r="AY118" i="34"/>
  <c r="Y156" i="34"/>
  <c r="AY109" i="34"/>
  <c r="AB174" i="34"/>
  <c r="AC174" i="34" s="1"/>
  <c r="AD174" i="34" s="1"/>
  <c r="AY91" i="34"/>
  <c r="AY125" i="34"/>
  <c r="AY117" i="34"/>
  <c r="AY63" i="34"/>
  <c r="AY160" i="34"/>
  <c r="AY108" i="34"/>
  <c r="AY47" i="34"/>
  <c r="AY74" i="34"/>
  <c r="AY143" i="34"/>
  <c r="Y169" i="34"/>
  <c r="AB43" i="34"/>
  <c r="AC43" i="34" s="1"/>
  <c r="AD43" i="34" s="1"/>
  <c r="AB166" i="34"/>
  <c r="AC166" i="34" s="1"/>
  <c r="AD166" i="34" s="1"/>
  <c r="AB42" i="34"/>
  <c r="AC42" i="34" s="1"/>
  <c r="AD42" i="34" s="1"/>
  <c r="AB41" i="34"/>
  <c r="AC41" i="34" s="1"/>
  <c r="AD41" i="34" s="1"/>
  <c r="AB164" i="34"/>
  <c r="AC164" i="34" s="1"/>
  <c r="AD164" i="34" s="1"/>
  <c r="AB40" i="34"/>
  <c r="AC40" i="34" s="1"/>
  <c r="AD40" i="34" s="1"/>
  <c r="AB159" i="34"/>
  <c r="AC159" i="34" s="1"/>
  <c r="AD159" i="34" s="1"/>
  <c r="AB84" i="34"/>
  <c r="AC84" i="34" s="1"/>
  <c r="AD84" i="34" s="1"/>
  <c r="AB168" i="34"/>
  <c r="AC168" i="34" s="1"/>
  <c r="AD168" i="34" s="1"/>
  <c r="AB158" i="34"/>
  <c r="AC158" i="34" s="1"/>
  <c r="AD158" i="34" s="1"/>
  <c r="AB115" i="34"/>
  <c r="AC115" i="34" s="1"/>
  <c r="AD115" i="34" s="1"/>
  <c r="AB83" i="34"/>
  <c r="AC83" i="34" s="1"/>
  <c r="AD83" i="34" s="1"/>
  <c r="AB35" i="34"/>
  <c r="AC35" i="34" s="1"/>
  <c r="AD35" i="34" s="1"/>
  <c r="AB15" i="34"/>
  <c r="AC15" i="34" s="1"/>
  <c r="AD15" i="34" s="1"/>
  <c r="AB160" i="34"/>
  <c r="AC160" i="34" s="1"/>
  <c r="AD160" i="34" s="1"/>
  <c r="AB167" i="34"/>
  <c r="AC167" i="34" s="1"/>
  <c r="AD167" i="34" s="1"/>
  <c r="Y162" i="34"/>
  <c r="Y161" i="34"/>
  <c r="AY127" i="34"/>
  <c r="AY126" i="34"/>
  <c r="AB170" i="34"/>
  <c r="AC170" i="34" s="1"/>
  <c r="AD170" i="34" s="1"/>
  <c r="AB81" i="34"/>
  <c r="AC81" i="34" s="1"/>
  <c r="AD81" i="34" s="1"/>
  <c r="AB62" i="34"/>
  <c r="AC62" i="34" s="1"/>
  <c r="AD62" i="34" s="1"/>
  <c r="AB46" i="34"/>
  <c r="AC46" i="34" s="1"/>
  <c r="AD46" i="34" s="1"/>
  <c r="AB37" i="34"/>
  <c r="AC37" i="34" s="1"/>
  <c r="AD37" i="34" s="1"/>
  <c r="Y36" i="34"/>
  <c r="Y44" i="34"/>
  <c r="AY152" i="34"/>
  <c r="AY84" i="34"/>
  <c r="AY169" i="34"/>
  <c r="AY76" i="34"/>
  <c r="AY110" i="34"/>
  <c r="AY75" i="34"/>
  <c r="AY48" i="34"/>
  <c r="AY93" i="34"/>
  <c r="AY49" i="34"/>
  <c r="AY162" i="34"/>
  <c r="AY153" i="34"/>
  <c r="AY134" i="34"/>
  <c r="AY85" i="34"/>
  <c r="AY170" i="34"/>
  <c r="AY151" i="34"/>
  <c r="AY102" i="34"/>
  <c r="AY83" i="34"/>
  <c r="AY168" i="34"/>
  <c r="AY119" i="34"/>
  <c r="AY100" i="34"/>
  <c r="AY150" i="34"/>
  <c r="AY133" i="34"/>
  <c r="AY99" i="34"/>
  <c r="AY73" i="34"/>
  <c r="AY62" i="34"/>
  <c r="AY166" i="34"/>
  <c r="AY149" i="34"/>
  <c r="AY123" i="34"/>
  <c r="AY106" i="34"/>
  <c r="AY89" i="34"/>
  <c r="AY72" i="34"/>
  <c r="AY53" i="34"/>
  <c r="AY156" i="34"/>
  <c r="AY130" i="34"/>
  <c r="AY113" i="34"/>
  <c r="AY88" i="34"/>
  <c r="AY68" i="34"/>
  <c r="AY164" i="34"/>
  <c r="AY147" i="34"/>
  <c r="AY121" i="34"/>
  <c r="AY112" i="34"/>
  <c r="AY104" i="34"/>
  <c r="AY87" i="34"/>
  <c r="AY78" i="34"/>
  <c r="AY67" i="34"/>
  <c r="AY51" i="34"/>
  <c r="AY171" i="34"/>
  <c r="AY163" i="34"/>
  <c r="AY154" i="34"/>
  <c r="AY146" i="34"/>
  <c r="AY137" i="34"/>
  <c r="AY128" i="34"/>
  <c r="AY120" i="34"/>
  <c r="AY111" i="34"/>
  <c r="AY103" i="34"/>
  <c r="AY94" i="34"/>
  <c r="AY86" i="34"/>
  <c r="AY77" i="34"/>
  <c r="AY66" i="34"/>
  <c r="AY58" i="34"/>
  <c r="AY50" i="34"/>
  <c r="AY159" i="34"/>
  <c r="AY124" i="34"/>
  <c r="AY107" i="34"/>
  <c r="AY82" i="34"/>
  <c r="AY54" i="34"/>
  <c r="AY157" i="34"/>
  <c r="AY131" i="34"/>
  <c r="AY115" i="34"/>
  <c r="AY81" i="34"/>
  <c r="AY61" i="34"/>
  <c r="AY165" i="34"/>
  <c r="AY148" i="34"/>
  <c r="AY122" i="34"/>
  <c r="AY105" i="34"/>
  <c r="AY79" i="34"/>
  <c r="AY60" i="34"/>
  <c r="AY52" i="34"/>
  <c r="AY155" i="34"/>
  <c r="AY129" i="34"/>
  <c r="AY95" i="34"/>
  <c r="AY167" i="34"/>
  <c r="AY142" i="34"/>
  <c r="AY116" i="34"/>
  <c r="AY90" i="34"/>
  <c r="AY174" i="34"/>
  <c r="AY141" i="34"/>
  <c r="AY97" i="34"/>
  <c r="AY173" i="34"/>
  <c r="AY140" i="34"/>
  <c r="AY96" i="34"/>
  <c r="AY172" i="34"/>
  <c r="AY138" i="34"/>
  <c r="AY59" i="34"/>
  <c r="AY46" i="34"/>
  <c r="BB158" i="34"/>
  <c r="BC158" i="34" s="1"/>
  <c r="BD158" i="34" s="1"/>
  <c r="AC114" i="34"/>
  <c r="AD114" i="34" s="1"/>
  <c r="Y132" i="34"/>
  <c r="AY114" i="34"/>
  <c r="BB132" i="34"/>
  <c r="BC132" i="34" s="1"/>
  <c r="BD132" i="34" s="1"/>
  <c r="AY98" i="34"/>
  <c r="Y98" i="34"/>
  <c r="Y80" i="34"/>
  <c r="AY80" i="34"/>
  <c r="AY15" i="34"/>
  <c r="AB11" i="34"/>
  <c r="AC11" i="34" s="1"/>
  <c r="AD11" i="34" s="1"/>
  <c r="AY11" i="34"/>
  <c r="Y20" i="34"/>
  <c r="AF79" i="34"/>
  <c r="AF78" i="34"/>
  <c r="AF77" i="34"/>
  <c r="Y77" i="34"/>
  <c r="AF75" i="34"/>
  <c r="AF74" i="34"/>
  <c r="Y74" i="34"/>
  <c r="AF73" i="34"/>
  <c r="AF72" i="34"/>
  <c r="AF111" i="34"/>
  <c r="Y111" i="34"/>
  <c r="AF105" i="34"/>
  <c r="AF127" i="34"/>
  <c r="Y127" i="34"/>
  <c r="AF123" i="34"/>
  <c r="Y31" i="34"/>
  <c r="AF31" i="34"/>
  <c r="AF112" i="34"/>
  <c r="AF113" i="34"/>
  <c r="AF116" i="34"/>
  <c r="AF117" i="34"/>
  <c r="AF118" i="34"/>
  <c r="AF119" i="34"/>
  <c r="AF120" i="34"/>
  <c r="AF121" i="34"/>
  <c r="AF122" i="34"/>
  <c r="AF124" i="34"/>
  <c r="AF125" i="34"/>
  <c r="AF126" i="34"/>
  <c r="AF128" i="34"/>
  <c r="AF129" i="34"/>
  <c r="AF130" i="34"/>
  <c r="AF131" i="34"/>
  <c r="AF133" i="34"/>
  <c r="AF134" i="34"/>
  <c r="AF135" i="34"/>
  <c r="AF136" i="34"/>
  <c r="AF100" i="34"/>
  <c r="Y113" i="34"/>
  <c r="Y112" i="34"/>
  <c r="AF86" i="34"/>
  <c r="AF85" i="34"/>
  <c r="Y99" i="34"/>
  <c r="Y121" i="34"/>
  <c r="Y120" i="34"/>
  <c r="I11" i="37" l="1"/>
  <c r="H11" i="37"/>
  <c r="AC116" i="34"/>
  <c r="AD116" i="34" s="1"/>
  <c r="Y116" i="34"/>
  <c r="AC135" i="34"/>
  <c r="AD135" i="34" s="1"/>
  <c r="Y135" i="34"/>
  <c r="AC122" i="34"/>
  <c r="AD122" i="34" s="1"/>
  <c r="Y122" i="34"/>
  <c r="AC129" i="34"/>
  <c r="AD129" i="34" s="1"/>
  <c r="Y129" i="34"/>
  <c r="AC131" i="34"/>
  <c r="AD131" i="34" s="1"/>
  <c r="Y131" i="34"/>
  <c r="AC130" i="34"/>
  <c r="AD130" i="34" s="1"/>
  <c r="Y130" i="34"/>
  <c r="AC86" i="34"/>
  <c r="AD86" i="34" s="1"/>
  <c r="Y86" i="34"/>
  <c r="AC73" i="34"/>
  <c r="AD73" i="34" s="1"/>
  <c r="Y73" i="34"/>
  <c r="AC78" i="34"/>
  <c r="AD78" i="34" s="1"/>
  <c r="Y78" i="34"/>
  <c r="AC119" i="34"/>
  <c r="AD119" i="34" s="1"/>
  <c r="Y119" i="34"/>
  <c r="AC133" i="34"/>
  <c r="AD133" i="34" s="1"/>
  <c r="Y133" i="34"/>
  <c r="AC100" i="34"/>
  <c r="AD100" i="34" s="1"/>
  <c r="Y100" i="34"/>
  <c r="AC19" i="34"/>
  <c r="AD19" i="34" s="1"/>
  <c r="Y19" i="34"/>
  <c r="AC117" i="34"/>
  <c r="AD117" i="34" s="1"/>
  <c r="Y117" i="34"/>
  <c r="AC134" i="34"/>
  <c r="AD134" i="34" s="1"/>
  <c r="Y134" i="34"/>
  <c r="AC123" i="34"/>
  <c r="AD123" i="34" s="1"/>
  <c r="Y123" i="34"/>
  <c r="AC79" i="34"/>
  <c r="AD79" i="34" s="1"/>
  <c r="Y79" i="34"/>
  <c r="AC101" i="34"/>
  <c r="AD101" i="34" s="1"/>
  <c r="Y101" i="34"/>
  <c r="AC136" i="34"/>
  <c r="AD136" i="34" s="1"/>
  <c r="Y136" i="34"/>
  <c r="AC75" i="34"/>
  <c r="AD75" i="34" s="1"/>
  <c r="Y75" i="34"/>
  <c r="AC126" i="34"/>
  <c r="AD126" i="34" s="1"/>
  <c r="Y126" i="34"/>
  <c r="AC118" i="34"/>
  <c r="AD118" i="34" s="1"/>
  <c r="Y118" i="34"/>
  <c r="AC128" i="34"/>
  <c r="AD128" i="34" s="1"/>
  <c r="Y128" i="34"/>
  <c r="AC85" i="34"/>
  <c r="AD85" i="34" s="1"/>
  <c r="Y85" i="34"/>
  <c r="AC105" i="34"/>
  <c r="AD105" i="34" s="1"/>
  <c r="Y105" i="34"/>
  <c r="AC72" i="34"/>
  <c r="AD72" i="34" s="1"/>
  <c r="Y72" i="34"/>
  <c r="AC20" i="34"/>
  <c r="AD20" i="34" s="1"/>
  <c r="AC74" i="34"/>
  <c r="AD74" i="34" s="1"/>
  <c r="AC77" i="34"/>
  <c r="AD77" i="34" s="1"/>
  <c r="AC111" i="34"/>
  <c r="AD111" i="34" s="1"/>
  <c r="AC127" i="34"/>
  <c r="AD127" i="34" s="1"/>
  <c r="AC31" i="34"/>
  <c r="AD31" i="34" s="1"/>
  <c r="AC113" i="34"/>
  <c r="AD113" i="34" s="1"/>
  <c r="AC112" i="34"/>
  <c r="AD112" i="34" s="1"/>
  <c r="AC121" i="34"/>
  <c r="AD121" i="34" s="1"/>
  <c r="AC120" i="34"/>
  <c r="AD120" i="34" s="1"/>
  <c r="D157" i="36"/>
  <c r="J11" i="37" l="1"/>
  <c r="L11" i="37" s="1"/>
  <c r="AC125" i="34"/>
  <c r="AD125" i="34" s="1"/>
  <c r="Y125" i="34"/>
  <c r="AC124" i="34"/>
  <c r="AD124" i="34" s="1"/>
  <c r="Y124" i="34"/>
  <c r="AF155" i="34" l="1"/>
  <c r="AF154" i="34"/>
  <c r="AF151" i="34"/>
  <c r="AF150" i="34"/>
  <c r="AF149" i="34"/>
  <c r="Y149" i="34"/>
  <c r="AF148" i="34"/>
  <c r="Y148" i="34"/>
  <c r="AF147" i="34"/>
  <c r="AF146" i="34"/>
  <c r="AF145" i="34"/>
  <c r="Y145" i="34"/>
  <c r="AF144" i="34"/>
  <c r="AF143" i="34"/>
  <c r="AF142" i="34"/>
  <c r="AF141" i="34"/>
  <c r="Y141" i="34"/>
  <c r="AF140" i="34"/>
  <c r="Y140" i="34"/>
  <c r="AF138" i="34"/>
  <c r="AF137" i="34"/>
  <c r="AF110" i="34"/>
  <c r="Y110" i="34"/>
  <c r="AF109" i="34"/>
  <c r="AF108" i="34"/>
  <c r="Y108" i="34"/>
  <c r="AF107" i="34"/>
  <c r="Y107" i="34"/>
  <c r="AF106" i="34"/>
  <c r="AF104" i="34"/>
  <c r="AF103" i="34"/>
  <c r="Y103" i="34"/>
  <c r="AF102" i="34"/>
  <c r="AF99" i="34"/>
  <c r="AF97" i="34"/>
  <c r="Y97" i="34"/>
  <c r="AF96" i="34"/>
  <c r="AF95" i="34"/>
  <c r="AF94" i="34"/>
  <c r="Y94" i="34"/>
  <c r="AF93" i="34"/>
  <c r="AF92" i="34"/>
  <c r="AF91" i="34"/>
  <c r="AF90" i="34"/>
  <c r="Y90" i="34"/>
  <c r="AF89" i="34"/>
  <c r="Y89" i="34"/>
  <c r="AF88" i="34"/>
  <c r="AF87" i="34"/>
  <c r="AF68" i="34"/>
  <c r="Y68" i="34"/>
  <c r="AF67" i="34"/>
  <c r="AF66" i="34"/>
  <c r="Y66" i="34"/>
  <c r="AF65" i="34"/>
  <c r="AF64" i="34"/>
  <c r="Y64" i="34"/>
  <c r="AF63" i="34"/>
  <c r="Y63" i="34"/>
  <c r="AF61" i="34"/>
  <c r="Y61" i="34"/>
  <c r="AF60" i="34"/>
  <c r="AF59" i="34"/>
  <c r="Y59" i="34"/>
  <c r="AF58" i="34"/>
  <c r="AF57" i="34"/>
  <c r="AF56" i="34"/>
  <c r="AF55" i="34"/>
  <c r="Y55" i="34"/>
  <c r="AF54" i="34"/>
  <c r="Y54" i="34"/>
  <c r="AF53" i="34"/>
  <c r="Y53" i="34"/>
  <c r="AF52" i="34"/>
  <c r="Y52" i="34"/>
  <c r="AF51" i="34"/>
  <c r="Y51" i="34"/>
  <c r="AF50" i="34"/>
  <c r="AF49" i="34"/>
  <c r="Y49" i="34"/>
  <c r="AF48" i="34"/>
  <c r="AF47" i="34"/>
  <c r="Y47" i="34"/>
  <c r="AF34" i="34"/>
  <c r="Y34" i="34"/>
  <c r="AF33" i="34"/>
  <c r="Y33" i="34"/>
  <c r="AF32" i="34"/>
  <c r="AF30" i="34"/>
  <c r="AF29" i="34"/>
  <c r="AF28" i="34"/>
  <c r="AF27" i="34"/>
  <c r="Y27" i="34"/>
  <c r="AF26" i="34"/>
  <c r="AF25" i="34"/>
  <c r="AF24" i="34"/>
  <c r="AF23" i="34"/>
  <c r="Y23" i="34"/>
  <c r="AF22" i="34"/>
  <c r="AF21" i="34"/>
  <c r="AF18" i="34"/>
  <c r="AF17" i="34"/>
  <c r="Y17" i="34"/>
  <c r="AF16" i="34"/>
  <c r="Y16" i="34"/>
  <c r="AF14" i="34"/>
  <c r="Y14" i="34"/>
  <c r="AF13" i="34"/>
  <c r="Y13" i="34"/>
  <c r="AF12" i="34"/>
  <c r="V35" i="32"/>
  <c r="Q35" i="32"/>
  <c r="N35" i="32"/>
  <c r="O35" i="32" s="1"/>
  <c r="M35" i="32"/>
  <c r="K35" i="32"/>
  <c r="N34" i="32"/>
  <c r="R34" i="32" s="1"/>
  <c r="V33" i="32"/>
  <c r="Q33" i="32"/>
  <c r="N33" i="32"/>
  <c r="R33" i="32" s="1"/>
  <c r="S33" i="32" s="1"/>
  <c r="T33" i="32" s="1"/>
  <c r="M33" i="32"/>
  <c r="K33" i="32"/>
  <c r="V32" i="32"/>
  <c r="Q32" i="32"/>
  <c r="N32" i="32"/>
  <c r="R32" i="32" s="1"/>
  <c r="S32" i="32" s="1"/>
  <c r="T32" i="32" s="1"/>
  <c r="M32" i="32"/>
  <c r="K32" i="32"/>
  <c r="V31" i="32"/>
  <c r="Q31" i="32"/>
  <c r="N31" i="32"/>
  <c r="R31" i="32" s="1"/>
  <c r="S31" i="32" s="1"/>
  <c r="T31" i="32" s="1"/>
  <c r="M31" i="32"/>
  <c r="K31" i="32"/>
  <c r="V30" i="32"/>
  <c r="Q30" i="32"/>
  <c r="N30" i="32"/>
  <c r="O30" i="32" s="1"/>
  <c r="M30" i="32"/>
  <c r="K30" i="32"/>
  <c r="V29" i="32"/>
  <c r="Q29" i="32"/>
  <c r="N29" i="32"/>
  <c r="O29" i="32" s="1"/>
  <c r="M29" i="32"/>
  <c r="K29" i="32"/>
  <c r="V28" i="32"/>
  <c r="Q28" i="32"/>
  <c r="N28" i="32"/>
  <c r="R28" i="32" s="1"/>
  <c r="S28" i="32" s="1"/>
  <c r="T28" i="32" s="1"/>
  <c r="M28" i="32"/>
  <c r="K28" i="32"/>
  <c r="V28" i="29"/>
  <c r="Q28" i="29"/>
  <c r="N28" i="29"/>
  <c r="R28" i="29" s="1"/>
  <c r="S28" i="29" s="1"/>
  <c r="T28" i="29" s="1"/>
  <c r="M28" i="29"/>
  <c r="K28" i="29"/>
  <c r="V27" i="29"/>
  <c r="Q27" i="29"/>
  <c r="N27" i="29"/>
  <c r="R27" i="29" s="1"/>
  <c r="S27" i="29" s="1"/>
  <c r="T27" i="29" s="1"/>
  <c r="M27" i="29"/>
  <c r="K27" i="29"/>
  <c r="N33" i="29"/>
  <c r="R33" i="29" s="1"/>
  <c r="V27" i="32"/>
  <c r="Q27" i="32"/>
  <c r="N27" i="32"/>
  <c r="O27" i="32" s="1"/>
  <c r="M27" i="32"/>
  <c r="K27" i="32"/>
  <c r="V34" i="29"/>
  <c r="Q34" i="29"/>
  <c r="N34" i="29"/>
  <c r="O34" i="29" s="1"/>
  <c r="M34" i="29"/>
  <c r="K34" i="29"/>
  <c r="V32" i="29"/>
  <c r="Q32" i="29"/>
  <c r="N32" i="29"/>
  <c r="R32" i="29" s="1"/>
  <c r="S32" i="29" s="1"/>
  <c r="T32" i="29" s="1"/>
  <c r="M32" i="29"/>
  <c r="K32" i="29"/>
  <c r="V31" i="29"/>
  <c r="Q31" i="29"/>
  <c r="N31" i="29"/>
  <c r="R31" i="29" s="1"/>
  <c r="S31" i="29" s="1"/>
  <c r="T31" i="29" s="1"/>
  <c r="M31" i="29"/>
  <c r="K31" i="29"/>
  <c r="K8" i="32"/>
  <c r="M8" i="32"/>
  <c r="N8" i="32"/>
  <c r="R8" i="32" s="1"/>
  <c r="S8" i="32" s="1"/>
  <c r="T8" i="32" s="1"/>
  <c r="Q8" i="32"/>
  <c r="V8" i="32"/>
  <c r="AJ8" i="32"/>
  <c r="AL8" i="32"/>
  <c r="AM8" i="32"/>
  <c r="AQ8" i="32" s="1"/>
  <c r="AR8" i="32" s="1"/>
  <c r="AS8" i="32" s="1"/>
  <c r="AP8" i="32"/>
  <c r="K9" i="32"/>
  <c r="M9" i="32"/>
  <c r="N9" i="32"/>
  <c r="R9" i="32" s="1"/>
  <c r="S9" i="32" s="1"/>
  <c r="T9" i="32" s="1"/>
  <c r="Q9" i="32"/>
  <c r="V9" i="32"/>
  <c r="AJ9" i="32"/>
  <c r="AL9" i="32"/>
  <c r="AM9" i="32"/>
  <c r="AN9" i="32" s="1"/>
  <c r="AP9" i="32"/>
  <c r="K10" i="32"/>
  <c r="M10" i="32"/>
  <c r="N10" i="32"/>
  <c r="O10" i="32" s="1"/>
  <c r="Q10" i="32"/>
  <c r="V10" i="32"/>
  <c r="AJ10" i="32"/>
  <c r="AL10" i="32"/>
  <c r="AM10" i="32"/>
  <c r="AN10" i="32" s="1"/>
  <c r="AP10" i="32"/>
  <c r="K11" i="32"/>
  <c r="M11" i="32"/>
  <c r="N11" i="32"/>
  <c r="O11" i="32" s="1"/>
  <c r="Q11" i="32"/>
  <c r="V11" i="32"/>
  <c r="AJ11" i="32"/>
  <c r="AL11" i="32"/>
  <c r="AM11" i="32"/>
  <c r="AQ11" i="32" s="1"/>
  <c r="AR11" i="32" s="1"/>
  <c r="AS11" i="32" s="1"/>
  <c r="AP11" i="32"/>
  <c r="K12" i="32"/>
  <c r="M12" i="32"/>
  <c r="N12" i="32"/>
  <c r="R12" i="32" s="1"/>
  <c r="S12" i="32" s="1"/>
  <c r="T12" i="32" s="1"/>
  <c r="Q12" i="32"/>
  <c r="V12" i="32"/>
  <c r="AJ12" i="32"/>
  <c r="AL12" i="32"/>
  <c r="AM12" i="32"/>
  <c r="AQ12" i="32" s="1"/>
  <c r="AR12" i="32" s="1"/>
  <c r="AS12" i="32" s="1"/>
  <c r="AP12" i="32"/>
  <c r="K13" i="32"/>
  <c r="M13" i="32"/>
  <c r="N13" i="32"/>
  <c r="R13" i="32" s="1"/>
  <c r="S13" i="32" s="1"/>
  <c r="T13" i="32" s="1"/>
  <c r="Q13" i="32"/>
  <c r="V13" i="32"/>
  <c r="AJ13" i="32"/>
  <c r="AL13" i="32"/>
  <c r="AM13" i="32"/>
  <c r="AQ13" i="32" s="1"/>
  <c r="AR13" i="32" s="1"/>
  <c r="AS13" i="32" s="1"/>
  <c r="AP13" i="32"/>
  <c r="K14" i="32"/>
  <c r="M14" i="32"/>
  <c r="N14" i="32"/>
  <c r="O14" i="32" s="1"/>
  <c r="Q14" i="32"/>
  <c r="V14" i="32"/>
  <c r="AJ14" i="32"/>
  <c r="AL14" i="32"/>
  <c r="AM14" i="32"/>
  <c r="AN14" i="32" s="1"/>
  <c r="AP14" i="32"/>
  <c r="K15" i="32"/>
  <c r="M15" i="32"/>
  <c r="N15" i="32"/>
  <c r="O15" i="32" s="1"/>
  <c r="Q15" i="32"/>
  <c r="V15" i="32"/>
  <c r="AJ15" i="32"/>
  <c r="AL15" i="32"/>
  <c r="AM15" i="32"/>
  <c r="AN15" i="32" s="1"/>
  <c r="AP15" i="32"/>
  <c r="K16" i="32"/>
  <c r="M16" i="32"/>
  <c r="N16" i="32"/>
  <c r="R16" i="32" s="1"/>
  <c r="S16" i="32" s="1"/>
  <c r="T16" i="32" s="1"/>
  <c r="Q16" i="32"/>
  <c r="V16" i="32"/>
  <c r="AJ16" i="32"/>
  <c r="AL16" i="32"/>
  <c r="AM16" i="32"/>
  <c r="AQ16" i="32" s="1"/>
  <c r="AR16" i="32" s="1"/>
  <c r="AS16" i="32" s="1"/>
  <c r="AP16" i="32"/>
  <c r="K17" i="32"/>
  <c r="M17" i="32"/>
  <c r="N17" i="32"/>
  <c r="R17" i="32" s="1"/>
  <c r="S17" i="32" s="1"/>
  <c r="T17" i="32" s="1"/>
  <c r="Q17" i="32"/>
  <c r="V17" i="32"/>
  <c r="AJ17" i="32"/>
  <c r="AL17" i="32"/>
  <c r="AM17" i="32"/>
  <c r="AN17" i="32" s="1"/>
  <c r="AP17" i="32"/>
  <c r="K18" i="32"/>
  <c r="M18" i="32"/>
  <c r="N18" i="32"/>
  <c r="O18" i="32" s="1"/>
  <c r="Q18" i="32"/>
  <c r="V18" i="32"/>
  <c r="AJ18" i="32"/>
  <c r="AL18" i="32"/>
  <c r="AM18" i="32"/>
  <c r="AN18" i="32" s="1"/>
  <c r="AP18" i="32"/>
  <c r="K19" i="32"/>
  <c r="M19" i="32"/>
  <c r="N19" i="32"/>
  <c r="R19" i="32" s="1"/>
  <c r="S19" i="32" s="1"/>
  <c r="T19" i="32" s="1"/>
  <c r="Q19" i="32"/>
  <c r="V19" i="32"/>
  <c r="K20" i="32"/>
  <c r="M20" i="32"/>
  <c r="N20" i="32"/>
  <c r="R20" i="32" s="1"/>
  <c r="S20" i="32" s="1"/>
  <c r="T20" i="32" s="1"/>
  <c r="Q20" i="32"/>
  <c r="V20" i="32"/>
  <c r="AJ20" i="32"/>
  <c r="AL20" i="32"/>
  <c r="AM20" i="32"/>
  <c r="AQ20" i="32" s="1"/>
  <c r="AR20" i="32" s="1"/>
  <c r="AS20" i="32" s="1"/>
  <c r="AP20" i="32"/>
  <c r="K21" i="32"/>
  <c r="M21" i="32"/>
  <c r="N21" i="32"/>
  <c r="R21" i="32" s="1"/>
  <c r="S21" i="32" s="1"/>
  <c r="T21" i="32" s="1"/>
  <c r="Q21" i="32"/>
  <c r="V21" i="32"/>
  <c r="K22" i="32"/>
  <c r="M22" i="32"/>
  <c r="N22" i="32"/>
  <c r="O22" i="32" s="1"/>
  <c r="Q22" i="32"/>
  <c r="V22" i="32"/>
  <c r="K23" i="32"/>
  <c r="M23" i="32"/>
  <c r="N23" i="32"/>
  <c r="O23" i="32" s="1"/>
  <c r="Q23" i="32"/>
  <c r="V23" i="32"/>
  <c r="K24" i="32"/>
  <c r="M24" i="32"/>
  <c r="N24" i="32"/>
  <c r="R24" i="32" s="1"/>
  <c r="S24" i="32" s="1"/>
  <c r="T24" i="32" s="1"/>
  <c r="Q24" i="32"/>
  <c r="V24" i="32"/>
  <c r="K25" i="32"/>
  <c r="M25" i="32"/>
  <c r="N25" i="32"/>
  <c r="O25" i="32" s="1"/>
  <c r="Q25" i="32"/>
  <c r="V25" i="32"/>
  <c r="K26" i="32"/>
  <c r="M26" i="32"/>
  <c r="N26" i="32"/>
  <c r="O26" i="32" s="1"/>
  <c r="Q26" i="32"/>
  <c r="V26" i="32"/>
  <c r="K36" i="32"/>
  <c r="M36" i="32"/>
  <c r="N36" i="32"/>
  <c r="R36" i="32" s="1"/>
  <c r="S36" i="32" s="1"/>
  <c r="T36" i="32" s="1"/>
  <c r="Q36" i="32"/>
  <c r="V36" i="32"/>
  <c r="K37" i="32"/>
  <c r="M37" i="32"/>
  <c r="N37" i="32"/>
  <c r="R37" i="32" s="1"/>
  <c r="S37" i="32" s="1"/>
  <c r="T37" i="32" s="1"/>
  <c r="Q37" i="32"/>
  <c r="V37" i="32"/>
  <c r="K38" i="32"/>
  <c r="M38" i="32"/>
  <c r="N38" i="32"/>
  <c r="R38" i="32" s="1"/>
  <c r="S38" i="32" s="1"/>
  <c r="T38" i="32" s="1"/>
  <c r="Q38" i="32"/>
  <c r="V38" i="32"/>
  <c r="K8" i="29"/>
  <c r="M8" i="29"/>
  <c r="N8" i="29"/>
  <c r="O8" i="29" s="1"/>
  <c r="Q8" i="29"/>
  <c r="V8" i="29"/>
  <c r="AJ8" i="29"/>
  <c r="AL8" i="29"/>
  <c r="AM8" i="29"/>
  <c r="AQ8" i="29" s="1"/>
  <c r="AR8" i="29" s="1"/>
  <c r="AS8" i="29" s="1"/>
  <c r="AP8" i="29"/>
  <c r="K9" i="29"/>
  <c r="M9" i="29"/>
  <c r="N9" i="29"/>
  <c r="R9" i="29" s="1"/>
  <c r="S9" i="29" s="1"/>
  <c r="T9" i="29" s="1"/>
  <c r="Q9" i="29"/>
  <c r="V9" i="29"/>
  <c r="AJ9" i="29"/>
  <c r="AL9" i="29"/>
  <c r="AM9" i="29"/>
  <c r="AQ9" i="29" s="1"/>
  <c r="AR9" i="29" s="1"/>
  <c r="AS9" i="29" s="1"/>
  <c r="AP9" i="29"/>
  <c r="K10" i="29"/>
  <c r="M10" i="29"/>
  <c r="N10" i="29"/>
  <c r="O10" i="29" s="1"/>
  <c r="Q10" i="29"/>
  <c r="V10" i="29"/>
  <c r="AJ10" i="29"/>
  <c r="AL10" i="29"/>
  <c r="AM10" i="29"/>
  <c r="AN10" i="29" s="1"/>
  <c r="AP10" i="29"/>
  <c r="K11" i="29"/>
  <c r="M11" i="29"/>
  <c r="N11" i="29"/>
  <c r="O11" i="29" s="1"/>
  <c r="Q11" i="29"/>
  <c r="V11" i="29"/>
  <c r="AJ11" i="29"/>
  <c r="AL11" i="29"/>
  <c r="AM11" i="29"/>
  <c r="AQ11" i="29" s="1"/>
  <c r="AR11" i="29" s="1"/>
  <c r="AS11" i="29" s="1"/>
  <c r="AP11" i="29"/>
  <c r="K12" i="29"/>
  <c r="M12" i="29"/>
  <c r="N12" i="29"/>
  <c r="R12" i="29" s="1"/>
  <c r="S12" i="29" s="1"/>
  <c r="T12" i="29" s="1"/>
  <c r="Q12" i="29"/>
  <c r="V12" i="29"/>
  <c r="AJ12" i="29"/>
  <c r="AL12" i="29"/>
  <c r="AM12" i="29"/>
  <c r="AQ12" i="29" s="1"/>
  <c r="AR12" i="29" s="1"/>
  <c r="AS12" i="29" s="1"/>
  <c r="AP12" i="29"/>
  <c r="K13" i="29"/>
  <c r="M13" i="29"/>
  <c r="N13" i="29"/>
  <c r="O13" i="29" s="1"/>
  <c r="Q13" i="29"/>
  <c r="V13" i="29"/>
  <c r="AJ13" i="29"/>
  <c r="AL13" i="29"/>
  <c r="AM13" i="29"/>
  <c r="AQ13" i="29" s="1"/>
  <c r="AR13" i="29" s="1"/>
  <c r="AS13" i="29" s="1"/>
  <c r="AP13" i="29"/>
  <c r="K14" i="29"/>
  <c r="M14" i="29"/>
  <c r="N14" i="29"/>
  <c r="O14" i="29" s="1"/>
  <c r="Q14" i="29"/>
  <c r="V14" i="29"/>
  <c r="AJ14" i="29"/>
  <c r="AL14" i="29"/>
  <c r="AM14" i="29"/>
  <c r="AN14" i="29" s="1"/>
  <c r="AP14" i="29"/>
  <c r="K15" i="29"/>
  <c r="M15" i="29"/>
  <c r="N15" i="29"/>
  <c r="R15" i="29" s="1"/>
  <c r="S15" i="29" s="1"/>
  <c r="T15" i="29" s="1"/>
  <c r="Q15" i="29"/>
  <c r="V15" i="29"/>
  <c r="AJ15" i="29"/>
  <c r="AL15" i="29"/>
  <c r="AM15" i="29"/>
  <c r="AN15" i="29" s="1"/>
  <c r="AP15" i="29"/>
  <c r="K16" i="29"/>
  <c r="M16" i="29"/>
  <c r="N16" i="29"/>
  <c r="O16" i="29" s="1"/>
  <c r="Q16" i="29"/>
  <c r="V16" i="29"/>
  <c r="AJ16" i="29"/>
  <c r="AL16" i="29"/>
  <c r="AM16" i="29"/>
  <c r="AN16" i="29" s="1"/>
  <c r="AP16" i="29"/>
  <c r="K17" i="29"/>
  <c r="M17" i="29"/>
  <c r="N17" i="29"/>
  <c r="O17" i="29" s="1"/>
  <c r="Q17" i="29"/>
  <c r="V17" i="29"/>
  <c r="AJ17" i="29"/>
  <c r="AL17" i="29"/>
  <c r="AM17" i="29"/>
  <c r="AN17" i="29" s="1"/>
  <c r="AP17" i="29"/>
  <c r="K18" i="29"/>
  <c r="M18" i="29"/>
  <c r="N18" i="29"/>
  <c r="O18" i="29" s="1"/>
  <c r="Q18" i="29"/>
  <c r="V18" i="29"/>
  <c r="AJ18" i="29"/>
  <c r="AL18" i="29"/>
  <c r="AM18" i="29"/>
  <c r="AN18" i="29" s="1"/>
  <c r="AP18" i="29"/>
  <c r="K19" i="29"/>
  <c r="M19" i="29"/>
  <c r="N19" i="29"/>
  <c r="O19" i="29" s="1"/>
  <c r="Q19" i="29"/>
  <c r="V19" i="29"/>
  <c r="K20" i="29"/>
  <c r="M20" i="29"/>
  <c r="N20" i="29"/>
  <c r="O20" i="29" s="1"/>
  <c r="Q20" i="29"/>
  <c r="V20" i="29"/>
  <c r="AJ20" i="29"/>
  <c r="AL20" i="29"/>
  <c r="AM20" i="29"/>
  <c r="AQ20" i="29" s="1"/>
  <c r="AR20" i="29" s="1"/>
  <c r="AS20" i="29" s="1"/>
  <c r="AP20" i="29"/>
  <c r="K21" i="29"/>
  <c r="M21" i="29"/>
  <c r="N21" i="29"/>
  <c r="O21" i="29" s="1"/>
  <c r="Q21" i="29"/>
  <c r="V21" i="29"/>
  <c r="K22" i="29"/>
  <c r="M22" i="29"/>
  <c r="N22" i="29"/>
  <c r="R22" i="29" s="1"/>
  <c r="S22" i="29" s="1"/>
  <c r="T22" i="29" s="1"/>
  <c r="Q22" i="29"/>
  <c r="V22" i="29"/>
  <c r="K23" i="29"/>
  <c r="M23" i="29"/>
  <c r="N23" i="29"/>
  <c r="R23" i="29" s="1"/>
  <c r="S23" i="29" s="1"/>
  <c r="T23" i="29" s="1"/>
  <c r="Q23" i="29"/>
  <c r="V23" i="29"/>
  <c r="K24" i="29"/>
  <c r="M24" i="29"/>
  <c r="N24" i="29"/>
  <c r="O24" i="29" s="1"/>
  <c r="Q24" i="29"/>
  <c r="V24" i="29"/>
  <c r="K25" i="29"/>
  <c r="M25" i="29"/>
  <c r="N25" i="29"/>
  <c r="O25" i="29" s="1"/>
  <c r="Q25" i="29"/>
  <c r="V25" i="29"/>
  <c r="K26" i="29"/>
  <c r="M26" i="29"/>
  <c r="N26" i="29"/>
  <c r="O26" i="29" s="1"/>
  <c r="Q26" i="29"/>
  <c r="V26" i="29"/>
  <c r="K29" i="29"/>
  <c r="M29" i="29"/>
  <c r="N29" i="29"/>
  <c r="O29" i="29" s="1"/>
  <c r="Q29" i="29"/>
  <c r="V29" i="29"/>
  <c r="K30" i="29"/>
  <c r="M30" i="29"/>
  <c r="N30" i="29"/>
  <c r="O30" i="29" s="1"/>
  <c r="Q30" i="29"/>
  <c r="V30" i="29"/>
  <c r="R35" i="32"/>
  <c r="S35" i="32" s="1"/>
  <c r="T35" i="32" s="1"/>
  <c r="C157" i="36"/>
  <c r="B157" i="36"/>
  <c r="AN8" i="32" l="1"/>
  <c r="O31" i="32"/>
  <c r="AQ10" i="32"/>
  <c r="AR10" i="32" s="1"/>
  <c r="AS10" i="32" s="1"/>
  <c r="R29" i="32"/>
  <c r="S29" i="32" s="1"/>
  <c r="T29" i="32" s="1"/>
  <c r="O36" i="32"/>
  <c r="R15" i="32"/>
  <c r="S15" i="32" s="1"/>
  <c r="T15" i="32" s="1"/>
  <c r="R8" i="29"/>
  <c r="S8" i="29" s="1"/>
  <c r="T8" i="29" s="1"/>
  <c r="O32" i="29"/>
  <c r="R22" i="32"/>
  <c r="S22" i="32" s="1"/>
  <c r="T22" i="32" s="1"/>
  <c r="AQ18" i="32"/>
  <c r="AR18" i="32" s="1"/>
  <c r="AS18" i="32" s="1"/>
  <c r="O9" i="29"/>
  <c r="R30" i="29"/>
  <c r="S30" i="29" s="1"/>
  <c r="T30" i="29" s="1"/>
  <c r="O13" i="32"/>
  <c r="AN12" i="29"/>
  <c r="AN20" i="32"/>
  <c r="O21" i="32"/>
  <c r="R25" i="32"/>
  <c r="S25" i="32" s="1"/>
  <c r="T25" i="32" s="1"/>
  <c r="AQ17" i="32"/>
  <c r="AR17" i="32" s="1"/>
  <c r="AS17" i="32" s="1"/>
  <c r="R14" i="32"/>
  <c r="S14" i="32" s="1"/>
  <c r="T14" i="32" s="1"/>
  <c r="AN16" i="32"/>
  <c r="O32" i="32"/>
  <c r="O24" i="32"/>
  <c r="O17" i="32"/>
  <c r="R24" i="29"/>
  <c r="S24" i="29" s="1"/>
  <c r="T24" i="29" s="1"/>
  <c r="O9" i="32"/>
  <c r="R19" i="29"/>
  <c r="S19" i="29" s="1"/>
  <c r="T19" i="29" s="1"/>
  <c r="AN20" i="29"/>
  <c r="O31" i="29"/>
  <c r="AN12" i="32"/>
  <c r="AQ14" i="32"/>
  <c r="AR14" i="32" s="1"/>
  <c r="AS14" i="32" s="1"/>
  <c r="R34" i="29"/>
  <c r="S34" i="29" s="1"/>
  <c r="T34" i="29" s="1"/>
  <c r="O12" i="32"/>
  <c r="AQ15" i="32"/>
  <c r="AR15" i="32" s="1"/>
  <c r="AS15" i="32" s="1"/>
  <c r="R27" i="32"/>
  <c r="S27" i="32" s="1"/>
  <c r="T27" i="32" s="1"/>
  <c r="R11" i="32"/>
  <c r="S11" i="32" s="1"/>
  <c r="T11" i="32" s="1"/>
  <c r="O28" i="32"/>
  <c r="O19" i="32"/>
  <c r="AQ17" i="29"/>
  <c r="AR17" i="29" s="1"/>
  <c r="AS17" i="29" s="1"/>
  <c r="AN13" i="32"/>
  <c r="R26" i="32"/>
  <c r="S26" i="32" s="1"/>
  <c r="T26" i="32" s="1"/>
  <c r="O16" i="32"/>
  <c r="O20" i="32"/>
  <c r="AQ15" i="29"/>
  <c r="AR15" i="29" s="1"/>
  <c r="AS15" i="29" s="1"/>
  <c r="R10" i="32"/>
  <c r="S10" i="32" s="1"/>
  <c r="T10" i="32" s="1"/>
  <c r="AN13" i="29"/>
  <c r="R10" i="29"/>
  <c r="S10" i="29" s="1"/>
  <c r="T10" i="29" s="1"/>
  <c r="AN11" i="32"/>
  <c r="O12" i="29"/>
  <c r="O22" i="29"/>
  <c r="O27" i="29"/>
  <c r="O8" i="32"/>
  <c r="O33" i="32"/>
  <c r="O28" i="29"/>
  <c r="R21" i="29"/>
  <c r="S21" i="29" s="1"/>
  <c r="T21" i="29" s="1"/>
  <c r="R14" i="29"/>
  <c r="S14" i="29" s="1"/>
  <c r="T14" i="29" s="1"/>
  <c r="R23" i="32"/>
  <c r="S23" i="32" s="1"/>
  <c r="T23" i="32" s="1"/>
  <c r="R18" i="29"/>
  <c r="S18" i="29" s="1"/>
  <c r="T18" i="29" s="1"/>
  <c r="O38" i="32"/>
  <c r="AQ9" i="32"/>
  <c r="AR9" i="32" s="1"/>
  <c r="AS9" i="32" s="1"/>
  <c r="R18" i="32"/>
  <c r="S18" i="32" s="1"/>
  <c r="T18" i="32" s="1"/>
  <c r="O37" i="32"/>
  <c r="O15" i="29"/>
  <c r="O23" i="29"/>
  <c r="R29" i="29"/>
  <c r="S29" i="29" s="1"/>
  <c r="T29" i="29" s="1"/>
  <c r="R13" i="29"/>
  <c r="S13" i="29" s="1"/>
  <c r="T13" i="29" s="1"/>
  <c r="R20" i="29"/>
  <c r="S20" i="29" s="1"/>
  <c r="T20" i="29" s="1"/>
  <c r="R17" i="29"/>
  <c r="S17" i="29" s="1"/>
  <c r="T17" i="29" s="1"/>
  <c r="R26" i="29"/>
  <c r="S26" i="29" s="1"/>
  <c r="T26" i="29" s="1"/>
  <c r="R16" i="29"/>
  <c r="S16" i="29" s="1"/>
  <c r="T16" i="29" s="1"/>
  <c r="AQ14" i="29"/>
  <c r="AR14" i="29" s="1"/>
  <c r="AS14" i="29" s="1"/>
  <c r="AQ16" i="29"/>
  <c r="AR16" i="29" s="1"/>
  <c r="AS16" i="29" s="1"/>
  <c r="AN8" i="29"/>
  <c r="AQ18" i="29"/>
  <c r="AR18" i="29" s="1"/>
  <c r="AS18" i="29" s="1"/>
  <c r="AN9" i="29"/>
  <c r="AN11" i="29"/>
  <c r="R11" i="29"/>
  <c r="S11" i="29" s="1"/>
  <c r="T11" i="29" s="1"/>
  <c r="AQ10" i="29"/>
  <c r="AR10" i="29" s="1"/>
  <c r="AS10" i="29" s="1"/>
  <c r="R25" i="29"/>
  <c r="S25" i="29" s="1"/>
  <c r="T25" i="29" s="1"/>
  <c r="R30" i="32"/>
  <c r="S30" i="32" s="1"/>
  <c r="T30" i="32" s="1"/>
  <c r="AC88" i="34"/>
  <c r="AD88" i="34" s="1"/>
  <c r="Y88" i="34"/>
  <c r="AC18" i="34"/>
  <c r="AD18" i="34" s="1"/>
  <c r="Y18" i="34"/>
  <c r="AC93" i="34"/>
  <c r="AD93" i="34" s="1"/>
  <c r="Y93" i="34"/>
  <c r="AC56" i="34"/>
  <c r="AD56" i="34" s="1"/>
  <c r="Y56" i="34"/>
  <c r="AC102" i="34"/>
  <c r="AD102" i="34" s="1"/>
  <c r="Y102" i="34"/>
  <c r="AC109" i="34"/>
  <c r="AD109" i="34" s="1"/>
  <c r="Y109" i="34"/>
  <c r="AC137" i="34"/>
  <c r="AD137" i="34" s="1"/>
  <c r="Y137" i="34"/>
  <c r="AC142" i="34"/>
  <c r="AD142" i="34" s="1"/>
  <c r="Y142" i="34"/>
  <c r="AC146" i="34"/>
  <c r="AD146" i="34" s="1"/>
  <c r="Y146" i="34"/>
  <c r="AC150" i="34"/>
  <c r="AD150" i="34" s="1"/>
  <c r="Y150" i="34"/>
  <c r="AC67" i="34"/>
  <c r="AD67" i="34" s="1"/>
  <c r="Y67" i="34"/>
  <c r="AC87" i="34"/>
  <c r="AD87" i="34" s="1"/>
  <c r="Y87" i="34"/>
  <c r="AC91" i="34"/>
  <c r="AD91" i="34" s="1"/>
  <c r="Y91" i="34"/>
  <c r="AC95" i="34"/>
  <c r="AD95" i="34" s="1"/>
  <c r="Y95" i="34"/>
  <c r="AC155" i="34"/>
  <c r="AD155" i="34" s="1"/>
  <c r="Y155" i="34"/>
  <c r="AC92" i="34"/>
  <c r="AD92" i="34" s="1"/>
  <c r="Y92" i="34"/>
  <c r="AC96" i="34"/>
  <c r="AD96" i="34" s="1"/>
  <c r="Y96" i="34"/>
  <c r="AC28" i="34"/>
  <c r="AD28" i="34" s="1"/>
  <c r="Y28" i="34"/>
  <c r="AC30" i="34"/>
  <c r="AD30" i="34" s="1"/>
  <c r="Y30" i="34"/>
  <c r="AC104" i="34"/>
  <c r="AD104" i="34" s="1"/>
  <c r="Y104" i="34"/>
  <c r="AC144" i="34"/>
  <c r="AD144" i="34" s="1"/>
  <c r="Y144" i="34"/>
  <c r="AC152" i="34"/>
  <c r="AD152" i="34" s="1"/>
  <c r="Y152" i="34"/>
  <c r="AC65" i="34"/>
  <c r="AD65" i="34" s="1"/>
  <c r="Y65" i="34"/>
  <c r="AC153" i="34"/>
  <c r="AD153" i="34" s="1"/>
  <c r="Y153" i="34"/>
  <c r="AC25" i="34"/>
  <c r="AD25" i="34" s="1"/>
  <c r="Y25" i="34"/>
  <c r="AC32" i="34"/>
  <c r="AD32" i="34" s="1"/>
  <c r="Y32" i="34"/>
  <c r="AC48" i="34"/>
  <c r="AD48" i="34" s="1"/>
  <c r="Y48" i="34"/>
  <c r="AC106" i="34"/>
  <c r="AD106" i="34" s="1"/>
  <c r="Y106" i="34"/>
  <c r="AC60" i="34"/>
  <c r="AD60" i="34" s="1"/>
  <c r="Y60" i="34"/>
  <c r="AC154" i="34"/>
  <c r="AD154" i="34" s="1"/>
  <c r="Y154" i="34"/>
  <c r="AC22" i="34"/>
  <c r="AD22" i="34" s="1"/>
  <c r="Y22" i="34"/>
  <c r="AC24" i="34"/>
  <c r="AD24" i="34" s="1"/>
  <c r="Y24" i="34"/>
  <c r="AC26" i="34"/>
  <c r="AD26" i="34" s="1"/>
  <c r="Y26" i="34"/>
  <c r="AC57" i="34"/>
  <c r="AD57" i="34" s="1"/>
  <c r="Y57" i="34"/>
  <c r="AC12" i="34"/>
  <c r="AD12" i="34" s="1"/>
  <c r="Y12" i="34"/>
  <c r="AC21" i="34"/>
  <c r="AD21" i="34" s="1"/>
  <c r="Y21" i="34"/>
  <c r="AC29" i="34"/>
  <c r="AD29" i="34" s="1"/>
  <c r="Y29" i="34"/>
  <c r="AC50" i="34"/>
  <c r="AD50" i="34" s="1"/>
  <c r="Y50" i="34"/>
  <c r="AC58" i="34"/>
  <c r="AD58" i="34" s="1"/>
  <c r="Y58" i="34"/>
  <c r="AC138" i="34"/>
  <c r="AD138" i="34" s="1"/>
  <c r="Y138" i="34"/>
  <c r="AC143" i="34"/>
  <c r="AD143" i="34" s="1"/>
  <c r="Y143" i="34"/>
  <c r="AC147" i="34"/>
  <c r="AD147" i="34" s="1"/>
  <c r="Y147" i="34"/>
  <c r="AC151" i="34"/>
  <c r="AD151" i="34" s="1"/>
  <c r="Y151" i="34"/>
  <c r="AC145" i="34"/>
  <c r="AD145" i="34" s="1"/>
  <c r="AC53" i="34"/>
  <c r="AD53" i="34" s="1"/>
  <c r="AC61" i="34"/>
  <c r="AD61" i="34" s="1"/>
  <c r="AC68" i="34"/>
  <c r="AD68" i="34" s="1"/>
  <c r="AC94" i="34"/>
  <c r="AD94" i="34" s="1"/>
  <c r="AC149" i="34"/>
  <c r="AD149" i="34" s="1"/>
  <c r="AC52" i="34"/>
  <c r="AD52" i="34" s="1"/>
  <c r="AC103" i="34"/>
  <c r="AD103" i="34" s="1"/>
  <c r="AC110" i="34"/>
  <c r="AD110" i="34" s="1"/>
  <c r="AC141" i="34"/>
  <c r="AD141" i="34" s="1"/>
  <c r="AC99" i="34"/>
  <c r="AD99" i="34" s="1"/>
  <c r="AC90" i="34"/>
  <c r="AD90" i="34" s="1"/>
  <c r="AC108" i="34"/>
  <c r="AD108" i="34" s="1"/>
  <c r="AC89" i="34"/>
  <c r="AD89" i="34" s="1"/>
  <c r="AC97" i="34"/>
  <c r="AD97" i="34" s="1"/>
  <c r="AC107" i="34"/>
  <c r="AD107" i="34" s="1"/>
  <c r="AC140" i="34"/>
  <c r="AD140" i="34" s="1"/>
  <c r="AC148" i="34"/>
  <c r="AD148" i="34" s="1"/>
  <c r="AC14" i="34"/>
  <c r="AD14" i="34" s="1"/>
  <c r="AC23" i="34"/>
  <c r="AD23" i="34" s="1"/>
  <c r="AC66" i="34"/>
  <c r="AD66" i="34" s="1"/>
  <c r="AC13" i="34"/>
  <c r="AD13" i="34" s="1"/>
  <c r="AC51" i="34"/>
  <c r="AD51" i="34" s="1"/>
  <c r="AC33" i="34"/>
  <c r="AD33" i="34" s="1"/>
  <c r="AC59" i="34"/>
  <c r="AD59" i="34" s="1"/>
  <c r="AC63" i="34"/>
  <c r="AD63" i="34" s="1"/>
  <c r="AC64" i="34"/>
  <c r="AD64" i="34" s="1"/>
  <c r="AC54" i="34"/>
  <c r="AD54" i="34" s="1"/>
  <c r="AC27" i="34"/>
  <c r="AD27" i="34" s="1"/>
  <c r="AC47" i="34"/>
  <c r="AD47" i="34" s="1"/>
  <c r="AC55" i="34"/>
  <c r="AD55" i="34" s="1"/>
  <c r="AC16" i="34"/>
  <c r="AD16" i="34" s="1"/>
  <c r="AC34" i="34"/>
  <c r="AD34" i="34" s="1"/>
  <c r="AC17" i="34"/>
  <c r="AD17" i="34" s="1"/>
  <c r="AC49" i="34"/>
  <c r="AD49" i="3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7" authorId="0" shapeId="0" xr:uid="{00000000-0006-0000-0100-000001000000}">
      <text>
        <r>
          <rPr>
            <b/>
            <sz val="8"/>
            <color indexed="81"/>
            <rFont val="Tahoma"/>
            <family val="2"/>
          </rPr>
          <t>Monica:</t>
        </r>
        <r>
          <rPr>
            <sz val="8"/>
            <color indexed="81"/>
            <rFont val="Tahoma"/>
            <family val="2"/>
          </rPr>
          <t xml:space="preserve">
 </t>
        </r>
        <r>
          <rPr>
            <b/>
            <sz val="8"/>
            <color indexed="81"/>
            <rFont val="Tahoma"/>
            <family val="2"/>
          </rPr>
          <t xml:space="preserve">10 </t>
        </r>
        <r>
          <rPr>
            <sz val="8"/>
            <color indexed="81"/>
            <rFont val="Tahoma"/>
            <family val="2"/>
          </rPr>
          <t xml:space="preserve">Se ha(n) detectado peligro(s) que determina(n) como posible la generación de incidentes o consecuencias muy significativas, o la eficacia del conjunto de medidas preventivas existentes respecto al riesgo es nula o no existe, o ambos.
</t>
        </r>
        <r>
          <rPr>
            <b/>
            <sz val="8"/>
            <color indexed="81"/>
            <rFont val="Tahoma"/>
            <family val="2"/>
          </rPr>
          <t>6</t>
        </r>
        <r>
          <rPr>
            <sz val="8"/>
            <color indexed="81"/>
            <rFont val="Tahoma"/>
            <family val="2"/>
          </rPr>
          <t xml:space="preserve">  Se ha(n) detectado algún(os) peligro(s) que pueden dar lugar a consecuencias significativa(s), o la eficacia del conjunto de medidas preventivas existentes es baja, o ambos.
</t>
        </r>
        <r>
          <rPr>
            <b/>
            <sz val="8"/>
            <color indexed="81"/>
            <rFont val="Tahoma"/>
            <family val="2"/>
          </rPr>
          <t>2</t>
        </r>
        <r>
          <rPr>
            <sz val="8"/>
            <color indexed="81"/>
            <rFont val="Tahoma"/>
            <family val="2"/>
          </rPr>
          <t xml:space="preserve"> Se han detectado peligros que pueden dar lugar a consecuencias poco significativas o de menor importancia, o la eficacia del conjunto de medidas preventivas existentes es moderada, o ambos. 
</t>
        </r>
        <r>
          <rPr>
            <b/>
            <sz val="8"/>
            <color indexed="81"/>
            <rFont val="Tahoma"/>
            <family val="2"/>
          </rPr>
          <t>0</t>
        </r>
        <r>
          <rPr>
            <sz val="8"/>
            <color indexed="81"/>
            <rFont val="Tahoma"/>
            <family val="2"/>
          </rPr>
          <t xml:space="preserve"> No se ha detectado consecuencia alguna, o la eficacia del conjunto de medidas preventivas existentes es alta, o ambos. El riesgo está controlado.
</t>
        </r>
      </text>
    </comment>
    <comment ref="L7" authorId="0" shapeId="0" xr:uid="{00000000-0006-0000-0100-000002000000}">
      <text>
        <r>
          <rPr>
            <b/>
            <sz val="8"/>
            <color indexed="81"/>
            <rFont val="Tahoma"/>
            <family val="2"/>
          </rPr>
          <t>Monica:</t>
        </r>
        <r>
          <rPr>
            <sz val="8"/>
            <color indexed="81"/>
            <rFont val="Tahoma"/>
            <family val="2"/>
          </rPr>
          <t xml:space="preserve">
</t>
        </r>
        <r>
          <rPr>
            <b/>
            <sz val="8"/>
            <color indexed="81"/>
            <rFont val="Tahoma"/>
            <family val="2"/>
          </rPr>
          <t xml:space="preserve">4 </t>
        </r>
        <r>
          <rPr>
            <sz val="8"/>
            <color indexed="81"/>
            <rFont val="Tahoma"/>
            <family val="2"/>
          </rPr>
          <t xml:space="preserve">La situación de exposición se presenta sin interrupción o varias veces con tiempo prolongado durante la jornada laboral.
</t>
        </r>
        <r>
          <rPr>
            <b/>
            <sz val="8"/>
            <color indexed="81"/>
            <rFont val="Tahoma"/>
            <family val="2"/>
          </rPr>
          <t>3</t>
        </r>
        <r>
          <rPr>
            <sz val="8"/>
            <color indexed="81"/>
            <rFont val="Tahoma"/>
            <family val="2"/>
          </rPr>
          <t xml:space="preserve"> La situación de exposición se presenta varias veces durante la jornada laboral por tiempos cortos.
</t>
        </r>
        <r>
          <rPr>
            <b/>
            <sz val="8"/>
            <color indexed="81"/>
            <rFont val="Tahoma"/>
            <family val="2"/>
          </rPr>
          <t>2</t>
        </r>
        <r>
          <rPr>
            <sz val="8"/>
            <color indexed="81"/>
            <rFont val="Tahoma"/>
            <family val="2"/>
          </rPr>
          <t xml:space="preserve"> La situación de exposición se presenta alguna vez durante la jornada laboral y por un periodo de tiempo corto.
</t>
        </r>
        <r>
          <rPr>
            <b/>
            <sz val="8"/>
            <color indexed="81"/>
            <rFont val="Tahoma"/>
            <family val="2"/>
          </rPr>
          <t>1</t>
        </r>
        <r>
          <rPr>
            <sz val="8"/>
            <color indexed="81"/>
            <rFont val="Tahoma"/>
            <family val="2"/>
          </rPr>
          <t xml:space="preserve"> La situación de exposición se presenta de manera eventual.
</t>
        </r>
      </text>
    </comment>
    <comment ref="P7" authorId="0" shapeId="0" xr:uid="{00000000-0006-0000-0100-000003000000}">
      <text>
        <r>
          <rPr>
            <b/>
            <sz val="8"/>
            <color indexed="81"/>
            <rFont val="Tahoma"/>
            <family val="2"/>
          </rPr>
          <t>Monica:</t>
        </r>
        <r>
          <rPr>
            <sz val="8"/>
            <color indexed="81"/>
            <rFont val="Tahoma"/>
            <family val="2"/>
          </rPr>
          <t xml:space="preserve">
100 Muerte (s)
60 Muy grave (MG) 60 Lesiones o enfermedades graves irreparables (Incapacidad permanente parcial o invalidez).
 25 Lesiones o enfermedades con incapacidad laboral temporal (ILT).
10 Lesiones o enfermedades que no requieren incapacidad</t>
        </r>
      </text>
    </comment>
    <comment ref="AI7" authorId="0" shapeId="0" xr:uid="{00000000-0006-0000-0100-000004000000}">
      <text>
        <r>
          <rPr>
            <b/>
            <sz val="8"/>
            <color indexed="81"/>
            <rFont val="Tahoma"/>
            <family val="2"/>
          </rPr>
          <t>Monica:</t>
        </r>
        <r>
          <rPr>
            <sz val="8"/>
            <color indexed="81"/>
            <rFont val="Tahoma"/>
            <family val="2"/>
          </rPr>
          <t xml:space="preserve">
 </t>
        </r>
        <r>
          <rPr>
            <b/>
            <sz val="8"/>
            <color indexed="81"/>
            <rFont val="Tahoma"/>
            <family val="2"/>
          </rPr>
          <t xml:space="preserve">10 </t>
        </r>
        <r>
          <rPr>
            <sz val="8"/>
            <color indexed="81"/>
            <rFont val="Tahoma"/>
            <family val="2"/>
          </rPr>
          <t xml:space="preserve">Se ha(n) detectado peligro(s) que determina(n) como posible la generación de incidentes o consecuencias muy significativas, o la eficacia del conjunto de medidas preventivas existentes respecto al riesgo es nula o no existe, o ambos.
</t>
        </r>
        <r>
          <rPr>
            <b/>
            <sz val="8"/>
            <color indexed="81"/>
            <rFont val="Tahoma"/>
            <family val="2"/>
          </rPr>
          <t>6</t>
        </r>
        <r>
          <rPr>
            <sz val="8"/>
            <color indexed="81"/>
            <rFont val="Tahoma"/>
            <family val="2"/>
          </rPr>
          <t xml:space="preserve">  Se ha(n) detectado algún(os) peligro(s) que pueden dar lugar a consecuencias significativa(s), o la eficacia del conjunto de medidas preventivas existentes es baja, o ambos.
</t>
        </r>
        <r>
          <rPr>
            <b/>
            <sz val="8"/>
            <color indexed="81"/>
            <rFont val="Tahoma"/>
            <family val="2"/>
          </rPr>
          <t>2</t>
        </r>
        <r>
          <rPr>
            <sz val="8"/>
            <color indexed="81"/>
            <rFont val="Tahoma"/>
            <family val="2"/>
          </rPr>
          <t xml:space="preserve"> Se han detectado peligros que pueden dar lugar a consecuencias poco significativas o de menor importancia, o la eficacia del conjunto de medidas preventivas existentes es moderada, o ambos. 
</t>
        </r>
        <r>
          <rPr>
            <b/>
            <sz val="8"/>
            <color indexed="81"/>
            <rFont val="Tahoma"/>
            <family val="2"/>
          </rPr>
          <t>0</t>
        </r>
        <r>
          <rPr>
            <sz val="8"/>
            <color indexed="81"/>
            <rFont val="Tahoma"/>
            <family val="2"/>
          </rPr>
          <t xml:space="preserve"> No se ha detectado consecuencia alguna, o la eficacia del conjunto de medidas
preventivas existentes es alta, o ambos. El riesgo está controlado.</t>
        </r>
      </text>
    </comment>
    <comment ref="AK7" authorId="0" shapeId="0" xr:uid="{00000000-0006-0000-0100-000005000000}">
      <text>
        <r>
          <rPr>
            <b/>
            <sz val="8"/>
            <color indexed="81"/>
            <rFont val="Tahoma"/>
            <family val="2"/>
          </rPr>
          <t>Monica:</t>
        </r>
        <r>
          <rPr>
            <sz val="8"/>
            <color indexed="81"/>
            <rFont val="Tahoma"/>
            <family val="2"/>
          </rPr>
          <t xml:space="preserve">
</t>
        </r>
        <r>
          <rPr>
            <b/>
            <sz val="8"/>
            <color indexed="81"/>
            <rFont val="Tahoma"/>
            <family val="2"/>
          </rPr>
          <t xml:space="preserve">4 </t>
        </r>
        <r>
          <rPr>
            <sz val="8"/>
            <color indexed="81"/>
            <rFont val="Tahoma"/>
            <family val="2"/>
          </rPr>
          <t xml:space="preserve">La situación de exposición se presenta sin interrupción o varias veces con tiempo prolongado durante la jornada laboral.
</t>
        </r>
        <r>
          <rPr>
            <b/>
            <sz val="8"/>
            <color indexed="81"/>
            <rFont val="Tahoma"/>
            <family val="2"/>
          </rPr>
          <t>3</t>
        </r>
        <r>
          <rPr>
            <sz val="8"/>
            <color indexed="81"/>
            <rFont val="Tahoma"/>
            <family val="2"/>
          </rPr>
          <t xml:space="preserve"> La situación de exposición se presenta varias veces durante la jornada laboral por tiempos cortos.
</t>
        </r>
        <r>
          <rPr>
            <b/>
            <sz val="8"/>
            <color indexed="81"/>
            <rFont val="Tahoma"/>
            <family val="2"/>
          </rPr>
          <t>2</t>
        </r>
        <r>
          <rPr>
            <sz val="8"/>
            <color indexed="81"/>
            <rFont val="Tahoma"/>
            <family val="2"/>
          </rPr>
          <t xml:space="preserve"> La situación de exposición se presenta alguna vez durante la jornada laboral y por un periodo de tiempo corto.
</t>
        </r>
        <r>
          <rPr>
            <b/>
            <sz val="8"/>
            <color indexed="81"/>
            <rFont val="Tahoma"/>
            <family val="2"/>
          </rPr>
          <t>1</t>
        </r>
        <r>
          <rPr>
            <sz val="8"/>
            <color indexed="81"/>
            <rFont val="Tahoma"/>
            <family val="2"/>
          </rPr>
          <t xml:space="preserve"> La situación de exposición se presenta de manera eventual.
</t>
        </r>
      </text>
    </comment>
    <comment ref="AO7" authorId="0" shapeId="0" xr:uid="{00000000-0006-0000-0100-000006000000}">
      <text>
        <r>
          <rPr>
            <b/>
            <sz val="8"/>
            <color indexed="81"/>
            <rFont val="Tahoma"/>
            <family val="2"/>
          </rPr>
          <t>Monica:</t>
        </r>
        <r>
          <rPr>
            <sz val="8"/>
            <color indexed="81"/>
            <rFont val="Tahoma"/>
            <family val="2"/>
          </rPr>
          <t xml:space="preserve">
100 Muerte (s)
60 Muy grave (MG) 60 Lesiones o enfermedades graves irreparables (Incapacidad permanente parcial o invalidez).
 25 Lesiones o enfermedades con incapacidad laboral temporal (ILT).
10 Lesiones o enfermedades que no requieren incapacidad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7" authorId="0" shapeId="0" xr:uid="{00000000-0006-0000-0200-000001000000}">
      <text>
        <r>
          <rPr>
            <b/>
            <sz val="8"/>
            <color indexed="81"/>
            <rFont val="Tahoma"/>
            <family val="2"/>
          </rPr>
          <t>Monica:</t>
        </r>
        <r>
          <rPr>
            <sz val="8"/>
            <color indexed="81"/>
            <rFont val="Tahoma"/>
            <family val="2"/>
          </rPr>
          <t xml:space="preserve">
 </t>
        </r>
        <r>
          <rPr>
            <b/>
            <sz val="8"/>
            <color indexed="81"/>
            <rFont val="Tahoma"/>
            <family val="2"/>
          </rPr>
          <t xml:space="preserve">10 </t>
        </r>
        <r>
          <rPr>
            <sz val="8"/>
            <color indexed="81"/>
            <rFont val="Tahoma"/>
            <family val="2"/>
          </rPr>
          <t xml:space="preserve">Se ha(n) detectado peligro(s) que determina(n) como posible la generación de incidentes o consecuencias muy significativas, o la eficacia del conjunto de medidas preventivas existentes respecto al riesgo es nula o no existe, o ambos.
</t>
        </r>
        <r>
          <rPr>
            <b/>
            <sz val="8"/>
            <color indexed="81"/>
            <rFont val="Tahoma"/>
            <family val="2"/>
          </rPr>
          <t>6</t>
        </r>
        <r>
          <rPr>
            <sz val="8"/>
            <color indexed="81"/>
            <rFont val="Tahoma"/>
            <family val="2"/>
          </rPr>
          <t xml:space="preserve">  Se ha(n) detectado algún(os) peligro(s) que pueden dar lugar a consecuencias significativa(s), o la eficacia del conjunto de medidas preventivas existentes es baja, o ambos.
</t>
        </r>
        <r>
          <rPr>
            <b/>
            <sz val="8"/>
            <color indexed="81"/>
            <rFont val="Tahoma"/>
            <family val="2"/>
          </rPr>
          <t>2</t>
        </r>
        <r>
          <rPr>
            <sz val="8"/>
            <color indexed="81"/>
            <rFont val="Tahoma"/>
            <family val="2"/>
          </rPr>
          <t xml:space="preserve"> Se han detectado peligros que pueden dar lugar a consecuencias poco significativas o de menor importancia, o la eficacia del conjunto de medidas preventivas existentes es moderada, o ambos. 
</t>
        </r>
        <r>
          <rPr>
            <b/>
            <sz val="8"/>
            <color indexed="81"/>
            <rFont val="Tahoma"/>
            <family val="2"/>
          </rPr>
          <t>0</t>
        </r>
        <r>
          <rPr>
            <sz val="8"/>
            <color indexed="81"/>
            <rFont val="Tahoma"/>
            <family val="2"/>
          </rPr>
          <t xml:space="preserve"> No se ha detectado consecuencia alguna, o la eficacia del conjunto de medidas preventivas existentes es alta, o ambos. El riesgo está controlado.
</t>
        </r>
      </text>
    </comment>
    <comment ref="L7" authorId="0" shapeId="0" xr:uid="{00000000-0006-0000-0200-000002000000}">
      <text>
        <r>
          <rPr>
            <b/>
            <sz val="8"/>
            <color indexed="81"/>
            <rFont val="Tahoma"/>
            <family val="2"/>
          </rPr>
          <t>Monica:</t>
        </r>
        <r>
          <rPr>
            <sz val="8"/>
            <color indexed="81"/>
            <rFont val="Tahoma"/>
            <family val="2"/>
          </rPr>
          <t xml:space="preserve">
</t>
        </r>
        <r>
          <rPr>
            <b/>
            <sz val="8"/>
            <color indexed="81"/>
            <rFont val="Tahoma"/>
            <family val="2"/>
          </rPr>
          <t xml:space="preserve">4 </t>
        </r>
        <r>
          <rPr>
            <sz val="8"/>
            <color indexed="81"/>
            <rFont val="Tahoma"/>
            <family val="2"/>
          </rPr>
          <t xml:space="preserve">La situación de exposición se presenta sin interrupción o varias veces con tiempo prolongado durante la jornada laboral.
</t>
        </r>
        <r>
          <rPr>
            <b/>
            <sz val="8"/>
            <color indexed="81"/>
            <rFont val="Tahoma"/>
            <family val="2"/>
          </rPr>
          <t>3</t>
        </r>
        <r>
          <rPr>
            <sz val="8"/>
            <color indexed="81"/>
            <rFont val="Tahoma"/>
            <family val="2"/>
          </rPr>
          <t xml:space="preserve"> La situación de exposición se presenta varias veces durante la jornada laboral por tiempos cortos.
</t>
        </r>
        <r>
          <rPr>
            <b/>
            <sz val="8"/>
            <color indexed="81"/>
            <rFont val="Tahoma"/>
            <family val="2"/>
          </rPr>
          <t>2</t>
        </r>
        <r>
          <rPr>
            <sz val="8"/>
            <color indexed="81"/>
            <rFont val="Tahoma"/>
            <family val="2"/>
          </rPr>
          <t xml:space="preserve"> La situación de exposición se presenta alguna vez durante la jornada laboral y por un periodo de tiempo corto.
</t>
        </r>
        <r>
          <rPr>
            <b/>
            <sz val="8"/>
            <color indexed="81"/>
            <rFont val="Tahoma"/>
            <family val="2"/>
          </rPr>
          <t>1</t>
        </r>
        <r>
          <rPr>
            <sz val="8"/>
            <color indexed="81"/>
            <rFont val="Tahoma"/>
            <family val="2"/>
          </rPr>
          <t xml:space="preserve"> La situación de exposición se presenta de manera eventual.
</t>
        </r>
      </text>
    </comment>
    <comment ref="P7" authorId="0" shapeId="0" xr:uid="{00000000-0006-0000-0200-000003000000}">
      <text>
        <r>
          <rPr>
            <b/>
            <sz val="8"/>
            <color indexed="81"/>
            <rFont val="Tahoma"/>
            <family val="2"/>
          </rPr>
          <t>Monica:</t>
        </r>
        <r>
          <rPr>
            <sz val="8"/>
            <color indexed="81"/>
            <rFont val="Tahoma"/>
            <family val="2"/>
          </rPr>
          <t xml:space="preserve">
100 Muerte (s)
60 Muy grave (MG) 60 Lesiones o enfermedades graves irreparables (Incapacidad permanente parcial o invalidez).
 25 Lesiones o enfermedades con incapacidad laboral temporal (ILT).
10 Lesiones o enfermedades que no requieren incapacidad</t>
        </r>
      </text>
    </comment>
    <comment ref="AI7" authorId="0" shapeId="0" xr:uid="{00000000-0006-0000-0200-000004000000}">
      <text>
        <r>
          <rPr>
            <b/>
            <sz val="8"/>
            <color indexed="81"/>
            <rFont val="Tahoma"/>
            <family val="2"/>
          </rPr>
          <t>Monica:</t>
        </r>
        <r>
          <rPr>
            <sz val="8"/>
            <color indexed="81"/>
            <rFont val="Tahoma"/>
            <family val="2"/>
          </rPr>
          <t xml:space="preserve">
 </t>
        </r>
        <r>
          <rPr>
            <b/>
            <sz val="8"/>
            <color indexed="81"/>
            <rFont val="Tahoma"/>
            <family val="2"/>
          </rPr>
          <t xml:space="preserve">10 </t>
        </r>
        <r>
          <rPr>
            <sz val="8"/>
            <color indexed="81"/>
            <rFont val="Tahoma"/>
            <family val="2"/>
          </rPr>
          <t xml:space="preserve">Se ha(n) detectado peligro(s) que determina(n) como posible la generación de incidentes o consecuencias muy significativas, o la eficacia del conjunto de medidas preventivas existentes respecto al riesgo es nula o no existe, o ambos.
</t>
        </r>
        <r>
          <rPr>
            <b/>
            <sz val="8"/>
            <color indexed="81"/>
            <rFont val="Tahoma"/>
            <family val="2"/>
          </rPr>
          <t>6</t>
        </r>
        <r>
          <rPr>
            <sz val="8"/>
            <color indexed="81"/>
            <rFont val="Tahoma"/>
            <family val="2"/>
          </rPr>
          <t xml:space="preserve">  Se ha(n) detectado algún(os) peligro(s) que pueden dar lugar a consecuencias significativa(s), o la eficacia del conjunto de medidas preventivas existentes es baja, o ambos.
</t>
        </r>
        <r>
          <rPr>
            <b/>
            <sz val="8"/>
            <color indexed="81"/>
            <rFont val="Tahoma"/>
            <family val="2"/>
          </rPr>
          <t>2</t>
        </r>
        <r>
          <rPr>
            <sz val="8"/>
            <color indexed="81"/>
            <rFont val="Tahoma"/>
            <family val="2"/>
          </rPr>
          <t xml:space="preserve"> Se han detectado peligros que pueden dar lugar a consecuencias poco significativas o de menor importancia, o la eficacia del conjunto de medidas preventivas existentes es moderada, o ambos. 
</t>
        </r>
        <r>
          <rPr>
            <b/>
            <sz val="8"/>
            <color indexed="81"/>
            <rFont val="Tahoma"/>
            <family val="2"/>
          </rPr>
          <t>0</t>
        </r>
        <r>
          <rPr>
            <sz val="8"/>
            <color indexed="81"/>
            <rFont val="Tahoma"/>
            <family val="2"/>
          </rPr>
          <t xml:space="preserve"> No se ha detectado consecuencia alguna, o la eficacia del conjunto de medidas
preventivas existentes es alta, o ambos. El riesgo está controlado.</t>
        </r>
      </text>
    </comment>
    <comment ref="AK7" authorId="0" shapeId="0" xr:uid="{00000000-0006-0000-0200-000005000000}">
      <text>
        <r>
          <rPr>
            <b/>
            <sz val="8"/>
            <color indexed="81"/>
            <rFont val="Tahoma"/>
            <family val="2"/>
          </rPr>
          <t>Monica:</t>
        </r>
        <r>
          <rPr>
            <sz val="8"/>
            <color indexed="81"/>
            <rFont val="Tahoma"/>
            <family val="2"/>
          </rPr>
          <t xml:space="preserve">
</t>
        </r>
        <r>
          <rPr>
            <b/>
            <sz val="8"/>
            <color indexed="81"/>
            <rFont val="Tahoma"/>
            <family val="2"/>
          </rPr>
          <t xml:space="preserve">4 </t>
        </r>
        <r>
          <rPr>
            <sz val="8"/>
            <color indexed="81"/>
            <rFont val="Tahoma"/>
            <family val="2"/>
          </rPr>
          <t xml:space="preserve">La situación de exposición se presenta sin interrupción o varias veces con tiempo prolongado durante la jornada laboral.
</t>
        </r>
        <r>
          <rPr>
            <b/>
            <sz val="8"/>
            <color indexed="81"/>
            <rFont val="Tahoma"/>
            <family val="2"/>
          </rPr>
          <t>3</t>
        </r>
        <r>
          <rPr>
            <sz val="8"/>
            <color indexed="81"/>
            <rFont val="Tahoma"/>
            <family val="2"/>
          </rPr>
          <t xml:space="preserve"> La situación de exposición se presenta varias veces durante la jornada laboral por tiempos cortos.
</t>
        </r>
        <r>
          <rPr>
            <b/>
            <sz val="8"/>
            <color indexed="81"/>
            <rFont val="Tahoma"/>
            <family val="2"/>
          </rPr>
          <t>2</t>
        </r>
        <r>
          <rPr>
            <sz val="8"/>
            <color indexed="81"/>
            <rFont val="Tahoma"/>
            <family val="2"/>
          </rPr>
          <t xml:space="preserve"> La situación de exposición se presenta alguna vez durante la jornada laboral y por un periodo de tiempo corto.
</t>
        </r>
        <r>
          <rPr>
            <b/>
            <sz val="8"/>
            <color indexed="81"/>
            <rFont val="Tahoma"/>
            <family val="2"/>
          </rPr>
          <t>1</t>
        </r>
        <r>
          <rPr>
            <sz val="8"/>
            <color indexed="81"/>
            <rFont val="Tahoma"/>
            <family val="2"/>
          </rPr>
          <t xml:space="preserve"> La situación de exposición se presenta de manera eventual.
</t>
        </r>
      </text>
    </comment>
    <comment ref="AO7" authorId="0" shapeId="0" xr:uid="{00000000-0006-0000-0200-000006000000}">
      <text>
        <r>
          <rPr>
            <b/>
            <sz val="8"/>
            <color indexed="81"/>
            <rFont val="Tahoma"/>
            <family val="2"/>
          </rPr>
          <t>Monica:</t>
        </r>
        <r>
          <rPr>
            <sz val="8"/>
            <color indexed="81"/>
            <rFont val="Tahoma"/>
            <family val="2"/>
          </rPr>
          <t xml:space="preserve">
100 Muerte (s)
60 Muy grave (MG) 60 Lesiones o enfermedades graves irreparables (Incapacidad permanente parcial o invalidez).
 25 Lesiones o enfermedades con incapacidad laboral temporal (ILT).
10 Lesiones o enfermedades que no requieren incapacidad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T7" authorId="0" shapeId="0" xr:uid="{78AB3147-5CC5-47DC-8A3A-14861E3BC7A4}">
      <text>
        <r>
          <rPr>
            <b/>
            <sz val="8"/>
            <color indexed="81"/>
            <rFont val="Tahoma"/>
            <family val="2"/>
          </rPr>
          <t>Monica:</t>
        </r>
        <r>
          <rPr>
            <sz val="8"/>
            <color indexed="81"/>
            <rFont val="Tahoma"/>
            <family val="2"/>
          </rPr>
          <t xml:space="preserve">
 </t>
        </r>
        <r>
          <rPr>
            <b/>
            <sz val="8"/>
            <color indexed="81"/>
            <rFont val="Tahoma"/>
            <family val="2"/>
          </rPr>
          <t xml:space="preserve">10 </t>
        </r>
        <r>
          <rPr>
            <sz val="8"/>
            <color indexed="81"/>
            <rFont val="Tahoma"/>
            <family val="2"/>
          </rPr>
          <t xml:space="preserve">Se ha(n) detectado peligro(s) que determina(n) como posible la generación de incidentes o consecuencias muy significativas, o la eficacia del conjunto de medidas preventivas existentes respecto al riesgo es nula o no existe, o ambos.
</t>
        </r>
        <r>
          <rPr>
            <b/>
            <sz val="8"/>
            <color indexed="81"/>
            <rFont val="Tahoma"/>
            <family val="2"/>
          </rPr>
          <t>6</t>
        </r>
        <r>
          <rPr>
            <sz val="8"/>
            <color indexed="81"/>
            <rFont val="Tahoma"/>
            <family val="2"/>
          </rPr>
          <t xml:space="preserve">  Se ha(n) detectado algún(os) peligro(s) que pueden dar lugar a consecuencias significativa(s), o la eficacia del conjunto de medidas preventivas existentes es baja, o ambos.
</t>
        </r>
        <r>
          <rPr>
            <b/>
            <sz val="8"/>
            <color indexed="81"/>
            <rFont val="Tahoma"/>
            <family val="2"/>
          </rPr>
          <t>2</t>
        </r>
        <r>
          <rPr>
            <sz val="8"/>
            <color indexed="81"/>
            <rFont val="Tahoma"/>
            <family val="2"/>
          </rPr>
          <t xml:space="preserve"> Se han detectado peligros que pueden dar lugar a consecuencias poco significativas o de menor importancia, o la eficacia del conjunto de medidas preventivas existentes es moderada, o ambos. 
</t>
        </r>
        <r>
          <rPr>
            <b/>
            <sz val="8"/>
            <color indexed="81"/>
            <rFont val="Tahoma"/>
            <family val="2"/>
          </rPr>
          <t>0</t>
        </r>
        <r>
          <rPr>
            <sz val="8"/>
            <color indexed="81"/>
            <rFont val="Tahoma"/>
            <family val="2"/>
          </rPr>
          <t xml:space="preserve"> No se ha detectado consecuencia alguna, o la eficacia del conjunto de medidas preventivas existentes es alta, o ambos. El riesgo está controlado.
</t>
        </r>
      </text>
    </comment>
    <comment ref="V7" authorId="0" shapeId="0" xr:uid="{E1FB9890-581A-4C4A-AB2E-D65D50857A38}">
      <text>
        <r>
          <rPr>
            <b/>
            <sz val="8"/>
            <color indexed="81"/>
            <rFont val="Tahoma"/>
            <family val="2"/>
          </rPr>
          <t>Monica:</t>
        </r>
        <r>
          <rPr>
            <sz val="8"/>
            <color indexed="81"/>
            <rFont val="Tahoma"/>
            <family val="2"/>
          </rPr>
          <t xml:space="preserve">
</t>
        </r>
        <r>
          <rPr>
            <b/>
            <sz val="8"/>
            <color indexed="81"/>
            <rFont val="Tahoma"/>
            <family val="2"/>
          </rPr>
          <t xml:space="preserve">4 </t>
        </r>
        <r>
          <rPr>
            <sz val="8"/>
            <color indexed="81"/>
            <rFont val="Tahoma"/>
            <family val="2"/>
          </rPr>
          <t xml:space="preserve">La situación de exposición se presenta sin interrupción o varias veces con tiempo prolongado durante la jornada laboral.
</t>
        </r>
        <r>
          <rPr>
            <b/>
            <sz val="8"/>
            <color indexed="81"/>
            <rFont val="Tahoma"/>
            <family val="2"/>
          </rPr>
          <t>3</t>
        </r>
        <r>
          <rPr>
            <sz val="8"/>
            <color indexed="81"/>
            <rFont val="Tahoma"/>
            <family val="2"/>
          </rPr>
          <t xml:space="preserve"> La situación de exposición se presenta varias veces durante la jornada laboral por tiempos cortos.
</t>
        </r>
        <r>
          <rPr>
            <b/>
            <sz val="8"/>
            <color indexed="81"/>
            <rFont val="Tahoma"/>
            <family val="2"/>
          </rPr>
          <t>2</t>
        </r>
        <r>
          <rPr>
            <sz val="8"/>
            <color indexed="81"/>
            <rFont val="Tahoma"/>
            <family val="2"/>
          </rPr>
          <t xml:space="preserve"> La situación de exposición se presenta alguna vez durante la jornada laboral y por un periodo de tiempo corto.
</t>
        </r>
        <r>
          <rPr>
            <b/>
            <sz val="8"/>
            <color indexed="81"/>
            <rFont val="Tahoma"/>
            <family val="2"/>
          </rPr>
          <t>1</t>
        </r>
        <r>
          <rPr>
            <sz val="8"/>
            <color indexed="81"/>
            <rFont val="Tahoma"/>
            <family val="2"/>
          </rPr>
          <t xml:space="preserve"> La situación de exposición se presenta de manera eventual.
</t>
        </r>
      </text>
    </comment>
    <comment ref="Z7" authorId="0" shapeId="0" xr:uid="{09B63CCE-D952-4AD6-B8A4-E02511A41DA1}">
      <text>
        <r>
          <rPr>
            <b/>
            <sz val="8"/>
            <color indexed="81"/>
            <rFont val="Tahoma"/>
            <family val="2"/>
          </rPr>
          <t>Monica:</t>
        </r>
        <r>
          <rPr>
            <sz val="8"/>
            <color indexed="81"/>
            <rFont val="Tahoma"/>
            <family val="2"/>
          </rPr>
          <t xml:space="preserve">
100 Muerte (s)
60 Muy grave (MG) 60 Lesiones o enfermedades graves irreparables (Incapacidad permanente parcial o invalidez).
 25 Lesiones o enfermedades con incapacidad laboral temporal (ILT).
10 Lesiones o enfermedades que no requieren incapacidad</t>
        </r>
      </text>
    </comment>
  </commentList>
</comments>
</file>

<file path=xl/sharedStrings.xml><?xml version="1.0" encoding="utf-8"?>
<sst xmlns="http://schemas.openxmlformats.org/spreadsheetml/2006/main" count="28736" uniqueCount="1577">
  <si>
    <t>Empresa</t>
  </si>
  <si>
    <t>CORPORACIÓN AUTÓNOMA REGIONAL DEL ATLÁNTICO - CRA</t>
  </si>
  <si>
    <t>MATRIZ DE IDENTIFICACIÓN DE PELIGROS Y EVALUACIÓN DE RIESGOS PARA LA SST</t>
  </si>
  <si>
    <t>Ultima actualización</t>
  </si>
  <si>
    <t>Tipo de actividades</t>
  </si>
  <si>
    <t>Actividades desarrolladas dentro de los viveros de la Corporación</t>
  </si>
  <si>
    <t>RUTINARIO</t>
  </si>
  <si>
    <t>PELIGRO</t>
  </si>
  <si>
    <t xml:space="preserve">EVALUACIÓN DEL RIESGO </t>
  </si>
  <si>
    <t xml:space="preserve">VALORACIÓN DE RIESGO </t>
  </si>
  <si>
    <t>REQUISITO LEGAL</t>
  </si>
  <si>
    <t>PERSONAL</t>
  </si>
  <si>
    <t>CONTROLES</t>
  </si>
  <si>
    <t>MEJORAS IDENTIFICADAS</t>
  </si>
  <si>
    <t xml:space="preserve">RE EVALUACIÓN DEL RIESGO </t>
  </si>
  <si>
    <t xml:space="preserve">RE VALORACIÓN DE RIESGO </t>
  </si>
  <si>
    <t>PROCESO</t>
  </si>
  <si>
    <t>ACTIVIDAD</t>
  </si>
  <si>
    <t>SI</t>
  </si>
  <si>
    <t>No</t>
  </si>
  <si>
    <t>CARGOS</t>
  </si>
  <si>
    <t>CLASIFICACIÓN</t>
  </si>
  <si>
    <t>DESCRIPCIÓN</t>
  </si>
  <si>
    <t>FUENTE / PELIGRO</t>
  </si>
  <si>
    <t>CONSECUENCIA</t>
  </si>
  <si>
    <t>NIVEL DE DEFICIENCIA CUANTITATIVO</t>
  </si>
  <si>
    <t>NIVEL DE DEFICIENCIA CUALITATIVO</t>
  </si>
  <si>
    <t>NIVEL DE EXPOSICIÓN CUANTITATIVO</t>
  </si>
  <si>
    <t>NIVEL DE EXPOSICIÓN CUALITATIVO</t>
  </si>
  <si>
    <t>NIVEL DE PROBABILIDAD = (ND*NP)</t>
  </si>
  <si>
    <t>INTREPRETACIÓN DEL NIVEL DE PROBABILIDAD</t>
  </si>
  <si>
    <t xml:space="preserve">NIVEL DE CONSECUENCIA
CUANTITATIVO </t>
  </si>
  <si>
    <t>NIVEL DE CONSECUENCIA CUALIATTIVO</t>
  </si>
  <si>
    <t>NIVEL DE RIESGO (NR) E INTERVENCIÓN</t>
  </si>
  <si>
    <t xml:space="preserve">INTERPRETACIÓN DEL NIVEL DEL RIESGO </t>
  </si>
  <si>
    <t xml:space="preserve">ACEPTABILIDAD DEL RIESGO </t>
  </si>
  <si>
    <t>NUMERO DE EXPUESTOS</t>
  </si>
  <si>
    <t xml:space="preserve">PEOR CONSECUENCIA </t>
  </si>
  <si>
    <t xml:space="preserve">SI </t>
  </si>
  <si>
    <t xml:space="preserve">NO </t>
  </si>
  <si>
    <t>Vinculado</t>
  </si>
  <si>
    <t>Temporal</t>
  </si>
  <si>
    <t>Contratistas</t>
  </si>
  <si>
    <t>Visitantes/
Comunidad</t>
  </si>
  <si>
    <t>ELIMINACIÓN</t>
  </si>
  <si>
    <t>SUSTITUCIÓN</t>
  </si>
  <si>
    <t xml:space="preserve">CONTROLES DE INGIENERÍA </t>
  </si>
  <si>
    <t xml:space="preserve">CONTROLES ADMINISTRATIVOS </t>
  </si>
  <si>
    <t xml:space="preserve">EQUIPOS/ ELEMENTOS DE PROTECCIÓN PERSONAL </t>
  </si>
  <si>
    <t xml:space="preserve">DESCRIPCIÓN DE MEJORAS IDENTIFICADAS </t>
  </si>
  <si>
    <t>NIVEL DE DEFICIENCIA CUANTITATIVO 2</t>
  </si>
  <si>
    <t>NIVEL DE DEFICIENCIA CUALITATIVO 2</t>
  </si>
  <si>
    <t>NIVEL DE EXPOSICIÓN CUANTITATIVO
2</t>
  </si>
  <si>
    <t>NIVEL DE EXPOSICIÓN CUALITATIVO 2</t>
  </si>
  <si>
    <t>NIVEL DE PROBABILIDAD = (ND*NP) 
2</t>
  </si>
  <si>
    <t>INTREPRETACIÓN DEL NIVEL DE PROBABILIDAD
 2</t>
  </si>
  <si>
    <t>NIVEL DE CONSECUENCIA
CUANTITATIVO  
2</t>
  </si>
  <si>
    <t>NIVEL DE CONSECUENCIA CUALIATTIVO 2</t>
  </si>
  <si>
    <t>NIVEL DE RIESGO (NR) E INTERVENCIÓN 2</t>
  </si>
  <si>
    <t>INTERPRETACIÓN DEL NIVEL DEL RIESGO 
2</t>
  </si>
  <si>
    <t>ACEPTABILIDAD DEL RIESGO 
2</t>
  </si>
  <si>
    <t>Subdirección ambiental</t>
  </si>
  <si>
    <t>Actividades propias de la administración y operación del vivero</t>
  </si>
  <si>
    <t>x</t>
  </si>
  <si>
    <t>Administradores y operadores del vivero</t>
  </si>
  <si>
    <t xml:space="preserve">Biológico </t>
  </si>
  <si>
    <t>Microorganismos (Virus)</t>
  </si>
  <si>
    <t>Exposición a agentes biológicos como VIRUS COVID-19 (contacto directo entre personas, contacto con objetos y superficies contaminados). Contacto con otras personas a menos de 2 mt de distancia, terceros sin EPP, manipulación de herramientas, elementos de trabajo contaminadas, elementos de oficina o superficies de contacto común.</t>
  </si>
  <si>
    <t>Enfermedad COVID-19. Infección Respiratoria Aguda (IRA) de leve a grave, que puede ocasionar enfermedad pulmonar crónica, neumonía o muerte.</t>
  </si>
  <si>
    <t>N/A</t>
  </si>
  <si>
    <t>Sistema de Vigilancia Biológico. 
Solicitud de  Protocolos de Bioseguridad para COVID-19 al personal contratista de la operación.
Capacitación prevención contagio del COVID-19. Divulgación de los protocolos de Bioseguridad, medidas de bioseguridad durante el traslado en vehículos de la corporación y particulares, desarrollo de actividades en campo y administrativas.  Suministro de elementos de limpieza y desinfección alcohol, Alcohol glicerinado</t>
  </si>
  <si>
    <t>Uso de Guantes, Mascarilla, pantalla facial</t>
  </si>
  <si>
    <t>Condiciones de seguridad</t>
  </si>
  <si>
    <t>Público. Orden público.</t>
  </si>
  <si>
    <t>Actos delictivos en las sedes u operaciones de la Corporación, o durante el traslado del personal a sus sitios de trabajo cometidos por terceros como protestas, atentados, secuestro, hurto, vandalismo, terrorismo, entre otros.</t>
  </si>
  <si>
    <t>Heridas, golpes, muerte, fatiga, estrés, disminución de la destreza y precisión. Estados de ansiedad y/o depresión y trastornos del aparato digestivo.</t>
  </si>
  <si>
    <t>Diseño en implementación de SVE Psicosocial,  gestión del riesgo público, capacitación sobre cómo proceder en situaciones de riesgo público.
Contratista de servicios de vigilancia</t>
  </si>
  <si>
    <t>Químico</t>
  </si>
  <si>
    <t>Líquidos</t>
  </si>
  <si>
    <t>Uso de Alcohol al 70%, gel Hidroalcohólico, detergentes, jabón para desinfección personal y de puesto de trabajo</t>
  </si>
  <si>
    <t>Irritación en la piel, Resequedad en la piel, picazón, dermatitis de contacto, afectaciones respiratorias.</t>
  </si>
  <si>
    <t>Programa de manejo de Químicos. 
Uso hidratante en manos para contrarrestar la resequedad generada por los productos de limpieza y desinfección
Procedimiento de lavado de manos. 
Uso de alcohol a menos que el lavado de manos no este disponible. 
Procedimiento de Limpieza y desinfección de instalaciones y superficies. Conocimiento de las Hojas se seguridad Instrucciones del fabricante, etiquetas</t>
  </si>
  <si>
    <t>Uso de EPP para la limpieza de herramientas y útiles de oficina y áreas de contacto frecuente</t>
  </si>
  <si>
    <t xml:space="preserve">Transito. </t>
  </si>
  <si>
    <t>Circulación del personal como peatones por las diferentes vías y carreteras.</t>
  </si>
  <si>
    <t>Accidentes de tránsito, fracturas, contusiones, laceraciones, muerte.</t>
  </si>
  <si>
    <t xml:space="preserve">Programa de manejo de Contratistas.
Exigir al contratista programas de mantenimiento preventivo y correctivo y formación y entrenamiento en conducción segura y manejo defensivo del personal conductor. 
Diseño e implementación del PESV.
Programa de mantenimiento a vehículos propios que garantice el buen estado de funcionamiento de los mismos. </t>
  </si>
  <si>
    <t>Fenómenos naturales*</t>
  </si>
  <si>
    <t>Tormentas, vientos huracanados, inundaciones</t>
  </si>
  <si>
    <t xml:space="preserve">Cambios en condiciones termo higrométricas (Temperatura ambiental, Humedad relativa y Velocidad del aire). Generado por situaciones naturales  o antrópicas. </t>
  </si>
  <si>
    <t>Fatiga, estrés, resfriados, golpes, traumas.</t>
  </si>
  <si>
    <t>Capacitación de Brigadas de emergencias. 
Ciclo de formación continuado y certificado efectuado con la Cruz Roja.
Plan de emergencia, cadena de llamados, equipos de comunicación disponibles</t>
  </si>
  <si>
    <t>Suministro de Indumentarias propias para afrontar cambios climáticos, impermeables, botas pantaneras</t>
  </si>
  <si>
    <t>Biomecánicos</t>
  </si>
  <si>
    <t>Posturas prolongadas</t>
  </si>
  <si>
    <t xml:space="preserve">Posturas prolongadas (de pie, sentado, etc.). </t>
  </si>
  <si>
    <t>Desordenes de trauma acumulativo, lesiones del sistema músculo esquelético, Tendinitis, síndrome del túnel carpiano (STC)</t>
  </si>
  <si>
    <t>Diseño de puesto de trabajo,  escritorio, silla.</t>
  </si>
  <si>
    <t>Exámenes médicos ocupacionales con énfasis osteomuscular. 
Suministro de Sillas ergonómicas ajustables a la antropometría del trabajador.
Sistema de Vigilancia para Desordenes musculoesqueléticos. 
Capacitación Pausas Activas, Higiene postural. Programa de orden y aseo,</t>
  </si>
  <si>
    <t>Psicosocial</t>
  </si>
  <si>
    <t>Condiciones de la tarea (carga mental, contenido de la tarea, demandas emocionales). Comunicación, tecnología, organización del trabajo, demandas cualitativas y cuantitativas de la labor.</t>
  </si>
  <si>
    <t>Alta carga laboral.
Atención a personal externo e interno(usuarios, funcionarios, contratistas, asesores, entes de control). 
Exigencia en las actividades diarias.
Trabajo bajo presión.
Jornadas extenuantes de trabajo.
Tiempos prolongados de traslado entre las áreas de trabajo</t>
  </si>
  <si>
    <t>Fatiga, estrés, disminución de la destreza y precisión. Estados de ansiedad y/o depresión y trastornos del aparato digestivo.</t>
  </si>
  <si>
    <t>Desarrollo de SVE Psicosocial. 
Implementación de las baterías de medición del riesgo psicosocial
Implementación del plan de acción, según los niveles de riesgo y áreas afectadas. 
Desarrollo de actividades de bienestar, trabajo en equipo, técnicas de relajación, pausas activas, rumba terapias.
Actividades de bienestar y  Desarrollo.
Actividades intralaborales para la mejora del clima laboral.</t>
  </si>
  <si>
    <t>Físico</t>
  </si>
  <si>
    <t>Iluminación deficiente o en exceso.</t>
  </si>
  <si>
    <t>Fuentes inadecuadas de iluminación</t>
  </si>
  <si>
    <t>Fatiga visual, cefalea, disminución de la destreza y precisión, afectaciones a la vista, deslumbramiento, caídas a nivel, golpes.</t>
  </si>
  <si>
    <t>Actividades de mantenimiento a la infraestructura, incluidos los equipos de iluminación.</t>
  </si>
  <si>
    <t xml:space="preserve">Efectuar mediciones higiénicas para verificar los niveles de iluminación de las áreas de trabajo.
</t>
  </si>
  <si>
    <t xml:space="preserve">Locativos </t>
  </si>
  <si>
    <t>Traslado por las diferentes áreas de las instalaciones de los viveros
Uso de escaleras (escaleras de caracol, rectas)</t>
  </si>
  <si>
    <t>Caídas al mismo nivel, caídas a diferente nivel, contusiones, golpes, fracturas</t>
  </si>
  <si>
    <t>Mantenimiento a la infraestructura de la Corporación.</t>
  </si>
  <si>
    <t>Implementación de programas de Orden y Aseo. Redistribución del espacio y puestos de trabajo. Establecer directrices para el manejo y almacenamiento de la documentación que ha cumplido su ciclo administrativo. 
Aumentar el área de archivo de las diferentes subdirecciones.
Desarrollo de jornadas de recolección de documentación elementos innecesarios.
Señalización de zonas de riesgo para el personal.
Actividades de toma de conciencia.</t>
  </si>
  <si>
    <t>Condiciones inadecuadas del sitio de trabajo.  Deficientes condiciones de orden y aseo.</t>
  </si>
  <si>
    <t>Desordenes de trauma acumulativo, lesiones del sistema músculo esquelético, Tendinitis, síndrome del túnel carpiano (STC), golpes, caídas a nivel, contusiones</t>
  </si>
  <si>
    <t>Sistema de Vigilancia para Desordenes musculoesqueléticos. 
Capacitación Pausas Activas, Higiene postural
Orden y aseo frecuente en el área de trabajo.</t>
  </si>
  <si>
    <t>Expandir el área de las oficinas, hay pocos puestos de trabajo en relación al numero de personal por áreas. Diseño de puestos de trabajo para personal vinculado y contratista.</t>
  </si>
  <si>
    <t>Locativo</t>
  </si>
  <si>
    <t>Deterioro de estructuras locativas, grietas en paredes de casas, filtración de aguas lluvias, presencia de humedad.</t>
  </si>
  <si>
    <t>Colapso de estructuras, golpes, poli traumas muerte</t>
  </si>
  <si>
    <t>Programa de mantenimiento de infraestructura.</t>
  </si>
  <si>
    <t>Movimientos repetitivos</t>
  </si>
  <si>
    <t>Movimientos repetitivos (digitación, uso de herramientas, entre otros)</t>
  </si>
  <si>
    <t>Condiciones de seguridad(Electricidad)</t>
  </si>
  <si>
    <t>Exposición a electricidad estática por manipulación de equipos eléctricos (PC, impresora, cargadores, monitor, proyector, entre otros)</t>
  </si>
  <si>
    <t>Descargas eléctricas, dolor de cabeza, quemaduras, shock, golpes, heridas, contusiones.</t>
  </si>
  <si>
    <t>Colocación de tapetes para la descarga de la carga estática acumulada por las personas del área. Verificar la ubicación de los CPU, reguladores de voltaje descargas instalaciones eléctricas. Revisar las puestas a tierra de las oficinas.</t>
  </si>
  <si>
    <t>Exposición a energía eléctrica por manipulación de equipos eléctricos (PC, impresora, cargadores, monitor, proyector, entre otros)</t>
  </si>
  <si>
    <t>Mantenimiento a la infraestructura (Redes eléctricas) de la Corporación.</t>
  </si>
  <si>
    <t xml:space="preserve">Operadores del vivero
Personal contratista </t>
  </si>
  <si>
    <t>Líquidos, Gases y vapores</t>
  </si>
  <si>
    <t>Exposición o manipulación de combustibles, sustancias químicas, sustancias tóxicas.</t>
  </si>
  <si>
    <t>Incendios, quemaduras, intoxicación, afectaciones respiratorias, dermatitis, alergias.</t>
  </si>
  <si>
    <t xml:space="preserve">Capacitación de Brigadas de emergencias. Ciclo de formación continuado y certificado efectuado con la Cruz Roja
Programa de manejo de sustancias Químicas. </t>
  </si>
  <si>
    <t>Suministro de mascarilla, guantes, gafas de seguridad, calzado de seguridad.</t>
  </si>
  <si>
    <t>Microorganismos, macroorganismos.</t>
  </si>
  <si>
    <t>Manipulación o exposición a residuos sólidos, basuras, vertimientos, aguas estancadas, fangos, fluidos, secreciones, partes en descomposición.</t>
  </si>
  <si>
    <t>Cortes, traumas, heridas, infección,  mordeduras, picaduras</t>
  </si>
  <si>
    <t>Incluir en SVE Riesgo Biológico</t>
  </si>
  <si>
    <t>Suministro de gafas de seguridad, mascarilla, guantes, calzado de seguridad.</t>
  </si>
  <si>
    <t>Biológico</t>
  </si>
  <si>
    <t>Macroorganismos (Mordeduras, golpes, pisadas de animales, picadas etc.) fauna acuática.</t>
  </si>
  <si>
    <t xml:space="preserve">Contacto directo o indirecto con seres vivos (roedores, serpientes, caballos, reptiles, osos, etc.) por medio de mordedura, picadura, rasgadura y en general ataque de animales </t>
  </si>
  <si>
    <t>Golpes, traumas, heridas, infecciones, intoxicación, Mordeduras, picaduras, punciones, reacciones alérgicas, muerte</t>
  </si>
  <si>
    <t>Diseño e implementación de programa de Vigilancia para el riesgo Biológico. seguimiento a la recuperación del personal que haya sufrido mordeduras o picaduras. Capacitación del personal en primeros auxilios, manejo de heridas, uso de botiquín. Establecer dentro del plan de emergencias, un procedimiento para el manejo de reacciones adversas producto de picaduras,  que incluya el listado de clínicas y hospitales del atlántico y su capacidad para la atención de eventos de reacciones de tipo local, sistémicas toxicas, Inmunológicas  por mordeduras de serpientes y otros animales.
Retiro de elementos en desuso que pueden ser usados por los animales como madrigueras, corte de la vegetación, mejorar las condiciones de iluminación nocturna</t>
  </si>
  <si>
    <t>Suministro de guantes, calzado de seguridad, gafas de seguridad</t>
  </si>
  <si>
    <t>Manejo de herramientas manuales</t>
  </si>
  <si>
    <t>uso de herramientas de manuales y eléctricas.</t>
  </si>
  <si>
    <t>Golpes, traumas, laceraciones, punciones</t>
  </si>
  <si>
    <t>Programa de riesgo mecánico
Actividades de mantenimiento a las herramientas rotativas y manuales.</t>
  </si>
  <si>
    <t>Suministro de botas de seguridad, gafas de seguridad y guantes tipo ingeniero, pechera, polainas</t>
  </si>
  <si>
    <t xml:space="preserve">Derivados de origen animal (Pieles, pelo, estiércol, desechos, etc.)        </t>
  </si>
  <si>
    <t>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t>
  </si>
  <si>
    <t xml:space="preserve">Zoonosis, Enfermedades infecciosas, gastrointestinales, tóxicas y reacciones alérgicas. </t>
  </si>
  <si>
    <t>Incluir en SVE Riesgo Biológico.</t>
  </si>
  <si>
    <t>Suministro de gafas de seguridad, calzado de seguridad, guantes.</t>
  </si>
  <si>
    <t>Mantenimientos preventivos y correctivos a los equipos del vivero</t>
  </si>
  <si>
    <t>Almacenamiento de productos químicos</t>
  </si>
  <si>
    <t>Actividades de mantenimiento a la infraestructura o equipos que requieren trabajo en altura. Instalación de equipos que requieren trabajo en altura. Obras civiles que requieren de trabajo en altura</t>
  </si>
  <si>
    <t>Acceso y desarrollo de trabajo en alturas.</t>
  </si>
  <si>
    <t>Caídas a diferente nivel, golpes, traumas, laceraciones, muerte.</t>
  </si>
  <si>
    <t>Diseño e implementación de Programas de trabajo seguro en alturas. Capacitar al personal en TSA, Expedición de permisos, efectuar exámenes médicos para determinar la aptitud física para desarrollar trabajos en alturas.</t>
  </si>
  <si>
    <t>Suministro de botas de seguridad, guantes y gafas de seguridad. Impermeables.
Suministro de EPP contra caídas.</t>
  </si>
  <si>
    <t>Operación y mantenimiento de redes eléctricas o equipos eléctricos</t>
  </si>
  <si>
    <t>Operación o mantenimiento de equipos o redes eléctricas</t>
  </si>
  <si>
    <t>Electrocución, afectación de órganos vitales, quemaduras, incendio y muerte</t>
  </si>
  <si>
    <t>Programa de mantenimiento a equipos eléctricos.
Señalización de zonas de riesgo eléctrico
Desarrollo de programa de formación en Brigadas: Personal calificado para el desarrollo de los trabajos. Capacitación en uso de extintores. 
Brigadas de emergencias y plan de emergencias</t>
  </si>
  <si>
    <t>Suministro de gafas de seguridad, guantes, mascarilla, botas de seguridad.</t>
  </si>
  <si>
    <t xml:space="preserve">Mecánicos. Atrapamientos. </t>
  </si>
  <si>
    <t>Contacto con superficies abrasivas o filosas</t>
  </si>
  <si>
    <t>Heridas, laceraciones, cortes</t>
  </si>
  <si>
    <t>Suministro de Guantes Tipo Ing, gafas de seguridad, calzado de seguridad</t>
  </si>
  <si>
    <t>Material particulado</t>
  </si>
  <si>
    <t>Exposición a material particulado</t>
  </si>
  <si>
    <t>intoxicaciones, alteración del sistema nervioso, enfermedades infecto-contagiosas</t>
  </si>
  <si>
    <t>Uso de mascarilla, gafas de seguridad, guantes tipo ingeniero.</t>
  </si>
  <si>
    <t xml:space="preserve">Radiaciones no ionizantes. </t>
  </si>
  <si>
    <t>Exposición a luz solar y altas temperaturas</t>
  </si>
  <si>
    <t>Alteraciones de la piel, deshidratación, alteración en algunos tejidos blandos (ojos). Fatiga, estrés, cambios neurológico, resfriados.</t>
  </si>
  <si>
    <t>Medio (M)</t>
  </si>
  <si>
    <t>Ocasional (EO)</t>
  </si>
  <si>
    <t>Bajo (B)</t>
  </si>
  <si>
    <t>Grave (G)</t>
  </si>
  <si>
    <t>III</t>
  </si>
  <si>
    <t>MEJORABLE</t>
  </si>
  <si>
    <t>Disponibilidad de puntos de hidratación</t>
  </si>
  <si>
    <t>uso de gafas para exteriores, gorras con protección en la nuca, manguillas o camisas mangas largas, uso de protector solar.</t>
  </si>
  <si>
    <t>Carga dinámica por esfuerzos</t>
  </si>
  <si>
    <t>Manipulación de cargas</t>
  </si>
  <si>
    <t>Desordenes de trauma acumulativo, lesiones del sistema músculo esquelético.</t>
  </si>
  <si>
    <t>Capacitación sobre la manipulación segura de cargas</t>
  </si>
  <si>
    <t>Suministro de mascarillas y gafas de seguridad</t>
  </si>
  <si>
    <t>Actividades desarrolladas dentro de los zoocriaderos de la Corporación</t>
  </si>
  <si>
    <t>Actividades propias de la administración y operación del zoo criadero</t>
  </si>
  <si>
    <t>Administradores y operadores del zoo criadero</t>
  </si>
  <si>
    <t>Traslado por las diferentes áreas de las instalaciones de la Corporación
Uso de escaleras (escaleras de caracol, rectas)</t>
  </si>
  <si>
    <t>Condiciones inadecuadas del sitio de trabajo.   Deficientes condiciones de orden y aseo.</t>
  </si>
  <si>
    <t xml:space="preserve">Operadores del zoo criadero
Personal contratista </t>
  </si>
  <si>
    <t>Suministro de gafas de seguridad, mascarilla, guantes.</t>
  </si>
  <si>
    <t xml:space="preserve">Contacto con seres vivos (roedores, serpientes, caballos, reptiles, osos, etc.) por medio de mordedura, picadura, rasgadura y en general ataque de animales </t>
  </si>
  <si>
    <t>Manipulación de animales, traslado de animales vivos, traslado, durante, recolección y reubicación.</t>
  </si>
  <si>
    <t>Actividad de manipulación de animales la efectúan entre varias personas.</t>
  </si>
  <si>
    <t>Uso de herramientas manuales y eléctricas</t>
  </si>
  <si>
    <t xml:space="preserve">Actividades de mantenimiento a la infraestructura o equipos que requieren trabajo en altura. Instalación de equipos que requieren trabajo en altura. Obras civiles que requieren de trabajo en altura
</t>
  </si>
  <si>
    <t>FORMATO</t>
  </si>
  <si>
    <t>MATRIZ DE IDENTIFICACIÓN DE PELIGROS Y VALORACIÓN DE RIESGOS PARA LA SEGURIDAD Y SALUD EN EL TRABAJO</t>
  </si>
  <si>
    <t>Código: GH-FT-25</t>
  </si>
  <si>
    <t xml:space="preserve">CONTROL DE CAMBIOS </t>
  </si>
  <si>
    <t>No.</t>
  </si>
  <si>
    <t>FECHA DE REVISIÓN</t>
  </si>
  <si>
    <t>OBSERVACIONES DE REVISIÓN / ACTUALIZACIÓN</t>
  </si>
  <si>
    <t>FUNCIONARIO QUE REALIZÓ LA REVISIÓN / ACTUALIZACIÓN</t>
  </si>
  <si>
    <t>Se retira de la matriz peligro asociado con actividades que implican la inmersión de personal en el agua, debido a que esta actividad ya no se ejecuta en el marco del cumplimiento de las funciones de la Corporación</t>
  </si>
  <si>
    <t>Liliana Martínez</t>
  </si>
  <si>
    <t xml:space="preserve">Se incluyen los peligros de las actividades recreativas y culturales </t>
  </si>
  <si>
    <t>Se integra matriz actividades internas y externas</t>
  </si>
  <si>
    <t>Se actualizan controles implementados</t>
  </si>
  <si>
    <t>Adicion de peligros actores viales</t>
  </si>
  <si>
    <t>Actualizacion contendido de la matriz</t>
  </si>
  <si>
    <t>Pamela Castaño</t>
  </si>
  <si>
    <t>Actualizacion contendido de la matriz. Revision por AT Elias Gonzalez, Katty taffur, Robinson Mafiol.</t>
  </si>
  <si>
    <t>Ingreso de nuevos procesos: Oficina de Ciencia Tecnologia Desarrollo e innovacion y Subdireccion de Gestion de Riesgo y Cambio Climatico y MOnitoreo</t>
  </si>
  <si>
    <t>SE actualiza la matriz de peligro incluyendo nuevos controles administrativos para el peligro biologico, biomecanico y controles de ingenieria opara acceaso a aozteas de casa 1</t>
  </si>
  <si>
    <t>Fecha: 10/09/2021</t>
  </si>
  <si>
    <t>Versión:5</t>
  </si>
  <si>
    <t xml:space="preserve">Fecha: </t>
  </si>
  <si>
    <t>I/A</t>
  </si>
  <si>
    <t>Zona</t>
  </si>
  <si>
    <t>Lugar</t>
  </si>
  <si>
    <t>PROCESO / DEPENDENCIA</t>
  </si>
  <si>
    <t>AREA</t>
  </si>
  <si>
    <t>TAREA</t>
  </si>
  <si>
    <t>FUENTE / PELIGRO (CONDICION / ACTO)</t>
  </si>
  <si>
    <t>Funcionario</t>
  </si>
  <si>
    <t>Contratista</t>
  </si>
  <si>
    <t>Estudiantes en práctica</t>
  </si>
  <si>
    <t xml:space="preserve">DESCRIPCIÓN DE MEJORAS  </t>
  </si>
  <si>
    <t>Eliminacion</t>
  </si>
  <si>
    <t>Sustitucion</t>
  </si>
  <si>
    <t>Ingenieria</t>
  </si>
  <si>
    <t>Administrativos</t>
  </si>
  <si>
    <t>EPP</t>
  </si>
  <si>
    <t>IMPLEMENTADO</t>
  </si>
  <si>
    <t>DISMINUCION DEL RIESGO</t>
  </si>
  <si>
    <t>todos</t>
  </si>
  <si>
    <t>Todos</t>
  </si>
  <si>
    <t>Todos los procesos</t>
  </si>
  <si>
    <t>Todas las areas</t>
  </si>
  <si>
    <t>Actividades administrativas dentro de las instalaciones de la Corporación</t>
  </si>
  <si>
    <t>Todas las tareas</t>
  </si>
  <si>
    <t>Todo el personal</t>
  </si>
  <si>
    <t>Microorganismos (Virus, bacterias)</t>
  </si>
  <si>
    <t>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t>
  </si>
  <si>
    <t>Enfermedad COVID-19, todas las infecciónes Respiratoria Aguda (IRA) de leve a grave, gripas estacionales, que puede ocasionar enfermedad pulmonar crónica,tos,  neumonía o muerte. Otras Enfermedades infecto contagiosas como Enfermedades diarreicas agudas (EDA), dengue y conjuntivits, fiebre amarilla, chinqunguña, viruela del mono etc</t>
  </si>
  <si>
    <t>Normas de Bioseguridad generales. Lavado de manos.
seguimiento a sintomas de salud
programas de Orden y Aseo, limpieza, desinfeccion y controles de vectores. 
Reporte de sintomas, aislamiento en caso de recomendacion medica. Uso de  mascarillas en caso de sintomas de IRA</t>
  </si>
  <si>
    <t>Mascarillas</t>
  </si>
  <si>
    <t>Todos los trabajadores</t>
  </si>
  <si>
    <t>Externa</t>
  </si>
  <si>
    <t>Vias, calles, carreteras</t>
  </si>
  <si>
    <t>Traslado  a pie sede 1 - sede 2. Actividades administrativas dentro de las instalaciones de la Corporación</t>
  </si>
  <si>
    <t>Presencia de cobtaculos escalones, piso, desniveles, piso resbaloso,,Presencia de superficies irregulares, deslizantes. Traslado por diferenete areas. Al bajar del vehiculo areas del entorno</t>
  </si>
  <si>
    <t>Contusiones.  Laceraciones.  Esguinces.
Fracturas.</t>
  </si>
  <si>
    <t>Inspeccion y verificacion del entorno de trabajo.</t>
  </si>
  <si>
    <t>Botas antideslizantes</t>
  </si>
  <si>
    <t>Transito</t>
  </si>
  <si>
    <t>Transito dessplazamiento a pie . Rol peaton. desplazamiento a pie por acera y cruce de calle. Atropellado por vehiculos.</t>
  </si>
  <si>
    <t>golpes, fracturas, muerte, cortadas</t>
  </si>
  <si>
    <t>auto cuidado verificacion del entorno, caminar al cruzar la calle no correr. uso de areas peatonales al cruzar la calle</t>
  </si>
  <si>
    <t>Públicos (robos, atracos, asaltos, atentados, desorden público, etc.)</t>
  </si>
  <si>
    <t>Robos, atracos, delincuencia comun</t>
  </si>
  <si>
    <t>Tension, stress</t>
  </si>
  <si>
    <t xml:space="preserve">Control de seguridad, guardas de control de ingreso de personas.  Comunicaciones. Contactos con la policia nacional. </t>
  </si>
  <si>
    <t>Interna</t>
  </si>
  <si>
    <t>Casa 1/ Casa 2</t>
  </si>
  <si>
    <t>Fisico</t>
  </si>
  <si>
    <t>Temperaturas Extremas Frio / calor</t>
  </si>
  <si>
    <t>Exposición a altos niveles de calor radiante o dirigido considerados altos si la temperatura profunda del cuerpo se incrementa a más de 42 grados centígrados.Temperatura de aires acondicionados</t>
  </si>
  <si>
    <t>Fatiga que puede producir disminución de la vigilancia, la destreza manual y la rapidez, mareos, desmayos por deshidratación, agravamiento de trastornos cardiovasculares.</t>
  </si>
  <si>
    <t>Control de temperaturas mediante controles de aires acondicionados de ventana Y termostatos de equipos</t>
  </si>
  <si>
    <t>Programa de mantenimiento de aires acondicionados. Distribucion de aireas dentro de las instalaciones</t>
  </si>
  <si>
    <t>Fenómenos naturales</t>
  </si>
  <si>
    <t>Tormentas, vientos huracanados, Tormentas electricas</t>
  </si>
  <si>
    <t>Cambios en condiciones termo higrométricas (Temperatura ambiental, Humedad relativa y Velocidad del aire). Generado por situaciones naturales  o antrópicas. condiciones climatológicas adversas. cambio climatico</t>
  </si>
  <si>
    <t>estrés, resfriados, golpes, traumas.</t>
  </si>
  <si>
    <t>Capacitación de Brigadas de emergencias, Plan de emergencia, Programasd e Mantenimiento de la infraestructura de las casas 1 y 2.</t>
  </si>
  <si>
    <t>Terremoto</t>
  </si>
  <si>
    <t>Sismo, terremotos.</t>
  </si>
  <si>
    <t>Golpes, trapamientos, aplastamiento, muerte</t>
  </si>
  <si>
    <t>Casa 1</t>
  </si>
  <si>
    <t>Tenologico</t>
  </si>
  <si>
    <t>Incendio</t>
  </si>
  <si>
    <t xml:space="preserve">Incendios en: sotano, Almacenamiento de combustibles bodega de infraestructura, y presencia de Tranformador (casa 1). Instalaciones electricas  almacenamiento de material combustible, carton papel, en oficinas </t>
  </si>
  <si>
    <t>Quemaduras, intoxicación, afectaciones respiratorias</t>
  </si>
  <si>
    <t>Extintores
Sistema de alarma de notificcaion de emergencias</t>
  </si>
  <si>
    <t xml:space="preserve">Brigada de emergencias, plan de emergencias, manejo de extintores, capacitacion de brigadas, alarmas. Programa de mantenimiento del transformador.Mejora de las condiciones de almacenamiento del area almacenamiento en sotano.  Señalizacion y comunicación del riesgo. </t>
  </si>
  <si>
    <t>Mantenimiento de instalaciones electricas casa 1 y casa2, transformador casa1</t>
  </si>
  <si>
    <t>Casa 2</t>
  </si>
  <si>
    <t xml:space="preserve">Areas de archivos de documentos (Casa 2). 
Instalaciones electricas  almacenamiento de material combustible, carton papel, en oficinas </t>
  </si>
  <si>
    <t xml:space="preserve">Brigada de emergencias, plan de emergencias, manejo de extintores, capacitacion de brigadas, alarmas. Programa de mantenimiento de instalacioens electricas .Mejora de las condiciones de almacenamiento de documentos, areas ventiladas.  Señalizacion y comunicación del riesgo. </t>
  </si>
  <si>
    <t xml:space="preserve">Mantenimiento de instalaciones electricas casa 1 y casa2, </t>
  </si>
  <si>
    <t>Mecánico</t>
  </si>
  <si>
    <t>Presencia de muebles y equipos de trabajo, escritorios, elementos en las diferentes areas</t>
  </si>
  <si>
    <t>Golpes, atrapamientos, contusiones.</t>
  </si>
  <si>
    <t>Mantenimiento de las condiciones de orden en areas de trabajo.ubicacion de muebles en lugares asignados, que no obstaculiecen las ares de paso</t>
  </si>
  <si>
    <t>AT 2025</t>
  </si>
  <si>
    <t xml:space="preserve">Circulación por las diferentes áreas de las instalaciones de la Corporación. Presencia de superficies resbalosas.Condiciones de  condiciones de orden y aseo, . Deficiencia de orden y aseo. Superficies resbalosas, deslizantes e irregulares, desniveles, escaleras. </t>
  </si>
  <si>
    <t>Caidas golpes, colapso de estructuras y estantes</t>
  </si>
  <si>
    <t xml:space="preserve">Actividades de Orden y Aseo.  Programa de mantenimiento de instalaciones. verificacion del entorno. Escaleras con varandas y entrepaños, cintas antdezlizantes.Señalización de áreas y superficies resbalosas, demarcacion de superficies. </t>
  </si>
  <si>
    <t>Dirección General</t>
  </si>
  <si>
    <t>Dirección</t>
  </si>
  <si>
    <t>Director General, Asesor de Dirección, Secretaria Ejecutiva, Profesional Especializado</t>
  </si>
  <si>
    <t xml:space="preserve"> Uso de escaleras (escaleras de caracol, rectas) daños o deterioro en la escalera. . Presencia de superficies resbalosas. </t>
  </si>
  <si>
    <t>Instalacion de barandas en escaleras casa 1, acceso a escalera de caracol y casa 2 que conduce al patio.</t>
  </si>
  <si>
    <t>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t>
  </si>
  <si>
    <t xml:space="preserve">Macroorganismos (Mordeduras, golpes, pisadas de animales, picadas , puncion, cortes etc.) </t>
  </si>
  <si>
    <t xml:space="preserve">Programa de manejo de Riesgo biologico. Presencia de animales en la corporacion y en los alrededores de las instalaciones de la Corporación. Contacto con seres vivos (roedores, serpientes, reptiles, mosquitos) por medio de mordedura, picadura, rasgadura y en general ataque de animales </t>
  </si>
  <si>
    <t>Labores de aseo general para mantener orden y aseo en las instalaciones de la Corporación. Fumigación y control de plagas. Conformación de brigadas de emergencia.  Retiro de elementos en desuso que pueden ser usados por los animales como madrigueras, corte de la vegetación, mejorar las condiciones de iluminación nocturna. Fumigacion, Obesrvacion del entorno.</t>
  </si>
  <si>
    <t xml:space="preserve">Electrico. </t>
  </si>
  <si>
    <t>Manipulación de equipos eléctricos conexion y desconexion de equipos (PC, impresora, cargadores, monitor, proyector, entre otros), Exposicion a estatica</t>
  </si>
  <si>
    <t xml:space="preserve"> CPU, reguladores de voltaje. Corriente regulada
Polo tierra</t>
  </si>
  <si>
    <t>Señalización de zonas de riesgo eléctrico
Desarrollo de programa de formación en Brigadas: Capacitación en uso de extintores. 
Brigadas de emergenciasCronograma de Mantenimiento de Equipos gestionado por Gestión de sistemas. Cableado en ductos</t>
  </si>
  <si>
    <t>Uso de herramientas de oficina (grapadora, cosedora, tijeras, exactos, ganchos, entre otros)</t>
  </si>
  <si>
    <t xml:space="preserve">Actividades de mantenimiento por parte de recursos físicos (Reparación, reemplazo de herramientas de oficina). Verificacion del estado de los equipos de oficina </t>
  </si>
  <si>
    <t>Biomecanico</t>
  </si>
  <si>
    <t>Movimientos repetitivos (digitación, uso del mouse, uso del celular) actividades administrativas, digitar informacion uso de celular, computador y perifericos.</t>
  </si>
  <si>
    <t>Puestos de trabajos diseñados sillas ergonómicos.</t>
  </si>
  <si>
    <t xml:space="preserve">Exámenes médicos ocupacionales con énfasis osteomuscular. 
Suministro de Sillas ergonómicas ajustables a la antropometría del trabajador.
Programa para el manejo del riesgo musco esquelético
Capacitación Pausas Activas, Higiene postural.  </t>
  </si>
  <si>
    <t>Posturas prolongadas de pie y/o sentado, etc. Actividades administrativas, uso del computador, puestos de trabajo, escritorios</t>
  </si>
  <si>
    <t>Desordenes de trauma acumulativo, lesiones del sistema músculo esquelético</t>
  </si>
  <si>
    <t xml:space="preserve">Puestos de trabajos diseñados bajo criterios ergonómicos. Suministro de Sillas ergonómicas ajustables a la antropometría del trabajador.
</t>
  </si>
  <si>
    <t>Exámenes médicos ocupacionales con énfasis osteomuscular. 
Programa para el manejo del riesgo musco esquelético Pausas Activas, seguimiento a casos, aplicación de encuestas de motbilidad</t>
  </si>
  <si>
    <t>Alta carga laboral.
Atención a personal externo e interno (usuarios, funcionarios, contratistas, asesores, entes de control). 
Exigencia en las actividades diarias.
Trabajo bajo presión.
Estilos de mando y liderazgo.
Jornadas extenuantes de trabajo.</t>
  </si>
  <si>
    <t xml:space="preserve">Desarrollo de SVE Psicosocial. 
Implementación de las baterías de medición del riesgo psicosocial
Implementación de las actividades de promoción, prevención e intervención contempladas en el Plan anual de trabajo y en el Cronograma de actividades de bienestar y desarrollo.
Desarrollo de actividades de bienestar, trabajo en equipo, técnicas de relajación, pausas activas, rumba terapias.
</t>
  </si>
  <si>
    <t>Exposición a fuentes inadecuadas de iluminación, por ubicación de luminarias y puestos de trabajo, distribucion de oficinas, aportes de luz natural, brillos reflejos. Intensidad de luminarias y distancia a puestos de trabajo</t>
  </si>
  <si>
    <t>Cronograma de mantenimiento de recursos físicos. Reposicion y limpieza de luminarias</t>
  </si>
  <si>
    <t>Mediciones higiénicas para verificar los niveles de iluminación de las áreas de trabajo. Efectuar r</t>
  </si>
  <si>
    <t xml:space="preserve">Efectuar mantenimiento, limpieza y reemplazo de las lámparas actuales 
2. Cambiar la distribución e intensidad lumínica de las luminarias actuales, aumentando el número de lámparas, aumentando la capacidad de las luminarias,
3. Verificar los niveles de iluminación por áreas y de ser necesario, efectuar ajustes en la ubicación del mobiliario que pueda estar afectando la iluminación de acuerdo a la normativa vigente y a las recomendacioens del estudio de iluminacion.
</t>
  </si>
  <si>
    <t>Conductores</t>
  </si>
  <si>
    <t xml:space="preserve">Conduccion Transporte a traves de calles y carreteras. </t>
  </si>
  <si>
    <t xml:space="preserve">Trasnsporte terrestre de personas en comision, para desarrollo de sus funciones. </t>
  </si>
  <si>
    <t>Conductor</t>
  </si>
  <si>
    <t>Tormentas, vientos huracanados, inundaciones, arroyos, crecientes, mareas.</t>
  </si>
  <si>
    <t>Cambios en condiciones termo higrométricas (Temperatura ambiental, Humedad relativa y Velocidad del aire). Generado por situaciones naturales  o antrópicas. condiciones climatológicas adversas</t>
  </si>
  <si>
    <t>Golpes, descargas electricas, heridas</t>
  </si>
  <si>
    <t>Plan de emergencia. Suspensión de las actividades ante cambios en el estado del tiempo, presencia de tormentas en las inmediaciones del vivero.Sistema de comunicación, Plan de emergencia</t>
  </si>
  <si>
    <t xml:space="preserve">Conduccion Transporte a traves de calles y carreteras. Transporte de personas. </t>
  </si>
  <si>
    <t>MOVIMIENTOS REPETITIVOS. Conduccion, operación del vehiculo, movimiento de palanca de cambio y pedales</t>
  </si>
  <si>
    <t>Síndrome de túnel del carpo, Tenosinovitis de Quervain
Fatiga muscular
Tensión lumbar y cervical
Epicondilitis</t>
  </si>
  <si>
    <t>Exámenes médicos ocupacionales con énfasis osteomuscular. 
Suministro de Sillas ergonómicas ajustables a la antropometría del trabajador.
Programa para el manejo del riesgo musco esquelético
Capacitación Pausas Activas, Higiene postural.  Mantenimiento prevnetivo del vehiculo.</t>
  </si>
  <si>
    <t>Transito dessplazamiento terrestres carretera. Rol conductor: Colision con infraestructura vial, objetos, instalaciones, choques con personas, u tros vehiculos. Rol peaton: atropellamiento por vehiculos</t>
  </si>
  <si>
    <t>Monitoreo GPS</t>
  </si>
  <si>
    <t>Plan estrategico de seguridad vial. programa de capcitacion y actividades en seguridad vial. programa de mantenimiento de vehiculos. MOnitoreo con GPS. Vehiculos nuevos</t>
  </si>
  <si>
    <t>cinturon de seguridad</t>
  </si>
  <si>
    <t>contacto con la estructura del vehiculo durante la conduccion que puede generar golpes</t>
  </si>
  <si>
    <t>golpes laceraciones</t>
  </si>
  <si>
    <t xml:space="preserve">Alteraciones del orden publico, atentados robos, presencia de grupos al margen de la ley. Protestas, cierres viales, atraco, secuestro. </t>
  </si>
  <si>
    <t>Heridas.  Golpes. Muerte.</t>
  </si>
  <si>
    <t>verificacion del entorno de trabajo, verificacion de ruras,reporte e condiciones inseguras, seguuimiento GPS, Procedimientos efectuados con policia nacional</t>
  </si>
  <si>
    <t>Vibracion</t>
  </si>
  <si>
    <t>vibracion que genera el vehiculo durante la conduccion</t>
  </si>
  <si>
    <t>fatiga, problemas musculoesqueléticos y del sistema nervioso</t>
  </si>
  <si>
    <t>Programa de Mantenimiento de vehiculos (suspencion , balanceo, amortiguadores, motor). Inspeccion preoperacional, reposicion de vehiculos. Pausas activas y descansos.</t>
  </si>
  <si>
    <t>Ruido</t>
  </si>
  <si>
    <t>Ruido de la operación de conduccion y de los demas actores viales</t>
  </si>
  <si>
    <t>Disminucion de la capacidad auditiva
Reducción temporal del  umbral auditivo, Disminucion de la capacidad auditiva, cefalea, desconcentracion</t>
  </si>
  <si>
    <t>Cabina cerrada atenua el ruid den exterior. vEhiculo climatizado. Examemes medicos ocupacionales para evaluar la afectacion del riesgo</t>
  </si>
  <si>
    <t>Exposición a altos niveles de calor radiante o dirigido considerados altos si la temperatura profunda del cuerpo se incrementa a más de 42 grados centígrados.Temperatura de aires acondicionados. Calor radiante en la cabina del vehiculo por ingreso de luz solar, traslados fuera del vehiculo</t>
  </si>
  <si>
    <t xml:space="preserve">Panoramico y vidrios laterales con pelicula filtrante de luz. rayos UV. </t>
  </si>
  <si>
    <t>Programa de mantenimiento de aires acondicionados. Distribucion de aireas dentro de las instalaciones Vidrios cabina con pelicula filtrante de luz solar. vEhiculo climatizado. Hidratacion</t>
  </si>
  <si>
    <t>Camisa mangas largas o manguillas, gafas oscuras, gorra</t>
  </si>
  <si>
    <t>luz del sol que ingresa a la cabina por panoramico</t>
  </si>
  <si>
    <t>Deshidratacion, desconcentracion, fatiga, quemaduras en piel y tejido blando</t>
  </si>
  <si>
    <t>Vidrios cabina con pelicula filtrante de luz solar. vEhiculo climatizado. Hidratacion</t>
  </si>
  <si>
    <t>Camisa mangas largas o manguillas, gafas oscuras</t>
  </si>
  <si>
    <t>Condiciones de la tarea</t>
  </si>
  <si>
    <t>Demandas de carga mental. atención, minuciosidad, variedad y apremio de tiempo</t>
  </si>
  <si>
    <t>Ansiedad
Estrés laboral
Desconcentración
Trastornos de sueño</t>
  </si>
  <si>
    <t>Programa Psicosocial. aplicacion de bateria psicosocial, implementacion de resultados. Actividades de bienestar. Medicion del clima de trabajo.</t>
  </si>
  <si>
    <t>Tecnologico</t>
  </si>
  <si>
    <t xml:space="preserve">Incendios generados por fallas eléctricas, las fugas de líquidos inflamables, los fallos mecánicosy estado general del vehiculos </t>
  </si>
  <si>
    <t>Heridas. Agresiones física o verbales. Golpes. Secuestro. Muerte.</t>
  </si>
  <si>
    <t>Extintor</t>
  </si>
  <si>
    <t xml:space="preserve">Plan de emergencias. Extintores. Comunicaciones. Capacitacion de brigadas en uso de extintores. </t>
  </si>
  <si>
    <t>postura</t>
  </si>
  <si>
    <t>postura sentado durante la conduccion del vehiculo.trayectos largos entre cuidades, intermunicipal</t>
  </si>
  <si>
    <t>Dolor dorsal y lumbar
Dolor en cuello y hombros
Alteraciones osteomusculares</t>
  </si>
  <si>
    <t>Silla en buen estado. sistema de amortiguacion del equipo. Pausas activas. descansos. SVE BIomecanico. Estudio de puesto de trabajo, morbilidad sentida e intervenciones. Pausas activas y descansos.</t>
  </si>
  <si>
    <t>Conduccion, operación del vehiculo, movimiento de palanca de cambio y pedales</t>
  </si>
  <si>
    <t xml:space="preserve">Pausas activas. descansos. SVE BIomecanico. Estudio de puesto de trabajo, morbilidad sentida e intervenciones. </t>
  </si>
  <si>
    <t>Secretaria General</t>
  </si>
  <si>
    <t>Secretaria General , Archivo, Recursos Físicos, Sistemas Integrados de Gestión, Educacion Ambiental, compras adquision de bienes, secretaria, Recursos fisicos, asistente, Recepcion</t>
  </si>
  <si>
    <t>Actividades administrativas de apoyo a la gestion de la Corporacion. (Compras, gestion documental, educacion ambiental, mantenimiento de infraestructura)</t>
  </si>
  <si>
    <t>Secretario General, Profesional Especializado, Profesional Universitario, Técnico Operativo, Técnico Administrativo, Secretario General, Secretario (a)</t>
  </si>
  <si>
    <t xml:space="preserve">Puestos de trabajos diseñados bajo criterios ergonómicos. Suministro de Sillas ergonómicas ajustables.
</t>
  </si>
  <si>
    <t>Exámenes médicos ocupacionales con énfasis osteomuscular. 
Programa para el manejo del riesgo musco esquelético Pausas Activas, seguimiento a casos.</t>
  </si>
  <si>
    <t>Recepcion</t>
  </si>
  <si>
    <t>Técnico Administrativo</t>
  </si>
  <si>
    <t>Atencion de personas, terceros, usuarios, quejas reclamos, agresion verbal</t>
  </si>
  <si>
    <t xml:space="preserve">Sistemas de control de acceso, CCTV. Area de recepccion Cerrada
</t>
  </si>
  <si>
    <t>Control de seguridad, guardas de control de ingreso de personas.  Comunicaciones. Contactos con la policia nacional</t>
  </si>
  <si>
    <t xml:space="preserve">Programa de manejo de Riesgo biologico. Normas de seguridad para salidas a campo.  Presencia de animales en la corporacion y en los alrededores de las instalaciones de la Corporación. Contacto con seres vivos por medio de mordedura, picadura, rasgadura y en general ataque de animales </t>
  </si>
  <si>
    <t>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t>
  </si>
  <si>
    <t xml:space="preserve">Archivo </t>
  </si>
  <si>
    <t>Gestion de documentos, almacenamiento y acceso a los documentos almacenados de las diferentes areas,de la corporacion y procesos del area, juridica, ambiental, y planeacion</t>
  </si>
  <si>
    <t>Técnico Administrativo, Auxiliar Administrativo, Profesional Especializado</t>
  </si>
  <si>
    <t>Estateria de almacenamiento documentación. caida de cajas, caida de contendido de cajas, coplapso o vuelco de estateria . Atrapamiento</t>
  </si>
  <si>
    <t>Gololpes, atrapamientos, contusiones, aplastamiento, fracturas</t>
  </si>
  <si>
    <t xml:space="preserve">Estanteria anclada a pared . Estantes unidos con tornillera para mejora estabilidad. Peso almacenado por caja 20 kg aproximadamente
</t>
  </si>
  <si>
    <t>Mantenimiento de las condiciones de orden y aseo en los puestos de trabajo..Criterios de almacenamiento, cajas mas pesadas en ubicaciones inferiores. Cronograma de mantenimiento de recursos físicos.
Procedimientos de gestión documental (digitalización) que permiten la eliminación de documentos.</t>
  </si>
  <si>
    <t>Recursos Fisicos, Servicios Generales</t>
  </si>
  <si>
    <t>Actividades de aseo, servicios generales y cafeteria</t>
  </si>
  <si>
    <t>Limpieza y aseo de las instaciones, oficinas, patios, jardines y cafeteria</t>
  </si>
  <si>
    <t>Contratista de servicios generales</t>
  </si>
  <si>
    <t>Fluidos, hongos, secreciones</t>
  </si>
  <si>
    <t>Manipulación o exposición a residuos sólidos, recoleccion de basuras baños, vertimientos, aguas estancadas, fangos, fluidos, secreciones, partes en descomposición.</t>
  </si>
  <si>
    <t>infección,  mordeduras, picaduras</t>
  </si>
  <si>
    <t>uso de detergentes y limpiradores desinfectantes. canecas con tapas.</t>
  </si>
  <si>
    <t xml:space="preserve">Suministro de gafas de seguridad, mascarilla, guantes, calzado de seguridad. </t>
  </si>
  <si>
    <t>Recursos Fisicos, Servicios de Jardineria</t>
  </si>
  <si>
    <t>Mantenimiento de Jardines, siembra, poda, limpieza  y adecuacion de jardines</t>
  </si>
  <si>
    <t>Mantenimiento de jardines, poda.</t>
  </si>
  <si>
    <t>Contratista de servicios de jardinería</t>
  </si>
  <si>
    <t>Esfuerzo</t>
  </si>
  <si>
    <t>Manipulación de cargas, traslado de equipos, materiales de trabajo</t>
  </si>
  <si>
    <t>Pausas de trabajo. Tralado de cargas efectuado por perosnal masculino max 20 kg, entre dos personas.</t>
  </si>
  <si>
    <t>Movimientos repetitivos barrer, trapear</t>
  </si>
  <si>
    <t>Uso de traperos livianos, carro con ruedas para transportar elementos de limpieza, y escurrir trapero.</t>
  </si>
  <si>
    <t>SVE musco esquelético, Examenes medicos de ingreso.Pausas de trabajo.</t>
  </si>
  <si>
    <t>Manipulación de materiales filosos. Caída de objetos, objetos que se deslizan o ruedan.</t>
  </si>
  <si>
    <t>Actividades de transporte de carga efectuado por personal masculino. Verificación del entorno. Aseo en el área del patio y punto de acopio de materiales.</t>
  </si>
  <si>
    <t>Mediciones higiénicas para verificar los niveles de iluminación de las áreas de trabajo.</t>
  </si>
  <si>
    <t>Subdireccion de Gestion Ambiental</t>
  </si>
  <si>
    <t>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t>
  </si>
  <si>
    <t>Subdirector de Gestion Ambiental, Profesional Especializado, Profesional Universitario, Técnico Operativo</t>
  </si>
  <si>
    <t>Control de seguridad, guardas de control de ingreso de persona.  Comunicaciones. Contactos con la policia nacional</t>
  </si>
  <si>
    <t>Dirige la ejecución de los planes, programas y proyectos ambientales por medio de procesos técnicos para el cumplimiento de las políticas que en materia ambiental sean aplicables al Distrito.</t>
  </si>
  <si>
    <t xml:space="preserve">Programa de manejo de Riesgo biologico. Normas de seguridad para salidas a campo.  Presencia de animales en la corporacion y en los alrededores de las instalaciones de la Corporación. Contacto con seres vivos (roedores, serpientes, reptiles, mosquitos) por medio de mordedura, picadura, rasgadura y en general ataque de animales </t>
  </si>
  <si>
    <t>Labores de aseo general para mantener orden y aseo en las instalaciones de la Corporación. Fumigación y control de plagas. Conformación de brigadas de emergencia.Retiro de elementos en desuso que pueden ser usados por los animales como madrigueras, corte de la vegetación,  iluminación nocturna. Fumigacion, Obesrvacion del entorno.</t>
  </si>
  <si>
    <t>Condiciones y conductas inadecuadas en el sitio de trabajo. Uso de elementos de trabajo, instalaciones, infreastructura y muebeles, sillas, escritorios . Uso de muebles para las actividades de oficina, uso inadecuado de muebles, enseres y equipos de la oficina</t>
  </si>
  <si>
    <t>lesiones del sistema músculo esquelético, golpes, caídas a nivel, contusiones</t>
  </si>
  <si>
    <t>Programa de mantenimiento y reposición de sillas y enseres del área de trabajo, vida útil de los elementos., 
Capacitación Pausas Activas, Higiene postural, prevención de lesiones, entre otros. Uso adecuado de las sillas, normas de seguridad</t>
  </si>
  <si>
    <t>Oficina Asesora de Planeación</t>
  </si>
  <si>
    <t>Banco de Proyectos,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Planificacion y desarrollo sostenible, Jefatura</t>
  </si>
  <si>
    <t>Diseña y formula políticas, estrategias, lineamientos, planes, programas y proyectos en el marco del desarrollo ambiental sostenible.</t>
  </si>
  <si>
    <t>Jefe de Oficina de Planeación, Profesional Universitario, Profesional Especializado, Secretario (a), Técnico Operativo</t>
  </si>
  <si>
    <t>Condiciones de orden y aseo, poco espacio en areas de trabajo, presencia de archivos y cajas de archivo y otros.Distribucion de areas de trabajo</t>
  </si>
  <si>
    <t>Mantenimiento de las condiciones de orden y aseo en los puestos de trabajo
Redistribución del espacio y puestos de trabajo. 
Digitalización documental gestionada por el Proceso de Gestión documental y archivo
Aumentar el área de archivo de la Corporación
Señalización de zonas de riesgo para el personal.
Actividades de toma de conciencia. Cronograma de mantenimiento de recursos físicos. Mantenimientos de casa 1 y 2</t>
  </si>
  <si>
    <t xml:space="preserve">Traslados de archivos a casa 2. </t>
  </si>
  <si>
    <t>Subdirección Financiera</t>
  </si>
  <si>
    <t>Subdirector, Recaudo, Facturacion, Tesorera, asistente de tesoreria, Contador, Presupuesto, Recaudo Coactivo, Secretario (a)</t>
  </si>
  <si>
    <t>Garantizar la adecuada administración y control de los recursos financieros de la entidad, mediante la planeación, ejecución y seguimiento del presupuesto, la gestión contable, tesoral y contractual</t>
  </si>
  <si>
    <t>Formulación y ejecución del presupuesto institucional, asegurando que los recursos se asignen y utilicen de acuerdo con las normas vigentes y las prioridades estratégicas de la corporación. Desarrolla la gestión contable y presentación de los estados financieros, garantizando la transparencia, exactitud y oportunidad en el registro y reporte de la información económica de la corporación.</t>
  </si>
  <si>
    <t>Subdirector Financiero, Profesional Universitario, Profesional Especializado, Secretaria Ejecutiva</t>
  </si>
  <si>
    <t>Terceros</t>
  </si>
  <si>
    <t>Recaudo coactivo</t>
  </si>
  <si>
    <t xml:space="preserve">Translado en vehiculos por calles y carreteras. </t>
  </si>
  <si>
    <t>Profesional Especializado</t>
  </si>
  <si>
    <t>Transito dessplazamiento terrestres carretera. Rol pasajero: Colision con infraestructura vial, objetos, instalaciones, choques con personas, u tros vehiculos. Rol peaton: atropellamiento por vehiculos</t>
  </si>
  <si>
    <t>Oficina de Gestion Humana</t>
  </si>
  <si>
    <t>Gestion Humana, Seguridad y salud en el trabajo</t>
  </si>
  <si>
    <t>Profesional Especializado, Jefe de oficina gestión humana, Técnico Administrativo, Profesional Universitario</t>
  </si>
  <si>
    <t>Oficina de control interno</t>
  </si>
  <si>
    <t>Jefe Control Interno, asistentes</t>
  </si>
  <si>
    <t>Adoptar estrategias para evitar o disminuir las faltas disciplinarias, como capacitaciones y campañas educativas</t>
  </si>
  <si>
    <t>Jefe de Oficina de Control Interno, Profesional Universitario</t>
  </si>
  <si>
    <t>Trabajo en casa</t>
  </si>
  <si>
    <t>Abogado</t>
  </si>
  <si>
    <t>Trabajo en casa. Actividades administrativas dentro de las instalaciones de la Corporación</t>
  </si>
  <si>
    <t>Desarrollo de actividades administrativaas tramites de gestion ambiental, licencias</t>
  </si>
  <si>
    <t>Profesional Universitario</t>
  </si>
  <si>
    <t>Mantenimiento de luminarias. repocision y limpieza. Aportes de Luz natural</t>
  </si>
  <si>
    <t>Actividades de mantenimiento por parte de recursos físicos (Reparación, reemplazo de herramientas de oficina).</t>
  </si>
  <si>
    <t>Exámenes médicos ocupacionales con énfasis osteomuscular. 
Programa para el manejo del riesgo musco esquelético Pausas Activas, seguimiento a casos, aplicación de encuestas de morbilidad</t>
  </si>
  <si>
    <t>Circulacion por las diferentes areas de la casa. pasillos, escalones, escaleras</t>
  </si>
  <si>
    <t xml:space="preserve">orden y limpieza de areas. estado de los pisos </t>
  </si>
  <si>
    <t xml:space="preserve">Desarrollo de SVE Psicosocial. 
Implementación de las baterías de medición del riesgo psicosocial
Implementación de las actividades de promoción, prevención e intervención contempladas en el Plan anual de trabajo y en el Cronograma de actividades de bienestar y desarrollo.
Desarrollo de actividades de bienestar, trabajo en equipo, técnicas de relajación, pausas activas
</t>
  </si>
  <si>
    <t>Desarrollo de programa de formación en Brigadas: Capacitación en uso de extintores. 
Brigadas de emergenciasCronograma de Mantenimiento de Equipos gestionado por Gestión de sistemas</t>
  </si>
  <si>
    <t>Oficina de control interno disciplinario</t>
  </si>
  <si>
    <t>Jefe de Control Disciplinario Interno</t>
  </si>
  <si>
    <t>Trabajo en casa. Actividades administrativas propios de la Corporación</t>
  </si>
  <si>
    <t>Desarrollo de actividades administrativaas de control disciplinario</t>
  </si>
  <si>
    <t xml:space="preserve"> Mantenimiento de Equipos gestionado por TIC</t>
  </si>
  <si>
    <t>Oficina Jurídica</t>
  </si>
  <si>
    <t>Juridica</t>
  </si>
  <si>
    <t>Recopilar, estudiar, conceptuar, revisar, y sistematizar las normas y documentos jurídicos que interesan a la corporacion.</t>
  </si>
  <si>
    <t>Jefe de oficina asesora jurídica, Profesional Especializado, Profesional Universitario, Secretaria Ejecutiva.</t>
  </si>
  <si>
    <t>Labores de aseo general para mantener orden y aseo en las instalaciones de la Corporación. Fumigación y control de plagas. Programa para el manejo del riesgo biológico. Retiro de elementos en desuso que pueden ser usados por los animales como madrigueras, corte de la vegetación,  iluminación nocturna. Fumigacion, Obesrvacion del entorno.</t>
  </si>
  <si>
    <t>Archivo</t>
  </si>
  <si>
    <t>Microorganismos Hongos, polvo, ácaros.</t>
  </si>
  <si>
    <t>Presencia de polvo y hongos en almacenamiento de equipos y documentación. Archivos.</t>
  </si>
  <si>
    <t>Alergias, dermatitis.</t>
  </si>
  <si>
    <t xml:space="preserve">Digitalización de documentación de archivo. (Disminuye la presencia de documentación física y se libera espacio). 
Control de la humedad, producto de posibles filtraciones
</t>
  </si>
  <si>
    <t>Procedimientos del proceso Gestión documental y archivo. LImpieza de las areas. 
Procedimiento de Baja de Bienes gestionado por el proceso Gestión de la infraestructura. Cronograma de mantenimiento de recursos físicos. Control de Humedad, mantenimiento de las instalaciones</t>
  </si>
  <si>
    <t>uso de guantes latex</t>
  </si>
  <si>
    <t xml:space="preserve">Movimiento de cajas de archivo retiro de cajas y colocacion de cajas en estanteria. </t>
  </si>
  <si>
    <t xml:space="preserve">Control de peso de las cajas. Ubicación de cajas pesadas en nivles inferiores, cajas livianas en nivles superiores. Traslado de cajas de documentos se efectua con ayuda. Porgrama de capacitacion, SVE Osteomuscular. Examenes medicos, pausas.Exámenes médicos ocupacionales con énfasis osteomuscular. </t>
  </si>
  <si>
    <t>Oficina asesora de comunicaciones</t>
  </si>
  <si>
    <t>Comuniciones</t>
  </si>
  <si>
    <t>Gestionar y administrar los canales, herramientas y medios de comunicación institucionales.</t>
  </si>
  <si>
    <t>Jefe de oficina asesora de comunicación, Profesional Universitario, Profesional Especializado</t>
  </si>
  <si>
    <t>Exposición a electricidad por manipulación de equipos eléctricos conexion y desconexion de equipos herramientas eléctricos, interruptores, extensiones electricas, conexión y desconexion de equipos</t>
  </si>
  <si>
    <t xml:space="preserve"> Instalaciones electricas corriente regulada
Puesta a tierra</t>
  </si>
  <si>
    <t xml:space="preserve">
Señalización de zonas de riesgo eléctrico
Desarrollo de programa de formación en Brigadas: Capacitación en uso de extintores. 
Brigadas de emergenciasCronograma de Mantenimiento de Equipos gestionado por Gestión de sistemas</t>
  </si>
  <si>
    <t>Suministro de guantes, gafas de seguridad.
Suministro de calzado de seguridad a personal masculino de servicios generales</t>
  </si>
  <si>
    <t>Contacto con superficies, salpicaduras de liquidos calientes. Manipulacion de greca, preparacion de café y bebidas caliente, uso de elementos de corte en cafetteria (cuchillo, tenedores)</t>
  </si>
  <si>
    <t>Quemaduras</t>
  </si>
  <si>
    <t xml:space="preserve"> Norma de seguridad no rebosar o sobrellenar tasas o recipientes de liquidos o bebidas calientes. Transportar las bandejas con bebidas, con las dos manos, caminar con atencion al transito de otras personas. </t>
  </si>
  <si>
    <t>Uso de artículos artículos de cocina y cafetería, elementos de corte en cafeteria (cuchillo, tenedores etc)</t>
  </si>
  <si>
    <t>Cortes, laceraciones.</t>
  </si>
  <si>
    <t>Mantenimiento de equipos de equipos de corte, capacitacion en uso de adecuado de elementos. Aplicación de tecnicas de corte con cuchillos, uso de superfucies de corte estables y antidezlizantes, cuchillos con mangos ergonomicos</t>
  </si>
  <si>
    <t>Fatiga, estrés</t>
  </si>
  <si>
    <t>Exposición o manipulación de productos químicos de limpieza de areas. Detergentes de pisos, hipoclorito, limpia vidrios, jabon en polvo, desodorizadores, ambientadores.</t>
  </si>
  <si>
    <t>quemaduras, intoxicación, afectaciones respiratorias, dermatitis, alergias.</t>
  </si>
  <si>
    <t>Capacitación de Brigadas de emergencias. Manejo seguro de productos químicos. Rotulacion de quimicos, uso de FDS, Almacenamiento según criterios de compatibilidad</t>
  </si>
  <si>
    <t>Suministro de mascarilla, guantes, gafas de seguridad.</t>
  </si>
  <si>
    <t>Manipulación de cargas, traslado de equipos, muebles enceres, materiales de trabajo</t>
  </si>
  <si>
    <t>Cronograma de mantenimiento de recursos físicos. Instalaciones electricas
Cronograma de mantenimiento de equipos gestionado por TIC</t>
  </si>
  <si>
    <t>Programa para el manejo del riesgo musco esquelético. Pausas de trabajo. Tralado de cargas efectuado por perosnal masculino max 20 kg, entre dos personas.</t>
  </si>
  <si>
    <t>Exposición a luz solar</t>
  </si>
  <si>
    <t>Mantener hidratación disponible, pausas en la jornada laboral. Pausas, trasnporte climatizado, aire acondicionado, hidratacion</t>
  </si>
  <si>
    <t>Suministro de gafas para exteriores,camisas mangas larga, gorras</t>
  </si>
  <si>
    <t>Mantenimiento de jardines, poda</t>
  </si>
  <si>
    <t>Uso de guantes, gafas, uniforme completo, botas de seguridad</t>
  </si>
  <si>
    <t xml:space="preserve">Programa de manejo de Riesgo biologico. Normas de seguridad para salidas a campo.  Presencia de animales en la corporacion y en los alrededores de las instalaciones de la Corporación. Presencia de fauna durante las labores de jardineria. Contacto con seres vivos (roedores, serpientes, reptiles, mosquitos, arañas, animales ponzoñosos etc.) por medio de mordedura, picadura, rasgadura y en general ataque de animales </t>
  </si>
  <si>
    <t xml:space="preserve"> guantes, calzado de seguridad, gafas de seguridad al personal masculino de servicios generales</t>
  </si>
  <si>
    <t>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t>
  </si>
  <si>
    <t>Disconfort térmico por calor</t>
  </si>
  <si>
    <t>Exposición a condiciones termohigrométricas (Temperatura ambiental, Humedad relativa y Velocidad del aire). Generado por situaciones naturales  del ambiente de trabajo externo / Interno</t>
  </si>
  <si>
    <t>Operación de equipos y elementos de corte en mantenimiento de jardines, machetes tijeras, guadañas, herramientas de  siembra, limpieza. Rastrillo, palas.</t>
  </si>
  <si>
    <t>Cortes, laceracioes, amputaciones</t>
  </si>
  <si>
    <t>Mantenimiento de equipos de equipos de corte, capacitacion</t>
  </si>
  <si>
    <t xml:space="preserve">Guantes, carnaza, tipo ing, gafas, polainas. Equipos de proteccion para guadañas:casco, visor, polainas, guantes, delantal completo, protector auditivo. </t>
  </si>
  <si>
    <t>Exposición o manipulación de productos químicos de abono de jardines y fumugacion</t>
  </si>
  <si>
    <t>Traslado por las direfentes areas. Superficies irregulates, resbalosas, mojados,corte y poda de jardines. caidas a  mismo nivel.
caidas a distinto nivel, uso de escaleras de dos o tres peldaños, para corte  y podas actividades por debajo de 2 mts.</t>
  </si>
  <si>
    <t>golpes, traumas, fracturas</t>
  </si>
  <si>
    <t xml:space="preserve">Cronograma de mantenimiento de recursos físicos. Instalaciones. Normas de seguridad.
</t>
  </si>
  <si>
    <t>Zapatos antideslizantes</t>
  </si>
  <si>
    <t>Traslado por las direfentes areas de la empresa, pasilllos escaleras, etc Superficies irregulates, resbalosas, mojados, sucios limpieza de písos de todas las areas incluye baños y patios. caidas a  mismo nivel.
caidas a distinto nivel, uso de escaleras de dos o tres peldaños, para limpieza de paredes, techos, ventanas, vidrios, actividades por debajo de 2 mts</t>
  </si>
  <si>
    <t>gikpes, traumas, fracturas</t>
  </si>
  <si>
    <t>Inhalación, contacto y consumo de pelos, plumas, excrementos, sustancias antigénicas (enzima, proteínas), larvas de invertebrados</t>
  </si>
  <si>
    <t xml:space="preserve">Enfermedades infecciosas, gastrointestinales, tóxicas y reacciones alérgicas. </t>
  </si>
  <si>
    <t>Poda de maleza, verificacion del entorno y area de trabajo</t>
  </si>
  <si>
    <t>poda de maleza, verificacion del entorno y area de trabajo. Limpieza t aseo de las areas. Fumigacion</t>
  </si>
  <si>
    <t>Recursos Fisicos, Servicio de Seguridad Fisica</t>
  </si>
  <si>
    <t>Actividades del personal de vigilancia. Controles de acceso de personas y vehiculos. Recibo de personal en la entrada de las instalaciones.</t>
  </si>
  <si>
    <t xml:space="preserve"> Controles de acceso de personas y vehiculos. Recibo de personal en la entrada de las instalaciones.</t>
  </si>
  <si>
    <t>Contratista servicios de vigilancia</t>
  </si>
  <si>
    <t>Controles de acceso de personas y vehiculos. Recibo de personal en la entrada de las instalaciones: funcionarios, contratistas,  visitante y usuarios  a las instalaciones de la Corporación. Delincuencia comun y organizada, atentados con arma, protestas, desodenes, reclamos, agresiones verbales y fisicas.</t>
  </si>
  <si>
    <t>Sistema de CCTV de monitoreo. Control perimetral</t>
  </si>
  <si>
    <t xml:space="preserve"> Vigilancia Privada,Apoyo policia, Comunicación con centro de control empresa  de vigilancia.
Personal competente y capacitado.Capciatcion manejo de roesgo publico
Monitoreo y supervicion de actividades de vigilancia, seguimineto y reporte e central de comuniccaiones de la empresa contratista
Apoyo personal motorizado.
Acuerdo con la policia nacional
</t>
  </si>
  <si>
    <t>Actividades del personal de vigilancia.</t>
  </si>
  <si>
    <t xml:space="preserve">Postura prolongada de pie, actividades de vigilancia. Controles de acceso de personas y vehiculos. Recibo de personal en la entrada de las instalaciones. </t>
  </si>
  <si>
    <t>Silla en control de acceso de la recepcion</t>
  </si>
  <si>
    <t>Programa para el manejo de riesgo musculoesquelético.
Pausas Activas. Rotacion de turnos</t>
  </si>
  <si>
    <t>Porte y uso de armas de fuegoo</t>
  </si>
  <si>
    <t>Tenencia y porte de armas de fuego. Accion / Uso de armas de fuego</t>
  </si>
  <si>
    <t>Traumas, heridas, muerte</t>
  </si>
  <si>
    <t xml:space="preserve">Celebración de contrato con empresa de vigilancia legalmente constituida.certificado de aptitud psicofísica para la tenencia y porte de armas de fuego. 
Personal competente y capacitado.Capcitacion manejo de armas 
programa de mantenimiento de armas de fuego </t>
  </si>
  <si>
    <t>Controles de acceso de perosnas y vehiculos y Inspercción y Verificación de áreas</t>
  </si>
  <si>
    <t>Condiciones exixtentes de orden y aseo, distribucion de las areas. Superficies de trabajo (irregulares, deslizantes, con diferencia del nivel), condiciones de orden y aseo, (caídas de objeto).
Circulación por las diferentes áreas de las instalaciones de la Corporación
Correr en pasillos y escaleras. 
Uso de escaleras (escaleras de caracol, rectas)</t>
  </si>
  <si>
    <t>Caídas al mismo nivel y diferente nivel golpes, traumas, laceraciones.</t>
  </si>
  <si>
    <t>Señalización de peligros en las instalaciones de la Corporación. Instalacion de bandas antideslizantes, normas de seguridad de No correr en las escaleras y pasillos de la corporacion</t>
  </si>
  <si>
    <t>Botas de seguridad antidezlizantes</t>
  </si>
  <si>
    <t>Recursos Fisicos, Servicios de Fumigacion</t>
  </si>
  <si>
    <t xml:space="preserve"> Actividades de fumigacion</t>
  </si>
  <si>
    <t>Fumigacion de areas internas</t>
  </si>
  <si>
    <t>Exposición productos químicos, aplicación de gases, aerosoles, solidos: cebos, geles para el control de vectores</t>
  </si>
  <si>
    <t>intoxicación, afectaciones respiratorias, dermatitis, alergias.</t>
  </si>
  <si>
    <t xml:space="preserve">Uso de productos de fumigacion con bajo nivel de toxicidad. </t>
  </si>
  <si>
    <t>Capacitación de Brigadas de emergencias. Manejo seguro de productos químicos. 
Control de productos quimicos, conocimineto de hojas de seguridad
Fumigaciones programadas viernes o sabados antes de fines de semana, puentes, festivos con el objeto de garantizar que los euimicos e disipen y no exista afectacion residual.
Limpieza de superficies antes del inicio de la siguiente jornada laboral 
Recomendaciones de guardasr en lugares cerrados, gabetas, estantes, locker los elementos e insumos de trabajo.
La instalacion de cebo se efectua en lugares de poca movilizacion, ricones, los cebos se instalan en cajas o capsulas para limitar el contacto accidental de los trabajadores</t>
  </si>
  <si>
    <t>Contratistas de servicios de fumigación</t>
  </si>
  <si>
    <t>Exposición o manipulación de productos químicos, aplicación de gases, aerosoles, solidos: cebos, geles para el control de vectores</t>
  </si>
  <si>
    <t xml:space="preserve">Capacitación de Brigadas de emergencias. Programa de manejo seguro de productos químicos. Manejo seguro de productos químicos
Certificado de fumigadores. Se efectua la fumigacion con producto preparados, no se efectua mezclas en la corporacion. Contratista de fumigacion se cmabia de ropa y lava sus manos y cara despues de terminar el proceso de fumigacion de las  instalaciones.
Control de productos quimicos, conocimineto de hojas de seguridad
Control de contratistas. Slicitud de requisiros en SST </t>
  </si>
  <si>
    <t xml:space="preserve">traje tipo tivek antisalpicaduras completo con capucha ,respirador don fitros full face, guantes de nitrilo y botas. </t>
  </si>
  <si>
    <t>Traslado por las direfentes areas de la corporacion, durante la fumugacion, pasilllos escaleras, etc Superficies irregulates, resbalosas, mojados, sucios  caidas a  mismo nivel, a diferente nivel.</t>
  </si>
  <si>
    <t>Señalización de peligros en las instalaciones de la Corporación. Instalacion de bandas antideslizantes, normas de seguridad de No correr en las escaleras y pasillos de la corporacion. .  Reconocimiento previo del area de trabajo.</t>
  </si>
  <si>
    <t>Transporte de material de fumigacion. Equipos de fumigacion: bomba aspersora llena en espalda .</t>
  </si>
  <si>
    <t xml:space="preserve">Pausas de trabajo. Tralado de cargas efectuado por perosnal masculino max 20 kg
Solicitud de requisiros en SST </t>
  </si>
  <si>
    <t>Inhalación, contacto y consumo de pelos, plumas, excrementos, sustancias antigénicas (enzima, proteínas), larvas de invertebrados. Retiro de animales muertos.</t>
  </si>
  <si>
    <t>, poda de maleza, verificacion del entorno y area de trabajo. Limpieza t aseo de las areas. Fumigacion</t>
  </si>
  <si>
    <t>Manejo de herramientas manuales. uso de herramientas de manuales mecanicas y eléctricas.</t>
  </si>
  <si>
    <t>Mantenimiento a las herramientas rotativas y manuales. Inspeccion periodica. capacitacioens</t>
  </si>
  <si>
    <t>Suministro de botas de seguridad, gafas de seguridad y guantes tipo ingeniero</t>
  </si>
  <si>
    <t>Recursos Fisicos, Servicio de mantenimiento de Infrestructura</t>
  </si>
  <si>
    <t>Mantenimientos preventivos, correctivos y mejoras a la infrestructura y equipos</t>
  </si>
  <si>
    <t>Mantenimientos preventivos, correctivos y mejoras a los equipos de oficina de la operacion y operaciones, equipos eléctricos, de telecomunicaciones y a la infraestructura física de la Corporación casa 1 y casa 2</t>
  </si>
  <si>
    <t>Contratista mantenimiento de infraestructura</t>
  </si>
  <si>
    <t xml:space="preserve">uso de herramientas de manuales mecanicas  y eléctricas. De corte, union y ajuste, herrameintas  rotativas. Proyecciones de particulas, y fluidos. </t>
  </si>
  <si>
    <t>Golpes, traumas, laceraciones, punciones, heridas</t>
  </si>
  <si>
    <t xml:space="preserve">ATS. Inspeccion preoperacional de la herramienta o equipo. Normas de seguridad. Requisitos SST para contratistas
</t>
  </si>
  <si>
    <t xml:space="preserve"> botas de seguridad, gafas de seguridad y guantes tipo ingeniero, casco</t>
  </si>
  <si>
    <t xml:space="preserve"> Pausas de trabajo. Tralado de cargas efectuado por perosnal masculino max 20 kg, entre dos personas.</t>
  </si>
  <si>
    <t>Traslado por las direfentes areas de la empresa, pasilllos escaleras, etc Superficies irregulates, resbalosas, mojados, sucios limpieza de písos, techos de todas las areas caidas a  mismo nivel.</t>
  </si>
  <si>
    <t>Zapatos antideslizantes, casco</t>
  </si>
  <si>
    <t>Líquidos, Gases y vapores, particulados</t>
  </si>
  <si>
    <t>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t>
  </si>
  <si>
    <t xml:space="preserve">Manejo de contratistas. Capacitación de Brigadas de emergencias. Manejo seguro de productos químicos. Rotuñacion de quimicos, uso de FDS, Almacenamiento según criterios de compatibilidad
Control de productos quimicos, conocimineto de hojas de seguridad
Control de contratistas. Soicitud de requisiros en SST </t>
  </si>
  <si>
    <t xml:space="preserve"> mascarilla, guantes, gafas de seguridad, mascarilla con filtros, guantes para quimicos</t>
  </si>
  <si>
    <t>Manejo de contratistas. Mantener hidratación disponible, pausas en la jornada laboral. Pausas, trasnporte climatizado, aire acondicionado, hidratacion</t>
  </si>
  <si>
    <t>gafas para exteriores,camisas mangas larga, gorras</t>
  </si>
  <si>
    <t>Inhalación, contacto y consumo de pelos, plumas, excrementos, sustancias antigénicas (enzima, proteínas), larvas de invertebrados.</t>
  </si>
  <si>
    <t xml:space="preserve"> poda de maleza, verificacion del entorno y area de trabajo. Limpieza t aseo de las areas. Fumigacion</t>
  </si>
  <si>
    <t>trabajo en alturas.</t>
  </si>
  <si>
    <t>Acceso y desarrollo de trabajo en alturas.. Actividades de mantenimiento a la infraestructura o equipos que requieren trabajo en altura. Obras civiles y de mantenimineto que requieren de trabajo en altura.</t>
  </si>
  <si>
    <t>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t>
  </si>
  <si>
    <t>Arnes, eslingas, casco con barbuquejo, lineas de vida</t>
  </si>
  <si>
    <t>Para trabajos en azotea:
1. Sede 1: Instalacion de puerta de acceso en segun piso area administrativa para acceso a azotea.  
2. Sede 1 Instalacion de pasos nivel sobre techo de Direccion 
3. Sede 1 varanda en borde loza</t>
  </si>
  <si>
    <t xml:space="preserve">Para trabajos en azotea:
1. Instalacion de puerta de acceso en segun piso area administrativa para </t>
  </si>
  <si>
    <t>No disminuye</t>
  </si>
  <si>
    <t xml:space="preserve">Operación y mantenimiento de equipos o redes eléctricas, y redes de telecomunicaciones. Mantenimineto de transformado. Conexión y desconecion de equipos </t>
  </si>
  <si>
    <t>Electrocución, afectación de órganos vitales, quemaduras incendio y muerte</t>
  </si>
  <si>
    <t>Señalización de zonas de riesgo eléctrico
Desarrollo de programa de formación en Brigadas: Capacitación en uso de extintores. 
Brigadas de emergenciasCronograma de Mantenimiento de Equipos gestionado por Gestión de sistemas
ATS. 
Requistos en SST para el desarrollo de la tarea. Comperencis del personal que efectua mantenimiento electrico  de acuerdo a la actividad a realizar</t>
  </si>
  <si>
    <t xml:space="preserve"> guantes, gafas de seguridad.
calzado de seguridad </t>
  </si>
  <si>
    <t>Mantenimiento de la unidad de medida del transformador
Proyecto Cambio de instalaciones a nueva sede
Encerramiento, encapasular transformador.
Solicitud de procedimineto de corte de energia al transformador, a AIRE</t>
  </si>
  <si>
    <t>Oficina de Ciencia Tecnologia Desarrollo e innovacion</t>
  </si>
  <si>
    <t>Jefatura, Tecnologia de la Informacion</t>
  </si>
  <si>
    <t>Asesorar en la implementación de proyectos de software, sistemas de información e infraestructura tecnológica.
Coordinar la implementación de los proyectos de tecnologías y sistemas de información de la entidad.</t>
  </si>
  <si>
    <t>Jefe de oficina asesora de ciencia, tecnologia e innovacion, Profesional Especializado, Profesional Universitario</t>
  </si>
  <si>
    <t>trasldo de partes y piezas de equipos de computo. Equipos livianos.</t>
  </si>
  <si>
    <t>Acondicionamiento de areas de trabajo, instalacion y prueba de equipos de computo. Manipulación de equipos eléctricos conexion y desconexion de equipos (PC, impresora, cargadores, monitor, proyector, entre otros), Exposicion a estatica</t>
  </si>
  <si>
    <t>Verificar la ubicación de los CPU, reguladores de voltaje.
Cronograma de mantenimiento de recursos físicos. Instalaciones electricas
Puesta a tierra</t>
  </si>
  <si>
    <t>Señalización de zonas de riesgo eléctrico. cables en canaletas
Desarrollo de programa de formación en Brigadas: Capacitación en uso de extintores. 
Brigadas de emergenciasCronograma de Mantenimiento de Equipos TIC</t>
  </si>
  <si>
    <t>Radiacion generada por el centro de computo.</t>
  </si>
  <si>
    <t>Alteraciones en tejidos blandos, quemaduras, cáncer, malformaciones congénitas y alteración de células madres.</t>
  </si>
  <si>
    <t xml:space="preserve">Verificar la ubicación de los CPU, reguladores de voltaje.
</t>
  </si>
  <si>
    <t>Mediciones de campo electro magnetico. efectuadas por la ARL mediciones muy debajo de los limites exigidos. Instakaciones sin modifiaciones. Medicion se manteiene
Mantenimiento de equipos. Cronograma de mantenimiento de recursos físicos. Instalaciones electricas
Cronograma de mantenimiento TIC</t>
  </si>
  <si>
    <t>Acondicionamiento de areas de trabajo, instalacion y prueba de equipos de computo. Manipulación de equipos e computo. Presencia de muebles y equipos de trabajo, escritorios, elementos en las diferentes areas</t>
  </si>
  <si>
    <t>verificacion del entorno de trabajo. conocimiento de las actividades (competencias), verificacion del entorno</t>
  </si>
  <si>
    <t>Subdirección de Gestion de Riesgo y Cambio Climatico</t>
  </si>
  <si>
    <t>Subdirector, Gestión del riesgo (Suelo), Gestión del riesgo (Hidrico), Georeferenciacion</t>
  </si>
  <si>
    <t>suministrar los elementos técnicos requeridos para la elaboración de políticas públicas, planes, proyectos y programas de cambio climático.</t>
  </si>
  <si>
    <t xml:space="preserve">Profesional Especializado,  </t>
  </si>
  <si>
    <t>Desarrollo de actividades administrativaas de Apoyo a la direccion. Asesoria enfoca al area de gestion humana</t>
  </si>
  <si>
    <t>Asesor de desarrollo organizacional</t>
  </si>
  <si>
    <t>vias, calles, carreteras</t>
  </si>
  <si>
    <t>Traslado terrestres del personal en vehículos (propios, contratados), Traslado caminando</t>
  </si>
  <si>
    <t>Desarrollo de comisiones, actividades en representacion de la corporacion, otras asiganadas. Traslado a instalaciones de terceros e instalaciones propias. Participacion en actividades De Recreacion, capacitacion, deportuvo, cultural.
Calles, carreteras, rurales, urbanas, vias internas de terceros y de la corporacion.</t>
  </si>
  <si>
    <t>Todos los cargos. Conductores</t>
  </si>
  <si>
    <t>Todos los cargos.</t>
  </si>
  <si>
    <t>Derrumbes</t>
  </si>
  <si>
    <t>Colapso de parte del suelo, por acumulacion de agua de lluvias. Nivel freatico, cercania con cuerpos de agua</t>
  </si>
  <si>
    <t>Golpes, heridas, atrapamiento muerte</t>
  </si>
  <si>
    <t>Plan de emergencia. Suspensión de las actividades en el area durante lluvias y posteriormente. conocimiento del entorno. ingreso y transito por lugares de trabajo con guias y autoridades del lugar. Restriccion de acceso a areas con alerta de derrumbes o inestabilidad del terreno</t>
  </si>
  <si>
    <t>Bota de seguridad, casco</t>
  </si>
  <si>
    <t xml:space="preserve">Todos los cargos. </t>
  </si>
  <si>
    <t>Mantener hidratación disponible, pausas en la jornada laboral. Pausas, transporte climatizado, aire acondicionado. Vehiculos con vrios con filtros de luz solar (polarizados), vehiculos cimatizados.</t>
  </si>
  <si>
    <t>Suministro de gafas para exteriores, gorras</t>
  </si>
  <si>
    <t>Sismo, terremotos. Mareas</t>
  </si>
  <si>
    <t>Capacitación de Brigadas de emergencias. 
Ciclo de formación continuado y certificado efectuado con la Cruz Roja.
Plan de emergencia
Programas de mantenimiento de infraestructura</t>
  </si>
  <si>
    <t>Todos los cargos (Rol pasajeros, Rol peatones)</t>
  </si>
  <si>
    <t>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t>
  </si>
  <si>
    <t>Implementación del PESV. inspecciones preeoperativas de vehiculos. Programa de capacitacion
Programa de mantenimiento a vehículos propios que garantice el buen estado de funcionamiento de los mismos.  Vehiculo modelo 2025, con medidas actias y pasivas de seguridad.</t>
  </si>
  <si>
    <t>Actos delictivos  cometidos por terceros como protestas violentas, atentados, secuestro, hurto, vandalismo, terrorismo, entre otros.</t>
  </si>
  <si>
    <t xml:space="preserve">
Acompañamiento de organismos de apoyo externo cuando sea necesario (Policía, defensa civil, entre otros)</t>
  </si>
  <si>
    <t>Cuerpos de agua</t>
  </si>
  <si>
    <t>Grupo CRIA, Grupo PSMV (Planes de Saneamiento y manejo de vertimiento)</t>
  </si>
  <si>
    <t>Traslado acuatico (fluvial y maritimo) del personal  en embarcaciones, (contratados), ferri</t>
  </si>
  <si>
    <t xml:space="preserve">PSMV: Inspeccion  de obras, PTAP, PTAR construciones y proyectos para la la elaboracion de conceptos tecnicos para el tramite de permisos de vertimiento.  / CRIA: Desarrollo de actividades de vigilancia y control, inspecciones para emision de permisos, seguimiento a procesos ambientales, decomiso de fauna y flora. </t>
  </si>
  <si>
    <t>Profesional Universitario, Técnicos operativo</t>
  </si>
  <si>
    <t>Actividades operativas fuera de las instalaciones de la Corporación</t>
  </si>
  <si>
    <t xml:space="preserve"> Desarrollo de comisiones, actividades en representacion de la corporacion, campañas, inspeccion y verificacion del recurso agua y suelo en areas publicas o de terceros</t>
  </si>
  <si>
    <t>Porfesional Especializado</t>
  </si>
  <si>
    <t>desarrollo de comisiones, actividades en representacion de la corporacion, otras asiganadas. Traslado  a travez de mar, rio, lagos lagunas, canales, cienagas, y riveras en areas publicas o de terceros</t>
  </si>
  <si>
    <t>Director General, Asesor de Dirección, Conductor mecanico</t>
  </si>
  <si>
    <t>Educacion Ambiental</t>
  </si>
  <si>
    <t>desarrollo de comisiones, actividades de sencibilizacion, capacitacion, educacion ambiental, actividades en representacion de la corporacion, otras asiganadas. Traslado  a travez de mar, rio, lagos lagunas, canales, cienagas, y riveras en areas publicas o de terceros</t>
  </si>
  <si>
    <t>Profesional Especializado, Profesional Universitario, Técnico Operativo</t>
  </si>
  <si>
    <t xml:space="preserve">Tormentas, vientos huracanados, inundaciones, mareas, Tsunamis, maremotos. </t>
  </si>
  <si>
    <t>Heridas, golpes, ahogamiento, muerte</t>
  </si>
  <si>
    <t>Retringir el suso de transporte en embarcaciones, durante lluvias o tormentas. Contratación de servicios de transporte por agua (marítimo o fluvial) con compañías legalmente conformadas y reguladas por las autoridades competentes.</t>
  </si>
  <si>
    <t>chalecos salvavidas</t>
  </si>
  <si>
    <t>Actividades administrativas dentro de las instalaciones de la Corporación. inspeccion, desarrollo de campañas, verificacion del recursos</t>
  </si>
  <si>
    <t>educacion Ambiental</t>
  </si>
  <si>
    <t>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t>
  </si>
  <si>
    <t>Naufragios, hundimientos. Inmersión. Caída a cuerpos de agua.Heridas, golpes, ahogamiento, muerte</t>
  </si>
  <si>
    <t>Contratación de servicios de transporte por agua (marítimo o fluvial) con compañías legalmente conformadas y reguladas por las autoridades competentes. Equipos de comunicación permanente</t>
  </si>
  <si>
    <t>Director General, Asesor de Dirección</t>
  </si>
  <si>
    <t>Jefe de Oficina de Planeación, Profesional Universitario</t>
  </si>
  <si>
    <t xml:space="preserve"> Fauna y flora acuática.. Contacto directo o indirecto con fauna y flora acuatica (Peces con espinas punzantes o aguijones, puas, rayas, erizos, medusas) por medio de mordedura, picadura, laceracioens, cortes y en general ataque de animales. Presencia de flora acuatica urticante, corales. Contacto con insectos voladores tales como mosquitos etc</t>
  </si>
  <si>
    <t>Heridas, enfermedades de trasmision como  Fiebre amarilla, dengue etc, infecciones, intoxicación, Mordeduras, picaduras, punciones, reacciones alérgicas, adormecimientos y parálisis, fiebre, náuseas, vómito, sudoración Convulsiones, dificultad respiratoria, cabeza y náuseas  muerte</t>
  </si>
  <si>
    <t>Uso de Drone, para desarrollar las labores de vigilancia y control. Inspecciones de areas.</t>
  </si>
  <si>
    <t>Programa de manejo de Riesgo biologico. Normas de seguridad para salidas a campo.   Plan de emergencias, canales de comunicacion, disponibilidad de vehiculos para traslado de lesionados a clinicas.  seguimiento a la recuperación del personal que haya sufrido mordeduras o picaduras. 
Programa para el manejo del riesgo biológico
Seguimiento a la recuperación del personal que haya sufrido mordeduras o picaduras. 
Capacitación del personal en primeros auxilios.</t>
  </si>
  <si>
    <t xml:space="preserve">Capucha tipo safari / camisa / pantalon/gafas de seguridad / Botas de seguridad / Protccion piernas </t>
  </si>
  <si>
    <t>Uso de Drone, para desarrollar las labores de vigilancia y control. Inspecciones de areas</t>
  </si>
  <si>
    <t>Programa de manejo de Riesgo biologico. Normas de seguridad para salidas a campo.  Plan de emergencias, canales de comunicacion, disponibilidad de vehiculos para traslado de lesionados a clinicas. . seguimiento a la recuperación del personal que haya sufrido mordeduras o picaduras. 
Programa para el manejo del riesgo biológico
Seguimiento a la recuperación del personal que haya sufrido mordeduras o picaduras. 
Capacitación del personal en primeros auxilios.</t>
  </si>
  <si>
    <t>Capucha tipo safari / camisa / pantalon/gafas de seguridad / botas de seguridad</t>
  </si>
  <si>
    <t>Director General, Asesor de Dirección.</t>
  </si>
  <si>
    <t>Programa de manejo de Riesgo biologico. Normas de seguridad para salidas a campo.  Plan de emergencias, canales de comunicacion, disponibilidad de vehiculos para traslado de lesionados a clinicas. Diseño e implementación de programa de  para el riesgo Biológico. seguimiento a la recuperación del personal que haya sufrido mordeduras o picaduras. 
Seguimiento a la recuperación del personal que haya sufrido mordeduras o picaduras. 
Capacitación del personal en primeros auxilios.</t>
  </si>
  <si>
    <t>Programa de manejo de Riesgo biologico. Normas de seguridad para salidas a campo.  Plan de emergencias, canales de comunicacion, disponibilidad de vehiculos para traslado de lesionados a clinicas. Diseño e implementación de programa de  para el riesgo Biológico. seguimiento a la recuperación del personal que haya sufrido mordeduras o picaduras. 
eguimiento a la recuperación del personal que haya sufrido mordeduras o picaduras. 
Capacitación del personal en primeros auxilios.</t>
  </si>
  <si>
    <t>Capucha tipo safari / camisa / pantalon/gafas deseguridad / Botas de seguridad</t>
  </si>
  <si>
    <t>Superficies irregulares deslizantes,  humedas cubiertas de lodos, fangos, aguas estanacadas en riberas, costas, sistemas de acceso a mbarcaciones y dentro de las embarcaciones</t>
  </si>
  <si>
    <t>Caidas al mismo nivel o dsitinto nivel, caidas al agua Golpes, fracturas, contusiones, inmersion, ahogamiento</t>
  </si>
  <si>
    <t xml:space="preserve">Verificacion del entorno. Inspeccion de las condiciones de las embarcaciones ante de abordar. </t>
  </si>
  <si>
    <t>Botas pantaneras antideslizantes. Salva vidas</t>
  </si>
  <si>
    <t>Aguas residuales presentes en los cuerpos de agua, contacto   o salpicaduras de aguas residuales, organismos patógenos, Virus, baterias del grupo entérico</t>
  </si>
  <si>
    <t>nfermedades diarreicas, Disentería, Hepatitis A, Fiebre tifoidea, Poliomielitis</t>
  </si>
  <si>
    <t>Verificacion del entorno. Inspeccion de las condiciones de las embarcaciones ante de abordar. Normas de seguridad: no entrara en contacto con las aguas, evitar salpicaduras</t>
  </si>
  <si>
    <t>gafas de seguridad, guantes de nitrilo, mascarilla, botas pantaneras.</t>
  </si>
  <si>
    <t>gafas de seguridad</t>
  </si>
  <si>
    <t>Botas de seguridad, gafas de seguridad, pantalon, camisa</t>
  </si>
  <si>
    <t>Exposición a luz solar, reflejo de luz solar en ausperficie del agua</t>
  </si>
  <si>
    <t>gafas para exteriores,camisas mangas larga, gorras,</t>
  </si>
  <si>
    <t>Exposición a condiciones termohigrométricas (Temperatura ambiental, Humedad relativa y Velocidad del aire). Generado por situaciones naturales  del ambiente de trabajo externo</t>
  </si>
  <si>
    <t>Mantener hidratación disponible, pausas en la jornada laboral.</t>
  </si>
  <si>
    <t>Suministro de gafas para exteriores, gorras con protección en la nuca, camisas mangas largas.</t>
  </si>
  <si>
    <t>Riveras Cuerpos de agua</t>
  </si>
  <si>
    <t xml:space="preserve">Grupo PSMV (Planes de Saneamiento y manejo de vertimiento)
</t>
  </si>
  <si>
    <t xml:space="preserve"> 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t>
  </si>
  <si>
    <t xml:space="preserve">Inspeccion  de obras, PTAP, PTAR construciones y proyectos para la la elaboracion de conceptos tecnicos para el tramite de permisos de vertimiento.  </t>
  </si>
  <si>
    <t xml:space="preserve"> Fauna y flora acuática y terrestre.. Contacto directo o indirecto con fauna y flora acuatica (Peces con espinas punzantes o aguijones, puas, rayas, erizos, medusas) por medio de mordedura, picadura, laceracioens, cortes y en general ataque de animales. Presencia de flora acuatica urticante, corales. Insectos Voladores y animales (roedores, serpientes, insectos mosquitos, arañas, abejas, avispas, perros, otros mamiferos)</t>
  </si>
  <si>
    <t>Heridas, infecciones, intoxicación, Mordeduras, picaduras, punciones, reacciones alérgicas, adormecimientos y parálisis, fiebre, náuseas, vómito, sudoración Convulsiones, dificultad respiratoria, cabeza y náuseas  muerte. trasnmision de enfermedades contagiosas, infecciones, fienrea marilla, dengue, etc</t>
  </si>
  <si>
    <t>Capucha tipo safari / camisa / pantalon/gafas de seguridad / Botas de seguridad / Protccion piernas  / Traje fontanero</t>
  </si>
  <si>
    <t xml:space="preserve"> Desarrollo de comisiones, actividades en representacion de la corporacion, campañas, inspeccion y verificacion del recurso agua y suelo</t>
  </si>
  <si>
    <t>actividades en costas, riveras, causes de cuerpos de aguas</t>
  </si>
  <si>
    <t>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t>
  </si>
  <si>
    <t>PSMV: 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 CRIA: Labores de vigilancia y control. Decomiso de fauna y posterior liberación de especies. Inspeccion de vertimientos. Actividades en costas, riveras, causes de cuerpos de aguas</t>
  </si>
  <si>
    <t>Superficies irregulares deslizantes,  humedas cubiertas de lodos, fangos, aguas estanacadas en riberas, costas.</t>
  </si>
  <si>
    <t>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t>
  </si>
  <si>
    <t>Dermatosis, reacciones alérgicas, enfermedades infectocontagiosas.Enfermedades diarreicas, Disentería, Hepatitis A, Fiebre tifoidea, Poliomielitis</t>
  </si>
  <si>
    <t>Subdirectora, Porfesional Especializado</t>
  </si>
  <si>
    <t>Viveros / Compuertas / Terceros</t>
  </si>
  <si>
    <t>Actividades  externas. En instaklacioens de la Corporacion ( Viveros/ Compuertas Otras) e instalaciones de terceros</t>
  </si>
  <si>
    <t>Seguimiento y verificacion de procesos. Que se desarrollna en las instalaciones. Verificacion del estado de los viveros, compuertas. Visitas de representacion. Visita de instalaciones de terceros</t>
  </si>
  <si>
    <t xml:space="preserve">Presencia de animales en los alrededores. Contacto con seres vivos (insectos voladores roedores, serpientes, caballos, reptiles, osos, etc.) por medio de mordedura, picadura, rasgadura y en general ataque de animales </t>
  </si>
  <si>
    <t>Golpes, traumas, heridas, infecciones, intoxicación, Mordeduras, picaduras, punciones, reacciones alérgicas, muerte, Enfermedades como dengue, fiebre amariila, etc</t>
  </si>
  <si>
    <t>Labores de aseo general para mantener orden y aseo en las instalaciones de la Corporación. Fumigación y control de plagas. Conformación de brigadas de emergencia. . Retiro de elementos en desuso que pueden ser usados por los animales como madrigueras, corte de la vegetación</t>
  </si>
  <si>
    <t>Exposición a electricidad  por manipulación de equipos eléctricos conexion y desconexion de equipos (PC, impresora, cargadores, monitor, proyector, entre otros)</t>
  </si>
  <si>
    <t xml:space="preserve">Programa para el manejo del riesgo eléctrico
Desarrollo de programa de formación en Brigadas: Capacitación en uso de extintores. </t>
  </si>
  <si>
    <t>Superficies de trabajo (irregulares, deslizantes, con diferencia del nivel), condiciones de orden y aseo, (caídas de objeto).</t>
  </si>
  <si>
    <t>Caídas al mismo nivel, golpes, traumas, laceraciones.</t>
  </si>
  <si>
    <t>Cronograma de mantenimiento de recursos físicos</t>
  </si>
  <si>
    <t>Señalización de peligros en las instalaciones</t>
  </si>
  <si>
    <t xml:space="preserve">Suministro de botas de seguridad, </t>
  </si>
  <si>
    <t>Mantenimiento preventivo y correctivo de los vehiculos de la Corporación, infraestructura de Viveros</t>
  </si>
  <si>
    <t>Muro de contencion de ladera del canal. Nivelacion del terreno. (Repelon Vivero)</t>
  </si>
  <si>
    <t>Mantener hidratación disponible, pausas en la jornada laboral. Pausas, transporte climatizado, aire acondicionado</t>
  </si>
  <si>
    <t>Exposición a luz solar, ultravioleta y altas temperaturas</t>
  </si>
  <si>
    <t>Incendios forestales</t>
  </si>
  <si>
    <t>Incendios generados por calor ambiental. Sequias fenomeno del niño</t>
  </si>
  <si>
    <t>Queduras, asfixia, reacciones alergicas, Dinhalacion de gases, humos, temperaturas extermas calor, calor radiante quemaduras</t>
  </si>
  <si>
    <t xml:space="preserve">Plan de emergencia. Suspensión de las actividades ante el cnocimineto de incendios fuera de control, en areas externas, comuniccaion permanante y constante con otras autoridades y equipo de trabajo retiro inmediato de la zona </t>
  </si>
  <si>
    <t>mas carilla para material particulado</t>
  </si>
  <si>
    <t>Actos delictivos en las sedes u operaciones de la Corporación, terceros o durante el traslado del personal a  las instalaciones de la Corporación como protestas violentas, atentados, secuestro, hurto, vandalismo, terrorismo, entre otros.</t>
  </si>
  <si>
    <t xml:space="preserve">
Contratista de servicios de vigilancia.
Barrera perimetrales. Controles de acceso</t>
  </si>
  <si>
    <t>Actividades  externas. En instalacioens de la Corporacion e instalaciones de terceros</t>
  </si>
  <si>
    <t>Terremoto / Tsunami</t>
  </si>
  <si>
    <t>Sismo, terremotos, Tsunami</t>
  </si>
  <si>
    <t>Capacitación de Brigadas de emergencias. 
Ciclo de formación continuado y certificado
Plan de emergencia
Programas de mantenimiento de infraestructura</t>
  </si>
  <si>
    <t>Programa de manejo de Riesgo biologico. Normas de seguridad para salidas a campo.  Labores de aseo general para mantener orden y aseo en las instalaciones de la Corporación. Fumigación y control de plagas. Conformación de brigadas de emergencia. . Retiro de elementos en desuso que pueden ser usados por los animales como madrigueras, corte de la vegetación</t>
  </si>
  <si>
    <t>Plan de emergencia. Suspensión de las actividades en el area durante lluvias y posteriormente.Restriccion de acceso a areas con alerta de derrumbes o inestabilidad del terreno</t>
  </si>
  <si>
    <t>Educacion Ambiental, Sistemas integrados de gestion, Infaestructura</t>
  </si>
  <si>
    <t>EDU AMB: Actividades  externas. En instaklacioens de la Corporacion ( Viveros/ Compuertas Otras) e instalaciones de terceros / SGI: auditoria y inspeccion del SGI  actividades de implementacion / INFRA: Desarrollo de obras de adecuacion y mantenimiento de instalaciones</t>
  </si>
  <si>
    <t>EDU AMB: Desarrollo de campañas educativas y de sencibilizacion de la comunidad. / SGI: actividades de seguimiento, implementacion del sistema, capacitacion, obras e instalaciones, laborees de capacitacion etc //INFRA: Activiades de mantenimiento y servicios generales</t>
  </si>
  <si>
    <t>Profesional Especializado
Profesional Universitario
Técnico Operativo</t>
  </si>
  <si>
    <t>Derivados de origen vegetal</t>
  </si>
  <si>
    <t>Inhalación, contacto y consumo de Polvo vegetal, Polen, Madera, Esporas fúngicas, Micotoxinas, Sustancias antigénicas (antibióticos, polisacáridos) incluye además Musgos, Helechos, Semillas, Derivados de Vegetales</t>
  </si>
  <si>
    <t>Enfermedades gastrointestinales, Intoxicaciones, reacciones alérgicas, muerte</t>
  </si>
  <si>
    <t>Programa para el manejo de riesgo biológico</t>
  </si>
  <si>
    <t>Macroorganismos (Mordeduras, golpes, pisadas de animales, picadas , puncion, cortes etc., plantas, cotactos, cortes, puncion etc) Derivados de origen vegetal</t>
  </si>
  <si>
    <t>Presencia de animales en los alrededores. Contacto con seres vivos (roedores, serpientes, caballos, reptiles, osos, etc.) por medio de mordedura, picadura, rasgadura y en general ataque de animales  Contacto con directo con flora del entorno hojas, espinas, esporas de flora urticante, sencibilizante</t>
  </si>
  <si>
    <t>uso de drones para efectuar trabajos</t>
  </si>
  <si>
    <t>Restricion de acceso a zonas con vejetacion densa y alta, no ingresar solo a estas areas.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</si>
  <si>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Subdirectora de Gestion Ambiental</t>
  </si>
  <si>
    <t>Inhalación, contacto y consumo de Polvo vegetal, Polen, Madera, Esporas fúngicas, Micotoxinas, Sustancias antigénicas (antibióticos, polisacáridos) incluye además Musgos, Helechos, Semillas, Derivados de Vegetales. Contacto con directo con fLORa del entorno hojas, espinas, esporas de flora urticante, sencibilizante</t>
  </si>
  <si>
    <t>Programa para el manejo de riesgo biológico. Verificar en entorno. Restriccion de ingreso a zonas con vejetacion densa y alta, y nunca solos.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</si>
  <si>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Suministro de mascarilla, guantes, gafas de seguridad.
Suministro de calzado de seguridad. Botas Pantaneras. Uso de samisa manga larga, y pantalon jean</t>
  </si>
  <si>
    <t>Suministro de mascarilla, guantes, gafas de seguridad.
Suministro de calzado de seguridad</t>
  </si>
  <si>
    <t>Contratista de servicios de vigilancia.
Barrera perimetrales. Controles de acceso</t>
  </si>
  <si>
    <t>Aerea</t>
  </si>
  <si>
    <t>Traslado via aerea del personal en aeronaves.</t>
  </si>
  <si>
    <t>Desarrollo de comisiones, actividades en representacion de la corporacion, otras asiganadas</t>
  </si>
  <si>
    <t>Personal que visita instalaciones de terceros</t>
  </si>
  <si>
    <t xml:space="preserve">
Contratista de servicios de vigilancia.
Acompañamiento de organismos de apoyo externo cuando sea necesario (Policía, defensa civil, entre otros)</t>
  </si>
  <si>
    <t>Tormentas, tormentas electricas vientos huracanados</t>
  </si>
  <si>
    <t>Turbulencias, tormentas. Cambios en condiciones termo higrométricas (Temperatura ambiental, Humedad relativa y Velocidad del aire). Generado por situaciones naturales  o antrópicas. condiciones climatológicas adversas</t>
  </si>
  <si>
    <t>Accidentes aéreos, muertefracturas, contusiones, laceraciones,  golpes, machucones, muerte.</t>
  </si>
  <si>
    <t>Mantenimiento preventivo y correctivo de los vehiculos de la Corporación</t>
  </si>
  <si>
    <t>Capacitación en el marco del PESV a los conductores de los vehículos de la Corporación.
Contratación de una empresa que cumpla con todos los aspectos del PESV.</t>
  </si>
  <si>
    <t>Botas de seguridad, 
Impermeables</t>
  </si>
  <si>
    <t>Transporte  aéreos</t>
  </si>
  <si>
    <t>fallas mecanicas, tecnicas , humanas, turbulencias, tormentas. Desatención a las instrucciones de seguridad brindadas por parte de la tripulación de la aeronave. No usar cinturón de seguridad, no permanecer sentado cuando se indique, usar equipos celulares, entre otros Aeronaves en mal estado. Falta de capacitación de pilotos. Pilotos expuestos a largas jornadas de trabajo que conllevan agotamiento, falta de concentración.</t>
  </si>
  <si>
    <t>Diseño en implementación de SVE Psicosocial,  gestión del riesgo público, capacitación sobre cómo proceder en situaciones de riesgo público.Contratación de servicios de transporte aéreo con compañías legalmente conformadas y reguladas por las autoridades competentes.</t>
  </si>
  <si>
    <t>Viveros</t>
  </si>
  <si>
    <t>Actividades de fumigacion de instalaciones y areas externas de los viveros. Vivero Sibarco y Repelon</t>
  </si>
  <si>
    <t xml:space="preserve">Capacitación de Brigadas de emergencias. Programa de manejo seguro de productos químicos. Programa para el  manejo seguro de productos químicos
Control de productos quimicos, conocimineto de hojas de seguridad
Fumigaciones programadas viernes o sabados antes de fines de semana, puentes, festivos con el objeto de garantizar que los euimicos e disipen y no exista afectacion residual.
Limpieza de superficies antes del inicio de la siguiente jornada laboral 
Recomendaciones de guardasr en lugares cerrados, gabetas, estantes, locker los elementos e insumos de trabajo.
La instalacion de cebo se efectua en lugares de poca movilizacion, ricones, los cebos se instalan en cajas o capsulas para limitar el contacto accidental de los trabajadores
Certificado de fumigadores. Se efectua la fumigacion con producto preparados, no se efectua mezclas en la corporacion. Contratista de fumigacion se cmabia de ropa y lava sus manos y cara despues de terminar el proceso de fumigacion de las  instalaciones.
Control de productos quimicos, conocimineto de hojas de seguridad
Control de contratistas. Slicitud de requisiros en SST </t>
  </si>
  <si>
    <t>Uso traje de proteccion salpicadurass, guantes de nitrilo, proteccion respiratorio, mascarilla con filtros,full face, botas pantaneras</t>
  </si>
  <si>
    <t xml:space="preserve">Pausas de trabajo. Tralado de cargas efectuado por perosnal masculino max 20 kg
Control de contratistas. Slicitud de requisiros en SST </t>
  </si>
  <si>
    <t>Mantenimiento de las condiciones de orden y aseo en los puestos de trabajo. Reconocimiento previo del area de trabajo.</t>
  </si>
  <si>
    <t>Superficies de trabajo (irregulares, deslizantes, con diferencia del nivel), condiciones de orden y aseo. Terreno suelto, arenoso, derrumbes, fosos</t>
  </si>
  <si>
    <t>Muro de contencion. (Repelon)</t>
  </si>
  <si>
    <t>Limpieza de areas de transito.Programa de mantenimiento. Evaluacion de estado del terreno,por perosnal calificado.</t>
  </si>
  <si>
    <t xml:space="preserve">botas de seguridad, guantes y gafas de seguridad. Impermeables.
</t>
  </si>
  <si>
    <t>Exposición a electricidad estática por manipulación de equipos eléctricos conexion y desconexion de equipos herramientas eléctricos, interruptores, extensiones electricas, conexión y desconexion de equipos</t>
  </si>
  <si>
    <t>Cronograma de mantenimiento de recursos físicos. Instalaciones electricas
Cronograma de mantenimiento de equipos gestionado por el proceso Gestión de sistemas.</t>
  </si>
  <si>
    <t>Programa para el manejo del riesgo eléctrico
Señalización de zonas de riesgo eléctrico
Desarrollo de programa de formación en Brigadas: Capacitación en uso de extintores. 
Brigadas de emergenciasCronograma de Mantenimiento de Equipos gestionado por Gestión de sistemas</t>
  </si>
  <si>
    <t>Suministro de mascarilla, guantes, gafas de seguridad. Calzado de seguridad a personal masculino de servicios generales</t>
  </si>
  <si>
    <t>Programa de manejo de Riesgo biologico. Normas de seguridad para salidas a campo.  Seguimiento a la recuperación del personal que haya sufrido mordeduras o picaduras. 
Capacitación del personal en primeros auxilios.
Retiro de elementos en desuso que pueden ser usados por los animales como madrigueras, corte de la vegetación, 
 Fumigacion</t>
  </si>
  <si>
    <t>Suministro de guantes, calzado de seguridad, gafas de seguridad al personal masculino de servicios generales.</t>
  </si>
  <si>
    <t>Mantenimiento de Jardines, siembra, poda, limpieza  y adecuacion de jardines y servicios generales</t>
  </si>
  <si>
    <t>Actividades operativas dentro de las instalaciones de la Corporación. Actividades de aseo y servicios generales. Tareas de jardinería. Vivero Sibarco y Repelon</t>
  </si>
  <si>
    <t>Manipulación de cargas, equipos, materiales de trabajo</t>
  </si>
  <si>
    <t>Programa para el manejo del riesgo musco esquelético</t>
  </si>
  <si>
    <t>Mantenimientos preventivos, correctivos y mejoras a los equipos de la operacion, equipos eléctricos, mecanicos,  de telecomunicaciones y a la infraestructura asignada a la corporacion</t>
  </si>
  <si>
    <t xml:space="preserve">Manejo de contratistas. ATS Programa para el manejo del riesgo mecánico. Inspeccion preoperacional de la herramienta o equipo
</t>
  </si>
  <si>
    <t>Manejo de contratistas. Pausas de trabajo. Tralado de cargas efectuado por perosnal masculino max 20 kg, entre dos personas.</t>
  </si>
  <si>
    <t xml:space="preserve">Manejo de contratistas. ATS de la actividad. </t>
  </si>
  <si>
    <t xml:space="preserve">Manejo de contratistas. Capacitación de Brigadas de emergencias. Programa de manejo seguro de productos químicos. Programa para el  manejo seguro de productos químicos. Rotuñacion de quimicos, uso de FDS, Almacenamiento según criterios de compatibilidad
Control de productos quimicos, conocimineto de hojas de seguridad
Control de contratistas. Soicitud de requisiros en SST </t>
  </si>
  <si>
    <t>Contacto directo o indirecto con seres vivos (insectos, voladores roedores, serpientes, caballos, reptiles, osos, arañas, anilames ponzoñosos etc.) por medio de mordedura, picadura, rasgadura y en general ataque de animales. Contacto con plantas.</t>
  </si>
  <si>
    <t>Manejo de contratistas.  Programa para el manejo del riesgo eléctrico
Señalización de zonas de riesgo eléctrico
Desarrollo de programa de formación en Brigadas: Capacitación en uso de extintores. 
Brigadas de emergenciasCronograma de Mantenimiento de Equipos gestionado por Gestión de sistemas
ATS. 
Administracion de contratistas. Requistos en SST para el desarrollo de la tarea. Comperencis del personal que efectua mantenimiento electrico (CONTE), de acuerdo a la actividad a realizar</t>
  </si>
  <si>
    <t>Guarda de seguridad</t>
  </si>
  <si>
    <t>Delincuencia del entorno</t>
  </si>
  <si>
    <t>Heridas, golpes, muerte, fatiga, estrés, disminución de la destreza y precisión. Contagio por virus. Estados de ansiedad y/o depresión y trastornos del aparato digestivo.</t>
  </si>
  <si>
    <t>. Vigilancia Privada,Apoyo policia, Comunicación con centro de control empresa  de vigilancia.</t>
  </si>
  <si>
    <t>Postura prolongada de pie, actividades de vigilancia</t>
  </si>
  <si>
    <t>Programa para el manejo de riesgo musculoesquelético.
Pausas Activas.</t>
  </si>
  <si>
    <t>Tenencia y porte de armas de fuego. Uso de armas de fuego</t>
  </si>
  <si>
    <t>Celebración de contrato con empresa de vigilancia legalmente constituida.certificado de aptitud psicofísica para la tenencia y porte de armas de fuego.</t>
  </si>
  <si>
    <t>Deficientes condiciones de orden y aseo, distribucion de las areas.</t>
  </si>
  <si>
    <t>Mantenimiento de las condiciones de orden y aseo en los puestos de trabajo</t>
  </si>
  <si>
    <t>Botas antidezlizantes</t>
  </si>
  <si>
    <t>Suministro de mascarilla, guantes, gafas de seguridad.
calzado de seguridad</t>
  </si>
  <si>
    <t xml:space="preserve"> poda de maleza, verificacion del entorno y area de trabajo</t>
  </si>
  <si>
    <t>Suministro de mascarilla, guantes, gafas de seguridad.
Calzado de seguridad</t>
  </si>
  <si>
    <t xml:space="preserve"> Fauna acuática.Contacto directo o indirecto con seres vivos (insectos voladores roedores, serpientes, caballos, reptiles, osos, arañas, anilames ponzoñosos etc.) por medio de mordedura, picadura, rasgadura y en general ataque de animales </t>
  </si>
  <si>
    <t xml:space="preserve">Suministro de mascarilla, guantes, gafas de seguridad.
Suministro de calzado de seguridad </t>
  </si>
  <si>
    <t>De Recreacion, capacitacion, deportuvo, cultural</t>
  </si>
  <si>
    <t>Actividades de capacitacion, formacion y entrenamiento. Actividades  recreativas deportivas y culturales en instlaciones propias y de terceros</t>
  </si>
  <si>
    <t xml:space="preserve">Desarrollo de campeonatos deportivos, actividades de acondicionamiento fisico (Futbol, Boley ball, yoga, gimnacio, rumbaterapia, senderismo etc) desarrollo de paseos, actividades de integracion, bienestar y capacitacion, entrenamientos, formacion </t>
  </si>
  <si>
    <t xml:space="preserve">Contacto directo o indirecto con seres vivos (roedores, serpientes, caballos, reptiles, osos, arañas, anilames ponzoñosos etc.) por medio de mordedura, picadura, rasgadura y en general ataque de animales </t>
  </si>
  <si>
    <t>Programa de Riesgo Biologico. Plan de emergencias, canales de comunicacion, disponibilidad de vehiculos para traslado de lesionados a clinicas. Normas de seguridad para el desarrollode actividdaes recreativas, deportivas y culturales:
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Previo al evento, activiaddes de acondicionamiento, calistenia.</t>
  </si>
  <si>
    <t>Uso de Elementos de acuerdo a la actividad a desarrollar</t>
  </si>
  <si>
    <t>Presencia de superficies irregulares, resbalosas, inestables, escalaeras, desniveles.Escalones, escaleras, estado de orden y aseo del lugar.</t>
  </si>
  <si>
    <t>Golpes, heridas laceraciones golpes</t>
  </si>
  <si>
    <t>Alimentos y bebidas en mal estado, descomposicion o contaminados. Fallas en la preparacion y /o manipulacion inadecuada.fallas. Utencilios como cubiertos o vasos sin la debida limpieza.</t>
  </si>
  <si>
    <t>intoxicaciones, gastroenteritis</t>
  </si>
  <si>
    <t xml:space="preserve">Actividades recretiva, cultural. Manipulación de cargas, correr, saltar. Deportes de impacto. </t>
  </si>
  <si>
    <t>Desordenes de trauma acumulativo, lesiones del sistema músculo esquelético. Golpes, caidas, laceraciones.</t>
  </si>
  <si>
    <t xml:space="preserve">Atrapamiento. Entre personas, deportes de contacto, golpes con objetos moviles, particulas proyectiles
</t>
  </si>
  <si>
    <t>Golpes, atrapamientos, contusiones</t>
  </si>
  <si>
    <t>Caída de estantería, golpes, atrapamientos, contusiones.</t>
  </si>
  <si>
    <t xml:space="preserve">
Presencia de muebles , estructuras, elementos de las instalaciones, infraestructura o inmuebles que entren en contacto con las personas, presencai de supercies calientes
</t>
  </si>
  <si>
    <t>Golpes, atrapamientos, contusiones. Laceraciones, cortadas</t>
  </si>
  <si>
    <t>Compuertas</t>
  </si>
  <si>
    <t>planificación y ordenamiento territorial, (Supervisión de Obras Cuencas Hidrográficas)</t>
  </si>
  <si>
    <t>operación de compuertas en manati, villa rosa y palmar de varela</t>
  </si>
  <si>
    <t>operación del sistema de compuertas que regulan nivles del Embalse del Guájaro. Control de niveles, paso de agua  desde el  canal de Dique hasta el embalse.</t>
  </si>
  <si>
    <t>Operador compuertas</t>
  </si>
  <si>
    <t>Golpes, descargas electricas, heridas, inmersion, muerte.</t>
  </si>
  <si>
    <t>Mantenimiento preventivo y correctivo de los equipos de movimineto e izaje de compuertas e infraestructura completa.</t>
  </si>
  <si>
    <t xml:space="preserve">Plan de emergencia. Suspensión de las actividades ante cambios en el estado del tiempo, presencia de tormentas en las inmediaciones de las cmpuertas  Plan de emergencia. comunicaciones. Presencia de personal militar (ejercito) en el area. </t>
  </si>
  <si>
    <t>Manipulación de cargas, equipos, materiales de trabajo. Traslado de equipos de trabajo</t>
  </si>
  <si>
    <t>Programa para el manejo del riesgo musco esquelético. Levantamiento de equipos con ayuda menual y mecanica</t>
  </si>
  <si>
    <t xml:space="preserve">Suministro de gafas para exteriores, gorras con protección en la nuca, camisas mangas largas. </t>
  </si>
  <si>
    <t>Superficies de trabajo (irregulares, deslizantes, con diferencia del nivel), condiciones de orden y aseo</t>
  </si>
  <si>
    <t>Limpieza de areas de transito, pasillo</t>
  </si>
  <si>
    <t>Líquidos y vapores</t>
  </si>
  <si>
    <t>Exposición o manipulación de productos químicos en la operación de los equipos de respaldo. Combustible planlta electrica, aceites.</t>
  </si>
  <si>
    <t>Programa de manejo de quimicos Capacitación de Brigadas de emergencias. Programa de manejo seguro de productos químicos. Programa para el  manejo seguro de productos químicos</t>
  </si>
  <si>
    <t>Cronograma de mantenimiento de recursos físicos. Instalaciones electricas</t>
  </si>
  <si>
    <t xml:space="preserve">Programa para el manejo del riesgo eléctrico
Señalización de zonas de riesgo eléctrico
Desarrollo de programa de formación en Brigadas. Capacitación en uso de extintores. </t>
  </si>
  <si>
    <t xml:space="preserve">Guantes, gafas de seguridad.
calzado de seguridad </t>
  </si>
  <si>
    <t>Programa de manejo de Riesgo biologico. Normas de seguridad para salidas a campo.  Plan de emergencias, canales de comunicacion, disponibilidad de vehiculos para traslado de lesionados a clinicas. Seguimiento a la recuperación del personal que haya sufrido mordeduras o picaduras. 
Seguimiento a la recuperación del personal que haya sufrido mordeduras o picaduras. 
Capacitación del personal en primeros auxilios.
Retiro de elementos en desuso que pueden ser usados por los animales como madrigueras, corte de la vegetación, 
 Fumigacion</t>
  </si>
  <si>
    <t>Mantenimineto de compuertas, sietma de elevacion mecanico de compuertas. Mantenimineto preventivo de eslingas, estrobos, mecanismos de elevacion motores.</t>
  </si>
  <si>
    <t>Manejo de equipos mecanicos, electricos, motores de c adena sin guardas. Partes deterioradas</t>
  </si>
  <si>
    <t>atrapamientos, amputaciones Golpes, traumas, laceraciones, punciones</t>
  </si>
  <si>
    <t>Actos delictivos  durante las visitas cometidos por terceros como protestas violentas, atentados, secuestro, hurto, vandalismo, terrorismo, entre otros.</t>
  </si>
  <si>
    <t>Presencia permanante del ejerciro dentro de las instalaciones de las compuertas en manati acompañamiento en las actividades</t>
  </si>
  <si>
    <t>Recibo de personal propio y visitante a las instalaciones de la Corporación. Interaccion con la comunidad. Presencia del ejercito dentro de las instlacaiones de laa compuertas</t>
  </si>
  <si>
    <t xml:space="preserve">
Presencia permanante del ejerciro dentro de las instalaciones de las compuertas en manati acompañamiento en las actividades</t>
  </si>
  <si>
    <t>Colapso de estructuras, golpes, poli traumas.</t>
  </si>
  <si>
    <t>Trabajos realizados en riberas de rios, lagunas, riberas, playas  y cuerpos de cuerpos de agua en general. Caida a cuerpos de agua, inmersion. Inspeccion de las instlaciones.</t>
  </si>
  <si>
    <t>Inmersión. Caída a cuerpos de agua.Ahogamiento, muerte.</t>
  </si>
  <si>
    <t>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t>
  </si>
  <si>
    <t>Suministro de botas pantaneras, guantes. Impermeables, gafas de seguridad
Uso de chalecos salvavidas.
Uso de equipos de protección y restricción.</t>
  </si>
  <si>
    <t>Desatención de instrucciones de seguridad brindadas por  para realizar labores en las instalaciones</t>
  </si>
  <si>
    <t>Fracturas, contusiones, laceraciones,  golpes, machucones, muerte.</t>
  </si>
  <si>
    <t>Intervencion de verificacion del entorno de trabajo. Capacitaciones sobre autocuidado.  Capacitacion en auticuidado, vistas de inspeccion</t>
  </si>
  <si>
    <t>Mantenimientos preventivos, correctivos y mejoras a la infrestructura y equipos, para la operación de compuertas en manati, villa rosa y palmar de varela</t>
  </si>
  <si>
    <t>Plan de emergencia. Suspensión de las actividades en el area durante lluvias y posteriormente. Cierre del camino posterior al caño. Cambio de la ubicación de la motobomba al vivero, ubicacion dentro del vivero. DElimitacin de areas. Restriccion de aceso a areas con riesgo de colapso</t>
  </si>
  <si>
    <t>Contacto directo o indirecto con seres vivos (roedores,insectos voladores, serpientes, caballos, reptiles, osos, arañas, anilames ponzoñosos etc.) por medio de mordedura, picadura, rasgadura y en general ataque de animales. Contacto con plantas.</t>
  </si>
  <si>
    <t>Golpes, traumas, heridas, infecciones, intoxicación, Mordeduras, picaduras, punciones, reacciones alérgicas, muerte. nfermedades como dengue, fiebre amariila, etc</t>
  </si>
  <si>
    <t>Programa de manejo de Riesgo biologico. Normas de seguridad para salidas a campo.  Plan de emergencias, canales de comunicacion, disponibilidad de vehiculos para traslado de lesionados a clinicas. D. seguimiento a la recuperación del personal que haya sufrido mordeduras o picaduras. 
Seguimiento a la recuperación del personal que haya sufrido mordeduras o picaduras. 
Capacitación del personal en primeros auxilios.
Retiro de elementos en desuso que pueden ser usados por los animales como madrigueras, corte de la vegetación, 
 Fumigacion</t>
  </si>
  <si>
    <t>Grupo CRIA</t>
  </si>
  <si>
    <t>Labores de vigilancia y control. Decomiso de fauna y posterior liberación de especies.  Actividades en costas, riveras, causes de cuerpos de aguas</t>
  </si>
  <si>
    <t>Desarrollo de actividades de vigilancia y control, decomiso de fauna: Manipulación de los animales, reducirlos, amarrarlos hasta ingresarlos a jaulas y guacales. manipulacion de flora</t>
  </si>
  <si>
    <t>Técnicos operativo</t>
  </si>
  <si>
    <t>Por Manipulacion de animales: Inhalación, contacto y consumo de pelos, plumas, excrementos, sustancias antigénicas (enzima, proteínas), larvas de invertebrados</t>
  </si>
  <si>
    <t>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</si>
  <si>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Guantes tipo ingeniero, guantes resistentes a cortes, gafas de seguridad, casco, botas de seguridad, botas pantanaeras, impermeables, proteccion en piernas para mordeduras de serpienetes, traje fontanero</t>
  </si>
  <si>
    <t>Incluir en SVE Riesgo Biologico</t>
  </si>
  <si>
    <t xml:space="preserve">Entrega de kit equipos de seguridad para captura de animales y transporte de los mismos. Adquision de ganchos herpetogologicos de diferentes tamaños 
Entrega de EPP dotacion para cada miembro del Grupo.
</t>
  </si>
  <si>
    <t>Mecanico</t>
  </si>
  <si>
    <t>Uso de herremientas de corte, (tijeras, cuchillos de seguridad) de zunchos o presintos de bolsas  de transporrte de animales. Manipulacion de equipos de sujecion de animales, ganchos etc, manioulacion de elementos de captura y transporte de animales.</t>
  </si>
  <si>
    <t>golpes, atrapamientos, laceraciones</t>
  </si>
  <si>
    <t>Inspeccion de equipos de captura y transporte de animales. Capacitación en manejo de fauna y flora. Normas de seguridad para salidas a campo (Comison). Personal competente para el manejo de animales y control de fauna.</t>
  </si>
  <si>
    <t>Guantes tipo ing, guantes resistentes a cortes</t>
  </si>
  <si>
    <t>Actos delictivos  durante el edsarrollo de las tareas,  cometidos por terceros como protestas violentas, atentados, secuestro, hurto, vandalismo, terrorismo, entre otros.</t>
  </si>
  <si>
    <t>Heridas, golpes, muerte Fatiga, estrés, disminución de la destreza y precisión. Estados de ansiedad y/o depresión y trastornos del aparato digestivo.</t>
  </si>
  <si>
    <t xml:space="preserve"> Procedimiento efectuado con el acompañamiento de organismos de apoyo externo cuando sea necesario (Policía, defensa civil, entre otros)</t>
  </si>
  <si>
    <t>Suministro de  Impermeables y botas pantaneras.</t>
  </si>
  <si>
    <t xml:space="preserve">Gorras, Suministro de gafas para exteriores, gorras con protección en la nuca, camisas mangas largas. </t>
  </si>
  <si>
    <t>Gorras, Suministro de gafas para exteriores, gorras con protección en la nuca, camisas mangas largas.</t>
  </si>
  <si>
    <t xml:space="preserve">Plan de emergencia. Suspensión de las actividades ante cambios en el estado del tiempo, presencia de tormentas en las inmediaciones  Plan de emergencia. comunicaciones. </t>
  </si>
  <si>
    <t>Condiciones de la tarea (carga mental, contenido de la tarea, demandas, emocionales, sistemas de control, definición de roles, monotonía, etc.).</t>
  </si>
  <si>
    <t>Actividades efectuadas durante el dia de trabajo, alta demanda de trabajo, tiempos prolongados de traslados  entre areas don de se efectuan las actividades</t>
  </si>
  <si>
    <t>Stress, fatiga, desconcentracin.</t>
  </si>
  <si>
    <t>SVE Psicosocial. Actividades de bienestar. Rotación de turnos.</t>
  </si>
  <si>
    <t>Programa de manejo de Riesgo biologico. Normas de seguridad para salidas a campo.  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</si>
  <si>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Golpes, traumas, heridas, infecciones, intoxicación, muerte</t>
  </si>
  <si>
    <t xml:space="preserve">Entrega de kit equipos de seguridad para captura de animales y transporte de los mismos. Adquision de ganchos herpetogologicos de diferentes tamaños y pedigas
</t>
  </si>
  <si>
    <t xml:space="preserve">Entrega de kit equipos de seguridad p botiquines. Adquision de perdigas de diferentes tamaños </t>
  </si>
  <si>
    <t>Traslado y manipulacion de cargas  durante decomisos, elementos herramientas, equipos de trabajo, fauna, flora entre otros.</t>
  </si>
  <si>
    <t>SVE Biomecanico. Pausas activas capacitacion, capacitacion y sencibilizacion para el traslado de elementos pesados. Descansos: actividad de campo y actividad de oficina. Labores de traslado de peso efectuado en minimo dos personas. Evaluaciones medicas ocupacionales, interevencion de casos.</t>
  </si>
  <si>
    <t>Uso de herremientas de corte, (tijeras, cuchillos de seguridad) de zunchos o presintos de bolsas  de transporrte de animales. Manipulacion de equipos de sujecion de animales, ganchos etc, manioulacion de elementos de captura y transporte de animales. Manipulacion de elementos decomisados cortantes o filosos.</t>
  </si>
  <si>
    <t>Inspeccion de equipos de captura y transporte de animales. Capacitación en manejo de fauna y flora. Normas de seguridad para salidas a campo (Comison). Personal competente para el manejo de animales y control de fauna.Mantenimiento de equipos</t>
  </si>
  <si>
    <t>Guantes tipo ing, guantes resistentes a cortes, gafas de seguridad</t>
  </si>
  <si>
    <t>Proyeccion de particulas producto de la manipulacion de equipos, herramientas y elementos de trabajo.</t>
  </si>
  <si>
    <t>laceraciones en ojos y piel</t>
  </si>
  <si>
    <t xml:space="preserve">Exteriores, Terreno deslizante, irregular arenoso, inestable. </t>
  </si>
  <si>
    <t>caidas, golpes, paspones, cortadas, fracturas, esguinces</t>
  </si>
  <si>
    <t>Inspeccion preoperacion del area de trabajo. Normas de seguridad para salidas a campo.</t>
  </si>
  <si>
    <t xml:space="preserve">Botas antideslizantes, casco, guantes, pantalon largo jean, </t>
  </si>
  <si>
    <t>Fauna y flora terestre. Contacto con seres vivos (voladores, roedores, serpientes, caballos, reptiles, osos, etc.) por medio de mordedura, picadura (animales ponzoñosos, aracnidos etc), rasgadura y en general ataque de animales. Contacto con directo con flora del entorno hojas, espinas, esporas de fauna urticante, sencibilizante</t>
  </si>
  <si>
    <t>Golpes, traumas, heridas, infecciones, intoxicación, muerte. Reacciones alergicas: Enrojecimiento, Picazón, Hinchazón, Ampollas, Dificultad para respirar. Enfermedades como dengue, fiebre amariila, etc</t>
  </si>
  <si>
    <t>Programa de manejo de Riesgo biologico. Normas de seguridad para salidas a campo.  Restricion de acceso a zonas con vejetacion densa y alta, no ingresar solo a estas areas.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</si>
  <si>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X</t>
  </si>
  <si>
    <t>Capacitación de Brigadas de emergencias. 
Ciclo de formación continuado y certificado efectuado con la Cruz Roja.
Plan de emergencia</t>
  </si>
  <si>
    <t>Alteraciones de la piel, deshidratación, alteración en algunos tejidos blandos (ojos).</t>
  </si>
  <si>
    <t>Mantener hidratación disponible. Uso de protector solar.</t>
  </si>
  <si>
    <t>uso de gafas para exteriores, gorras con protección en la nuca, manguillas o camisas mangas largas.</t>
  </si>
  <si>
    <t>Guantes tipo ingeniero, gafas de seguridad,  botas de seguridad, mascarilla N95</t>
  </si>
  <si>
    <t xml:space="preserve">atrapamiento. Contacto con superficies, astillas de la madera </t>
  </si>
  <si>
    <t>Heridas, laceraciones</t>
  </si>
  <si>
    <t>Inspeccion de equipos de captura y transporte de animales y flora. Capacitación en manejo de fauna y flora. Normas de seguridad para salidas a campo (Comison). Personal competente para el manejo de animales y control de fauna.Mantenimiento de equipos</t>
  </si>
  <si>
    <t>Desarrollo de SVE Psicosocial. Implementacion d las baterias de edicion del riesgo psicosocial, implementacion del plan de accion, según los niveles de riesgo y areas afeactadas. Desarrollo de activiades de bienestar, trabajo en equipo, tecnicas de relajacion, rumbaterapias.</t>
  </si>
  <si>
    <t xml:space="preserve">Particulas de carbon </t>
  </si>
  <si>
    <t>afectaciones respiratorias</t>
  </si>
  <si>
    <t>Respirador N 95</t>
  </si>
  <si>
    <t>Gases y vapores</t>
  </si>
  <si>
    <t>productos decomizados, Principales fuentes generadoras: Monóxido de carbono, Dióxido de azufre, Óxidos de nitrógeno, Cloro y sus derivados, Amoníaco, Cianuros Plomo, Mercurio.</t>
  </si>
  <si>
    <t>Cefaleas, temblores, falta de coordinación, náuseas, vómitos, somnolencia, acufenos, parálisis, edema cutáneo, neuritis periférica, déficit cognitivos, alteraciones psiquiátricas, diabetes, hipertiroidismo, edema pulmonar, queratitis, dificultad respiratorio, irritación de vías respiratorias, ojos, piel y tracto gastrointestinal, quemaduras.</t>
  </si>
  <si>
    <t xml:space="preserve">Guantes tipo Ingeniero, mascarilla para gaeses y vapores organicos, traje tivek o delantal tivek, botas pantaneras, </t>
  </si>
  <si>
    <t>Capacitacion de Brigadas de emergencias. Ciclo de formacion continuado y certificado efectuado con la Cruz Roja</t>
  </si>
  <si>
    <t>Líquidos y Nieblas</t>
  </si>
  <si>
    <t xml:space="preserve">productos liquidos decomizados, acidos, bases pinturas, solventes, etc. </t>
  </si>
  <si>
    <t>Quemaduras, Trastornos inespecíficos del sistema nervioso, daño auditivo, daño respiratorio, daño hepático, daño renal, daño dermatológico, cáncer y muerte.</t>
  </si>
  <si>
    <t>productos  particulados decomizados</t>
  </si>
  <si>
    <t>Pisos, condiciones del terreno. Irregularidades de las superficies y pisos, terreno, deslizante, humedo, arenoso.</t>
  </si>
  <si>
    <t>caidas al mismo nivel, golpes, heridas fracturas</t>
  </si>
  <si>
    <t>Inspección pre operacional del área. Verificar de las condiciones del área como parte de la planificación de los trabajos.</t>
  </si>
  <si>
    <t>Botas de seguridad, suela antideslizante, botas pantaneras.</t>
  </si>
  <si>
    <t>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t>
  </si>
  <si>
    <t>Programa de manejo de Riesgo biologico. Normas de seguridad para salidas a campo.  Plan de emergencias, canales de comunicacion, disponibilidad de vehiculos para traslado de lesionados a clinicas. Diseño e implementación de programa de  para el riesgo Biológico. seguimiento a la recuperación del personal que haya sufrido mordeduras o picaduras. Normas  de seguridad para salida a comsion
Programa para el manejo del riesgo biológico
Seguimiento a la recuperación del personal que haya sufrido mordeduras o picaduras. 
Capacitación del personal en primeros auxilios.</t>
  </si>
  <si>
    <t>Tormentras vientos huracanados, inundaciones</t>
  </si>
  <si>
    <t>refriados, golpes, traumas</t>
  </si>
  <si>
    <t>Plan de emergencia, cadena de llamados, equipos de comunicación disponibles. En caso de lluvias torrenciales, vendavales, inundaciones, el personal debe permanecer en las áreas rurales y no desplazarse por carreteras hasta que se normalice la situación.</t>
  </si>
  <si>
    <t>suministro de Indumentarias propias para afrontar cambios climáticos, impermeables, botas pantaneras</t>
  </si>
  <si>
    <t>hongos, baterias, fungales, Virus</t>
  </si>
  <si>
    <t>Inpeccion de vertimientos. vertimientos aguas estancadas en descomposicion, bacterias, hongos. Aguas residuales  contacto   o salpicaduras de aguas residuales, organismos patógenos, Virus, baterias del grupo entérico</t>
  </si>
  <si>
    <t>gafas de seguridad, guantes de nitrilo, mascarilla, botas pantaneras / Botas de seguridad traje o bata tivek</t>
  </si>
  <si>
    <t>Dermatosis, reacciones alérgicas, enfermedades infectocontagiosas.</t>
  </si>
  <si>
    <t>Diseño e implementación de programa de Vigilancia para el riesgo Biológico.</t>
  </si>
  <si>
    <t>Uso de guantes, mascarilla</t>
  </si>
  <si>
    <t>Agropecuario. Granjas ( avicola, porcicola, piscicola etc) y Turistico (Playas)</t>
  </si>
  <si>
    <t>Control, seguimiento y evaluación ambiental de las actividades productivas y turísticas.Supervisa el cumplimiento de la normatividad ambiental vigente, verifica los permisos y licencias otorgadas (como vertimientos, emisiones y uso de agua), y evalúa los impactos ambientales generados por estas actividades</t>
  </si>
  <si>
    <t>Acompañamiento técnico para garantizar la sostenibilidad de los sectores agropecuario y turístico en armonía con el entorno natural.</t>
  </si>
  <si>
    <t xml:space="preserve">Rellenos sanitarios </t>
  </si>
  <si>
    <t>Grupo Rellenos Sanitarios</t>
  </si>
  <si>
    <t>Visitas de Evaluacion, control  y seguimiento tecnico de permisos de uso de los rellenos sanitarios. Inspección de Basureros a cielo abierto o rellenos sanitarios, pozas sépticas.</t>
  </si>
  <si>
    <t xml:space="preserve">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
Puerto Rico (Baranoa) y Relleno Sanitario los Pocitos (Galapa). </t>
  </si>
  <si>
    <t>microorganismos aerobios como bacterias, hongos, virus presentes en el proceso de  descomposicion de la basuras. Residios solidos, basuras, vertimientos, aguas estancadas, fangos. Contaminación con residuos, aguas servidas, residuales, Fangos.</t>
  </si>
  <si>
    <t xml:space="preserve"> enfermedades virales, alergias o enfermedades de tipo zoonótico . Enfermedades infectocontagiosas.</t>
  </si>
  <si>
    <t>botas pantaneras, gafas de seguridad, guantes de nitrilo, respirador con filtro para geses organicos e inorganicos con prefiltro N95</t>
  </si>
  <si>
    <t>Enfermedades infecto-contagiosas</t>
  </si>
  <si>
    <t>Situaciones de violencia que atrenta  contra la seguridad física de las personas por violencia generada desde terceros por amotinamiento, protestas</t>
  </si>
  <si>
    <t xml:space="preserve">Normas de seguridad para salir a comisiones </t>
  </si>
  <si>
    <t>Botas antideslizantes, casco</t>
  </si>
  <si>
    <t>lIquidos,  vapoes, gases, particulas</t>
  </si>
  <si>
    <t>Vapores y gases derivados de la desconsposicion de las basuras ( Metano, CO2, CO, Hidrogeno) y material particulado presente en el relleno. Liquidos: lixiviados. Particulas</t>
  </si>
  <si>
    <t>enfermedades respiratorias, alergias, dermatitis</t>
  </si>
  <si>
    <t>Normas de seguridad para salidas a campo. Lavado de manos y desinfeccion posterior a visitas. Areas externas, no existe acumilacion de productos</t>
  </si>
  <si>
    <t>Irritacion en la piel, Resequedad en la piel, picazon, dermatitis de contacto.</t>
  </si>
  <si>
    <t>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t>
  </si>
  <si>
    <t>Golpes, traumas, heridas, infecciones, intoxicación, muerte. Reacciones alergicas: Enrojecimiento, Picazón, Hinchazón, Ampollas, Dificultad para respirar, Enfermedades como dengue, fiebre amariila, etc</t>
  </si>
  <si>
    <t>Programa de manejo de Riesgo biologico. Normas de seguridad para salidas a campo.   Programa de manejo de Riesgo biologico. Normas de seguridad para salidas a campo.  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</si>
  <si>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botas pantaneras, guantes de nitrilo, gafas de seguridad, mascarilla N95</t>
  </si>
  <si>
    <t>Plan de emergencia. Suspensión de las actividades ante cambios en el estado del tiempo, presencia de tormentas en las inmediaciones.Sistema de comunicación.</t>
  </si>
  <si>
    <t>Industria, Estaciones de servicio, comercio</t>
  </si>
  <si>
    <t>Grupo Industria</t>
  </si>
  <si>
    <t>Visitas de Evaluacion, control  y seguimiento tecnico de permisos y cumplimiento de la normativa ambiental</t>
  </si>
  <si>
    <t>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t>
  </si>
  <si>
    <t>Profesional Especializado, Profesional Universitario</t>
  </si>
  <si>
    <t>Fauna y flora terestre. seres vivos (Insectos voladores, roedores, serpientes, caballos, reptiles, osos, etc.) por medio de mordedura, picadura (animales ponzoñosos, aracnidos etc), rasgadura y en general ataque de animales. Contacto con directo con fauna del entorno hojas, espinas, esporas de fauna urticante, sencibilizante</t>
  </si>
  <si>
    <t>Programa de manejo de Riesgo biologico. Normas de seguridad para salidas a campo.   Programa de manejo de Riesgo biologico. Normas de seguridad para salidas a campo.   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Seguimiento a la recuperación del personal que haya sufrido mordeduras o picaduras. 
Capacitación del personal en primeros auxilios.</t>
  </si>
  <si>
    <t>Guantes tipo ingeniero, guantes resistentes a cortes, gafas de seguridad, casco, botas de seguridad, botas pantanaeras, impermeables, proteccion en piernas para mordeduras de serpienetes</t>
  </si>
  <si>
    <t>Ruido.</t>
  </si>
  <si>
    <t>Fuentes de sonido, alta intensidad, de los equipos de sonido de los locales a inspeccionar. Ruido de procesos productivos durante las inspecciones</t>
  </si>
  <si>
    <t>Pérdida auditiva inducida por ruido</t>
  </si>
  <si>
    <t>Mediciones de rudi ambiental se efectuan a distancia por cortos periodos de tiempo. Inspeccion de procesos industriales por cortos periodos de tiempo y a distancia</t>
  </si>
  <si>
    <t>protección auditiva de copa e insercion</t>
  </si>
  <si>
    <t>Actividades efectuadas durante el dia de trabajo, alta demanda de trabajo, tiempos prolongados de traslados  entre areas don de se fectuan las actividades. Jornada de trabajo (pausas, trabajo nocturno, rotación)</t>
  </si>
  <si>
    <t>Situaciones de violencia que atrenta  contra la seguridad física de las personas por violencia generada desde terceros por amotinamiento, protestas. Descontento de la comunidad en torno a la medicion de ruido</t>
  </si>
  <si>
    <t xml:space="preserve"> Procedimiento efectuado con el acompañamiento de organismos de apoyo externo cuando sea necesario (Policía, defensa civil, entre otros)
Inspeccion de procesos indutriales en cortos periodos de tiempo en areas ruidosas, en torno a mediciones o exteriores de las industrias</t>
  </si>
  <si>
    <t>Suminstro de mascarillas y gafas de seguridad</t>
  </si>
  <si>
    <t xml:space="preserve">Industria, Estaciones de servicio, </t>
  </si>
  <si>
    <t>Verificacion de las instalaciones y procesos industriales que puedan generar contaminacion, ruido, gases, vertimientos, manejo de residuos</t>
  </si>
  <si>
    <t>Verificacion de quejas reclamos o expedicion de permisos, controles de las instalaciones y procesos industriales que puedan generar contaminacion, ruido, emisiones, vertimientos, manejo de residuos</t>
  </si>
  <si>
    <t>Verificacion del entorno. Inspeccion de las condiciones del entorno</t>
  </si>
  <si>
    <t>Labores de vigilancia y control. Decomiso de fauna y posterior liberación de especies.  Actividades en terrenos, areas abiertas, fincas, granjas etc</t>
  </si>
  <si>
    <t>Contacto con superficies caliente, inspecciones en areas de fabricacion y calderas, generacion de vapor</t>
  </si>
  <si>
    <t>Normas de seguridad para salidas a comision. Inspeccion y verificacion de la condiciones del entorno. Verificacion a distancia de los procesos</t>
  </si>
  <si>
    <t>Botas de se guridad, casco, gafas de seguridad</t>
  </si>
  <si>
    <t>capacitacion y conocimineto del area de trabajo</t>
  </si>
  <si>
    <t>Uso de guantes. uso de camisas mangas largas</t>
  </si>
  <si>
    <t>Contacto con superficies, equipos, instalaciones, golpes. Proyeccion de particulas de los procesos   inspecciones en areas de fabricacion y calderas, generacion de vapor y areas de produccion</t>
  </si>
  <si>
    <t>laceraciones en piel ojos, cara, cortes, contusiones.</t>
  </si>
  <si>
    <t>Liquidos, vapores, gases, particulado</t>
  </si>
  <si>
    <t>contacto con liquidos salpicaduras, presencia de gases, vapores, material particulado en los ambientes de trabajo.</t>
  </si>
  <si>
    <t>botas de seguridad, gafas de seguridad, respirador con filtro para geses organicos e inorganicos con prefiltro N95</t>
  </si>
  <si>
    <t>Grupo SIAC Gestion de reporte de Respel en plataformas  todos los sectores.</t>
  </si>
  <si>
    <t>Grupo Mineria</t>
  </si>
  <si>
    <t>Visitas de Evaluacion, control  y seguimiento tecnico de areas de extraccion de minerales y materiales.</t>
  </si>
  <si>
    <t>Visitas de Evaluacion, control  y seguimiento tecnico de areas de extraccion de minerales y materiales. Inspeccion de canteras y zonas de posible extraccion de materiales. Atencion de quejas inspeccion de trrenos, empresas y demas actividades desarrollagas según el cargo</t>
  </si>
  <si>
    <t>Proyeccion de particulas producto presentes en el ambiente, arena caliza en movimiento.
Contacto con materiales y estructuras del ambiente de trabajo.</t>
  </si>
  <si>
    <t xml:space="preserve">laceraciones en ojos y piel. Golpes y coartadas en diferentes partes del cuerpo. </t>
  </si>
  <si>
    <t xml:space="preserve">Normas de seguridad para salidas a campo (Comison). </t>
  </si>
  <si>
    <t>Guantes tipo ing, casco, gafas de seguridad, botas de seguridad, pantalon jean, camisa mangas largas</t>
  </si>
  <si>
    <t>Terreno deslizante, irregular, arenoso, inestable.Derrumbes de tieeras excavadas, mala disposicion o tecnicas de excavaciones, alud de tierras</t>
  </si>
  <si>
    <t>Inspeccion preoperacion del area de trabajo, verificacion del entorno. Normas de seguridad para salidas a campo.</t>
  </si>
  <si>
    <t>Golpes, traumas, heridas, infecciones, intoxicación, muerte. Reacciones alergicas: Enrojecimiento, Picazón, Hinchazón, Ampollas, Dificultad para respirar</t>
  </si>
  <si>
    <t>. Procedimiento efectuado con el acompañamiento de organismos de apoyo externo cuando sea necesario (Policía, defensa civil, entre otros)</t>
  </si>
  <si>
    <t>Gorras, Suministro de gafas para exteriores, gorras con protección en la nuca, camisas mangas largas, casco.</t>
  </si>
  <si>
    <t>Terremoto. 
Derrumbes</t>
  </si>
  <si>
    <t>Sismo, terremotos.
 Deslizamiento de tierras, areas de extraccion, derioro de la estabilidad del terreno por metodos de excavacion, erosion de las areas</t>
  </si>
  <si>
    <t>Particulas de polvo del proceso de extraccion de minerales. Arena Volatil presente en el ambiente de trabajo</t>
  </si>
  <si>
    <t>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t>
  </si>
  <si>
    <t>Clinicas, Hospitales, puestos de salud</t>
  </si>
  <si>
    <t>Grupo Hospitales</t>
  </si>
  <si>
    <t>Inspección del área de almacenamiento de residuos en Hospitales.</t>
  </si>
  <si>
    <t>Verificación visual y sin manipulación directa de los métodos de disposición de residuos hospitalarios. Residuos Anatopatologicos, peligros, biologicos/infecciosos, aprovechbles, radiactivos.No apeovechables, restos de comida</t>
  </si>
  <si>
    <t>Fauna y flora terestre. Contacto con seres vivos (insectos voladores, roedores, serpientes, caballos, reptiles, osos, etc.) por medio de mordedura, picadura (animales ponzoñosos, aracnidos etc), rasgadura y en general ataque de animales. Contacto con directo con fauna del entorno hojas, espinas, esporas de fauna urticante, sencibilizante</t>
  </si>
  <si>
    <t xml:space="preserve"> residios Hospitalarios, olores ofensivos</t>
  </si>
  <si>
    <t>Normas de Bioseguridad generales generales durante el desarrollo de las actividades en campo y administrativas. Lavado de manos, vacunacion COVID 19, recomendacion de uso de mascarilla en casos de presentar sintomas.
seguimiento a sintomas de salud
programas de Orden y Aseo, limpieza, desinfeccion y controls de vectores. 
Reporte de sintomas, aislamiento en caso de recomendacion medica. Uso de  mascarillas en caso de sintomas de IRA</t>
  </si>
  <si>
    <t>Guantes de nitrilo, delantal o bata tivek, gafas de seguridad, mascarilla, botas</t>
  </si>
  <si>
    <t>Grupo Forestal</t>
  </si>
  <si>
    <t>Visitas de Evaluacion, control  y seguimiento tecnico de areas de extraccion de minerales y materiales.Ordenacion del recurso flora, para  orientar y formular planes y proyectos para la repoblacion y restauracion forestal . Manejo sostenible del bosque. Visitas de Evaluacion, control  y seguimiento tecnico de permisos.</t>
  </si>
  <si>
    <t>Inspeccion de  zonas de posible explotacion forestal y  Evaluacion de permisos forestales, talas de arboles</t>
  </si>
  <si>
    <t>Enfermedades gastrointestinales, Intoxicaciones, reacciones alérgicas</t>
  </si>
  <si>
    <t xml:space="preserve">Uso de Guantes, Mascarilas N95 </t>
  </si>
  <si>
    <t>Proyeccion de particulas producto presentes en el ambiente en movimiento.
Contacto con materiales y partes de arboles, arbusto o vejetacion</t>
  </si>
  <si>
    <t xml:space="preserve">Tormentas, vientos huracanados, inundaciones, Terremoto. </t>
  </si>
  <si>
    <t xml:space="preserve"> SIG Geografico</t>
  </si>
  <si>
    <t>Desarrolla y mantiene bases de datos geográficas. apoyo a proyectos.</t>
  </si>
  <si>
    <t>cementerios, Funerarias</t>
  </si>
  <si>
    <t>Grupo Cementerios</t>
  </si>
  <si>
    <t xml:space="preserve">Botas antideslizantes,  guantes, pantalon largo jean, </t>
  </si>
  <si>
    <t>Golpes, traumas, heridas, infecciones, intoxicación, muerte. Reacciones alergicas: Enrojecimiento, Picazón, Hinchazón, Ampollas, Dificultad para respirar. Enfermedades de trasminisoin como, fibre amarilla, dengue etc</t>
  </si>
  <si>
    <t>Sismo, terremotos.
 Deslizamiento de tierras, derioro de la estabilidad del terreno , erosion de las areas</t>
  </si>
  <si>
    <t xml:space="preserve"> residios organicos, olores ofensivos</t>
  </si>
  <si>
    <t>Efectuar las isnpecciones a distancia, por obeeravacion. Ingresar y ubicarse en el area en direccion del viento. Normas de Bioseguridad generales generales durante el desarrollo de las actividades en campo y administrativas. Lavado de manos, vacunacion COVID 19, recomendacion de uso de mascarilla en casos de presentar sintomas.
seguimiento a sintomas de salud
programas de Orden y Aseo, limpieza, desinfeccion y controls de vectores. 
Reporte de sintomas, aislamiento en caso de recomendacion medica. Uso de  mascarillas en caso de sintomas de IRA</t>
  </si>
  <si>
    <t>Guantes Tipo Ing, mascarilla, gafas de seguridad, botas pantaneras, bata/traje  antifluidos</t>
  </si>
  <si>
    <t>Monitoreo de variables ambientales</t>
  </si>
  <si>
    <t>Mnitoreo de calidad del aire. Verificacion del estado de los equipos y toma de datos</t>
  </si>
  <si>
    <t>Contratista  de monitoreo</t>
  </si>
  <si>
    <t xml:space="preserve">uso de herramientas de manuales mecanicas  y eléctricas de  ajuste,  Proyecciones de particulas, y fluidos. </t>
  </si>
  <si>
    <t>Golpes, traumas, laceraciones, heridas</t>
  </si>
  <si>
    <t>Traslado por las direfentes areas  pasilllos escaleras, etc Superficies irregulates, resbalosas, mojados, sucios limpieza de písos, techos  caidas a  mismo nivel.</t>
  </si>
  <si>
    <t>Exposición o manipulación de productos químicos limpieza de areas, equipos, instalaciones, contactos electricos para limpieza de equipos</t>
  </si>
  <si>
    <t>Inhalación, contacto y consumo de pelos, plumas, excrementos. Palomas</t>
  </si>
  <si>
    <t>Acceso al area de trabajo.  Para toma de datos</t>
  </si>
  <si>
    <t>Operación y mantenimiento de equipos o redes eléctricas, y redes de telecomunicaciones.</t>
  </si>
  <si>
    <t>Manejo de contratistas.  Permiso de trabajo. capacitacion riesgo lelectrico
Señalización de zonas de riesgo eléctrico
Desarrollo de programa de formación en Brigadas: Capacitación en uso de extintores. 
Brigadas de emergenciasCronograma de Mantenimiento de Equipos gestionado por Gestión de sistemas
ATS. 
Administracion de contratistas. Requistos en SST para el desarrollo de la tarea. Comperencis del personal que efectua mantenimiento electrico (CONTE), de acuerdo a la actividad a realizar</t>
  </si>
  <si>
    <t>Proyectos</t>
  </si>
  <si>
    <t>Seguimiento del estado de los proyectos</t>
  </si>
  <si>
    <t>Supervicion y vigilancia de la ejecucion de  proyectos medioambientales en el departamento</t>
  </si>
  <si>
    <t>Presencia de animales Contacto con seres vivos (roedores, serpientes, caballos, reptiles, osos, etc.) por medio de mordedura, picadura, rasgadura y en general ataque de animales, insectos voladores</t>
  </si>
  <si>
    <t>Golpes, traumas, heridas, infecciones, intoxicación, Mordeduras, picaduras, punciones, reacciones alérgicas, muerte. Enfermedades como dengue, fiebre amariila, etc</t>
  </si>
  <si>
    <t>Programa de manejo de Riesgo biologico. Normas de seguridad para salidas a campo.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t>
  </si>
  <si>
    <t>Equipos, mauinarias y estructura del entorno de trabajo. Proyeccion de particulas y golpes copn objetos que caen o ruedan</t>
  </si>
  <si>
    <t>Verificacion denetorno de trabajo. Conocimineto del riesgo capacitacion</t>
  </si>
  <si>
    <t>Botas de seguridad casco, gafas de seguridad</t>
  </si>
  <si>
    <t>Actos delictivos en las sedes u operaciones de la Corporación, o durante el traslado del personal a  las instalaciones de la Corporación como protestas violentas, atentados, secuestro, hurto, vandalismo, terrorismo, entre otros.</t>
  </si>
  <si>
    <t>Limpieza y aseo de las instaciones, viveros</t>
  </si>
  <si>
    <t>uso de detergentes y limpiradores desinfectantes.</t>
  </si>
  <si>
    <t>ACEPTABLE</t>
  </si>
  <si>
    <t>Bajo</t>
  </si>
  <si>
    <t>IV</t>
  </si>
  <si>
    <t>Se efectua analisis de la situacion del terreno liderado por la Gobernacion, Distrito de Riesgo y la CRA. Se detecta que derrube del terreno se genero por la presencia de fugas de agua en las tuberias que transportan el agua del caño para riesgo. La tuberia se encuentra detriorada debido a su antiguedad y se efectua remosion dey reposicion por nuevos tramos de tuberia. DE esta manera se corrije la fuga causante del deterrioro del terrero y se adecua via paralela y acceso al caño</t>
  </si>
  <si>
    <t>Disminuye</t>
  </si>
  <si>
    <t>Cronograma de mantenimiento de recursos físicos. Instalaciones
Cronograma de mantenimiento de equipos gestionado por el proceso Gestión de sistemas.</t>
  </si>
  <si>
    <t>Programa para el manejo del riesgo mecanico. Norma de seguridad no rebosar o sobrellenar tasas o recipientes de liquidos o bebidas calientes. Transportar las bandejas con bebidas, con las dos manos, caminar con atencion al transito de otras personas</t>
  </si>
  <si>
    <t>Capacitación de Brigadas de emergencias. Programa de manejo seguro de productos químicos. Programa para el  manejo seguro de productos químicos. Rotuñacion de quimicos, uso de FDS, Almacenamiento según criterios de compatibilidad</t>
  </si>
  <si>
    <t xml:space="preserve">Presencia de animales en  las instalaciones. Presencia de fauna durante las labores de jardineria. Contacto con seres vivos (insectos voladores roedores, serpientes, reptiles, mosquitos, arañas, animales ponzoñosos etc.) por medio de mordedura, picadura, rasgadura y en general ataque de animales </t>
  </si>
  <si>
    <t>Programa de manejo de Riesgo biologico. Normas de seguridad para salidas a campo.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Fumigacion, Obesrvacion del entorno.</t>
  </si>
  <si>
    <t>Traslado por las direfentes areas, pasilllos escaleras, etc Superficies irregulates, resbalosas, mojados, sucios limpieza de písos de todas las areas incluye baños y patios. caidas a  mismo nivel. caidas a distinto nivel, uso de escaleras de dos o tres peldaños, para limpieza de paredes, techos, ventanas, vidrios, actividades por debajo de 2 mts</t>
  </si>
  <si>
    <t>Secretaría General</t>
  </si>
  <si>
    <t>Subdirección de Gestión Ambiental</t>
  </si>
  <si>
    <t>Oficina de Control Interno</t>
  </si>
  <si>
    <t>Subdirección de Planeación</t>
  </si>
  <si>
    <t>Estratégico. Alta dirección</t>
  </si>
  <si>
    <t>Oficina de control disciplinario interno</t>
  </si>
  <si>
    <t>Misional. Planificación para el desarrollo sostenible</t>
  </si>
  <si>
    <t>Misional. manejo control y seguimiento ambiental</t>
  </si>
  <si>
    <t>Oficina de Gestión Humana</t>
  </si>
  <si>
    <t>Misional. educación ambiental</t>
  </si>
  <si>
    <t>Misional. gestión de proyectos ambientales</t>
  </si>
  <si>
    <t>Apoyo. Gestión del talento humano</t>
  </si>
  <si>
    <t>Apoyo. Gestión de la infraestructura</t>
  </si>
  <si>
    <t xml:space="preserve">Apoyo. Gestión financiera </t>
  </si>
  <si>
    <t>Apoyo. sistemas de gestión ambiental</t>
  </si>
  <si>
    <t>Apoyo. Sistema de gestión de la seguridad y salud en el trabajo</t>
  </si>
  <si>
    <t>Apoyo. Sistema de gestión de la seguridad vial</t>
  </si>
  <si>
    <t>Apoyo. Soporte jurídico</t>
  </si>
  <si>
    <t>Apoyo. Gestión documental y archivo</t>
  </si>
  <si>
    <t xml:space="preserve">Apoyo. Gestión de sistemas </t>
  </si>
  <si>
    <t>Apoyo. Adquisición de bienes y servicios</t>
  </si>
  <si>
    <t>Compromisos  SST</t>
  </si>
  <si>
    <t>Objetivo Tacticos</t>
  </si>
  <si>
    <t>Nombre Indicador</t>
  </si>
  <si>
    <t>Definición del indicador</t>
  </si>
  <si>
    <t>Acciones y/o Actividades</t>
  </si>
  <si>
    <t>Interpretacion</t>
  </si>
  <si>
    <t>Metodo de Calculo</t>
  </si>
  <si>
    <t>Fuente de información para cálculos</t>
  </si>
  <si>
    <t>1. PELIGROS Y RIESGOS</t>
  </si>
  <si>
    <t>Garantizar la seguridad de los trabajadores y mantener ambientes de trabajo seguros, interviniendo los peligros identificaados</t>
  </si>
  <si>
    <t>Intervencion de peligros</t>
  </si>
  <si>
    <t>Intervención de los peligros para la reduccion del riesgo a nivel tolerable</t>
  </si>
  <si>
    <t xml:space="preserve">Implementar controles a los peligros para la reduccion del riesgo a niveles tolerables </t>
  </si>
  <si>
    <t>aplicar medidas de control a  todos los peligros identificados para la reduccion del riesgo a niveles tolerables ( aceptable y mejorable)</t>
  </si>
  <si>
    <t>Total de peligros indentificados con riesgo aceptable y mejorable</t>
  </si>
  <si>
    <t xml:space="preserve">Matriz de peligro </t>
  </si>
  <si>
    <t>INDICADOR</t>
  </si>
  <si>
    <t>OBSERVACIONES SEGUIMIENTO  ANUAL</t>
  </si>
  <si>
    <t>PLAN  DE ACCION</t>
  </si>
  <si>
    <t>Evaluacion</t>
  </si>
  <si>
    <t>Peligros Intervenidos</t>
  </si>
  <si>
    <t>Peligros intervenidos que disminuyen de nivel de riesgo</t>
  </si>
  <si>
    <t>NO ACEPTABLE</t>
  </si>
  <si>
    <t>NO ACEPTABLE O ACEPTABLE CON CONTROL ESPECÍFICO</t>
  </si>
  <si>
    <t>Totall Peligros con Riesgos Aceptable y Mejorable</t>
  </si>
  <si>
    <t>Resultado</t>
  </si>
  <si>
    <t>Meta</t>
  </si>
  <si>
    <t xml:space="preserve"> Cumplimiento</t>
  </si>
  <si>
    <t>Total Peligros inetificados</t>
  </si>
  <si>
    <t>Evaluacion 2. Julio - Dic 2024</t>
  </si>
  <si>
    <t>Evaluacion 1. Enero - Julio 2024</t>
  </si>
  <si>
    <t>Evaluacion 2. Agosto 2023</t>
  </si>
  <si>
    <t>DATOS</t>
  </si>
  <si>
    <t>Evaluacion 1. Enero - Julio 2023</t>
  </si>
  <si>
    <t>(Todas)</t>
  </si>
  <si>
    <t>Etiquetas de fila</t>
  </si>
  <si>
    <t xml:space="preserve">Cuenta de ACEPTABILIDAD DEL RIESGO </t>
  </si>
  <si>
    <t>Etiquetas de columna</t>
  </si>
  <si>
    <t>Total general</t>
  </si>
  <si>
    <t>ACEPTABLE CON CONTROL ESPECIFICO</t>
  </si>
  <si>
    <t>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t>
  </si>
  <si>
    <t xml:space="preserve">Grupo CRIA, Grupo PSMV (Planes de Saneamiento y manejo de vertimiento)
</t>
  </si>
  <si>
    <t>Grupo PSMV (Planes de Saneamiento y manejo de vertimiento)</t>
  </si>
  <si>
    <t>Subdirector, Gestión del riesgo (Suelo), Gestión del riesgo (Hidrico)</t>
  </si>
  <si>
    <t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t>
  </si>
  <si>
    <t>Normas de Bioseguridad generales. Lavado de manos, vacunacion COVID 19, recomendacion de uso de mascarilla en casos de presentar sintomas.
seguimiento a sintomas de salud
programas de Orden y Aseo, limpieza, desinfeccion y controls de vectores. 
Reporte de sintomas, aislamiento en caso de recomendacion medica. Uso de  mascarillas en caso de sintomas de IRA</t>
  </si>
  <si>
    <t>Deterioro de estructuras locativas, grietas en paredes de casas, techos, domos. filtración de aguas lluvias, presencia de humedad.</t>
  </si>
  <si>
    <t xml:space="preserve"> Alergias, gripe</t>
  </si>
  <si>
    <t>Cronograma de mantenimiento de recursos físicos. Mantenimientos de casa 1 y 2. mantenimiento de techos, tejados, domos, paredes, estructura en general</t>
  </si>
  <si>
    <t xml:space="preserve">Mantenimiento general casa 1 /casa 2, </t>
  </si>
  <si>
    <t>AT</t>
  </si>
  <si>
    <t xml:space="preserve">Circulación por las diferentes áreas de las instalaciones de la Corporación. Presencia de superficies resbalosas.Condiciones de  condiciones de orden y aseo, . Deficiencia de orden y aseo. Superficies resbalosas, deslizantes e irregulares, escaleras. </t>
  </si>
  <si>
    <t>Director General, Asesores, Profesional Especializado, Secretario (a), Conductor Mecánico</t>
  </si>
  <si>
    <t xml:space="preserve">Presencia de animales en la corporacion y en los alrededores de las instalaciones de la Corporación. Contacto con seres vivos (roedores, serpientes, reptiles, mosquitos) por medio de mordedura, picadura, rasgadura y en general ataque de animales </t>
  </si>
  <si>
    <t>Exposición a fuentes inadecuadas de iluminación, por ubicación de luminarias y puestos de trabajo, distribucion de oficinas, aportes de luz natural, brillos reflejos</t>
  </si>
  <si>
    <t>Secretaria, Archivo, Recursos Físicos, Sistemas Integrados de Gestión, Educacion Ambiental, compras adquision de bienes, Biblioteca, secretaria, Recursos fisicos, Recepcion</t>
  </si>
  <si>
    <t>Recepccion</t>
  </si>
  <si>
    <t>Publico</t>
  </si>
  <si>
    <t xml:space="preserve">Presencia de animales en la corporacion y en los alrededores de las instalaciones de la Corporación. Contacto con seres vivos por medio de mordedura, picadura, rasgadura y en general ataque de animales </t>
  </si>
  <si>
    <t>Archivo / Biblioteca</t>
  </si>
  <si>
    <t>Profesional Universitario, Profesional Especializado,  Secretario (a), Técnico Operativo</t>
  </si>
  <si>
    <t>Presupuesto y contabilidad. Ingresos y Tesorería</t>
  </si>
  <si>
    <t>Jefatura, Seguridad y salud en el trabajo</t>
  </si>
  <si>
    <t>Jefe Control Interno, Jefe de Control Disciplinario Interno, asistentes</t>
  </si>
  <si>
    <t>Profesional Universitario, Profesional Especializado</t>
  </si>
  <si>
    <t>Hongos</t>
  </si>
  <si>
    <t>Filtracion de aguas, humedad. Deterioro de paredes, impermeabilizacion, superficies porosas</t>
  </si>
  <si>
    <t xml:space="preserve">Cronograma de mantenimiento de recursos físicos. Mantenimientos de casa 1 y 2. </t>
  </si>
  <si>
    <t xml:space="preserve">Digitaliacion de documentos traslado de archivo a Casa 2 Gestion documental (Archivo) Instalaciones con estanteria y condiciones ambientales de almacenamiento controladas </t>
  </si>
  <si>
    <t xml:space="preserve">Presencia de animales en la corporacion y en los alrededores de las instalaciones de la Corporación. Presencia de fauna durante las labores de jardineria. Contacto con seres vivos (roedores, serpientes, reptiles, mosquitos, arañas, animales ponzoñosos etc.) por medio de mordedura, picadura, rasgadura y en general ataque de animales </t>
  </si>
  <si>
    <t>Heridas, infecciones, intoxicación, Mordeduras, picaduras, punciones, reacciones alérgicas, muerte</t>
  </si>
  <si>
    <t>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t>
  </si>
  <si>
    <t>1. instalacion de puntos de anclaje. .</t>
  </si>
  <si>
    <t>Todos los cargos (Rol pasajeros, Rol peatones)
Conductores</t>
  </si>
  <si>
    <t xml:space="preserve">Exigir al contratista programas de mantenimiento preventivo y correctivo y formación y entrenamiento en conducción segura y manejo defensivo del personal conductor. 
Diseño e implementación del PESV. inspecciones preeoperativas de vehiculos.
Programa de mantenimiento a vehículos propios que garantice el buen estado de funcionamiento de los mismos. </t>
  </si>
  <si>
    <t xml:space="preserve"> Desarrollo de comisiones, actividades en representacion de la corporacion, otras asiganadas.Decomiso de fauna y flora entre otras. Traslado  a travez de mar, rio, lagos lagunas, canales, cienagas, y riveras en areas publicas o de terceros</t>
  </si>
  <si>
    <t>Todo el personal (rol psasjeros)</t>
  </si>
  <si>
    <t xml:space="preserve"> Fauna y flora acuática.. Contacto directo o indirecto con fauna y flora acuatica (Peces con espinas punzantes o aguijones, puas, rayas, erizos, medusas) por medio de mordedura, picadura, laceracioens, cortes y en general ataque de animales. Presencia de flora acuatica urticante, corales </t>
  </si>
  <si>
    <t>Heridas, infecciones, intoxicación, Mordeduras, picaduras, punciones, reacciones alérgicas, adormecimientos y parálisis, fiebre, náuseas, vómito, sudoración Convulsiones, dificultad respiratoria, cabeza y náuseas  muerte</t>
  </si>
  <si>
    <t>Plan de emergencias, canales de comunicacion, disponibilidad de vehiculos para traslado de lesionados a clinicas.  seguimiento a la recuperación del personal que haya sufrido mordeduras o picaduras. 
Programa para el manejo del riesgo biológico
Seguimiento a la recuperación del personal que haya sufrido mordeduras o picaduras. 
Capacitación del personal en primeros auxilios.</t>
  </si>
  <si>
    <t>Plan de emergencias, canales de comunicacion, disponibilidad de vehiculos para traslado de lesionados a clinicas. seguimiento a la recuperación del personal que haya sufrido mordeduras o picaduras. 
Programa para el manejo del riesgo biológico
Seguimiento a la recuperación del personal que haya sufrido mordeduras o picaduras. 
Capacitación del personal en primeros auxilios.</t>
  </si>
  <si>
    <t>Plan de emergencias, canales de comunicacion, disponibilidad de vehiculos para traslado de lesionados a clinicas. . seguimiento a la recuperación del personal que haya sufrido mordeduras o picaduras. 
Programa para el manejo del riesgo biológico
Seguimiento a la recuperación del personal que haya sufrido mordeduras o picaduras. 
Capacitación del personal en primeros auxilios.</t>
  </si>
  <si>
    <t>Plan de emergencias, canales de comunicacion, disponibilidad de vehiculos para traslado de lesionados a clinicas. Diseño e implementación de programa de  para el riesgo Biológico. seguimiento a la recuperación del personal que haya sufrido mordeduras o picaduras. 
Seguimiento a la recuperación del personal que haya sufrido mordeduras o picaduras. 
Capacitación del personal en primeros auxilios.</t>
  </si>
  <si>
    <t>Plan de emergencias, canales de comunicacion, disponibilidad de vehiculos para traslado de lesionados a clinicas. Diseño e implementación de programa de  para el riesgo Biológico. seguimiento a la recuperación del personal que haya sufrido mordeduras o picaduras. 
Programa para el manejo del riesgo biológico
Seguimiento a la recuperación del personal que haya sufrido mordeduras o picaduras. 
Capacitación del personal en primeros auxilios.</t>
  </si>
  <si>
    <t>Plan de emergencias, canales de comunicacion, disponibilidad de vehiculos para traslado de lesionados a clinicas. Diseño e implementación de programa de  para el riesgo Biológico. seguimiento a la recuperación del personal que haya sufrido mordeduras o picaduras. 
eguimiento a la recuperación del personal que haya sufrido mordeduras o picaduras. 
Capacitación del personal en primeros auxilios.</t>
  </si>
  <si>
    <t>Labores de vigilancia y control. Decomiso de fauna y posterior liberación de especies. Inspeccion de vertimientos. Actividades en costas, riveras, causes de cuerpos de aguas</t>
  </si>
  <si>
    <t xml:space="preserve">Desarrollo de actividades de vigilancia y control, inspecciones para emision de permisos, seguimiento a procesos ambientales, decomiso de fauna y flora. </t>
  </si>
  <si>
    <t xml:space="preserve">Grupo CRIA, Grupo PSMV (Planes de Saneamiento y manejo de vertimiento), subdireccion
</t>
  </si>
  <si>
    <t xml:space="preserve">Presencia de animales en los alrededores. Contacto con seres vivos (roedores, serpientes, caballos, reptiles, osos, etc.) por medio de mordedura, picadura, rasgadura y en general ataque de animales </t>
  </si>
  <si>
    <t>Personal que visita instalaciones de la corporacion</t>
  </si>
  <si>
    <t xml:space="preserve">Desarrollo de campañas educativas y de sencibilizacion de la comunidad. Desarrollode actividades de seguimineto en la implementacion del sistema de gestion </t>
  </si>
  <si>
    <t>Enfermedad COVID-19, todas las infecciónes Respiratoria Aguda (IRA) de leve a grave, gripas estacionales, que puede ocasionar enfermedad pulmonar crónica,tos,  neumonía o muerte. Otras Enfermedades infecto contagiosas como Enfermedades diarreicas agudas (EDA), dengue y conjuntivits</t>
  </si>
  <si>
    <t xml:space="preserve">Procedimineto de riesgo biológico.
Normas de Bioseguridad generales generales durante el desarrollo de las actividades en campo y administrativas. Lavado de manos, vacunacion COVID 19, recomendacion de uso de mascarilla en caos de presentar sintomas.
seguimiento a sintomas de salud
programas de Orden y Aseo, limpieza, desinfeccion y controls de vectores. 
</t>
  </si>
  <si>
    <t xml:space="preserve"> Fauna acuática.Contacto directo o indirecto con seres vivos (roedores, serpientes, caballos, reptiles, osos, arañas, anilames ponzoñosos etc.) por medio de mordedura, picadura, rasgadura y en general ataque de animales </t>
  </si>
  <si>
    <t>Seguimiento a la recuperación del personal que haya sufrido mordeduras o picaduras. 
Capacitación del personal en primeros auxilios.
Retiro de elementos en desuso que pueden ser usados por los animales como madrigueras, corte de la vegetación, 
 Fumigacion</t>
  </si>
  <si>
    <t>Contacto directo o indirecto con seres vivos (roedores, serpientes, caballos, reptiles, osos, arañas, anilames ponzoñosos etc.) por medio de mordedura, picadura, rasgadura y en general ataque de animales. Contacto con plantas.</t>
  </si>
  <si>
    <t xml:space="preserve">Plan de emergencias, canales de comunicacion, disponibilidad de vehiculos para traslado de lesionados a clinicas.
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t>
  </si>
  <si>
    <t xml:space="preserve">Intervencion de verificacion del entorno de trabajo. Capacitaciones sobre autocuidado
Efectuar charla de sensibilización antes de cada inicio de actividades deportivas y recreativas.
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t>
  </si>
  <si>
    <t xml:space="preserve">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t>
  </si>
  <si>
    <t xml:space="preserve">Efectuar acondicionamiemto fisico  y charla de sensibilización y preparación previa al evento. socializar los peligros propios de las instalaciones y controles  			
Comunicar a la ARL las activiaddes a realizar. lugar, caracteristicas y personal a participar
Efectuar charla de sensibilización antes de cada inicio de actividades deportivas y recreativas.
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t>
  </si>
  <si>
    <t xml:space="preserve">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t>
  </si>
  <si>
    <t xml:space="preserve">Suministro de mascarilla, guantes, gafas de seguridad. Calzado de seguridad </t>
  </si>
  <si>
    <t>Plan de emergencias, canales de comunicacion, disponibilidad de vehiculos para traslado de lesionados a clinicas. Seguimiento a la recuperación del personal que haya sufrido mordeduras o picaduras. 
Seguimiento a la recuperación del personal que haya sufrido mordeduras o picaduras. 
Capacitación del personal en primeros auxilios.
Retiro de elementos en desuso que pueden ser usados por los animales como madrigueras, corte de la vegetación, 
 Fumigacion</t>
  </si>
  <si>
    <t>Plan de emergencias, canales de comunicacion, disponibilidad de vehiculos para traslado de lesionados a clinicas. D. seguimiento a la recuperación del personal que haya sufrido mordeduras o picaduras. 
Seguimiento a la recuperación del personal que haya sufrido mordeduras o picaduras. 
Capacitación del personal en primeros auxilios.
Retiro de elementos en desuso que pueden ser usados por los animales como madrigueras, corte de la vegetación, 
 Fumigacion</t>
  </si>
  <si>
    <t xml:space="preserve">Técnicos operativos </t>
  </si>
  <si>
    <t xml:space="preserve">fauna y flora acuática. Manipulacion de animales durante la captura y liberacion de animales. Contacto directo o indirecto con fauna y flora acuatica (Peces con espinas punzantes o aguijones, puas, rayas, erizos, medusas) por medio de mordedura, picadura, laceracioens, cortes y en general ataque de animales. Presencia de flora acuatica urticante, corales </t>
  </si>
  <si>
    <t xml:space="preserve">Técnicos operativos 
profesional Especializado
veterinaria </t>
  </si>
  <si>
    <t xml:space="preserve"> fauna y flora terestre. Contacto con seres vivos (voladores, roedores, serpientes, caballos, reptiles, osos, etc.) por medio de mordedura, picadura (animales ponzoñosos, aracnidos etc), rasgadura y en general ataque de animales. Contacto con directo con hojas, espinas, esporas de fauna urticante, sencibilizante</t>
  </si>
  <si>
    <t>Técnicos operativos 
profesional Especializado
veterinaria 
Conductor</t>
  </si>
  <si>
    <t>`Profesionales Administrativo (1), tenicos operativos (2)</t>
  </si>
  <si>
    <t>Desarrollo de actividades de vigilancia y control, Decomiso de Flora: carbón de madera y madera, flores etc</t>
  </si>
  <si>
    <t xml:space="preserve">Técnicos operativos 
profesional Especializado
</t>
  </si>
  <si>
    <t>Decomiso de productos químico diversos que cumplan con especificaciones legales de transporte y almacenamiento. Verificacion del proceso efectuado por la policia</t>
  </si>
  <si>
    <t>Inspeccion  de obras, construciones y proyectos para la la elaboracion de conceptos tecnicos para el tramite de permisos de vertimiento.</t>
  </si>
  <si>
    <t>Presencia de animales de la zona donde se desarrollan las labores, roedores, insectos  aracnidos reptiles, perros gatos etc.</t>
  </si>
  <si>
    <t xml:space="preserve">Contacto con seres vivos (roedores, serpientes, insectos, reptiles,  etc.) por medio de mordedura, picadura, rasgadura y en general ataque de animales </t>
  </si>
  <si>
    <t>Plan de emergencias, canales de comunicacion, disponibilidad de vehiculos para traslado de lesionados a clinicas. Diseño e implementación de programa de  para el riesgo Biológico. seguimiento a la recuperación del personal que haya sufrido mordeduras o picaduras. Normas  de seguridad para salida a comsion
Programa para el manejo del riesgo biológico
Seguimiento a la recuperación del personal que haya sufrido mordeduras o picaduras. 
Capacitación del personal en primeros auxilios.</t>
  </si>
  <si>
    <t>Polainas proteccion a las piernas para serpientes, botas de seguridad</t>
  </si>
  <si>
    <t>Actividades efectuadas en exteriores. Temperaturas externas ambientales de las áreas rurales, caminatas hasta lugares remotos, pernoctar en exteriores.</t>
  </si>
  <si>
    <t>Técnicos operativos 
profesional Especializado
Ingeniero Ambiental</t>
  </si>
  <si>
    <t xml:space="preserve">botas pantaneras, guantes de nitrilo, </t>
  </si>
  <si>
    <t>Técnicos operativos 
profesional Especializado
Herpetólogo
Conductor</t>
  </si>
  <si>
    <t>`Profesionales Administrativo (3), tenicos operativos (2)</t>
  </si>
  <si>
    <t xml:space="preserve">Presencia de animales en los alrededores de las instalaciones de la Corporación. Contacto con seres vivos (roedores, serpientes, caballos, reptiles, osos, etc.) por medio de mordedura, picadura, rasgadura y en general ataque de animales </t>
  </si>
  <si>
    <t>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t>
  </si>
  <si>
    <t xml:space="preserve">Presencia de animales en  las instalaciones. Presencia de fauna durante las labores de jardineria. Contacto con seres vivos (roedores, serpientes, reptiles, mosquitos, arañas, animales ponzoñosos etc.) por medio de mordedura, picadura, rasgadura y en general ataque de animales </t>
  </si>
  <si>
    <t>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Fumigacion, Obesrvacion del entorno.</t>
  </si>
  <si>
    <t>META 2024</t>
  </si>
  <si>
    <t>Se cumple con el objetivo de garantizar la seguridad de los trabajadores y mantener ambientes de trabajo seguros, interviniendo los peligros identificados. Se cumple la meta del indicador de Intervencion de peligros en un 112%.</t>
  </si>
  <si>
    <t>Continuar con el proceso de Identificacion de peligros y la implementacion de controles.</t>
  </si>
  <si>
    <t>Evaluacion 1. Enero - Julio 2025</t>
  </si>
  <si>
    <t>Evaluacion 2. Julio - Dic 2025</t>
  </si>
  <si>
    <t>(Varios elementos)</t>
  </si>
  <si>
    <t>(en blanco)</t>
  </si>
  <si>
    <t>Gest de Cambio</t>
  </si>
  <si>
    <t>ZONA / MACRO PROCESO</t>
  </si>
  <si>
    <t>AREA / LUGAR</t>
  </si>
  <si>
    <t>CLASIFICACION</t>
  </si>
  <si>
    <t>DESCRIPCCION</t>
  </si>
  <si>
    <t>FUENTE</t>
  </si>
  <si>
    <t>ADMINISTRATIVO</t>
  </si>
  <si>
    <t>PERSONA</t>
  </si>
  <si>
    <t xml:space="preserve">OBSERVACIONES </t>
  </si>
  <si>
    <t>Area</t>
  </si>
  <si>
    <t>Administracion</t>
  </si>
  <si>
    <t>Actividad Interna</t>
  </si>
  <si>
    <t>Presencia de superficies resbalosas</t>
  </si>
  <si>
    <t>Caída a mismo nivel, golpes, contusiones, fracturas</t>
  </si>
  <si>
    <t>Señalización de áreas y superficies resbalosas.</t>
  </si>
  <si>
    <t>Diseño e implementación de SVE Psicosocial, Capítulo de gestión del riesgo público.
Campaña de prevención del riesgo público.
Contratista de servicios de vigilancia.</t>
  </si>
  <si>
    <t>Posturas prolongadas de pie, sentado, etc. Actividades administrativas</t>
  </si>
  <si>
    <t>Exámenes médicos ocupacionales con énfasis osteomuscular. 
Programa para el manejo del riesgo musco esquelético Pausas Activas.</t>
  </si>
  <si>
    <t>Distribucion de espacios, reposicion de  y mantenimiento  de sillas. Implementacion de intrevenciones para el control de fectacion y sintomatologia. Contratacion de personal competente, pausas activas</t>
  </si>
  <si>
    <t>Desarrollo de SVE Psicosocial. 
Implementación de las baterías de medición del riesgo psicosocial
Implementación de las actividades de promoción, prevención e intervención contempladas en el Plan anual de trabajo y en el Cronograma de actividades de bienestar y desarrollo.
Desarrollo de actividades de bienestar, trabajo en equipo, técnicas de relajación, pausas activas, rumba terapias.
Actividades de bienestar y  Desarrollo.
Actividades intralaborales para la mejora del clima laboral.</t>
  </si>
  <si>
    <t>Se efectuan activiaddes jormadas de salud enficadas al riesgo, en cajacopi, aplicación de bateria. Jornadas de capacitacion e intervencion del riesgo, contratacion de personal para inervencion, enfermera, pisocologa, capacitaciones con el ICONTEC</t>
  </si>
  <si>
    <t>Desarrollar plan de mantenimientod de instalaciones para recambio de luminarias de intensidad lux adecuadas, mejora de puestos de trabajo</t>
  </si>
  <si>
    <t>Ruido continuo ambiente de trabajo. (confort ). (Oficina administrativa segundo piso)</t>
  </si>
  <si>
    <t>Desconcentracion, Fatiga, estrés</t>
  </si>
  <si>
    <t>Mantenimiento de equipos de oficina</t>
  </si>
  <si>
    <t>Reposicion de manejadoras de aires acondicionados centrales de las oficinas, por equipos nuevos. Estos equipos generan ruido que afecta el confort del area de trabajo</t>
  </si>
  <si>
    <t>Termostatos en aires acondicionados, control de los niveles de temperatura. programa de mantenimineto de aires acondicionados.</t>
  </si>
  <si>
    <t>Reposicion de manejadoras de aires acondicionados centrales de las oficinas, por equipos nuevos. Actualmente se cuenta con equipos obsoletos que no compensan la carga termica</t>
  </si>
  <si>
    <t>Circulación por las diferentes áreas de las instalaciones de la Corporación
Uso de escaleras (escaleras de caracol, rectas)</t>
  </si>
  <si>
    <t>Cronograma de mantenimiento de recursos físicos. Mantenimientos de casa 1 y 2</t>
  </si>
  <si>
    <t>Mantenimiento de las condiciones de orden y aseo en los puestos de trabajo
Redistribución del espacio y puestos de trabajo. 
Digitalización documental gestionada por el Proceso de Gestión documental y archivo
Aumentar el área de archivo de la Corporación
Señalización de zonas de riesgo para el personal.
Actividades de toma de conciencia.</t>
  </si>
  <si>
    <t>AT 2023</t>
  </si>
  <si>
    <t>Condiciones y conductas inadecuadas en el sitio de trabajo. Uso de elementos de trabajo, instalaciones, infreastructura y muebeles, sillas, escritorios (Incluyendo sitio de trabajo para trabajo remoto). Uso de muebles para las actividades de oficina, uso inadecuado de muebles, enseres y equipos de la oficina</t>
  </si>
  <si>
    <t xml:space="preserve">Puestos de trabajos diseñados bajo criterios ergonómicos.
</t>
  </si>
  <si>
    <t>Condiciones de  condiciones de orden y aseo</t>
  </si>
  <si>
    <t xml:space="preserve">Mantenimiento de las condiciones de orden y aseo en los puestos de trabajo. Capacitacion en uso adecuado de los puestos de trabajo </t>
  </si>
  <si>
    <t xml:space="preserve">Se efectua mejora en la dsitribucion de los puestos de trabajo en las oficinas de la subdireccion ambiental. Mejora en la distribucion del personal, escritorios superficies de trabajo y organización del area, se limita el almacenamiento temporal de cajas de archivos en uso, traslado de archivo de uso poco frecuente  al archivo de la casa 2. </t>
  </si>
  <si>
    <t>Se efectua mentenimiento preventivo de las instalaciones en general de toda la corporacion, Casa 1 y 2, mantenimiento de techos filtraciones y canales.Impermeabilizacion, controles de Humedad</t>
  </si>
  <si>
    <t>En ejeciucion demantenimiento de casa 1 y 2. fase Inicial, correcion de humedades en Juridica y Planeacion</t>
  </si>
  <si>
    <t xml:space="preserve">electricico. </t>
  </si>
  <si>
    <t>Exposición a electricidad estática por manipulación de equipos eléctricos conexion y desconexion de equipos (PC, impresora, cargadores, monitor, proyector, entre otros)</t>
  </si>
  <si>
    <t>Verificar la ubicación de los CPU, reguladores de voltaje.
Cronograma de mantenimiento de recursos físicos. Instalaciones electricas
Cronograma de mantenimiento de equipos gestionado por el proceso Gestión de sistemas.</t>
  </si>
  <si>
    <t xml:space="preserve">Macroorganismos (Mordeduras, golpes, pisadas de animales, picadas etc.) </t>
  </si>
  <si>
    <t>Atrapamiento. Almacenamiento de documentación en estantería</t>
  </si>
  <si>
    <t>Procedimientos de gestión documental (digitalización) que permiten la eliminación de documentos.
Control de la humedad, producto de las filtraciones 
Cronograma de mantenimiento de recursos físicos</t>
  </si>
  <si>
    <t>Mantenimiento de las condiciones de orden y aseo en los puestos de trabajo
Jornadas de orden y aseo.</t>
  </si>
  <si>
    <t>Digitalización de documentación de archivo. (Disminuye la presencia de documentación física y se libera espacio). 
Control de la humedad, producto de las filtraciones
Cronograma de mantenimiento de recursos físicos</t>
  </si>
  <si>
    <t>Procedimientos del proceso Gestión documental y archivo.
Programa de manejo del riesgo biológico.
Procedimiento de Baja de Bienes gestionado por el proceso Gestión de la infraestructura</t>
  </si>
  <si>
    <t>uso de guantes</t>
  </si>
  <si>
    <t>Se efectua mentenimiento preventivo de las instalaciones en general de toda la corporacion, Casa 1 y 2, mantenimiento de techos filtraciones y canales.Impermeabilizacion, controles de Humedad Control de Humedades, redistribucion de elementos de archivo en  Planeacion y juridica.</t>
  </si>
  <si>
    <t>Secretaría general</t>
  </si>
  <si>
    <t>Actividades de aseo y servicios generales</t>
  </si>
  <si>
    <t>Exposición o manipulación de productos químicos</t>
  </si>
  <si>
    <t>Capacitación de Brigadas de emergencias. Programa de manejo seguro de productos químicos. Programa para el  manejo seguro de productos químicos</t>
  </si>
  <si>
    <t>Programa de manejo del riesgo biológico.</t>
  </si>
  <si>
    <t>Actividad Externa</t>
  </si>
  <si>
    <t>Gestión de la infraestructura
(Recursos Físicos)</t>
  </si>
  <si>
    <t>Actividades operativas dentro de las instalaciones de la Corporación. Actividades de fumigacion</t>
  </si>
  <si>
    <t>Deficiencia de orden y aseo en almacenamiento de sotano material combustible, carton papel, elementos en desuso. Almacenamiento de combustibles en archivos. Estanteria mal ubicada, sobrecarga, elemento alamcenados fuera de lugar y estantes, estantes sin dmeracar y filtraciones de agua que debilitan la estructura</t>
  </si>
  <si>
    <t>Programa de Orden y Aseo. manejo de extintores, capacitacion de brigadas. Programa de mantenimiento del transformador.</t>
  </si>
  <si>
    <t xml:space="preserve">1. Mejora de las condiciones de almacenamiento del area almacenamiento en sotano. Inspecciones, organizacion y limpieza del area, areparcion de filtraciones y comnexiones electricas.}
Mantenimiento de la unidad de medida del transformador
</t>
  </si>
  <si>
    <t>1. x</t>
  </si>
  <si>
    <t>Incendios sotano, almacenamiento de material combustible, carton papel, elementos en desuso. Almacenamiento de combustibles en archivos, instalaciones electricas cortos circuidos</t>
  </si>
  <si>
    <t>Brigada de emergencias, plan de emergencias, manejo de extintores, capacitacion de brigadas. Programa de mantenimiento del transformador.</t>
  </si>
  <si>
    <t>1. Mejora de las condiciones de almacenamiento del area almacenamiento en sotano. Inspecciones, organizacion y limpieza del area, areparcion de filtraciones y comnexiones electricas.}
Mantenimiento de la unidad de medida del transformador
2. Proyecto Cambio de instalaciones a nueva sede
Encerramiento, encapasular transformador.
Solicitud de procedimineto de corte de energia al transformador, a AIRE</t>
  </si>
  <si>
    <t xml:space="preserve">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t>
  </si>
  <si>
    <t>Manejo de herramientas manuales. uso de herramientas de manuales y eléctricas.</t>
  </si>
  <si>
    <t>Acceso y desarrollo de trabajo en alturas.. Actividades de mantenimiento a la infraestructura o equipos que requieren trabajo en altura. Instalación de equipos que requieren trabajo en altura. Obras civiles que requieren de trabajo en altura</t>
  </si>
  <si>
    <t>Se requiere proyecto de adecuación para acceso y trabajo seguros en altura, para las actividades desarrolladas en azoteas y techos de la Corporación</t>
  </si>
  <si>
    <t>Restringir el desarrollo de actividades en alturas por parte de personal propio de la Corporación y/o personal de servicios generales. 
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t>
  </si>
  <si>
    <r>
      <t xml:space="preserve">1. Actividades de alturas restringidas, hasta la instalacion de puntos de anclaje y capacitacion del personal autorizado.
</t>
    </r>
    <r>
      <rPr>
        <b/>
        <sz val="11"/>
        <rFont val="Arial"/>
        <family val="2"/>
      </rPr>
      <t>(Proyecto</t>
    </r>
    <r>
      <rPr>
        <sz val="11"/>
        <rFont val="Arial"/>
        <family val="2"/>
      </rPr>
      <t xml:space="preserve">: de  Instalacion de puerta de acceso a la azotea en oficinas piso 2, puntos de anclaje para acceso.)
</t>
    </r>
  </si>
  <si>
    <t>Deficientes condiciones de orden y aseo, distribucion de las areas. Superficies de trabajo (irregulares, deslizantes, con diferencia del nivel), condiciones de orden y aseo, (caídas de objeto).
Circulación por las diferentes áreas de las instalaciones de la Corporación
Uso de escaleras (escaleras de caracol, rectas)</t>
  </si>
  <si>
    <t>Suministro de botas de seguridad, guantes y gafas de seguridad al personal masculino de servicios generales</t>
  </si>
  <si>
    <t>Manipulación de líquidos calientes</t>
  </si>
  <si>
    <t>Quemaduras de 1er grado</t>
  </si>
  <si>
    <t>Programa para el manejo del riesgo mecánico</t>
  </si>
  <si>
    <t xml:space="preserve">Suministro de guantes </t>
  </si>
  <si>
    <t>Uso de artículos artículos de cocina y cafetería</t>
  </si>
  <si>
    <t>Suministro de mascarilla, guantes, gafas de seguridad.
Suministro de calzado de seguridad a personal masculino de servicios generales</t>
  </si>
  <si>
    <t>Suministro de guantes, calzado de seguridad, gafas de seguridad al personal masculino de servicios generales</t>
  </si>
  <si>
    <t xml:space="preserve">Suministro de botas de seguridad, guantes y gafas de seguridad. Impermeables.
</t>
  </si>
  <si>
    <t>Programa para el manejo de riesgo biológico, poda de maleza, verificacion del entorno y area de trabajo</t>
  </si>
  <si>
    <t>Actividades del personal de vigilancia
(Recibo de personal en la entrada de las instalaciones)</t>
  </si>
  <si>
    <t>Personal contratista que presta servicios de vigilancia</t>
  </si>
  <si>
    <t>Recibo de personal propio y visitante a las instalaciones de la Corporación</t>
  </si>
  <si>
    <t>Diseño en implementación de SVE del riesgo Psicosocial, capítulo gestión del riesgo público. Vigilancia Privada,Apoyo policia, Comunicación con centro de control empresa  de vigilancia.</t>
  </si>
  <si>
    <t>Actividades del personal de vigilancia
(Posición prolongada de pie)</t>
  </si>
  <si>
    <t>Actividades del personal de vigilancia
(Tenencia y porte de armas de fuego)</t>
  </si>
  <si>
    <t>Actividades del personal de vigilancia
(Recibo de personal en la entrada de las instalaciones, controles de acceso, inspecciones de seguridad)</t>
  </si>
  <si>
    <t>Deficientes condiciones de orden y aseo, distribucion de las areas. Superficies de trabajo (irregulares, deslizantes, con diferencia del nivel), condiciones de orden y aseo, (caídas de objeto).
Circulación por las diferentes áreas de las instalaciones de la Corporación
Correr en pasillos y escaleras. 
Uso de escaleras (escaleras de caracol, rectas)</t>
  </si>
  <si>
    <t>Botas de seguridad</t>
  </si>
  <si>
    <t>Normas de seguridad No corret en la escalera. Notificar a esquemas de seguridad la notificacion con antelacion de ingreso de personas por parqueadero y garantizar la disponibilidad inmediata al llamado de los guardas de seguridad</t>
  </si>
  <si>
    <t>Actividades del personal de vigilancia
(Inspercción y Verificación de áreas)</t>
  </si>
  <si>
    <t>Botas de calzado suela adherente</t>
  </si>
  <si>
    <t>Gestión de la infraestructura
(Recursos Físicos) /
Gestión de sistemas</t>
  </si>
  <si>
    <t>Mantenimientos preventivos, correctivos y mejoras a los equipos eléctricos, de telecomunicaciones y a la infraestructura física de la Corporación</t>
  </si>
  <si>
    <t>Contratista mantenimineto de infraestructura</t>
  </si>
  <si>
    <t>Programa para el manejo del riesgo mecánico
Programa para el manejo del riesgo eléctrico</t>
  </si>
  <si>
    <t>Acceso y desarrollo de trabajo en alturas.. Actividades de mantenimiento a la infraestructura o equipos que requieren trabajo en altura. Instalación de equipos que requieren trabajo en altura. Obras civiles que requieren de trabajo en altura. Mantenimiento de aires acondicionados manejadoras en azotea.</t>
  </si>
  <si>
    <t>1. instalacion de puntos de anclaje y capacitacion del personal autorizado.
2. Cambio de manejadoras de aire ubicadas en la azotea del patio de la corporacion a ubicacion a nivel de piso
(Proyecto:  de  Instalacion de puerta de acceso a la azotea en oficinas piso 2, puntos de anclaje para acceso. )</t>
  </si>
  <si>
    <t>2. X</t>
  </si>
  <si>
    <t>Capacitación de Brigadas de emergencias. Programa de manejo seguro de productos químicos. Programa para el  manejo seguro de productos químicos.</t>
  </si>
  <si>
    <t>Operación y mantenimiento de equipos o redes eléctricas, y redes de telecomunicaciones. Mantenimineto de transformador</t>
  </si>
  <si>
    <t>Traslado del personal en vehículos terrestres</t>
  </si>
  <si>
    <t>Personal que visita instalaciones de terceros
Conductores</t>
  </si>
  <si>
    <t>Tormentas, vientos huracanados, inundaciones, arroyos</t>
  </si>
  <si>
    <t>Plan de emergencia. Suspensión de las actividades en el area durante lluvias y posteriormente</t>
  </si>
  <si>
    <t xml:space="preserve">Presencia de animales en la corporacion y en los alrededores de las instalaciones de la Corporación. Contacto con seres vivos (roedores, serpientes, caballos, reptiles, osos, etc.) por medio de mordedura, picadura, rasgadura y en general ataque de animales </t>
  </si>
  <si>
    <t>Señalización de peligros en las instalaciones de la Corporación</t>
  </si>
  <si>
    <t>Diseño e implementación de SVE Psicosocial, Capítulo de gestión del riesgo público.
Campaña de prevención del riesgo público.
Contratista de servicios de vigilancia.
Barrera perimetrales. Controles de acceso</t>
  </si>
  <si>
    <t>Traslado del personal caminando. Desarrollo de actividadaes admistrativas fuera de la corporacion</t>
  </si>
  <si>
    <t>Personal que visita instalaciones de terceros
Conductores, funcionarios y contrstistas</t>
  </si>
  <si>
    <t>Traslado a Pie. Incumplimiento de normas de tránsito por parte de conductores, Condiciones inseguras en la vía, Mal estado de vías</t>
  </si>
  <si>
    <t xml:space="preserve">Exigir al contratista programas de mantenimiento preventivo y correctivo y formación y entrenamiento en conducción segura y manejo defensivo del personal conductor. 
Diseño e implementación del PESV.
Programa de mantenimiento a vehículos propios que garantice el buen estado de funcionamiento de los mismos. </t>
  </si>
  <si>
    <t>Diseño e implementación de SVE Psicosocial, Capítulo de gestión del riesgo público.
Campaña de prevención del riesgo público.
Contratista de servicios de vigilancia.
Acompañamiento de organismos de apoyo externo cuando sea necesario (Policía, defensa civil, entre otros)</t>
  </si>
  <si>
    <t>Traslado del personal por vía área</t>
  </si>
  <si>
    <t>fallas mecanicas, tecnicas , humanas, turbulencias, tormentas. Desatención a las instrucciones de seguridad brindadas por parte de la tripulación de la aeronave. No usar cinturón de seguridad, no permanecer sentado cuando se indique, usar equipos celulares, entre otros.</t>
  </si>
  <si>
    <t>Diseño en implementación de SVE Psicosocial,  gestión del riesgo público, capacitación sobre cómo proceder en situaciones de riesgo público.</t>
  </si>
  <si>
    <t>fallas mecanicas, tecnicas , humanas, turbulencias, tormentas..Aeronaves en mal estado. Falta de capacitación de pilotos. Pilotos expuestos a largas jornadas de trabajo que conllevan agotamiento, falta de concentración.</t>
  </si>
  <si>
    <t>Accidentes de aéreos,  muerte fracturas, contusiones, laceraciones,  golpes, machucones, muerte.</t>
  </si>
  <si>
    <t>Contratación de servicios de transporte aéreo con compañías legalmente conformadas y reguladas por las autoridades competentes.</t>
  </si>
  <si>
    <t>Traslado del personal por agua</t>
  </si>
  <si>
    <t>Transporte en Cuerpos de Agua</t>
  </si>
  <si>
    <t>Traslado en bote, embarcaciones. ,  Embarcaciones en mal estado. Falta de capacitación de pilotos. Pilotos expuestos a largas jornadas de trabajo que conllevan agotamiento, falta de concentración.</t>
  </si>
  <si>
    <t>Traslado en bote, embarcaciones. Caída a cuerpos de agua. Embarcaciones en mal estado. Falta de capacitación de pilotos. Pilotos expuestos a largas jornadas de trabajo que conllevan agotamiento, falta de concentración.</t>
  </si>
  <si>
    <t>Visita a las instalaciones de terceros (usuarios, empresas o personas sujetas a control, comunidades, proveedores, entre otros), vía pública y actividades propias de la autoridad ambiental</t>
  </si>
  <si>
    <t>Capacitación de Brigadas de emergencias. 
Ciclo de formación continuado y certificado 
Plan de emergencia</t>
  </si>
  <si>
    <t>Posturas prolongadas de pie, sentado, etc. Actividades administrativas y durante desplamientos en comision</t>
  </si>
  <si>
    <t xml:space="preserve"> fuentes inadecuadas de iluminación</t>
  </si>
  <si>
    <t>Capacitación sobre prevención de lesiones, identificación de peligros y riesgosn entre otros.
Cuando se identifique el peligro asociado a fuentes inadecuada de iluminación el personal que realiza las visitas y el Profesional especializado en SST coordinaran la logística para disponer de los controles necesarios que garanticen una operación segura.</t>
  </si>
  <si>
    <t>Condiciones inadecuadas del sitio de trabajo.  (Incluyendo sitio de trabajo para trabajo remoto)</t>
  </si>
  <si>
    <t>Programa para el manejo del riesgo musculoesquelético
Capacitación Pausas Activas, Higiene postural, prevención de lesiones, entre otros</t>
  </si>
  <si>
    <t>Uso de herramientas de oficina (grapadora, cosedora, tijeras, exactos, ganchos, entre otros). Uso de herramientas y equipos propios del trabajo.</t>
  </si>
  <si>
    <t>Secretaría general / Gestión del talento humano</t>
  </si>
  <si>
    <t>Muro de contencion de ladera del canal. Nivelacion del terreno.</t>
  </si>
  <si>
    <t>Programa para el manejo del riesgo biológico
Seguimiento a la recuperación del personal que haya sufrido mordeduras o picaduras. 
Capacitación del personal en primeros auxilios.
Retiro de elementos en desuso que pueden ser usados por los animales como madrigueras, corte de la vegetación, mejorar las condiciones de iluminación nocturna.
 Fumigacion</t>
  </si>
  <si>
    <t>Actividades del personal de vigilancia
(Recibo de personal en la entrada de las instalaciones, rondas de inspeccion) Vivero Sibarco y Repelon</t>
  </si>
  <si>
    <t>Actividades del personal de vigilancia
(Posición prolongada de pie). Vivero Sibarco y Repelon</t>
  </si>
  <si>
    <t>Actividades del personal de vigilancia
(Tenencia y porte de armas de fuego). Vivero Sibarco y Repelon</t>
  </si>
  <si>
    <t>Se designa area en la porteria de la casa 2 para ubicar al canino.</t>
  </si>
  <si>
    <t>Macroorganismos (Mordeduras, picadas etc.), Fluidos, hongos</t>
  </si>
  <si>
    <t>Contacto directo/ contacto indirecto con residuos sólidos, basuras, vertimientos, aguas estancadas, fangos, fluidos, secreciones, partes en descomposición.</t>
  </si>
  <si>
    <t xml:space="preserve">Programa para el manejo del riesgo biológico </t>
  </si>
  <si>
    <t>Suministro de gafas de seguridad, mascarilla, guantes, calzado de seguridad</t>
  </si>
  <si>
    <t>I 2023</t>
  </si>
  <si>
    <t>Plan de emergencias, canales de comunicacion, disponibilidad de vehiculos para traslado de lesionados a clinicas. Diseño e implementación de programa de  para el riesgo Biológico. seguimiento a la recuperación del personal que haya sufrido mordeduras o picaduras. 
Capacitación del personal en primeros auxilios.
Retiro de elementos en desuso que pueden ser usados por los animales como madrigueras, corte de la vegetación, mejorar las condiciones de iluminación nocturna</t>
  </si>
  <si>
    <t xml:space="preserve">Suministro de guantes, calzado de seguridad, gafas de seguridad </t>
  </si>
  <si>
    <t>Normas de seguridad. Curso, Capacitacion en manejo de fauna silvestre, efectuada por personal competente</t>
  </si>
  <si>
    <t>AT 2024</t>
  </si>
  <si>
    <t>Inhalación, contacto y consumo de Polvo vegetal, Polen, Madera, Esporas fúngicas, Micotoxinas, Sustancias antigénicas (antibióticos, polisacáridos) incluye además Musgos, Helechos, Semillas, Derivados de Vegetales. Contacto con plasntas urticantes o venenosas</t>
  </si>
  <si>
    <t>Programa para el manejo de riesgo biológico. Verificación del entorno.  Sistema e de comunicación. Medios de transporte</t>
  </si>
  <si>
    <t>Suministro de mascarilla, guantes, gafas de seguridad.
Suministro de calzado de seguridad. Botas pantaneras,  gorra, gafas.</t>
  </si>
  <si>
    <t>uso de polainas para proteccion de piernas en ambientes secos. Diseño de instructivo para la verificacion del entorno previa al desarrollo de Visitas (ATS). Verificacion de las condiciones de base de salud de los trabajadores que efctuan activiaddes de campo, compra de suero antiofidico (recomendacion del Zoo de Bquilla)</t>
  </si>
  <si>
    <t>Uso de herramientas de manuales y eléctricas para el desarrollo de las actividades en campo</t>
  </si>
  <si>
    <t>Acceso y desarrollo de trabajo en alturas dependiendo de las actividades a realizar</t>
  </si>
  <si>
    <t>Caídas a diferente nivel, golpes, traumas, laceraciones.</t>
  </si>
  <si>
    <t>Restringir el desarrollo de actividades en alturas por parte de personal propio de la Corporación y/o personal de servicios generales. 
Para desarrollo de actividades en alturas por parte de personal vistante que requiera cotizacion de trabajos,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t>
  </si>
  <si>
    <t>Actividades de alturas restringidas. Hasta la instalacion de puntos de anclaje y capacitacion del personal autorizado.Proyecto de  Instalacion de puerta de acceso a la azotea en oficinas piso 2, puntos de anclaje para acceso</t>
  </si>
  <si>
    <t>Pisos, condiciones del terreno. Irregularidades del terreno y superficie, superficies deslizante, húmeda, arenosa.</t>
  </si>
  <si>
    <t>caídas al mismo nivel, golpes, heridas fracturas</t>
  </si>
  <si>
    <t>Intervencion de verificacion del entorno de trabajo. Capacitaciones sobre autocuidado</t>
  </si>
  <si>
    <t>Suministro de guantes antideslizantes y botas pantaneras.</t>
  </si>
  <si>
    <t>Manipulación de cargas (animales, equipos, materiales)</t>
  </si>
  <si>
    <t>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de vigilante</t>
  </si>
  <si>
    <t>Desatención de instrucciones de seguridad brindadas por terceros para realizar labores en las instalaciones de los terceros</t>
  </si>
  <si>
    <t>Contaminación con fluidos y secreciones. Contaminación biológica por vía aérea. Pinchazos</t>
  </si>
  <si>
    <t>Visitas de inspeccion cementerios, basureros a cielo  abierto.Contacto directo / contacto indirecto con residuos hospitalarios etc</t>
  </si>
  <si>
    <t>Programa para el manejo del riesgo biológico. El personal de la CRA que efectua inspecciones no manipula  residuos, se efectuan inspeccion visual.</t>
  </si>
  <si>
    <t>Suministro de gafas de seguridad, mascarilla, guantes., botas.</t>
  </si>
  <si>
    <t>Fuentes de sonido de alta intensidad en las áreas a inspeccionar</t>
  </si>
  <si>
    <t>Exámenes médico ocupacionales periódicos.</t>
  </si>
  <si>
    <t>Suministro de protección auditiva</t>
  </si>
  <si>
    <t>AT 2021</t>
  </si>
  <si>
    <t>Atrapamiento. Contacto con superficies abrasivas o filosas. Atrapamiento entre dos cuerpos.</t>
  </si>
  <si>
    <t>Suministro de Guantes Tipo Ing
Gafas de seguridad
Elementos de protección personal</t>
  </si>
  <si>
    <t>Suministro de mascarilla, gafas de seguridad, guantes tipo ingeniero.</t>
  </si>
  <si>
    <t>Contacto con superficies calientes, inspecciones en áreas de fabricación y calderas, generación de vapor.</t>
  </si>
  <si>
    <t>Suministro de guantes, gafas de seguridad, uso de camisas mangas largas</t>
  </si>
  <si>
    <t>Actividades recreativas deportivas y culturales</t>
  </si>
  <si>
    <t>Superficies irregulares, resbalosas</t>
  </si>
  <si>
    <t>AT 2022</t>
  </si>
  <si>
    <t>Actividades recretiva, cultural. Manipulación de cargas, correr, saltar</t>
  </si>
  <si>
    <t xml:space="preserve">Atrapamiento. Entre personas, deportes de contacto, golpes con objetos moviles, particulas proyectiles
</t>
  </si>
  <si>
    <t>Actividades de operación de compuertas en manati, villa rosa y palmar de varela</t>
  </si>
  <si>
    <t>Plan de emergencias, canales de comunicacion, disponibilidad de vehiculos para traslado de lesionados a clinicas. Diseño e implementación de programa de  para el riesgo Biológico. seguimiento a la recuperación del personal que haya sufrido mordeduras o picaduras. 
Programa para el manejo del riesgo biológico
Seguimiento a la recuperación del personal que haya sufrido mordeduras o picaduras. 
Capacitación del personal en primeros auxilios.
Retiro de elementos en desuso que pueden ser usados por los animales como madrigueras, corte de la vegetación, mejorar las condiciones de iluminación nocturna.
 Fumigacion</t>
  </si>
  <si>
    <t>Diseño e implementación de SVE Psicosocial, Capítulo de gestión del riesgo público.
Campaña de prevención del riesgo público.
Presencia permanante del ejerciro dentro de las instalaciones de las compuertas en manati acompañamiento en las actividades</t>
  </si>
  <si>
    <t>Se requiere manteniminto estructural de la casa de vivero Sibarco y techos de vivero repelon</t>
  </si>
  <si>
    <t>META 2023</t>
  </si>
  <si>
    <t>Se cumple con el objetivo de garantizar la seguridad de los trabajadores y mantener ambientes de trabajo seguros, interviniendo los peligros identificados. Se cumple la meta del indicador de Intervencion de peligros en un 115%.</t>
  </si>
  <si>
    <t>Evaluacion 2. Noviembre - Diciembre 2023</t>
  </si>
  <si>
    <t>Cuenta de ACEPTABILIDAD DEL RIESGO 2</t>
  </si>
  <si>
    <t xml:space="preserve">3 mas </t>
  </si>
  <si>
    <t>Cuenta de CLASIFICACIÓN</t>
  </si>
  <si>
    <t>Total Biomecánicos</t>
  </si>
  <si>
    <t>Total Condiciones de seguridad</t>
  </si>
  <si>
    <t>Total Químico</t>
  </si>
  <si>
    <t>Macroorganismos (Mordeduras, picadas etc.)Fluidos, hongos</t>
  </si>
  <si>
    <t>Secretaría general apoyado en Gestión del talento humano</t>
  </si>
  <si>
    <t>MATRIZ DE PELIGROS VIALES PESV</t>
  </si>
  <si>
    <t>TIPO</t>
  </si>
  <si>
    <t>CONTROLES EXISTENTES</t>
  </si>
  <si>
    <t>Evaluacion del Riesgo</t>
  </si>
  <si>
    <t>CRITERIOS PARA ESTABLECER CONTROLES</t>
  </si>
  <si>
    <t>MEDIDAS DE INTERVENCIÓN</t>
  </si>
  <si>
    <t>ROL ACTOR VIAL</t>
  </si>
  <si>
    <t>Rutinaria</t>
  </si>
  <si>
    <t>No rutinaria</t>
  </si>
  <si>
    <t xml:space="preserve">Factores </t>
  </si>
  <si>
    <t>Variables</t>
  </si>
  <si>
    <t>EFECTOS POSIBLES</t>
  </si>
  <si>
    <t>Fuente</t>
  </si>
  <si>
    <t>Medio</t>
  </si>
  <si>
    <t xml:space="preserve"> Individuo</t>
  </si>
  <si>
    <t>Nivel de exposición (NE)</t>
  </si>
  <si>
    <t>Valor del NE</t>
  </si>
  <si>
    <t xml:space="preserve">Nivel de probabilidad (NP) </t>
  </si>
  <si>
    <t>Valor del NP</t>
  </si>
  <si>
    <t>Nivel de riesgo y de intervención (NR)</t>
  </si>
  <si>
    <t>Interpretación del NR</t>
  </si>
  <si>
    <t>Valoracion del Riesgo</t>
  </si>
  <si>
    <t>No. de personas expuestas</t>
  </si>
  <si>
    <t>Peor consecuencia</t>
  </si>
  <si>
    <t>Requisito legal específico asociado</t>
  </si>
  <si>
    <t>Eliminación</t>
  </si>
  <si>
    <t>Sustitución</t>
  </si>
  <si>
    <t>Controles de ingeniería</t>
  </si>
  <si>
    <t>Señalización, advertencia y/o controles administrativos</t>
  </si>
  <si>
    <t>I / A</t>
  </si>
  <si>
    <t>Traslado del personal en vehículos terrestres, visita instalaciones de terceros, instlaciones propias. Proyectos, obras ambientales y sedes.</t>
  </si>
  <si>
    <t>Comportamiento</t>
  </si>
  <si>
    <t>Turnos largos de trabajo</t>
  </si>
  <si>
    <t>Accidente de transito, colision con estructuras, otros vehiculos, peatones, golpes contusiones, fracturas, muerte</t>
  </si>
  <si>
    <t>Horario de trabajo definido, comsiones establecidas dentro del horario laboral. Planificacion de las comisiones previas: Turnos de trabajo y descansos planificados según la actividad a desarrolla. Programa de control de fatiga</t>
  </si>
  <si>
    <t>Ocasional (entre 3 y 6 horas al día)</t>
  </si>
  <si>
    <t>No es probable</t>
  </si>
  <si>
    <t>si</t>
  </si>
  <si>
    <t>Hablar por celular</t>
  </si>
  <si>
    <t>Plan de actividades / capacitacion seguridad vial /SST. Monitoreo del comportamiento en comisiones. Repor de condiciones inseguras. Normas de seguridad de uso de celular. Programa de distracciones</t>
  </si>
  <si>
    <t>No uso de cinturón de seguridad</t>
  </si>
  <si>
    <t xml:space="preserve"> golpes contusiones, fracturas, muerte</t>
  </si>
  <si>
    <t>No cumplir con las normas de tránsito</t>
  </si>
  <si>
    <t>Plan de Capacitacion Institucional, en SST, seguridad vial. Monitoreo del comportamiento en comisiones. Plan de actividades / capacitacion seguridad vial /SST.</t>
  </si>
  <si>
    <t>Poco probable</t>
  </si>
  <si>
    <t>Desconocer o ingorar señales de tránsito</t>
  </si>
  <si>
    <t>Accidente de transito, colision otros vehiculos, golpes contusiones, fracturas, muerte</t>
  </si>
  <si>
    <t>Plan de actividades / capacitacion seguridad vial /SST., seguridad vial. Monitoreo del comportamiento en comisiones. Planificcion de la comision, reportes de los conductores, de condiciones inseguras, normas de seguridad orientas a el no uso de vias en deficiente estado</t>
  </si>
  <si>
    <t>Distracciones</t>
  </si>
  <si>
    <t>Accidente de transito, colision con estructuras, otros vehiculos, peatones, golpes contusiones, fracturas, muerte.</t>
  </si>
  <si>
    <t>Plan de actividades / capacitacion seguridad vial /SST., seguridad vial. Monitoreo del comportamiento en comisiones. Program de distracciones</t>
  </si>
  <si>
    <t>Adelantamiento incorrecto</t>
  </si>
  <si>
    <t>Plan de actividades / capacitacion seguridad vial /SST. Normas de seguridad vial. Monitoreo del comportamiento en comisiones.</t>
  </si>
  <si>
    <t>I</t>
  </si>
  <si>
    <t>Cansancio, fatiga, sueño</t>
  </si>
  <si>
    <t>Horario de trabajo definido, comsiones establecidas dentro del horario laboral. Planificacion de las comisiones previas: Turnos de trabajo y descansos planificados según la actividad a desarrolla. Porgrama de prevencion de la fatiga.</t>
  </si>
  <si>
    <t xml:space="preserve">Ingerir alcohol o drogas </t>
  </si>
  <si>
    <t xml:space="preserve">Politica de alcohol y drogas, Plan de actividades / capacitacion seguridad vial /SST. Monitoreo del comportamiento en comisiones. Procedimiento de prevencion de Ay D. Aplicación de pruebas de AyD. Reporte de condicioens y actos inseguros </t>
  </si>
  <si>
    <t>Parquear en sitios prohibidos</t>
  </si>
  <si>
    <t xml:space="preserve">Plan de actividades / capacitacion seguridad vial /SST. Normas de seguridad vial. Monitoreo del comportamiento en comisiones. Reporte de condicioens y actos inseguros. Reporte de condicioens y actos inseguros </t>
  </si>
  <si>
    <t>Velocidad</t>
  </si>
  <si>
    <t>Exceso de velocidad</t>
  </si>
  <si>
    <t>Programa de capacitacion / actividades SST, Normas de seguridad. Reporte de condiciones y actos inseguros. Programa prevencion y control de la velocidad. GPS seguimiento</t>
  </si>
  <si>
    <t>Frecuente (más de 6 horas al día)</t>
  </si>
  <si>
    <t>Entorno</t>
  </si>
  <si>
    <t>Mal estado de la vía</t>
  </si>
  <si>
    <t xml:space="preserve"> Monitoreo del comportamiento en comisiones. Planificcion de la comision, reportes de los conductores de condiciones inseguras, normas de seguridad orientadas al no uso de infraestructura vial en mal estado. Necesidad de reorganizar las rutas de transporte.</t>
  </si>
  <si>
    <t>Señalización deficiente</t>
  </si>
  <si>
    <t>Iluminación deficiente</t>
  </si>
  <si>
    <t>Tráfico</t>
  </si>
  <si>
    <t>Plan de actividades / capacitacion seguridad vial / SST, programa de actores vulnerables, programa de velocidad. Reporte de condiciones/actos inseguras.</t>
  </si>
  <si>
    <t>Imprudencia de otros usuarios en la vía</t>
  </si>
  <si>
    <t>Muy probable</t>
  </si>
  <si>
    <t>Condiciones climatológicas</t>
  </si>
  <si>
    <t>Programa de capacitacion / actividades SST, Normas de seguridad en caso de presentarse cambio climaticos, lluvias, tormentas electricas, vendabales, inundaciones. Reportes de condiciones inseguras. Evaluar la posibilidad de cambio de vias.</t>
  </si>
  <si>
    <t>Vehiculos</t>
  </si>
  <si>
    <t>Incumplimiento plan de mantenimiento</t>
  </si>
  <si>
    <t xml:space="preserve">Asignacion Presupuestal para los mantenimientos preventivos y correctivos de los vehiculos. Desarrollo de mantenimientos. Reporte de actos y condiciones inseguras. Reposicion de vehiculos. </t>
  </si>
  <si>
    <t>Relación hombre-máquina (Ergonómico)</t>
  </si>
  <si>
    <t xml:space="preserve">Caracteristicas del vehiculo ajustable al trabajador. Silla, altura, ajustable. Timon aajustable. PSVE y SGI, garantiza el ajuste entre la maquina y el hombre. Dimensiones de cabina, confort Presupuesto para Reposicion de vehiculos Y mantenimiento </t>
  </si>
  <si>
    <t>Vehículos sin Seguridad Activa eficiente</t>
  </si>
  <si>
    <t>Frenos (por supuesto también el sistema ABS), Luces, Neumáticos, Dirección asistida, direccionales, Espejos retrovisores y de visión angular. GPS</t>
  </si>
  <si>
    <t>Asignacion Presupuestal para los mantenimientos preventivos y correctivos de los vehiculos. Desarrollo de mantenimientos  preventivos y correctivos. Vehiculos incluyen las seguridades activas y pasivas.  Reposicion de vehiculos: Modelo 2025</t>
  </si>
  <si>
    <t>Vehículos sin seguridad pasiva eficiente</t>
  </si>
  <si>
    <t>Airbags, cinturones de seguridad, reposacabezas</t>
  </si>
  <si>
    <t>Incluir en la compra de nuevos vehiculos los requisitos de seguridad activa y pasiva.</t>
  </si>
  <si>
    <t>Viajes</t>
  </si>
  <si>
    <t>Falta de controles operacionales</t>
  </si>
  <si>
    <t>procedimineto de Planificacion efectuada según solicitud previa y aporbacion de jefe. Implmentacion de PESV y programas asociados, Plan de actividades / capacitacion, normas de seguridad.</t>
  </si>
  <si>
    <t>Esporádica (menos de 3 horas al día)</t>
  </si>
  <si>
    <t>Errores en la planificación de los viajes</t>
  </si>
  <si>
    <t>procedimineto de Planificacion efectuada según solicitud previa y aprobacion de jefe. Vehiculo asignado de acuerdo al numero de personas y actividad</t>
  </si>
  <si>
    <t>Traslados a pie en desarrollo de las comisiones, representacio de la entidad, Traslado entre sedes, visita instalaciones de terceros, instlaciones propias. Proyectos, obras ambientales y sedes, parqueaderos.</t>
  </si>
  <si>
    <t>Funcionarios, contratistas, conductores.</t>
  </si>
  <si>
    <t>Peatón</t>
  </si>
  <si>
    <t>Plan de actividades / capacitacion seguridad vial /SST. Normas de seguridad vial. Monitoreo del comportamiento en comisiones. Uso de chalecos con banda reflectivas.  Reporte de condicioens 7 actos inseguras</t>
  </si>
  <si>
    <t>Chaleco bandas refkectivas</t>
  </si>
  <si>
    <t>No uso de pasos peatonales</t>
  </si>
  <si>
    <t>Plan de actividades / capacitacion seguridad vial /SST. Normas de seguridad vial. Monitoreo del comportamiento en comisiones. Uso de chalecos con banda reflectivas. Reporte de condicioens / actos inseguras</t>
  </si>
  <si>
    <t>Plan de actividades / capacitacion seguridad vial /SST. Normas de seguridad vial. Monitoreo del comportamiento en comisiones. Uso de chalecos con banda reflectivas. Reporte de condicioens 7 actos inseguras</t>
  </si>
  <si>
    <t>Horario de trabajo definido, comsiones establecidas dentro del horario laboral. Planificacion de las comisiones previas: Turnos de trabajo y descansos planificados según la actividad a desarrolla. Programa de prevencion de fatiga.</t>
  </si>
  <si>
    <t>Horario de trabajo definido, comsiones establecidas dentro del horario laboral. Planificacion de las comisiones previas: Turnos de trabajo y descansos planificados según la actividad a desarrolla. Normas de s eguridad de uso de celular.</t>
  </si>
  <si>
    <t>No uso de paraderos</t>
  </si>
  <si>
    <t>No uso de puentes peatonales</t>
  </si>
  <si>
    <t>Carencia de cruces peatonales seguros</t>
  </si>
  <si>
    <t>Deficiente espacio de seguridad</t>
  </si>
  <si>
    <t>Programa de capacitacion / actividades SST, Normas de seguridad. Reporte de condiciones y actos inseguros.</t>
  </si>
  <si>
    <t>Traslado  en vehículos terrestres, visita instalaciones de terceros, instlaciones propias. Proyectos, obras ambientales y sedes.</t>
  </si>
  <si>
    <t>Funcionarios, contratistas</t>
  </si>
  <si>
    <t>Pasajero</t>
  </si>
  <si>
    <t>Plan de Capacitacion Institucional, en SST, seguridad vial. Monitoreo del comportamiento en comisiones. Planificcion de la comision, reportes de los conductores, de condiciones inseguras, normas de seguridad orientas a el no uso de vias en deficiente estado</t>
  </si>
  <si>
    <t>Plan de actividades / capacitacion seguridad vial /SST. Monitoreo del comportamiento en comisiones. Reporte de actos y condiciones inseguras.</t>
  </si>
  <si>
    <t xml:space="preserve">Politica de alcohol y drogas, Plan de actividades / capacitacion seguridad vial /SST. Monitoreo del comportamiento en comisiones. Procedimiento de prevencion de Ay D. Aplicación de pruebas de AyD. Reporte de condiciones y actos inseguros </t>
  </si>
  <si>
    <t>Traslados de dia. Monitoreo del comportamiento en comisiones. Planificcion de la comision, reportes de los conductores de condiciones inseguras, normas de seguridad orientadas al no uso de infraestructura vial en mal estado. Necesidad de reorganizar las rutas de transporte.</t>
  </si>
  <si>
    <t>programa de velocidad segura</t>
  </si>
  <si>
    <t>programa prevencion de la fatiga</t>
  </si>
  <si>
    <t>programa prevencion de las distracciones</t>
  </si>
  <si>
    <t>programa condiccion libre de AyD</t>
  </si>
  <si>
    <t>Actores viales vulnerables</t>
  </si>
  <si>
    <t>Actualizacion de matriz de peligros. Se  extraen aparte los peligros de los conductores, se amplia la indetificacion de peligros de conductores y demas actores viales.</t>
  </si>
  <si>
    <t>Actualización de matriz por accidente deportivo</t>
  </si>
  <si>
    <t>Versión: 2</t>
  </si>
  <si>
    <r>
      <t xml:space="preserve">Versión: </t>
    </r>
    <r>
      <rPr>
        <sz val="9"/>
        <rFont val="Arial"/>
        <family val="2"/>
      </rPr>
      <t>2</t>
    </r>
  </si>
  <si>
    <r>
      <t xml:space="preserve">Código: </t>
    </r>
    <r>
      <rPr>
        <sz val="9"/>
        <rFont val="Arial"/>
        <family val="2"/>
      </rPr>
      <t>GH-FT-25</t>
    </r>
  </si>
  <si>
    <r>
      <t xml:space="preserve">Código: </t>
    </r>
    <r>
      <rPr>
        <sz val="12"/>
        <rFont val="Arial"/>
        <family val="2"/>
      </rPr>
      <t>GH-FT-25</t>
    </r>
  </si>
  <si>
    <t>Fecha: 01/07/2025</t>
  </si>
  <si>
    <r>
      <t xml:space="preserve">Fecha: </t>
    </r>
    <r>
      <rPr>
        <sz val="9"/>
        <rFont val="Arial"/>
        <family val="2"/>
      </rPr>
      <t>01/07/2025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</si>
</sst>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_-* #,##0.00\ [$€-1]_-;\-* #,##0.00\ [$€-1]_-;_-* &quot;-&quot;??\ [$€-1]_-"/>
    <numFmt numFmtId="166" formatCode="dd/mm/yyyy;@"/>
  </numFmts>
  <fonts count="71" x14ac:knownFonts="1">
    <font>
      <sz val="10"/>
      <name val="Arial"/>
    </font>
    <font>
      <sz val="11"/>
      <color theme="1"/>
      <name val="Calibri"/>
      <family val="2"/>
      <scheme val="minor"/>
    </font>
    <font>
      <sz val="10"/>
      <name val="Arial"/>
      <family val="2"/>
    </font>
    <font>
      <b/>
      <sz val="10"/>
      <name val="Arial"/>
      <family val="2"/>
    </font>
    <font>
      <sz val="8"/>
      <name val="Arial"/>
      <family val="2"/>
    </font>
    <font>
      <sz val="10"/>
      <name val="Arial"/>
      <family val="2"/>
    </font>
    <font>
      <b/>
      <sz val="11"/>
      <name val="Arial"/>
      <family val="2"/>
    </font>
    <font>
      <b/>
      <sz val="8"/>
      <color indexed="81"/>
      <name val="Tahoma"/>
      <family val="2"/>
    </font>
    <font>
      <sz val="8"/>
      <color indexed="81"/>
      <name val="Tahoma"/>
      <family val="2"/>
    </font>
    <font>
      <b/>
      <sz val="8"/>
      <name val="Gill Sans MT"/>
      <family val="2"/>
    </font>
    <font>
      <sz val="8"/>
      <name val="Gill Sans MT"/>
      <family val="2"/>
    </font>
    <font>
      <sz val="10"/>
      <name val="Gill Sans MT"/>
      <family val="2"/>
    </font>
    <font>
      <b/>
      <sz val="10"/>
      <name val="Gill Sans MT"/>
      <family val="2"/>
    </font>
    <font>
      <b/>
      <sz val="11"/>
      <name val="Gill Sans MT"/>
      <family val="2"/>
    </font>
    <font>
      <b/>
      <sz val="8"/>
      <color indexed="9"/>
      <name val="Gill Sans MT"/>
      <family val="2"/>
    </font>
    <font>
      <b/>
      <sz val="28"/>
      <name val="Gill Sans MT"/>
      <family val="2"/>
    </font>
    <font>
      <b/>
      <sz val="20"/>
      <name val="Arial"/>
      <family val="2"/>
    </font>
    <font>
      <sz val="11"/>
      <name val="Arial"/>
      <family val="2"/>
    </font>
    <font>
      <b/>
      <sz val="12"/>
      <name val="Arial"/>
      <family val="2"/>
    </font>
    <font>
      <b/>
      <sz val="9"/>
      <name val="Arial"/>
      <family val="2"/>
    </font>
    <font>
      <b/>
      <sz val="8"/>
      <color theme="0"/>
      <name val="Gill Sans MT"/>
      <family val="2"/>
    </font>
    <font>
      <b/>
      <sz val="14"/>
      <color theme="0"/>
      <name val="Gill Sans MT"/>
      <family val="2"/>
    </font>
    <font>
      <sz val="12"/>
      <name val="Gill Sans MT"/>
      <family val="2"/>
    </font>
    <font>
      <b/>
      <sz val="9"/>
      <color theme="1"/>
      <name val="Arial"/>
      <family val="2"/>
    </font>
    <font>
      <sz val="10"/>
      <color theme="0"/>
      <name val="Gill Sans MT"/>
      <family val="2"/>
    </font>
    <font>
      <sz val="9"/>
      <color rgb="FF000000"/>
      <name val="Calibri"/>
      <family val="2"/>
    </font>
    <font>
      <b/>
      <sz val="10"/>
      <color rgb="FF000000"/>
      <name val="Calibri"/>
      <family val="2"/>
    </font>
    <font>
      <b/>
      <sz val="11"/>
      <name val="Arial Narrow"/>
      <family val="2"/>
    </font>
    <font>
      <sz val="11"/>
      <name val="Arial Narrow"/>
      <family val="2"/>
    </font>
    <font>
      <sz val="12"/>
      <name val="Calibri"/>
      <family val="2"/>
      <scheme val="minor"/>
    </font>
    <font>
      <sz val="10"/>
      <name val="Arial"/>
      <family val="2"/>
    </font>
    <font>
      <sz val="14"/>
      <name val="Gill Sans MT"/>
      <family val="2"/>
    </font>
    <font>
      <b/>
      <sz val="10"/>
      <color theme="1"/>
      <name val="Arial"/>
      <family val="2"/>
    </font>
    <font>
      <b/>
      <sz val="9"/>
      <name val="Arial Narrow"/>
      <family val="2"/>
    </font>
    <font>
      <b/>
      <sz val="8"/>
      <name val="Arial Narrow"/>
      <family val="2"/>
    </font>
    <font>
      <sz val="9"/>
      <name val="Arial"/>
      <family val="2"/>
    </font>
    <font>
      <b/>
      <sz val="14"/>
      <name val="Gill Sans MT"/>
      <family val="2"/>
    </font>
    <font>
      <sz val="11"/>
      <name val="Gill Sans MT"/>
      <family val="2"/>
    </font>
    <font>
      <b/>
      <sz val="14"/>
      <name val="Arial"/>
      <family val="2"/>
    </font>
    <font>
      <b/>
      <sz val="11"/>
      <name val="Calibri"/>
      <family val="2"/>
      <scheme val="minor"/>
    </font>
    <font>
      <b/>
      <sz val="10"/>
      <color theme="1"/>
      <name val="Calibri"/>
      <family val="2"/>
      <scheme val="minor"/>
    </font>
    <font>
      <sz val="11"/>
      <color rgb="FF000000"/>
      <name val="Calibri"/>
      <family val="2"/>
    </font>
    <font>
      <sz val="11"/>
      <name val="Aptos"/>
      <family val="2"/>
    </font>
    <font>
      <sz val="10"/>
      <name val="Calibri"/>
      <family val="2"/>
      <scheme val="minor"/>
    </font>
    <font>
      <b/>
      <sz val="10"/>
      <name val="Calibri"/>
      <family val="2"/>
      <scheme val="minor"/>
    </font>
    <font>
      <sz val="10"/>
      <color rgb="FFFF0000"/>
      <name val="Calibri"/>
      <family val="2"/>
      <scheme val="minor"/>
    </font>
    <font>
      <sz val="10"/>
      <color theme="0"/>
      <name val="Calibri"/>
      <family val="2"/>
      <scheme val="minor"/>
    </font>
    <font>
      <sz val="10"/>
      <color rgb="FF000000"/>
      <name val="Calibri"/>
      <family val="2"/>
      <scheme val="minor"/>
    </font>
    <font>
      <sz val="11"/>
      <color rgb="FF000000"/>
      <name val="Aptos"/>
      <family val="2"/>
    </font>
    <font>
      <b/>
      <sz val="10"/>
      <color rgb="FF000000"/>
      <name val="Calibri"/>
      <family val="2"/>
      <scheme val="minor"/>
    </font>
    <font>
      <b/>
      <sz val="12"/>
      <name val="Calibri"/>
      <family val="2"/>
      <scheme val="minor"/>
    </font>
    <font>
      <sz val="9"/>
      <color rgb="FF000000"/>
      <name val="Arial"/>
      <family val="2"/>
    </font>
    <font>
      <sz val="11"/>
      <color rgb="FF000000"/>
      <name val="Aptos Narrow"/>
      <charset val="1"/>
    </font>
    <font>
      <b/>
      <sz val="14"/>
      <name val="Arial"/>
    </font>
    <font>
      <sz val="11"/>
      <color theme="1"/>
      <name val="Calibri"/>
      <scheme val="minor"/>
    </font>
    <font>
      <b/>
      <sz val="14"/>
      <name val="Calibri"/>
      <family val="2"/>
      <scheme val="minor"/>
    </font>
    <font>
      <b/>
      <i/>
      <sz val="11"/>
      <color theme="1"/>
      <name val="Calibri"/>
      <family val="2"/>
      <scheme val="minor"/>
    </font>
    <font>
      <sz val="9"/>
      <color indexed="64"/>
      <name val="Calibri"/>
      <family val="2"/>
      <scheme val="minor"/>
    </font>
    <font>
      <sz val="9"/>
      <name val="Calibri"/>
      <family val="2"/>
      <scheme val="minor"/>
    </font>
    <font>
      <sz val="9"/>
      <color theme="1"/>
      <name val="Calibri"/>
      <family val="2"/>
      <scheme val="minor"/>
    </font>
    <font>
      <b/>
      <sz val="9"/>
      <color indexed="64"/>
      <name val="Calibri"/>
      <family val="2"/>
      <scheme val="minor"/>
    </font>
    <font>
      <b/>
      <sz val="9"/>
      <name val="Calibri"/>
      <family val="2"/>
      <scheme val="minor"/>
    </font>
    <font>
      <b/>
      <sz val="9"/>
      <color theme="1"/>
      <name val="Calibri"/>
      <family val="2"/>
      <scheme val="minor"/>
    </font>
    <font>
      <sz val="8"/>
      <color theme="1"/>
      <name val="Calibri"/>
      <family val="2"/>
      <scheme val="minor"/>
    </font>
    <font>
      <sz val="11"/>
      <name val="Calibri"/>
      <family val="2"/>
      <scheme val="minor"/>
    </font>
    <font>
      <sz val="10"/>
      <color theme="1"/>
      <name val="Arial"/>
      <family val="2"/>
    </font>
    <font>
      <sz val="10"/>
      <color rgb="FF000000"/>
      <name val="Arial"/>
      <family val="2"/>
    </font>
    <font>
      <sz val="10"/>
      <color theme="0"/>
      <name val="Arial"/>
      <family val="2"/>
    </font>
    <font>
      <sz val="11"/>
      <color rgb="FF000000"/>
      <name val="Arial"/>
      <family val="2"/>
    </font>
    <font>
      <b/>
      <sz val="10"/>
      <color rgb="FF000000"/>
      <name val="Arial"/>
      <family val="2"/>
    </font>
    <font>
      <sz val="12"/>
      <name val="Arial"/>
      <family val="2"/>
    </font>
  </fonts>
  <fills count="26">
    <fill>
      <patternFill patternType="none"/>
    </fill>
    <fill>
      <patternFill patternType="gray125"/>
    </fill>
    <fill>
      <patternFill patternType="solid">
        <fgColor indexed="9"/>
        <bgColor indexed="64"/>
      </patternFill>
    </fill>
    <fill>
      <patternFill patternType="solid">
        <fgColor indexed="56"/>
        <bgColor indexed="64"/>
      </patternFill>
    </fill>
    <fill>
      <patternFill patternType="solid">
        <fgColor rgb="FF008000"/>
        <bgColor indexed="64"/>
      </patternFill>
    </fill>
    <fill>
      <patternFill patternType="solid">
        <fgColor theme="2" tint="-0.499984740745262"/>
        <bgColor indexed="64"/>
      </patternFill>
    </fill>
    <fill>
      <patternFill patternType="solid">
        <fgColor rgb="FF00206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4" tint="0.79998168889431442"/>
        <bgColor theme="4" tint="0.79998168889431442"/>
      </patternFill>
    </fill>
    <fill>
      <patternFill patternType="solid">
        <fgColor rgb="FFC4D79B"/>
        <bgColor rgb="FF000000"/>
      </patternFill>
    </fill>
    <fill>
      <patternFill patternType="solid">
        <fgColor theme="3" tint="0.59999389629810485"/>
        <bgColor indexed="64"/>
      </patternFill>
    </fill>
    <fill>
      <patternFill patternType="solid">
        <fgColor rgb="FFFFC000"/>
        <bgColor indexed="64"/>
      </patternFill>
    </fill>
    <fill>
      <patternFill patternType="solid">
        <fgColor theme="9"/>
        <bgColor indexed="64"/>
      </patternFill>
    </fill>
    <fill>
      <patternFill patternType="solid">
        <fgColor theme="6" tint="0.399975585192419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7" tint="0.3999755851924192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indexed="9"/>
      </left>
      <right/>
      <top style="thin">
        <color theme="0"/>
      </top>
      <bottom style="thin">
        <color theme="0"/>
      </bottom>
      <diagonal/>
    </border>
    <border>
      <left style="thin">
        <color indexed="9"/>
      </left>
      <right/>
      <top style="thin">
        <color theme="0"/>
      </top>
      <bottom/>
      <diagonal/>
    </border>
    <border>
      <left/>
      <right style="thin">
        <color indexed="9"/>
      </right>
      <top style="thin">
        <color theme="0"/>
      </top>
      <bottom style="thin">
        <color theme="0"/>
      </bottom>
      <diagonal/>
    </border>
    <border>
      <left/>
      <right/>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theme="0"/>
      </top>
      <bottom style="thin">
        <color theme="0"/>
      </bottom>
      <diagonal/>
    </border>
    <border>
      <left style="thin">
        <color indexed="64"/>
      </left>
      <right style="thin">
        <color indexed="64"/>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theme="0"/>
      </top>
      <bottom/>
      <diagonal/>
    </border>
    <border>
      <left/>
      <right style="thin">
        <color indexed="64"/>
      </right>
      <top style="thin">
        <color indexed="64"/>
      </top>
      <bottom/>
      <diagonal/>
    </border>
    <border>
      <left/>
      <right/>
      <top/>
      <bottom style="thin">
        <color theme="4" tint="0.39997558519241921"/>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diagonal/>
    </border>
    <border>
      <left style="thin">
        <color auto="1"/>
      </left>
      <right style="thin">
        <color auto="1"/>
      </right>
      <top/>
      <bottom style="thin">
        <color auto="1"/>
      </bottom>
      <diagonal/>
    </border>
    <border>
      <left/>
      <right/>
      <top/>
      <bottom style="thin">
        <color indexed="64"/>
      </bottom>
      <diagonal/>
    </border>
    <border>
      <left style="thin">
        <color indexed="9"/>
      </left>
      <right style="thin">
        <color indexed="9"/>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theme="1"/>
      </left>
      <right style="thin">
        <color theme="1"/>
      </right>
      <top style="thin">
        <color theme="1"/>
      </top>
      <bottom style="thin">
        <color theme="1"/>
      </bottom>
      <diagonal/>
    </border>
    <border>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s>
  <cellStyleXfs count="18">
    <xf numFmtId="0" fontId="0" fillId="0" borderId="0"/>
    <xf numFmtId="165" fontId="5" fillId="0" borderId="0" applyFont="0" applyFill="0" applyBorder="0" applyAlignment="0" applyProtection="0"/>
    <xf numFmtId="164" fontId="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9" fontId="30" fillId="0" borderId="0" applyFont="0" applyFill="0" applyBorder="0" applyAlignment="0" applyProtection="0"/>
    <xf numFmtId="0" fontId="2" fillId="0" borderId="0"/>
    <xf numFmtId="0" fontId="2" fillId="0" borderId="0"/>
    <xf numFmtId="0" fontId="54" fillId="0" borderId="0"/>
  </cellStyleXfs>
  <cellXfs count="543">
    <xf numFmtId="0" fontId="0" fillId="0" borderId="0" xfId="0"/>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9" fillId="0" borderId="0" xfId="4" applyFont="1" applyAlignment="1">
      <alignment horizontal="center" vertical="center" wrapText="1"/>
    </xf>
    <xf numFmtId="0" fontId="10" fillId="0" borderId="2" xfId="4" applyFont="1" applyBorder="1" applyAlignment="1">
      <alignment vertical="center" wrapText="1"/>
    </xf>
    <xf numFmtId="0" fontId="10" fillId="0" borderId="0" xfId="4" applyFont="1" applyAlignment="1">
      <alignment vertical="center" wrapText="1"/>
    </xf>
    <xf numFmtId="0" fontId="10" fillId="0" borderId="0" xfId="4" applyFont="1" applyAlignment="1">
      <alignment horizontal="center" vertical="center" wrapText="1"/>
    </xf>
    <xf numFmtId="0" fontId="11" fillId="0" borderId="0" xfId="0" applyFont="1"/>
    <xf numFmtId="0" fontId="12" fillId="0" borderId="0" xfId="4" applyFont="1" applyAlignment="1">
      <alignment horizontal="center" vertical="center" wrapText="1"/>
    </xf>
    <xf numFmtId="1" fontId="14" fillId="3" borderId="16" xfId="4" applyNumberFormat="1" applyFont="1" applyFill="1" applyBorder="1" applyAlignment="1">
      <alignment horizontal="center" vertical="center" wrapText="1"/>
    </xf>
    <xf numFmtId="1" fontId="14" fillId="3" borderId="17" xfId="4" applyNumberFormat="1" applyFont="1" applyFill="1" applyBorder="1" applyAlignment="1">
      <alignment horizontal="center" vertical="center" wrapText="1"/>
    </xf>
    <xf numFmtId="1" fontId="14" fillId="3" borderId="18" xfId="4" applyNumberFormat="1" applyFont="1" applyFill="1" applyBorder="1" applyAlignment="1">
      <alignment horizontal="center" vertical="center" textRotation="90" wrapText="1"/>
    </xf>
    <xf numFmtId="0" fontId="10" fillId="0" borderId="1" xfId="4" applyFont="1" applyBorder="1" applyAlignment="1">
      <alignment horizontal="center" vertical="center" wrapText="1"/>
    </xf>
    <xf numFmtId="0" fontId="10" fillId="0" borderId="1" xfId="11" applyFont="1" applyBorder="1" applyAlignment="1">
      <alignment horizontal="center" vertical="center" wrapText="1"/>
    </xf>
    <xf numFmtId="0" fontId="10" fillId="0" borderId="3" xfId="4" applyFont="1" applyBorder="1" applyAlignment="1">
      <alignment horizontal="center" vertical="center" wrapText="1"/>
    </xf>
    <xf numFmtId="0" fontId="10" fillId="0" borderId="4" xfId="4" applyFont="1" applyBorder="1" applyAlignment="1">
      <alignment horizontal="center" vertical="center" wrapText="1"/>
    </xf>
    <xf numFmtId="0" fontId="13" fillId="0" borderId="0" xfId="4" applyFont="1" applyAlignment="1">
      <alignment horizontal="center" vertical="center" wrapText="1"/>
    </xf>
    <xf numFmtId="0" fontId="10" fillId="0" borderId="5" xfId="4" applyFont="1" applyBorder="1" applyAlignment="1">
      <alignment horizontal="center" vertical="center" wrapText="1"/>
    </xf>
    <xf numFmtId="0" fontId="10" fillId="0" borderId="1" xfId="0" applyFont="1" applyBorder="1" applyAlignment="1">
      <alignment horizontal="center" vertical="center" wrapText="1"/>
    </xf>
    <xf numFmtId="0" fontId="10" fillId="0" borderId="6" xfId="4" applyFont="1" applyBorder="1" applyAlignment="1">
      <alignment horizontal="center" vertical="center" wrapText="1"/>
    </xf>
    <xf numFmtId="0" fontId="10" fillId="0" borderId="3" xfId="11" applyFont="1" applyBorder="1" applyAlignment="1">
      <alignment horizontal="center" vertical="center" wrapText="1"/>
    </xf>
    <xf numFmtId="0" fontId="10" fillId="0" borderId="7" xfId="4" applyFont="1" applyBorder="1" applyAlignment="1">
      <alignment horizontal="center" vertical="center" wrapText="1"/>
    </xf>
    <xf numFmtId="1" fontId="20" fillId="4" borderId="19" xfId="4" applyNumberFormat="1" applyFont="1" applyFill="1" applyBorder="1" applyAlignment="1">
      <alignment horizontal="center" vertical="center" wrapText="1"/>
    </xf>
    <xf numFmtId="14" fontId="13" fillId="0" borderId="0" xfId="4" applyNumberFormat="1" applyFont="1" applyAlignment="1">
      <alignment horizontal="left" vertical="center"/>
    </xf>
    <xf numFmtId="0" fontId="0" fillId="0" borderId="0" xfId="0" applyAlignment="1">
      <alignment horizontal="center" vertical="center" wrapText="1"/>
    </xf>
    <xf numFmtId="0" fontId="0" fillId="0" borderId="0" xfId="0" applyAlignment="1">
      <alignment vertical="center" wrapText="1"/>
    </xf>
    <xf numFmtId="0" fontId="14" fillId="5" borderId="16" xfId="4" applyFont="1" applyFill="1" applyBorder="1" applyAlignment="1">
      <alignment horizontal="center" vertical="center" wrapText="1"/>
    </xf>
    <xf numFmtId="0" fontId="20" fillId="5" borderId="16" xfId="4" applyFont="1" applyFill="1" applyBorder="1" applyAlignment="1">
      <alignment horizontal="center" vertical="center" wrapText="1"/>
    </xf>
    <xf numFmtId="0" fontId="21" fillId="6" borderId="0" xfId="4" applyFont="1" applyFill="1" applyAlignment="1">
      <alignment horizontal="left" vertical="center"/>
    </xf>
    <xf numFmtId="1" fontId="14" fillId="3" borderId="19" xfId="4" applyNumberFormat="1" applyFont="1" applyFill="1" applyBorder="1" applyAlignment="1">
      <alignment horizontal="center" vertical="center" wrapText="1"/>
    </xf>
    <xf numFmtId="0" fontId="10" fillId="0" borderId="1" xfId="0" applyFont="1" applyBorder="1" applyAlignment="1">
      <alignment horizontal="justify" vertical="center" wrapText="1"/>
    </xf>
    <xf numFmtId="0" fontId="10" fillId="0" borderId="3" xfId="4" applyFont="1" applyBorder="1" applyAlignment="1">
      <alignment horizontal="justify" vertical="center" wrapText="1"/>
    </xf>
    <xf numFmtId="0" fontId="10" fillId="0" borderId="1" xfId="4" applyFont="1" applyBorder="1" applyAlignment="1">
      <alignment horizontal="justify" vertical="center" wrapText="1"/>
    </xf>
    <xf numFmtId="0" fontId="10" fillId="0" borderId="6" xfId="4" applyFont="1" applyBorder="1" applyAlignment="1">
      <alignment horizontal="justify" vertical="center" wrapText="1"/>
    </xf>
    <xf numFmtId="0" fontId="10" fillId="0" borderId="3" xfId="0" applyFont="1" applyBorder="1" applyAlignment="1">
      <alignment horizontal="justify" vertical="center" wrapText="1"/>
    </xf>
    <xf numFmtId="0" fontId="10" fillId="0" borderId="7" xfId="0" applyFont="1" applyBorder="1" applyAlignment="1">
      <alignment horizontal="justify" vertical="center" wrapText="1"/>
    </xf>
    <xf numFmtId="0" fontId="10" fillId="0" borderId="7" xfId="4" applyFont="1" applyBorder="1" applyAlignment="1">
      <alignment horizontal="justify" vertical="center" wrapText="1"/>
    </xf>
    <xf numFmtId="0" fontId="10" fillId="0" borderId="4" xfId="0" applyFont="1" applyBorder="1" applyAlignment="1">
      <alignment horizontal="center" vertical="center" wrapText="1"/>
    </xf>
    <xf numFmtId="1" fontId="14" fillId="3" borderId="20" xfId="4" applyNumberFormat="1" applyFont="1" applyFill="1" applyBorder="1" applyAlignment="1">
      <alignment horizontal="center" vertical="center" wrapText="1"/>
    </xf>
    <xf numFmtId="1" fontId="14" fillId="3" borderId="18" xfId="4" applyNumberFormat="1" applyFont="1" applyFill="1" applyBorder="1" applyAlignment="1">
      <alignment horizontal="center" vertical="center" wrapText="1"/>
    </xf>
    <xf numFmtId="1" fontId="20" fillId="4" borderId="18" xfId="4" applyNumberFormat="1" applyFont="1" applyFill="1" applyBorder="1" applyAlignment="1">
      <alignment horizontal="center" vertical="center" wrapText="1"/>
    </xf>
    <xf numFmtId="0" fontId="10" fillId="7" borderId="1" xfId="0" applyFont="1" applyFill="1" applyBorder="1" applyAlignment="1">
      <alignment horizontal="justify" vertical="center" wrapText="1"/>
    </xf>
    <xf numFmtId="0" fontId="10" fillId="0" borderId="7" xfId="4" applyFont="1" applyBorder="1" applyAlignment="1">
      <alignment horizontal="justify" vertical="top" wrapText="1"/>
    </xf>
    <xf numFmtId="0" fontId="13" fillId="0" borderId="0" xfId="4" applyFont="1" applyAlignment="1">
      <alignment horizontal="left" vertical="center" wrapText="1"/>
    </xf>
    <xf numFmtId="14" fontId="13" fillId="0" borderId="21" xfId="4" applyNumberFormat="1" applyFont="1" applyBorder="1" applyAlignment="1">
      <alignment horizontal="justify" vertical="center" wrapText="1"/>
    </xf>
    <xf numFmtId="0" fontId="13" fillId="0" borderId="0" xfId="4" applyFont="1" applyAlignment="1">
      <alignment vertical="center" wrapText="1"/>
    </xf>
    <xf numFmtId="14" fontId="13" fillId="0" borderId="21" xfId="4" applyNumberFormat="1" applyFont="1" applyBorder="1" applyAlignment="1">
      <alignment vertical="center"/>
    </xf>
    <xf numFmtId="0" fontId="10" fillId="0" borderId="1" xfId="0" applyFont="1" applyBorder="1" applyAlignment="1">
      <alignment horizontal="left" vertical="center" wrapText="1"/>
    </xf>
    <xf numFmtId="0" fontId="6" fillId="0" borderId="0" xfId="4" applyFont="1" applyAlignment="1">
      <alignment horizontal="center" vertical="center" wrapText="1"/>
    </xf>
    <xf numFmtId="0" fontId="6" fillId="0" borderId="0" xfId="4" applyFont="1" applyAlignment="1">
      <alignment horizontal="left" vertical="center" wrapText="1"/>
    </xf>
    <xf numFmtId="0" fontId="4" fillId="0" borderId="0" xfId="4" applyFont="1" applyAlignment="1">
      <alignment horizontal="center" vertical="center" wrapText="1"/>
    </xf>
    <xf numFmtId="0" fontId="4" fillId="0" borderId="0" xfId="4" applyFont="1" applyAlignment="1">
      <alignment vertical="center" wrapText="1"/>
    </xf>
    <xf numFmtId="0" fontId="3" fillId="0" borderId="0" xfId="4" applyFont="1" applyAlignment="1">
      <alignment horizontal="center" vertical="center" wrapText="1"/>
    </xf>
    <xf numFmtId="14" fontId="6" fillId="0" borderId="0" xfId="4" applyNumberFormat="1" applyFont="1" applyAlignment="1">
      <alignment horizontal="justify" vertical="center" wrapText="1"/>
    </xf>
    <xf numFmtId="14" fontId="6" fillId="0" borderId="0" xfId="4" applyNumberFormat="1" applyFont="1" applyAlignment="1">
      <alignment vertical="center" wrapText="1"/>
    </xf>
    <xf numFmtId="14" fontId="6" fillId="0" borderId="0" xfId="4" applyNumberFormat="1" applyFont="1" applyAlignment="1">
      <alignment vertical="center"/>
    </xf>
    <xf numFmtId="1" fontId="3" fillId="8" borderId="1" xfId="4" applyNumberFormat="1" applyFont="1" applyFill="1" applyBorder="1" applyAlignment="1">
      <alignment horizontal="center" vertical="center" wrapText="1"/>
    </xf>
    <xf numFmtId="0" fontId="5" fillId="0" borderId="1" xfId="4" applyBorder="1" applyAlignment="1">
      <alignment horizontal="center" vertical="center" wrapText="1"/>
    </xf>
    <xf numFmtId="0" fontId="19" fillId="0" borderId="1" xfId="4" applyFont="1" applyBorder="1" applyAlignment="1">
      <alignment horizontal="center" vertical="center" wrapText="1"/>
    </xf>
    <xf numFmtId="0" fontId="3" fillId="0" borderId="1" xfId="4" applyFont="1" applyBorder="1" applyAlignment="1">
      <alignment horizontal="center" vertical="center" wrapText="1"/>
    </xf>
    <xf numFmtId="166" fontId="3" fillId="0" borderId="1" xfId="4" applyNumberFormat="1" applyFont="1" applyBorder="1" applyAlignment="1">
      <alignment horizontal="center" vertical="center" wrapText="1"/>
    </xf>
    <xf numFmtId="166" fontId="5" fillId="0" borderId="1" xfId="4" applyNumberFormat="1" applyBorder="1" applyAlignment="1">
      <alignment horizontal="center" vertical="center" wrapText="1"/>
    </xf>
    <xf numFmtId="0" fontId="5" fillId="7" borderId="1" xfId="4" applyFill="1" applyBorder="1" applyAlignment="1">
      <alignment horizontal="center" vertical="center" wrapText="1"/>
    </xf>
    <xf numFmtId="166" fontId="5" fillId="7" borderId="1" xfId="4" applyNumberFormat="1" applyFill="1" applyBorder="1" applyAlignment="1">
      <alignment horizontal="center" vertical="center" wrapText="1"/>
    </xf>
    <xf numFmtId="0" fontId="22" fillId="0" borderId="0" xfId="0" applyFont="1"/>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pivotButton="1" applyAlignment="1">
      <alignment wrapText="1"/>
    </xf>
    <xf numFmtId="0" fontId="0" fillId="0" borderId="0" xfId="0" applyAlignment="1">
      <alignment wrapText="1"/>
    </xf>
    <xf numFmtId="0" fontId="0" fillId="0" borderId="0" xfId="0" pivotButton="1" applyAlignment="1">
      <alignment horizontal="center" wrapText="1"/>
    </xf>
    <xf numFmtId="0" fontId="0" fillId="0" borderId="0" xfId="0" applyAlignment="1">
      <alignment horizontal="center" wrapText="1"/>
    </xf>
    <xf numFmtId="0" fontId="23" fillId="12" borderId="30" xfId="0" applyFont="1" applyFill="1" applyBorder="1" applyAlignment="1">
      <alignment horizontal="center" wrapText="1"/>
    </xf>
    <xf numFmtId="166" fontId="2" fillId="0" borderId="1" xfId="4" applyNumberFormat="1" applyFont="1" applyBorder="1" applyAlignment="1">
      <alignment horizontal="center" vertical="center" wrapText="1"/>
    </xf>
    <xf numFmtId="0" fontId="11" fillId="0" borderId="0" xfId="0" applyFont="1" applyAlignment="1">
      <alignment horizontal="center" vertical="center"/>
    </xf>
    <xf numFmtId="14" fontId="6" fillId="0" borderId="0" xfId="2" applyNumberFormat="1" applyFont="1" applyAlignment="1">
      <alignment vertical="center"/>
    </xf>
    <xf numFmtId="0" fontId="0" fillId="0" borderId="0" xfId="0" applyAlignment="1">
      <alignment vertical="center"/>
    </xf>
    <xf numFmtId="0" fontId="28" fillId="2" borderId="0" xfId="9" applyFont="1" applyFill="1"/>
    <xf numFmtId="0" fontId="27" fillId="8" borderId="34" xfId="9" applyFont="1" applyFill="1" applyBorder="1" applyAlignment="1" applyProtection="1">
      <alignment horizontal="center" vertical="center" wrapText="1"/>
      <protection locked="0"/>
    </xf>
    <xf numFmtId="0" fontId="22" fillId="0" borderId="0" xfId="0" applyFont="1" applyAlignment="1">
      <alignment horizontal="center" vertical="center"/>
    </xf>
    <xf numFmtId="1" fontId="6" fillId="8" borderId="1" xfId="4" applyNumberFormat="1" applyFont="1" applyFill="1" applyBorder="1" applyAlignment="1">
      <alignment horizontal="center" vertical="center" wrapText="1"/>
    </xf>
    <xf numFmtId="0" fontId="6" fillId="8" borderId="1" xfId="4" applyFont="1" applyFill="1" applyBorder="1" applyAlignment="1">
      <alignment horizontal="center" vertical="center" wrapText="1"/>
    </xf>
    <xf numFmtId="1" fontId="6" fillId="8" borderId="1" xfId="4" applyNumberFormat="1" applyFont="1" applyFill="1" applyBorder="1" applyAlignment="1">
      <alignment horizontal="center" vertical="center" textRotation="90" wrapText="1"/>
    </xf>
    <xf numFmtId="0" fontId="0" fillId="0" borderId="0" xfId="0" applyAlignment="1">
      <alignment horizontal="left" wrapText="1"/>
    </xf>
    <xf numFmtId="0" fontId="0" fillId="0" borderId="0" xfId="0" applyAlignment="1">
      <alignment horizontal="center"/>
    </xf>
    <xf numFmtId="0" fontId="0" fillId="0" borderId="0" xfId="0" applyAlignment="1">
      <alignment horizontal="center" vertical="center"/>
    </xf>
    <xf numFmtId="0" fontId="0" fillId="0" borderId="0" xfId="0" pivotButton="1" applyAlignment="1">
      <alignment horizontal="center"/>
    </xf>
    <xf numFmtId="0" fontId="0" fillId="0" borderId="0" xfId="0" applyAlignment="1">
      <alignment horizontal="left" wrapText="1" indent="1"/>
    </xf>
    <xf numFmtId="0" fontId="6" fillId="14" borderId="1" xfId="4" applyFont="1" applyFill="1" applyBorder="1" applyAlignment="1">
      <alignment horizontal="center" vertical="center" wrapText="1"/>
    </xf>
    <xf numFmtId="1" fontId="6" fillId="14" borderId="1" xfId="4" applyNumberFormat="1" applyFont="1" applyFill="1" applyBorder="1" applyAlignment="1">
      <alignment horizontal="center" vertical="center" wrapText="1"/>
    </xf>
    <xf numFmtId="0" fontId="11" fillId="0" borderId="1" xfId="0" applyFont="1" applyBorder="1" applyAlignment="1">
      <alignment horizontal="center" vertical="center"/>
    </xf>
    <xf numFmtId="0" fontId="17" fillId="0" borderId="1" xfId="0" applyFont="1" applyBorder="1" applyAlignment="1">
      <alignment horizontal="center" vertical="center"/>
    </xf>
    <xf numFmtId="0" fontId="17" fillId="0" borderId="1" xfId="4" applyFont="1" applyBorder="1" applyAlignment="1">
      <alignment vertical="center" wrapText="1"/>
    </xf>
    <xf numFmtId="0" fontId="17" fillId="0" borderId="1" xfId="4" applyFont="1" applyBorder="1" applyAlignment="1">
      <alignment horizontal="center" vertical="center" wrapText="1"/>
    </xf>
    <xf numFmtId="0" fontId="17" fillId="0" borderId="1" xfId="4" applyFont="1" applyBorder="1" applyAlignment="1">
      <alignment horizontal="left" vertical="center" wrapText="1"/>
    </xf>
    <xf numFmtId="0" fontId="17" fillId="0" borderId="1" xfId="11"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justify" vertical="center" wrapText="1"/>
    </xf>
    <xf numFmtId="0" fontId="17" fillId="0" borderId="1" xfId="4" applyFont="1" applyBorder="1" applyAlignment="1">
      <alignment horizontal="justify" vertical="top" wrapText="1"/>
    </xf>
    <xf numFmtId="0" fontId="31" fillId="0" borderId="1" xfId="0" applyFont="1" applyBorder="1" applyAlignment="1">
      <alignment horizontal="center" vertical="center"/>
    </xf>
    <xf numFmtId="0" fontId="11" fillId="0" borderId="1" xfId="0" applyFont="1" applyBorder="1"/>
    <xf numFmtId="0" fontId="17" fillId="0" borderId="1" xfId="4" applyFont="1" applyBorder="1" applyAlignment="1">
      <alignment horizontal="justify" vertical="center" wrapText="1"/>
    </xf>
    <xf numFmtId="0" fontId="24" fillId="0" borderId="1" xfId="0" applyFont="1" applyBorder="1" applyAlignment="1">
      <alignment horizontal="center" vertical="center"/>
    </xf>
    <xf numFmtId="0" fontId="2" fillId="0" borderId="1" xfId="4" applyFont="1" applyBorder="1" applyAlignment="1">
      <alignment horizontal="center" vertical="center" wrapText="1"/>
    </xf>
    <xf numFmtId="0" fontId="17" fillId="0" borderId="1" xfId="11" applyFont="1" applyBorder="1" applyAlignment="1" applyProtection="1">
      <alignment horizontal="center" vertical="center" wrapText="1"/>
      <protection locked="0"/>
    </xf>
    <xf numFmtId="0" fontId="17" fillId="0" borderId="1" xfId="0" applyFont="1" applyBorder="1" applyAlignment="1">
      <alignment horizontal="left" vertical="center" wrapText="1"/>
    </xf>
    <xf numFmtId="0" fontId="32" fillId="12" borderId="30" xfId="0" applyFont="1" applyFill="1" applyBorder="1" applyAlignment="1">
      <alignment horizontal="center" vertical="center" wrapText="1"/>
    </xf>
    <xf numFmtId="0" fontId="34" fillId="8" borderId="1" xfId="9" applyFont="1" applyFill="1" applyBorder="1" applyAlignment="1" applyProtection="1">
      <alignment horizontal="center" vertical="center" wrapText="1"/>
      <protection locked="0"/>
    </xf>
    <xf numFmtId="0" fontId="34" fillId="10" borderId="1" xfId="9" applyFont="1" applyFill="1" applyBorder="1" applyAlignment="1" applyProtection="1">
      <alignment horizontal="center" vertical="center" wrapText="1"/>
      <protection locked="0"/>
    </xf>
    <xf numFmtId="0" fontId="34" fillId="15" borderId="1" xfId="9" applyFont="1" applyFill="1" applyBorder="1" applyAlignment="1" applyProtection="1">
      <alignment horizontal="center" vertical="center" wrapText="1"/>
      <protection locked="0"/>
    </xf>
    <xf numFmtId="0" fontId="34" fillId="9" borderId="1" xfId="9" applyFont="1" applyFill="1" applyBorder="1" applyAlignment="1" applyProtection="1">
      <alignment horizontal="center" vertical="center" wrapText="1"/>
      <protection locked="0"/>
    </xf>
    <xf numFmtId="0" fontId="34" fillId="11" borderId="1" xfId="9" applyFont="1" applyFill="1" applyBorder="1" applyAlignment="1" applyProtection="1">
      <alignment horizontal="center" vertical="center" wrapText="1"/>
      <protection locked="0"/>
    </xf>
    <xf numFmtId="0" fontId="33" fillId="8" borderId="1" xfId="9" applyFont="1" applyFill="1" applyBorder="1" applyAlignment="1" applyProtection="1">
      <alignment horizontal="center" vertical="center" wrapText="1"/>
      <protection locked="0"/>
    </xf>
    <xf numFmtId="0" fontId="0" fillId="0" borderId="1" xfId="0" applyBorder="1" applyAlignment="1">
      <alignment horizontal="center" vertical="center"/>
    </xf>
    <xf numFmtId="9" fontId="0" fillId="0" borderId="0" xfId="14" applyFont="1" applyAlignment="1">
      <alignment horizontal="center" vertical="center"/>
    </xf>
    <xf numFmtId="0" fontId="2" fillId="0" borderId="1" xfId="0" applyFont="1" applyBorder="1" applyAlignment="1">
      <alignment horizontal="center" vertical="center"/>
    </xf>
    <xf numFmtId="0" fontId="2" fillId="0" borderId="0" xfId="0" applyFont="1"/>
    <xf numFmtId="0" fontId="0" fillId="9" borderId="0" xfId="0" applyFill="1" applyAlignment="1">
      <alignment horizontal="right" vertical="center"/>
    </xf>
    <xf numFmtId="14" fontId="0" fillId="9" borderId="0" xfId="0" applyNumberFormat="1" applyFill="1" applyAlignment="1">
      <alignment horizontal="right" vertical="center"/>
    </xf>
    <xf numFmtId="0" fontId="35" fillId="0" borderId="0" xfId="0" pivotButton="1" applyFont="1" applyAlignment="1">
      <alignment vertical="center"/>
    </xf>
    <xf numFmtId="0" fontId="35" fillId="0" borderId="0" xfId="0" applyFont="1" applyAlignment="1">
      <alignment horizontal="center" vertical="center" wrapText="1"/>
    </xf>
    <xf numFmtId="0" fontId="17" fillId="14" borderId="1" xfId="4" applyFont="1" applyFill="1" applyBorder="1" applyAlignment="1">
      <alignment horizontal="center" vertical="center" wrapText="1"/>
    </xf>
    <xf numFmtId="0" fontId="6" fillId="0" borderId="1" xfId="4" applyFont="1" applyBorder="1" applyAlignment="1">
      <alignment horizontal="center" vertical="center" wrapText="1"/>
    </xf>
    <xf numFmtId="0" fontId="36" fillId="14" borderId="1" xfId="0" applyFont="1" applyFill="1" applyBorder="1" applyAlignment="1">
      <alignment horizontal="center" vertical="center"/>
    </xf>
    <xf numFmtId="0" fontId="37" fillId="0" borderId="1" xfId="0" applyFont="1" applyBorder="1" applyAlignment="1">
      <alignment horizontal="center" vertical="center"/>
    </xf>
    <xf numFmtId="0" fontId="17" fillId="15" borderId="1" xfId="4" applyFont="1" applyFill="1" applyBorder="1" applyAlignment="1">
      <alignment horizontal="center" vertical="center" wrapText="1"/>
    </xf>
    <xf numFmtId="9" fontId="0" fillId="0" borderId="1" xfId="0" applyNumberFormat="1" applyBorder="1" applyAlignment="1">
      <alignment horizontal="center" vertical="center"/>
    </xf>
    <xf numFmtId="0" fontId="0" fillId="0" borderId="1" xfId="0" applyBorder="1" applyAlignment="1">
      <alignment horizontal="center"/>
    </xf>
    <xf numFmtId="1" fontId="6" fillId="16" borderId="1" xfId="4" applyNumberFormat="1" applyFont="1" applyFill="1" applyBorder="1" applyAlignment="1">
      <alignment horizontal="center" vertical="center" wrapText="1"/>
    </xf>
    <xf numFmtId="0" fontId="31" fillId="0" borderId="0" xfId="0" applyFont="1"/>
    <xf numFmtId="14" fontId="38" fillId="0" borderId="0" xfId="2" applyNumberFormat="1" applyFont="1" applyAlignment="1">
      <alignment horizontal="left" vertical="center"/>
    </xf>
    <xf numFmtId="0" fontId="25" fillId="0" borderId="37" xfId="0" applyFont="1" applyBorder="1" applyAlignment="1">
      <alignment horizontal="center" vertical="center"/>
    </xf>
    <xf numFmtId="0" fontId="25" fillId="0" borderId="37" xfId="0" applyFont="1" applyBorder="1" applyAlignment="1">
      <alignment horizontal="justify" vertical="center"/>
    </xf>
    <xf numFmtId="0" fontId="39" fillId="0" borderId="36" xfId="15" applyFont="1" applyBorder="1" applyAlignment="1">
      <alignment horizontal="center" vertical="center" wrapText="1"/>
    </xf>
    <xf numFmtId="0" fontId="26" fillId="13" borderId="6" xfId="0" applyFont="1" applyFill="1" applyBorder="1" applyAlignment="1">
      <alignment horizontal="center" vertical="center"/>
    </xf>
    <xf numFmtId="0" fontId="12" fillId="17" borderId="6" xfId="15" applyFont="1" applyFill="1" applyBorder="1" applyAlignment="1">
      <alignment horizontal="center" vertical="center" wrapText="1"/>
    </xf>
    <xf numFmtId="0" fontId="26" fillId="13" borderId="6" xfId="0" applyFont="1" applyFill="1" applyBorder="1" applyAlignment="1">
      <alignment horizontal="center" vertical="center" wrapText="1"/>
    </xf>
    <xf numFmtId="0" fontId="40" fillId="17" borderId="6" xfId="0" applyFont="1" applyFill="1" applyBorder="1" applyAlignment="1">
      <alignment horizontal="center" vertical="center" wrapText="1"/>
    </xf>
    <xf numFmtId="9" fontId="41" fillId="0" borderId="37" xfId="14" applyFont="1" applyBorder="1" applyAlignment="1">
      <alignment horizontal="center" vertical="center"/>
    </xf>
    <xf numFmtId="0" fontId="42" fillId="0" borderId="0" xfId="0" applyFont="1" applyAlignment="1">
      <alignment vertical="center" wrapText="1"/>
    </xf>
    <xf numFmtId="0" fontId="22" fillId="0" borderId="0" xfId="0" applyFont="1" applyAlignment="1">
      <alignment wrapText="1"/>
    </xf>
    <xf numFmtId="0" fontId="28" fillId="2" borderId="0" xfId="9" applyFont="1" applyFill="1" applyAlignment="1">
      <alignment horizontal="center" vertical="center"/>
    </xf>
    <xf numFmtId="9" fontId="0" fillId="0" borderId="1" xfId="14" applyFont="1" applyBorder="1" applyAlignment="1">
      <alignment horizontal="center" vertical="center"/>
    </xf>
    <xf numFmtId="0" fontId="25" fillId="0" borderId="37" xfId="0" applyFont="1" applyBorder="1" applyAlignment="1">
      <alignment horizontal="center" vertical="center" wrapText="1"/>
    </xf>
    <xf numFmtId="0" fontId="27" fillId="2" borderId="33" xfId="9" applyFont="1" applyFill="1" applyBorder="1" applyAlignment="1" applyProtection="1">
      <alignment horizontal="center" vertical="center" wrapText="1"/>
      <protection locked="0"/>
    </xf>
    <xf numFmtId="9" fontId="0" fillId="0" borderId="2" xfId="0" applyNumberFormat="1" applyBorder="1" applyAlignment="1">
      <alignment vertical="center"/>
    </xf>
    <xf numFmtId="1" fontId="14" fillId="3" borderId="16" xfId="12" applyNumberFormat="1" applyFont="1" applyFill="1" applyBorder="1" applyAlignment="1">
      <alignment horizontal="center" vertical="center" wrapText="1"/>
    </xf>
    <xf numFmtId="1" fontId="14" fillId="3" borderId="17" xfId="12" applyNumberFormat="1" applyFont="1" applyFill="1" applyBorder="1" applyAlignment="1">
      <alignment horizontal="center" vertical="center" wrapText="1"/>
    </xf>
    <xf numFmtId="1" fontId="14" fillId="3" borderId="20" xfId="12" applyNumberFormat="1" applyFont="1" applyFill="1" applyBorder="1" applyAlignment="1">
      <alignment horizontal="center" vertical="center" wrapText="1"/>
    </xf>
    <xf numFmtId="1" fontId="14" fillId="3" borderId="38" xfId="12" applyNumberFormat="1" applyFont="1" applyFill="1" applyBorder="1" applyAlignment="1">
      <alignment horizontal="center" vertical="center" wrapText="1"/>
    </xf>
    <xf numFmtId="1" fontId="14" fillId="3" borderId="18" xfId="12" applyNumberFormat="1" applyFont="1" applyFill="1" applyBorder="1" applyAlignment="1">
      <alignment horizontal="center" vertical="center" wrapText="1"/>
    </xf>
    <xf numFmtId="0" fontId="14" fillId="5" borderId="16" xfId="12" applyFont="1" applyFill="1" applyBorder="1" applyAlignment="1">
      <alignment horizontal="center" vertical="center" wrapText="1"/>
    </xf>
    <xf numFmtId="1" fontId="14" fillId="3" borderId="18" xfId="12" applyNumberFormat="1" applyFont="1" applyFill="1" applyBorder="1" applyAlignment="1">
      <alignment horizontal="center" vertical="center" textRotation="90" wrapText="1"/>
    </xf>
    <xf numFmtId="1" fontId="20" fillId="4" borderId="19" xfId="12" applyNumberFormat="1" applyFont="1" applyFill="1" applyBorder="1" applyAlignment="1">
      <alignment horizontal="center" vertical="center" wrapText="1"/>
    </xf>
    <xf numFmtId="0" fontId="10" fillId="15" borderId="0" xfId="4" applyFont="1" applyFill="1" applyAlignment="1">
      <alignment horizontal="center" vertical="center" wrapText="1"/>
    </xf>
    <xf numFmtId="0" fontId="43" fillId="0" borderId="0" xfId="0" applyFont="1"/>
    <xf numFmtId="0" fontId="43" fillId="0" borderId="1" xfId="0" applyFont="1" applyBorder="1" applyAlignment="1">
      <alignment horizontal="center" vertical="center"/>
    </xf>
    <xf numFmtId="0" fontId="43" fillId="0" borderId="1" xfId="0" applyFont="1" applyBorder="1"/>
    <xf numFmtId="0" fontId="43" fillId="0" borderId="1" xfId="12" applyFont="1" applyBorder="1" applyAlignment="1">
      <alignment horizontal="center" vertical="center" wrapText="1"/>
    </xf>
    <xf numFmtId="0" fontId="43" fillId="0" borderId="0" xfId="0" applyFont="1" applyAlignment="1">
      <alignment horizontal="center" vertical="center"/>
    </xf>
    <xf numFmtId="1" fontId="44" fillId="8" borderId="1" xfId="4" applyNumberFormat="1" applyFont="1" applyFill="1" applyBorder="1" applyAlignment="1">
      <alignment horizontal="center" vertical="center" wrapText="1"/>
    </xf>
    <xf numFmtId="0" fontId="44" fillId="8" borderId="1" xfId="4" applyFont="1" applyFill="1" applyBorder="1" applyAlignment="1">
      <alignment horizontal="center" vertical="center" wrapText="1"/>
    </xf>
    <xf numFmtId="1" fontId="44" fillId="8" borderId="1" xfId="4" applyNumberFormat="1" applyFont="1" applyFill="1" applyBorder="1" applyAlignment="1">
      <alignment horizontal="center" vertical="center" textRotation="90" wrapText="1"/>
    </xf>
    <xf numFmtId="0" fontId="44" fillId="14" borderId="1" xfId="4" applyFont="1" applyFill="1" applyBorder="1" applyAlignment="1">
      <alignment horizontal="center" vertical="center" wrapText="1"/>
    </xf>
    <xf numFmtId="1" fontId="44" fillId="14" borderId="1" xfId="4" applyNumberFormat="1" applyFont="1" applyFill="1" applyBorder="1" applyAlignment="1">
      <alignment horizontal="center" vertical="center" wrapText="1"/>
    </xf>
    <xf numFmtId="0" fontId="43" fillId="0" borderId="1" xfId="4" applyFont="1" applyBorder="1" applyAlignment="1">
      <alignment horizontal="center" vertical="center" wrapText="1"/>
    </xf>
    <xf numFmtId="0" fontId="43" fillId="0" borderId="1" xfId="4" applyFont="1" applyBorder="1" applyAlignment="1">
      <alignment vertical="center" wrapText="1"/>
    </xf>
    <xf numFmtId="0" fontId="43" fillId="0" borderId="1" xfId="11" applyFont="1" applyBorder="1" applyAlignment="1">
      <alignment horizontal="center" vertical="center" wrapText="1"/>
    </xf>
    <xf numFmtId="0" fontId="43" fillId="0" borderId="1" xfId="0" applyFont="1" applyBorder="1" applyAlignment="1">
      <alignment horizontal="center" vertical="center" wrapText="1"/>
    </xf>
    <xf numFmtId="0" fontId="43" fillId="0" borderId="1" xfId="0" applyFont="1" applyBorder="1" applyAlignment="1">
      <alignment horizontal="left" vertical="center" wrapText="1"/>
    </xf>
    <xf numFmtId="0" fontId="43" fillId="0" borderId="1" xfId="0" applyFont="1" applyBorder="1" applyAlignment="1">
      <alignment horizontal="justify" vertical="center" wrapText="1"/>
    </xf>
    <xf numFmtId="0" fontId="43" fillId="0" borderId="1" xfId="4" applyFont="1" applyBorder="1" applyAlignment="1">
      <alignment horizontal="justify" vertical="center" wrapText="1"/>
    </xf>
    <xf numFmtId="0" fontId="43" fillId="0" borderId="1" xfId="16" applyFont="1" applyBorder="1" applyAlignment="1">
      <alignment horizontal="center" vertical="center" wrapText="1"/>
    </xf>
    <xf numFmtId="0" fontId="43" fillId="0" borderId="1" xfId="16" applyFont="1" applyBorder="1" applyAlignment="1" applyProtection="1">
      <alignment horizontal="center" vertical="center" wrapText="1"/>
      <protection locked="0"/>
    </xf>
    <xf numFmtId="0" fontId="43" fillId="0" borderId="3" xfId="12" applyFont="1" applyBorder="1" applyAlignment="1">
      <alignment horizontal="center" vertical="center" wrapText="1"/>
    </xf>
    <xf numFmtId="0" fontId="43" fillId="0" borderId="1" xfId="12" applyFont="1" applyBorder="1" applyAlignment="1">
      <alignment horizontal="justify" vertical="center" wrapText="1"/>
    </xf>
    <xf numFmtId="0" fontId="43" fillId="0" borderId="4" xfId="12" applyFont="1" applyBorder="1" applyAlignment="1">
      <alignment horizontal="center" vertical="center" wrapText="1"/>
    </xf>
    <xf numFmtId="0" fontId="43" fillId="0" borderId="36" xfId="12" applyFont="1" applyBorder="1" applyAlignment="1">
      <alignment horizontal="center" vertical="center" wrapText="1"/>
    </xf>
    <xf numFmtId="0" fontId="43" fillId="18" borderId="1" xfId="12" applyFont="1" applyFill="1" applyBorder="1" applyAlignment="1">
      <alignment horizontal="center" vertical="center" wrapText="1"/>
    </xf>
    <xf numFmtId="0" fontId="43" fillId="0" borderId="6" xfId="12" applyFont="1" applyBorder="1" applyAlignment="1">
      <alignment horizontal="center" vertical="center" wrapText="1"/>
    </xf>
    <xf numFmtId="0" fontId="43" fillId="0" borderId="5" xfId="12" applyFont="1" applyBorder="1" applyAlignment="1">
      <alignment horizontal="center" vertical="center" wrapText="1"/>
    </xf>
    <xf numFmtId="0" fontId="43" fillId="0" borderId="1" xfId="12" applyFont="1" applyBorder="1" applyAlignment="1">
      <alignment vertical="center" wrapText="1"/>
    </xf>
    <xf numFmtId="0" fontId="43" fillId="0" borderId="1" xfId="12" applyFont="1" applyBorder="1" applyAlignment="1">
      <alignment horizontal="left" vertical="center" wrapText="1"/>
    </xf>
    <xf numFmtId="0" fontId="43" fillId="0" borderId="0" xfId="0" applyFont="1" applyAlignment="1">
      <alignment horizontal="center"/>
    </xf>
    <xf numFmtId="0" fontId="43" fillId="0" borderId="0" xfId="4" applyFont="1" applyAlignment="1">
      <alignment horizontal="center" vertical="center" wrapText="1"/>
    </xf>
    <xf numFmtId="0" fontId="44" fillId="0" borderId="0" xfId="4" applyFont="1" applyAlignment="1">
      <alignment horizontal="center" vertical="center" wrapText="1"/>
    </xf>
    <xf numFmtId="0" fontId="43" fillId="0" borderId="0" xfId="0" applyFont="1" applyAlignment="1">
      <alignment vertical="center" wrapText="1"/>
    </xf>
    <xf numFmtId="0" fontId="43" fillId="0" borderId="0" xfId="0" applyFont="1" applyAlignment="1">
      <alignment horizontal="left" vertical="center" wrapText="1"/>
    </xf>
    <xf numFmtId="0" fontId="43" fillId="0" borderId="0" xfId="0" applyFont="1" applyAlignment="1">
      <alignment wrapText="1"/>
    </xf>
    <xf numFmtId="0" fontId="46" fillId="0" borderId="1" xfId="0" applyFont="1" applyBorder="1" applyAlignment="1">
      <alignment horizontal="center" vertical="center"/>
    </xf>
    <xf numFmtId="14" fontId="44" fillId="0" borderId="0" xfId="4" applyNumberFormat="1" applyFont="1" applyAlignment="1">
      <alignment vertical="center" wrapText="1"/>
    </xf>
    <xf numFmtId="0" fontId="44" fillId="0" borderId="0" xfId="4" applyFont="1" applyAlignment="1">
      <alignment horizontal="left" vertical="center" wrapText="1"/>
    </xf>
    <xf numFmtId="0" fontId="43" fillId="0" borderId="0" xfId="4" applyFont="1" applyAlignment="1">
      <alignment vertical="center" wrapText="1"/>
    </xf>
    <xf numFmtId="14" fontId="44" fillId="0" borderId="0" xfId="4" applyNumberFormat="1" applyFont="1" applyAlignment="1">
      <alignment vertical="center"/>
    </xf>
    <xf numFmtId="14" fontId="44" fillId="0" borderId="0" xfId="4" applyNumberFormat="1" applyFont="1" applyAlignment="1">
      <alignment horizontal="justify" vertical="center" wrapText="1"/>
    </xf>
    <xf numFmtId="0" fontId="43" fillId="0" borderId="1" xfId="4" applyFont="1" applyBorder="1" applyAlignment="1">
      <alignment horizontal="justify" vertical="top" wrapText="1"/>
    </xf>
    <xf numFmtId="0" fontId="43" fillId="0" borderId="1" xfId="11" applyFont="1" applyBorder="1" applyAlignment="1" applyProtection="1">
      <alignment horizontal="center" vertical="center" wrapText="1"/>
      <protection locked="0"/>
    </xf>
    <xf numFmtId="0" fontId="43" fillId="0" borderId="36" xfId="16" applyFont="1" applyBorder="1" applyAlignment="1">
      <alignment horizontal="center" vertical="center" wrapText="1"/>
    </xf>
    <xf numFmtId="0" fontId="43" fillId="0" borderId="3" xfId="16" applyFont="1" applyBorder="1" applyAlignment="1">
      <alignment horizontal="center" vertical="center" wrapText="1"/>
    </xf>
    <xf numFmtId="0" fontId="43" fillId="0" borderId="1" xfId="4" applyFont="1" applyBorder="1" applyAlignment="1">
      <alignment horizontal="left" vertical="center" wrapText="1"/>
    </xf>
    <xf numFmtId="0" fontId="44" fillId="0" borderId="1" xfId="4" applyFont="1" applyBorder="1" applyAlignment="1">
      <alignment horizontal="center" vertical="center" wrapText="1"/>
    </xf>
    <xf numFmtId="0" fontId="44" fillId="0" borderId="1" xfId="0" applyFont="1" applyBorder="1" applyAlignment="1">
      <alignment horizontal="center" vertical="center"/>
    </xf>
    <xf numFmtId="0" fontId="45" fillId="0" borderId="1" xfId="4" applyFont="1" applyBorder="1" applyAlignment="1">
      <alignment vertical="center" wrapText="1"/>
    </xf>
    <xf numFmtId="0" fontId="43" fillId="0" borderId="36" xfId="12" applyFont="1" applyBorder="1" applyAlignment="1">
      <alignment horizontal="left" vertical="center" wrapText="1"/>
    </xf>
    <xf numFmtId="0" fontId="43" fillId="0" borderId="36" xfId="12" applyFont="1" applyBorder="1" applyAlignment="1">
      <alignment horizontal="justify" vertical="center" wrapText="1"/>
    </xf>
    <xf numFmtId="0" fontId="43" fillId="0" borderId="7" xfId="12" applyFont="1" applyBorder="1" applyAlignment="1">
      <alignment horizontal="justify" vertical="center" wrapText="1"/>
    </xf>
    <xf numFmtId="0" fontId="44" fillId="0" borderId="7" xfId="12" applyFont="1" applyBorder="1" applyAlignment="1">
      <alignment horizontal="center" vertical="center" wrapText="1"/>
    </xf>
    <xf numFmtId="0" fontId="43" fillId="0" borderId="39" xfId="12" applyFont="1" applyBorder="1" applyAlignment="1">
      <alignment horizontal="center" vertical="center" wrapText="1"/>
    </xf>
    <xf numFmtId="0" fontId="43" fillId="0" borderId="5" xfId="4" applyFont="1" applyBorder="1" applyAlignment="1">
      <alignment horizontal="center" vertical="center" wrapText="1"/>
    </xf>
    <xf numFmtId="0" fontId="43" fillId="0" borderId="3" xfId="4" applyFont="1" applyBorder="1" applyAlignment="1">
      <alignment horizontal="center" vertical="center" wrapText="1"/>
    </xf>
    <xf numFmtId="0" fontId="43" fillId="0" borderId="4" xfId="4" applyFont="1" applyBorder="1" applyAlignment="1">
      <alignment horizontal="center" vertical="center" wrapText="1"/>
    </xf>
    <xf numFmtId="0" fontId="43" fillId="0" borderId="36" xfId="4" applyFont="1" applyBorder="1" applyAlignment="1">
      <alignment horizontal="center" vertical="center" wrapText="1"/>
    </xf>
    <xf numFmtId="0" fontId="43" fillId="0" borderId="5" xfId="12" applyFont="1" applyBorder="1" applyAlignment="1">
      <alignment horizontal="justify" vertical="center" wrapText="1"/>
    </xf>
    <xf numFmtId="1" fontId="44" fillId="0" borderId="5" xfId="12" applyNumberFormat="1" applyFont="1" applyBorder="1" applyAlignment="1">
      <alignment horizontal="center" vertical="center" wrapText="1"/>
    </xf>
    <xf numFmtId="0" fontId="44" fillId="0" borderId="5" xfId="12" applyFont="1" applyBorder="1" applyAlignment="1">
      <alignment horizontal="center" vertical="center" wrapText="1"/>
    </xf>
    <xf numFmtId="0" fontId="43" fillId="0" borderId="3" xfId="12" applyFont="1" applyBorder="1" applyAlignment="1">
      <alignment horizontal="left" vertical="center" wrapText="1"/>
    </xf>
    <xf numFmtId="0" fontId="44" fillId="0" borderId="1" xfId="12" applyFont="1" applyBorder="1" applyAlignment="1">
      <alignment horizontal="center" vertical="center" wrapText="1"/>
    </xf>
    <xf numFmtId="0" fontId="43" fillId="0" borderId="4" xfId="12" applyFont="1" applyBorder="1" applyAlignment="1">
      <alignment vertical="center" wrapText="1"/>
    </xf>
    <xf numFmtId="0" fontId="43" fillId="0" borderId="3" xfId="12" applyFont="1" applyBorder="1" applyAlignment="1">
      <alignment horizontal="justify" vertical="center" wrapText="1"/>
    </xf>
    <xf numFmtId="0" fontId="43" fillId="0" borderId="7" xfId="16" applyFont="1" applyBorder="1" applyAlignment="1">
      <alignment horizontal="center" vertical="center" wrapText="1"/>
    </xf>
    <xf numFmtId="0" fontId="42" fillId="0" borderId="1" xfId="0" applyFont="1" applyBorder="1" applyAlignment="1">
      <alignment vertical="center" wrapText="1"/>
    </xf>
    <xf numFmtId="0" fontId="42" fillId="0" borderId="1"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vertical="top"/>
    </xf>
    <xf numFmtId="0" fontId="0" fillId="0" borderId="0" xfId="0" pivotButton="1" applyAlignment="1">
      <alignment vertical="top" wrapText="1"/>
    </xf>
    <xf numFmtId="0" fontId="0" fillId="0" borderId="0" xfId="0" applyAlignment="1">
      <alignment vertical="top" wrapText="1"/>
    </xf>
    <xf numFmtId="1" fontId="44" fillId="8" borderId="0" xfId="4" applyNumberFormat="1" applyFont="1" applyFill="1" applyAlignment="1">
      <alignment horizontal="center" vertical="center" wrapText="1"/>
    </xf>
    <xf numFmtId="14" fontId="44" fillId="8" borderId="0" xfId="4" applyNumberFormat="1" applyFont="1" applyFill="1" applyAlignment="1">
      <alignment horizontal="center" vertical="center" wrapText="1"/>
    </xf>
    <xf numFmtId="0" fontId="43" fillId="19" borderId="1" xfId="0" applyFont="1" applyFill="1" applyBorder="1" applyAlignment="1">
      <alignment horizontal="center" vertical="center"/>
    </xf>
    <xf numFmtId="0" fontId="43" fillId="19" borderId="1" xfId="4" applyFont="1" applyFill="1" applyBorder="1" applyAlignment="1">
      <alignment horizontal="center" vertical="center" wrapText="1"/>
    </xf>
    <xf numFmtId="0" fontId="43" fillId="19" borderId="1" xfId="4" applyFont="1" applyFill="1" applyBorder="1" applyAlignment="1">
      <alignment vertical="center" wrapText="1"/>
    </xf>
    <xf numFmtId="0" fontId="43" fillId="19" borderId="1" xfId="11" applyFont="1" applyFill="1" applyBorder="1" applyAlignment="1">
      <alignment horizontal="center" vertical="center" wrapText="1"/>
    </xf>
    <xf numFmtId="0" fontId="43" fillId="19" borderId="1" xfId="11" applyFont="1" applyFill="1" applyBorder="1" applyAlignment="1" applyProtection="1">
      <alignment horizontal="center" vertical="center" wrapText="1"/>
      <protection locked="0"/>
    </xf>
    <xf numFmtId="0" fontId="43" fillId="19" borderId="1" xfId="0" applyFont="1" applyFill="1" applyBorder="1" applyAlignment="1">
      <alignment horizontal="left" vertical="center" wrapText="1"/>
    </xf>
    <xf numFmtId="0" fontId="43" fillId="19" borderId="1" xfId="0" applyFont="1" applyFill="1" applyBorder="1" applyAlignment="1">
      <alignment horizontal="justify" vertical="center" wrapText="1"/>
    </xf>
    <xf numFmtId="0" fontId="43" fillId="19" borderId="1" xfId="4" applyFont="1" applyFill="1" applyBorder="1" applyAlignment="1">
      <alignment horizontal="justify" vertical="center" wrapText="1"/>
    </xf>
    <xf numFmtId="0" fontId="43" fillId="19" borderId="1" xfId="0" applyFont="1" applyFill="1" applyBorder="1"/>
    <xf numFmtId="0" fontId="43" fillId="19" borderId="0" xfId="0" applyFont="1" applyFill="1"/>
    <xf numFmtId="0" fontId="43" fillId="19" borderId="1" xfId="0" applyFont="1" applyFill="1" applyBorder="1" applyAlignment="1">
      <alignment horizontal="center" vertical="center" wrapText="1"/>
    </xf>
    <xf numFmtId="0" fontId="46" fillId="19" borderId="1" xfId="0" applyFont="1" applyFill="1" applyBorder="1" applyAlignment="1">
      <alignment horizontal="center" vertical="center"/>
    </xf>
    <xf numFmtId="0" fontId="44" fillId="19" borderId="1" xfId="4" applyFont="1" applyFill="1" applyBorder="1" applyAlignment="1">
      <alignment horizontal="center" vertical="center" wrapText="1"/>
    </xf>
    <xf numFmtId="0" fontId="43" fillId="20" borderId="1" xfId="4" applyFont="1" applyFill="1" applyBorder="1" applyAlignment="1">
      <alignment horizontal="center" vertical="center" wrapText="1"/>
    </xf>
    <xf numFmtId="0" fontId="43" fillId="20" borderId="1" xfId="0" applyFont="1" applyFill="1" applyBorder="1" applyAlignment="1">
      <alignment horizontal="center" vertical="center"/>
    </xf>
    <xf numFmtId="9" fontId="17" fillId="0" borderId="1" xfId="0" applyNumberFormat="1" applyFont="1" applyBorder="1" applyAlignment="1">
      <alignment horizontal="center" vertical="center"/>
    </xf>
    <xf numFmtId="0" fontId="10" fillId="0" borderId="36" xfId="4" applyFont="1" applyBorder="1" applyAlignment="1">
      <alignment horizontal="center" vertical="center" wrapText="1"/>
    </xf>
    <xf numFmtId="0" fontId="10" fillId="0" borderId="36" xfId="0" applyFont="1" applyBorder="1" applyAlignment="1">
      <alignment horizontal="center" vertical="center" wrapText="1"/>
    </xf>
    <xf numFmtId="0" fontId="10" fillId="0" borderId="36" xfId="0" applyFont="1" applyBorder="1" applyAlignment="1">
      <alignment horizontal="justify" vertical="center" wrapText="1"/>
    </xf>
    <xf numFmtId="0" fontId="10" fillId="0" borderId="36" xfId="11" applyFont="1" applyBorder="1" applyAlignment="1" applyProtection="1">
      <alignment horizontal="center" vertical="center" wrapText="1"/>
      <protection locked="0"/>
    </xf>
    <xf numFmtId="0" fontId="47" fillId="0" borderId="1" xfId="0" applyFont="1" applyBorder="1" applyAlignment="1">
      <alignment horizontal="center" vertical="center"/>
    </xf>
    <xf numFmtId="0" fontId="47" fillId="0" borderId="1" xfId="0" applyFont="1" applyBorder="1" applyAlignment="1">
      <alignment vertical="center"/>
    </xf>
    <xf numFmtId="0" fontId="43" fillId="0" borderId="40" xfId="4" applyFont="1" applyBorder="1" applyAlignment="1">
      <alignment horizontal="center" vertical="center" wrapText="1"/>
    </xf>
    <xf numFmtId="0" fontId="43" fillId="0" borderId="10" xfId="4" applyFont="1" applyBorder="1" applyAlignment="1">
      <alignment horizontal="center" vertical="center" wrapText="1"/>
    </xf>
    <xf numFmtId="0" fontId="43" fillId="20" borderId="1" xfId="0" applyFont="1" applyFill="1" applyBorder="1" applyAlignment="1">
      <alignment horizontal="center" vertical="center" wrapText="1"/>
    </xf>
    <xf numFmtId="0" fontId="43" fillId="20" borderId="3" xfId="4" applyFont="1" applyFill="1" applyBorder="1" applyAlignment="1">
      <alignment horizontal="center" vertical="center" wrapText="1"/>
    </xf>
    <xf numFmtId="0" fontId="50" fillId="0" borderId="0" xfId="0" applyFont="1"/>
    <xf numFmtId="0" fontId="5" fillId="0" borderId="10" xfId="4" applyBorder="1" applyAlignment="1">
      <alignment horizontal="center" vertical="center" wrapText="1"/>
    </xf>
    <xf numFmtId="166" fontId="5" fillId="0" borderId="10" xfId="4" applyNumberFormat="1" applyBorder="1" applyAlignment="1">
      <alignment horizontal="center" vertical="center" wrapText="1"/>
    </xf>
    <xf numFmtId="0" fontId="2" fillId="0" borderId="10" xfId="4" applyFont="1" applyBorder="1" applyAlignment="1">
      <alignment horizontal="center" vertical="center" wrapText="1"/>
    </xf>
    <xf numFmtId="0" fontId="5" fillId="0" borderId="40" xfId="4" applyBorder="1" applyAlignment="1">
      <alignment horizontal="center" vertical="center" wrapText="1"/>
    </xf>
    <xf numFmtId="14" fontId="0" fillId="0" borderId="41" xfId="0" applyNumberFormat="1" applyBorder="1" applyAlignment="1">
      <alignment horizontal="center" vertical="center"/>
    </xf>
    <xf numFmtId="0" fontId="2" fillId="0" borderId="40" xfId="4" applyFont="1" applyBorder="1" applyAlignment="1">
      <alignment horizontal="center" vertical="center" wrapText="1"/>
    </xf>
    <xf numFmtId="0" fontId="51" fillId="0" borderId="1" xfId="0" applyFont="1" applyBorder="1" applyAlignment="1">
      <alignment vertical="center" wrapText="1"/>
    </xf>
    <xf numFmtId="0" fontId="51" fillId="0" borderId="5" xfId="0" applyFont="1" applyBorder="1" applyAlignment="1">
      <alignment vertical="center" wrapText="1"/>
    </xf>
    <xf numFmtId="0" fontId="43" fillId="15" borderId="1" xfId="11" applyFont="1" applyFill="1" applyBorder="1" applyAlignment="1" applyProtection="1">
      <alignment horizontal="center" vertical="center" wrapText="1"/>
      <protection locked="0"/>
    </xf>
    <xf numFmtId="0" fontId="43" fillId="15" borderId="1" xfId="0" applyFont="1" applyFill="1" applyBorder="1" applyAlignment="1">
      <alignment horizontal="center" vertical="center" wrapText="1"/>
    </xf>
    <xf numFmtId="1" fontId="44" fillId="8" borderId="1" xfId="4" applyNumberFormat="1" applyFont="1" applyFill="1" applyBorder="1" applyAlignment="1">
      <alignment horizontal="left" vertical="center" wrapText="1"/>
    </xf>
    <xf numFmtId="0" fontId="43" fillId="0" borderId="0" xfId="0" applyFont="1" applyAlignment="1">
      <alignment horizontal="center" vertical="center" wrapText="1"/>
    </xf>
    <xf numFmtId="0" fontId="47" fillId="0" borderId="1" xfId="4" applyFont="1" applyBorder="1" applyAlignment="1">
      <alignment horizontal="center" vertical="center" wrapText="1"/>
    </xf>
    <xf numFmtId="0" fontId="47" fillId="0" borderId="1" xfId="0" applyFont="1" applyBorder="1" applyAlignment="1">
      <alignment horizontal="center" vertical="center" wrapText="1"/>
    </xf>
    <xf numFmtId="0" fontId="47" fillId="0" borderId="1" xfId="4" applyFont="1" applyBorder="1" applyAlignment="1">
      <alignment vertical="center" wrapText="1"/>
    </xf>
    <xf numFmtId="0" fontId="48" fillId="0" borderId="1" xfId="0" applyFont="1" applyBorder="1" applyAlignment="1">
      <alignment vertical="center" wrapText="1"/>
    </xf>
    <xf numFmtId="0" fontId="47" fillId="0" borderId="1" xfId="4" applyFont="1" applyBorder="1" applyAlignment="1">
      <alignment horizontal="justify" vertical="center" wrapText="1"/>
    </xf>
    <xf numFmtId="0" fontId="47" fillId="0" borderId="1" xfId="0" applyFont="1" applyBorder="1" applyAlignment="1">
      <alignment horizontal="justify" vertical="center" wrapText="1"/>
    </xf>
    <xf numFmtId="0" fontId="48" fillId="0" borderId="1" xfId="0" applyFont="1" applyBorder="1" applyAlignment="1">
      <alignment horizontal="center" vertical="center" wrapText="1"/>
    </xf>
    <xf numFmtId="0" fontId="49" fillId="0" borderId="1" xfId="4" applyFont="1" applyBorder="1" applyAlignment="1">
      <alignment horizontal="center" vertical="center" wrapText="1"/>
    </xf>
    <xf numFmtId="0" fontId="47" fillId="0" borderId="0" xfId="0" applyFont="1"/>
    <xf numFmtId="0" fontId="47" fillId="0" borderId="1" xfId="11" applyFont="1" applyBorder="1" applyAlignment="1">
      <alignment horizontal="center" vertical="center" wrapText="1"/>
    </xf>
    <xf numFmtId="0" fontId="47" fillId="0" borderId="1" xfId="11" applyFont="1" applyBorder="1" applyAlignment="1" applyProtection="1">
      <alignment horizontal="center" vertical="center" wrapText="1"/>
      <protection locked="0"/>
    </xf>
    <xf numFmtId="0" fontId="47" fillId="0" borderId="1" xfId="0" applyFont="1" applyBorder="1"/>
    <xf numFmtId="0" fontId="47" fillId="0" borderId="1" xfId="4" applyFont="1" applyBorder="1" applyAlignment="1">
      <alignment horizontal="left" vertical="center" wrapText="1"/>
    </xf>
    <xf numFmtId="0" fontId="48" fillId="0" borderId="10" xfId="0" applyFont="1" applyBorder="1" applyAlignment="1">
      <alignment vertical="center" wrapText="1"/>
    </xf>
    <xf numFmtId="0" fontId="47" fillId="0" borderId="3" xfId="4" applyFont="1" applyBorder="1" applyAlignment="1">
      <alignment horizontal="center" vertical="center" wrapText="1"/>
    </xf>
    <xf numFmtId="0" fontId="52" fillId="0" borderId="40" xfId="0" applyFont="1" applyBorder="1" applyAlignment="1">
      <alignment horizontal="left" wrapText="1"/>
    </xf>
    <xf numFmtId="0" fontId="47" fillId="0" borderId="5" xfId="11" applyFont="1" applyBorder="1" applyAlignment="1">
      <alignment horizontal="center" vertical="center" wrapText="1"/>
    </xf>
    <xf numFmtId="0" fontId="52" fillId="0" borderId="0" xfId="0" applyFont="1" applyAlignment="1">
      <alignment wrapText="1"/>
    </xf>
    <xf numFmtId="0" fontId="47" fillId="0" borderId="1" xfId="4" applyFont="1" applyBorder="1" applyAlignment="1">
      <alignment horizontal="justify" vertical="top" wrapText="1"/>
    </xf>
    <xf numFmtId="0" fontId="47" fillId="0" borderId="36" xfId="12" applyFont="1" applyBorder="1" applyAlignment="1">
      <alignment horizontal="left" vertical="center" wrapText="1"/>
    </xf>
    <xf numFmtId="0" fontId="43" fillId="0" borderId="43" xfId="0" applyFont="1" applyBorder="1" applyAlignment="1">
      <alignment horizontal="center" vertical="center"/>
    </xf>
    <xf numFmtId="0" fontId="33" fillId="8" borderId="5" xfId="9"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2" fillId="0" borderId="5" xfId="0" applyFont="1" applyBorder="1" applyAlignment="1">
      <alignment horizontal="center" vertical="center"/>
    </xf>
    <xf numFmtId="0" fontId="25" fillId="0" borderId="40" xfId="0" applyFont="1" applyBorder="1" applyAlignment="1">
      <alignment horizontal="center" vertical="center"/>
    </xf>
    <xf numFmtId="0" fontId="26" fillId="13" borderId="35" xfId="0" applyFont="1" applyFill="1" applyBorder="1" applyAlignment="1">
      <alignment horizontal="center" vertical="center"/>
    </xf>
    <xf numFmtId="1" fontId="44" fillId="14" borderId="10" xfId="4" applyNumberFormat="1" applyFont="1" applyFill="1" applyBorder="1" applyAlignment="1">
      <alignment horizontal="center" vertical="center" wrapText="1"/>
    </xf>
    <xf numFmtId="0" fontId="43" fillId="0" borderId="48" xfId="0" applyFont="1" applyBorder="1" applyAlignment="1">
      <alignment horizontal="center" vertical="center"/>
    </xf>
    <xf numFmtId="0" fontId="43" fillId="0" borderId="48" xfId="0" applyFont="1" applyBorder="1"/>
    <xf numFmtId="0" fontId="43" fillId="0" borderId="48" xfId="0" applyFont="1" applyBorder="1" applyAlignment="1">
      <alignment horizontal="center" vertical="center" wrapText="1"/>
    </xf>
    <xf numFmtId="0" fontId="43" fillId="0" borderId="40" xfId="0" applyFont="1" applyBorder="1" applyAlignment="1">
      <alignment horizontal="center" vertical="center"/>
    </xf>
    <xf numFmtId="0" fontId="47" fillId="0" borderId="48" xfId="0" applyFont="1" applyBorder="1"/>
    <xf numFmtId="0" fontId="3" fillId="8" borderId="1" xfId="4" applyFont="1" applyFill="1" applyBorder="1" applyAlignment="1">
      <alignment horizontal="center" vertical="center" wrapText="1"/>
    </xf>
    <xf numFmtId="0" fontId="1" fillId="0" borderId="0" xfId="17" applyFont="1"/>
    <xf numFmtId="0" fontId="54" fillId="0" borderId="0" xfId="17"/>
    <xf numFmtId="0" fontId="44" fillId="0" borderId="0" xfId="17" applyFont="1" applyAlignment="1">
      <alignment horizontal="center" vertical="center" wrapText="1"/>
    </xf>
    <xf numFmtId="0" fontId="55" fillId="0" borderId="0" xfId="17" applyFont="1" applyAlignment="1">
      <alignment vertical="center" wrapText="1"/>
    </xf>
    <xf numFmtId="0" fontId="55" fillId="0" borderId="0" xfId="17" applyFont="1" applyAlignment="1">
      <alignment horizontal="center" vertical="center" wrapText="1"/>
    </xf>
    <xf numFmtId="0" fontId="40" fillId="21" borderId="1" xfId="17" applyFont="1" applyFill="1" applyBorder="1" applyAlignment="1">
      <alignment horizontal="center" vertical="center" wrapText="1"/>
    </xf>
    <xf numFmtId="0" fontId="40" fillId="21" borderId="36" xfId="17" applyFont="1" applyFill="1" applyBorder="1" applyAlignment="1">
      <alignment horizontal="center" vertical="center" wrapText="1"/>
    </xf>
    <xf numFmtId="0" fontId="1" fillId="0" borderId="0" xfId="17" applyFont="1" applyAlignment="1">
      <alignment horizontal="center"/>
    </xf>
    <xf numFmtId="0" fontId="35" fillId="0" borderId="36" xfId="12" applyFont="1" applyBorder="1" applyAlignment="1">
      <alignment vertical="center" wrapText="1"/>
    </xf>
    <xf numFmtId="0" fontId="35" fillId="0" borderId="36" xfId="12" applyFont="1" applyBorder="1" applyAlignment="1">
      <alignment horizontal="center" vertical="center" wrapText="1"/>
    </xf>
    <xf numFmtId="0" fontId="57" fillId="0" borderId="7" xfId="17" applyFont="1" applyBorder="1" applyAlignment="1">
      <alignment horizontal="center" vertical="center" wrapText="1"/>
    </xf>
    <xf numFmtId="0" fontId="57" fillId="0" borderId="36" xfId="17" applyFont="1" applyBorder="1" applyAlignment="1">
      <alignment horizontal="center" vertical="center" wrapText="1"/>
    </xf>
    <xf numFmtId="0" fontId="58" fillId="0" borderId="36" xfId="12" applyFont="1" applyBorder="1" applyAlignment="1">
      <alignment horizontal="center" vertical="center" wrapText="1"/>
    </xf>
    <xf numFmtId="0" fontId="59" fillId="7" borderId="36" xfId="17" applyFont="1" applyFill="1" applyBorder="1" applyAlignment="1">
      <alignment horizontal="center" vertical="center"/>
    </xf>
    <xf numFmtId="0" fontId="60" fillId="0" borderId="36" xfId="17" applyFont="1" applyBorder="1" applyAlignment="1">
      <alignment horizontal="center" vertical="center" wrapText="1"/>
    </xf>
    <xf numFmtId="0" fontId="61" fillId="0" borderId="36" xfId="17" applyFont="1" applyBorder="1" applyAlignment="1">
      <alignment horizontal="center" vertical="center" wrapText="1"/>
    </xf>
    <xf numFmtId="0" fontId="62" fillId="0" borderId="36" xfId="17" applyFont="1" applyBorder="1" applyAlignment="1">
      <alignment horizontal="center" vertical="center" wrapText="1"/>
    </xf>
    <xf numFmtId="0" fontId="59" fillId="0" borderId="36" xfId="17" applyFont="1" applyBorder="1" applyAlignment="1">
      <alignment horizontal="center" vertical="center" wrapText="1"/>
    </xf>
    <xf numFmtId="0" fontId="63" fillId="0" borderId="36" xfId="17" applyFont="1" applyBorder="1" applyAlignment="1">
      <alignment horizontal="center" vertical="center" wrapText="1"/>
    </xf>
    <xf numFmtId="0" fontId="35" fillId="0" borderId="1" xfId="12" applyFont="1" applyBorder="1" applyAlignment="1">
      <alignment vertical="center" wrapText="1"/>
    </xf>
    <xf numFmtId="0" fontId="35" fillId="0" borderId="1" xfId="12" applyFont="1" applyBorder="1" applyAlignment="1">
      <alignment horizontal="center" vertical="center" wrapText="1"/>
    </xf>
    <xf numFmtId="0" fontId="57" fillId="0" borderId="5" xfId="17" applyFont="1" applyBorder="1" applyAlignment="1">
      <alignment horizontal="center" vertical="center" wrapText="1"/>
    </xf>
    <xf numFmtId="0" fontId="57" fillId="0" borderId="1" xfId="17" applyFont="1" applyBorder="1" applyAlignment="1">
      <alignment horizontal="center" vertical="center" wrapText="1"/>
    </xf>
    <xf numFmtId="0" fontId="58" fillId="0" borderId="1" xfId="12" applyFont="1" applyBorder="1" applyAlignment="1">
      <alignment horizontal="center" vertical="center" wrapText="1"/>
    </xf>
    <xf numFmtId="0" fontId="59" fillId="7" borderId="1" xfId="17" applyFont="1" applyFill="1" applyBorder="1" applyAlignment="1">
      <alignment horizontal="center" vertical="center"/>
    </xf>
    <xf numFmtId="0" fontId="59" fillId="7" borderId="36" xfId="17" applyFont="1" applyFill="1" applyBorder="1" applyAlignment="1">
      <alignment horizontal="center" vertical="center" wrapText="1"/>
    </xf>
    <xf numFmtId="0" fontId="1" fillId="0" borderId="1" xfId="17" applyFont="1" applyBorder="1"/>
    <xf numFmtId="0" fontId="58" fillId="19" borderId="1" xfId="12" applyFont="1" applyFill="1" applyBorder="1" applyAlignment="1">
      <alignment horizontal="center" vertical="center" wrapText="1"/>
    </xf>
    <xf numFmtId="0" fontId="59" fillId="7" borderId="1" xfId="17" applyFont="1" applyFill="1" applyBorder="1" applyAlignment="1">
      <alignment horizontal="center" vertical="center" wrapText="1"/>
    </xf>
    <xf numFmtId="0" fontId="59" fillId="0" borderId="1" xfId="17" applyFont="1" applyBorder="1" applyAlignment="1">
      <alignment horizontal="center" vertical="center" wrapText="1"/>
    </xf>
    <xf numFmtId="0" fontId="54" fillId="0" borderId="1" xfId="17" applyBorder="1" applyAlignment="1">
      <alignment horizontal="center" vertical="center"/>
    </xf>
    <xf numFmtId="0" fontId="58" fillId="9" borderId="1" xfId="12" applyFont="1" applyFill="1" applyBorder="1" applyAlignment="1">
      <alignment horizontal="center" vertical="center" wrapText="1"/>
    </xf>
    <xf numFmtId="0" fontId="63" fillId="0" borderId="1" xfId="17" applyFont="1" applyBorder="1" applyAlignment="1">
      <alignment horizontal="center" vertical="center" wrapText="1"/>
    </xf>
    <xf numFmtId="0" fontId="58" fillId="22" borderId="1" xfId="12" applyFont="1" applyFill="1" applyBorder="1" applyAlignment="1">
      <alignment horizontal="center" vertical="center" wrapText="1"/>
    </xf>
    <xf numFmtId="0" fontId="35" fillId="22" borderId="1" xfId="12" applyFont="1" applyFill="1" applyBorder="1" applyAlignment="1">
      <alignment vertical="center" wrapText="1"/>
    </xf>
    <xf numFmtId="0" fontId="57" fillId="23" borderId="5" xfId="17" applyFont="1" applyFill="1" applyBorder="1" applyAlignment="1">
      <alignment horizontal="center" vertical="center" wrapText="1"/>
    </xf>
    <xf numFmtId="0" fontId="57" fillId="24" borderId="5" xfId="17" applyFont="1" applyFill="1" applyBorder="1" applyAlignment="1">
      <alignment horizontal="center" vertical="center" wrapText="1"/>
    </xf>
    <xf numFmtId="0" fontId="64" fillId="25" borderId="0" xfId="17" applyFont="1" applyFill="1"/>
    <xf numFmtId="0" fontId="58" fillId="25" borderId="0" xfId="17" applyFont="1" applyFill="1" applyAlignment="1">
      <alignment horizontal="center" vertical="center" wrapText="1"/>
    </xf>
    <xf numFmtId="164" fontId="13" fillId="0" borderId="0" xfId="2" applyFont="1" applyAlignment="1">
      <alignment horizontal="left" vertical="center"/>
    </xf>
    <xf numFmtId="14" fontId="13" fillId="0" borderId="0" xfId="4" applyNumberFormat="1" applyFont="1" applyAlignment="1">
      <alignment horizontal="justify" vertical="center" wrapText="1"/>
    </xf>
    <xf numFmtId="0" fontId="14" fillId="3" borderId="23" xfId="0" applyFont="1" applyFill="1" applyBorder="1" applyAlignment="1">
      <alignment horizontal="center" vertical="center" wrapText="1"/>
    </xf>
    <xf numFmtId="0" fontId="14" fillId="3" borderId="20" xfId="0" applyFont="1" applyFill="1" applyBorder="1" applyAlignment="1">
      <alignment horizontal="center" vertical="center" wrapText="1"/>
    </xf>
    <xf numFmtId="1" fontId="14" fillId="3" borderId="24" xfId="4" applyNumberFormat="1" applyFont="1" applyFill="1" applyBorder="1" applyAlignment="1">
      <alignment horizontal="center" vertical="center" wrapText="1"/>
    </xf>
    <xf numFmtId="1" fontId="14" fillId="3" borderId="20" xfId="4" applyNumberFormat="1" applyFont="1" applyFill="1" applyBorder="1" applyAlignment="1">
      <alignment horizontal="center" vertical="center" wrapText="1"/>
    </xf>
    <xf numFmtId="1" fontId="14" fillId="3" borderId="18" xfId="4" applyNumberFormat="1" applyFont="1" applyFill="1" applyBorder="1" applyAlignment="1">
      <alignment horizontal="center" vertical="center" wrapText="1"/>
    </xf>
    <xf numFmtId="1" fontId="14" fillId="3" borderId="23" xfId="4" applyNumberFormat="1" applyFont="1" applyFill="1" applyBorder="1" applyAlignment="1">
      <alignment horizontal="center" vertical="center" wrapText="1"/>
    </xf>
    <xf numFmtId="1" fontId="14" fillId="3" borderId="22" xfId="4" applyNumberFormat="1" applyFont="1" applyFill="1" applyBorder="1" applyAlignment="1">
      <alignment horizontal="center" vertical="center" wrapText="1"/>
    </xf>
    <xf numFmtId="1" fontId="20" fillId="4" borderId="24" xfId="4" applyNumberFormat="1" applyFont="1" applyFill="1" applyBorder="1" applyAlignment="1">
      <alignment horizontal="center" vertical="center" wrapText="1"/>
    </xf>
    <xf numFmtId="1" fontId="20" fillId="4" borderId="23" xfId="4" applyNumberFormat="1" applyFont="1" applyFill="1" applyBorder="1" applyAlignment="1">
      <alignment horizontal="center" vertical="center" wrapText="1"/>
    </xf>
    <xf numFmtId="1" fontId="20" fillId="4" borderId="20" xfId="4" applyNumberFormat="1" applyFont="1" applyFill="1" applyBorder="1" applyAlignment="1">
      <alignment horizontal="center" vertical="center" wrapText="1"/>
    </xf>
    <xf numFmtId="1" fontId="20" fillId="4" borderId="18" xfId="4" applyNumberFormat="1" applyFont="1" applyFill="1" applyBorder="1" applyAlignment="1">
      <alignment horizontal="center" vertical="center" wrapText="1"/>
    </xf>
    <xf numFmtId="0" fontId="10" fillId="0" borderId="10" xfId="4" applyFont="1" applyBorder="1" applyAlignment="1">
      <alignment horizontal="center" vertical="center" wrapText="1"/>
    </xf>
    <xf numFmtId="0" fontId="10" fillId="0" borderId="9" xfId="4" applyFont="1" applyBorder="1" applyAlignment="1">
      <alignment horizontal="center" vertical="center" wrapText="1"/>
    </xf>
    <xf numFmtId="0" fontId="10" fillId="0" borderId="36" xfId="4" applyFont="1" applyBorder="1" applyAlignment="1">
      <alignment horizontal="center" vertical="center" wrapText="1"/>
    </xf>
    <xf numFmtId="0" fontId="10" fillId="0" borderId="25" xfId="4" applyFont="1" applyBorder="1" applyAlignment="1">
      <alignment horizontal="center" vertical="center" wrapText="1"/>
    </xf>
    <xf numFmtId="0" fontId="21" fillId="6" borderId="0" xfId="4" applyFont="1" applyFill="1" applyAlignment="1">
      <alignment horizontal="center" vertical="center"/>
    </xf>
    <xf numFmtId="0" fontId="21" fillId="6" borderId="11" xfId="4" applyFont="1" applyFill="1" applyBorder="1" applyAlignment="1">
      <alignment horizontal="center" vertical="center"/>
    </xf>
    <xf numFmtId="1" fontId="14" fillId="3" borderId="26" xfId="4" applyNumberFormat="1" applyFont="1" applyFill="1" applyBorder="1" applyAlignment="1">
      <alignment horizontal="center" vertical="center" wrapText="1"/>
    </xf>
    <xf numFmtId="1" fontId="14" fillId="3" borderId="27" xfId="4" applyNumberFormat="1" applyFont="1" applyFill="1" applyBorder="1" applyAlignment="1">
      <alignment horizontal="center" vertical="center" wrapText="1"/>
    </xf>
    <xf numFmtId="0" fontId="14" fillId="3" borderId="26" xfId="0" applyFont="1" applyFill="1" applyBorder="1" applyAlignment="1">
      <alignment horizontal="center" vertical="center" wrapText="1"/>
    </xf>
    <xf numFmtId="0" fontId="14" fillId="3" borderId="28" xfId="0" applyFont="1" applyFill="1" applyBorder="1" applyAlignment="1">
      <alignment horizontal="center" vertical="center" wrapText="1"/>
    </xf>
    <xf numFmtId="0" fontId="13" fillId="0" borderId="0" xfId="4" applyFont="1" applyAlignment="1">
      <alignment horizontal="left" vertical="center" wrapText="1"/>
    </xf>
    <xf numFmtId="0" fontId="15" fillId="0" borderId="0" xfId="4" applyFont="1" applyAlignment="1">
      <alignment horizontal="center" vertical="center" wrapText="1"/>
    </xf>
    <xf numFmtId="0" fontId="10" fillId="0" borderId="0" xfId="4" applyFont="1" applyAlignment="1">
      <alignment horizontal="justify" vertical="center" wrapText="1"/>
    </xf>
    <xf numFmtId="0" fontId="5" fillId="0" borderId="3" xfId="4" applyBorder="1" applyAlignment="1">
      <alignment horizontal="justify" vertical="center" wrapText="1"/>
    </xf>
    <xf numFmtId="0" fontId="5" fillId="0" borderId="6" xfId="4" applyBorder="1" applyAlignment="1">
      <alignment horizontal="justify" vertical="center" wrapText="1"/>
    </xf>
    <xf numFmtId="0" fontId="5" fillId="0" borderId="5" xfId="4" applyBorder="1" applyAlignment="1">
      <alignment horizontal="justify" vertical="center" wrapText="1"/>
    </xf>
    <xf numFmtId="0" fontId="2" fillId="0" borderId="3" xfId="4" applyFont="1" applyBorder="1" applyAlignment="1">
      <alignment horizontal="justify" vertical="center" wrapText="1"/>
    </xf>
    <xf numFmtId="0" fontId="2" fillId="0" borderId="8" xfId="4" applyFont="1" applyBorder="1" applyAlignment="1">
      <alignment horizontal="justify" vertical="center" wrapText="1"/>
    </xf>
    <xf numFmtId="0" fontId="5" fillId="0" borderId="35" xfId="4" applyBorder="1" applyAlignment="1">
      <alignment horizontal="justify" vertical="center" wrapText="1"/>
    </xf>
    <xf numFmtId="0" fontId="5" fillId="0" borderId="29" xfId="4" applyBorder="1" applyAlignment="1">
      <alignment horizontal="justify" vertical="center" wrapText="1"/>
    </xf>
    <xf numFmtId="0" fontId="2" fillId="0" borderId="40" xfId="4" applyFont="1" applyBorder="1" applyAlignment="1">
      <alignment horizontal="justify" vertical="center" wrapText="1"/>
    </xf>
    <xf numFmtId="0" fontId="5" fillId="0" borderId="40" xfId="4" applyBorder="1" applyAlignment="1">
      <alignment horizontal="justify" vertical="center" wrapText="1"/>
    </xf>
    <xf numFmtId="0" fontId="5" fillId="0" borderId="42" xfId="4" applyBorder="1" applyAlignment="1">
      <alignment horizontal="justify" vertical="center" wrapText="1"/>
    </xf>
    <xf numFmtId="0" fontId="3" fillId="0" borderId="3" xfId="4" applyFont="1" applyBorder="1" applyAlignment="1">
      <alignment horizontal="center" vertical="center" wrapText="1"/>
    </xf>
    <xf numFmtId="0" fontId="3" fillId="0" borderId="6" xfId="4" applyFont="1" applyBorder="1" applyAlignment="1">
      <alignment horizontal="center" vertical="center" wrapText="1"/>
    </xf>
    <xf numFmtId="0" fontId="3" fillId="0" borderId="5" xfId="4" applyFont="1" applyBorder="1" applyAlignment="1">
      <alignment horizontal="center" vertical="center" wrapText="1"/>
    </xf>
    <xf numFmtId="0" fontId="5" fillId="0" borderId="1" xfId="4" applyBorder="1" applyAlignment="1">
      <alignment horizontal="center" wrapText="1"/>
    </xf>
    <xf numFmtId="0" fontId="18" fillId="0" borderId="3" xfId="4" applyFont="1" applyBorder="1" applyAlignment="1">
      <alignment horizontal="center" vertical="center" wrapText="1"/>
    </xf>
    <xf numFmtId="0" fontId="18" fillId="0" borderId="6" xfId="4" applyFont="1" applyBorder="1" applyAlignment="1">
      <alignment horizontal="center" vertical="center" wrapText="1"/>
    </xf>
    <xf numFmtId="0" fontId="18" fillId="0" borderId="5" xfId="4" applyFont="1" applyBorder="1" applyAlignment="1">
      <alignment horizontal="center" vertical="center" wrapText="1"/>
    </xf>
    <xf numFmtId="0" fontId="5" fillId="7" borderId="10" xfId="4" applyFill="1" applyBorder="1" applyAlignment="1">
      <alignment horizontal="center" vertical="center" wrapText="1"/>
    </xf>
    <xf numFmtId="0" fontId="5" fillId="7" borderId="9" xfId="4" applyFill="1" applyBorder="1" applyAlignment="1">
      <alignment horizontal="center" vertical="center" wrapText="1"/>
    </xf>
    <xf numFmtId="0" fontId="5" fillId="7" borderId="36" xfId="4" applyFill="1" applyBorder="1" applyAlignment="1">
      <alignment horizontal="center" vertical="center" wrapText="1"/>
    </xf>
    <xf numFmtId="0" fontId="3" fillId="8" borderId="1" xfId="4" applyFont="1" applyFill="1" applyBorder="1" applyAlignment="1">
      <alignment horizontal="center" vertical="center" wrapText="1"/>
    </xf>
    <xf numFmtId="1" fontId="44" fillId="8" borderId="4" xfId="4" applyNumberFormat="1" applyFont="1" applyFill="1" applyBorder="1" applyAlignment="1">
      <alignment horizontal="center" vertical="center" wrapText="1"/>
    </xf>
    <xf numFmtId="1" fontId="44" fillId="8" borderId="37" xfId="4" applyNumberFormat="1" applyFont="1" applyFill="1" applyBorder="1" applyAlignment="1">
      <alignment horizontal="center" vertical="center" wrapText="1"/>
    </xf>
    <xf numFmtId="1" fontId="44" fillId="8" borderId="7" xfId="4" applyNumberFormat="1" applyFont="1" applyFill="1" applyBorder="1" applyAlignment="1">
      <alignment horizontal="center" vertical="center" wrapText="1"/>
    </xf>
    <xf numFmtId="0" fontId="44" fillId="14" borderId="1" xfId="0" applyFont="1" applyFill="1" applyBorder="1" applyAlignment="1">
      <alignment horizontal="center" vertical="center" wrapText="1"/>
    </xf>
    <xf numFmtId="0" fontId="43" fillId="0" borderId="10" xfId="0" applyFont="1" applyBorder="1" applyAlignment="1">
      <alignment horizontal="center" vertical="center"/>
    </xf>
    <xf numFmtId="0" fontId="43" fillId="0" borderId="36" xfId="0" applyFont="1" applyBorder="1" applyAlignment="1">
      <alignment horizontal="center" vertical="center"/>
    </xf>
    <xf numFmtId="0" fontId="43" fillId="0" borderId="1" xfId="0" applyFont="1" applyBorder="1" applyAlignment="1">
      <alignment horizontal="center" vertical="center"/>
    </xf>
    <xf numFmtId="1" fontId="44" fillId="8" borderId="1" xfId="4" applyNumberFormat="1" applyFont="1" applyFill="1" applyBorder="1" applyAlignment="1">
      <alignment horizontal="center" vertical="center" wrapText="1"/>
    </xf>
    <xf numFmtId="0" fontId="44" fillId="8" borderId="1" xfId="0" applyFont="1" applyFill="1" applyBorder="1" applyAlignment="1">
      <alignment horizontal="center" vertical="center" wrapText="1"/>
    </xf>
    <xf numFmtId="0" fontId="50" fillId="0" borderId="40" xfId="4" applyFont="1" applyBorder="1" applyAlignment="1">
      <alignment horizontal="center" vertical="center" wrapText="1"/>
    </xf>
    <xf numFmtId="0" fontId="50" fillId="0" borderId="40" xfId="4" applyFont="1" applyBorder="1" applyAlignment="1">
      <alignment vertical="center" wrapText="1"/>
    </xf>
    <xf numFmtId="0" fontId="40" fillId="21" borderId="10" xfId="17" applyFont="1" applyFill="1" applyBorder="1" applyAlignment="1">
      <alignment horizontal="center" vertical="center" wrapText="1"/>
    </xf>
    <xf numFmtId="0" fontId="56" fillId="0" borderId="42" xfId="17" applyFont="1" applyBorder="1" applyAlignment="1">
      <alignment horizontal="center" vertical="center"/>
    </xf>
    <xf numFmtId="0" fontId="56" fillId="0" borderId="49" xfId="17" applyFont="1" applyBorder="1" applyAlignment="1">
      <alignment horizontal="center" vertical="center"/>
    </xf>
    <xf numFmtId="0" fontId="56" fillId="0" borderId="41" xfId="17" applyFont="1" applyBorder="1" applyAlignment="1">
      <alignment horizontal="center" vertical="center"/>
    </xf>
    <xf numFmtId="0" fontId="40" fillId="21" borderId="29" xfId="17" applyFont="1" applyFill="1" applyBorder="1" applyAlignment="1">
      <alignment horizontal="center" vertical="center" wrapText="1"/>
    </xf>
    <xf numFmtId="0" fontId="40" fillId="21" borderId="1" xfId="17" applyFont="1" applyFill="1" applyBorder="1" applyAlignment="1">
      <alignment horizontal="center" vertical="center" wrapText="1"/>
    </xf>
    <xf numFmtId="0" fontId="40" fillId="21" borderId="8" xfId="17" applyFont="1" applyFill="1" applyBorder="1" applyAlignment="1">
      <alignment horizontal="center" vertical="center" wrapText="1"/>
    </xf>
    <xf numFmtId="0" fontId="40" fillId="21" borderId="50" xfId="17" applyFont="1" applyFill="1" applyBorder="1" applyAlignment="1">
      <alignment horizontal="center" vertical="center" wrapText="1"/>
    </xf>
    <xf numFmtId="0" fontId="40" fillId="21" borderId="51" xfId="17" applyFont="1" applyFill="1" applyBorder="1" applyAlignment="1">
      <alignment horizontal="center" vertical="center" wrapText="1"/>
    </xf>
    <xf numFmtId="0" fontId="40" fillId="21" borderId="41" xfId="17" applyFont="1" applyFill="1" applyBorder="1" applyAlignment="1">
      <alignment horizontal="center" vertical="center" wrapText="1"/>
    </xf>
    <xf numFmtId="0" fontId="44" fillId="0" borderId="1" xfId="17" applyFont="1" applyBorder="1" applyAlignment="1">
      <alignment horizontal="center" vertical="center" wrapText="1"/>
    </xf>
    <xf numFmtId="0" fontId="53" fillId="0" borderId="44" xfId="0" applyFont="1" applyBorder="1" applyAlignment="1">
      <alignment horizontal="center" vertical="center"/>
    </xf>
    <xf numFmtId="0" fontId="53" fillId="0" borderId="45" xfId="0" applyFont="1" applyBorder="1" applyAlignment="1">
      <alignment horizontal="center" vertical="center"/>
    </xf>
    <xf numFmtId="0" fontId="53" fillId="0" borderId="46" xfId="0" applyFont="1" applyBorder="1" applyAlignment="1">
      <alignment horizontal="center" vertical="center"/>
    </xf>
    <xf numFmtId="0" fontId="27" fillId="8" borderId="3" xfId="9" applyFont="1" applyFill="1" applyBorder="1" applyAlignment="1" applyProtection="1">
      <alignment horizontal="center" vertical="center" wrapText="1"/>
      <protection locked="0"/>
    </xf>
    <xf numFmtId="0" fontId="27" fillId="8" borderId="6" xfId="9" applyFont="1" applyFill="1" applyBorder="1" applyAlignment="1" applyProtection="1">
      <alignment horizontal="center" vertical="center" wrapText="1"/>
      <protection locked="0"/>
    </xf>
    <xf numFmtId="0" fontId="27" fillId="8" borderId="5" xfId="9" applyFont="1" applyFill="1" applyBorder="1" applyAlignment="1" applyProtection="1">
      <alignment horizontal="center" vertical="center" wrapText="1"/>
      <protection locked="0"/>
    </xf>
    <xf numFmtId="2" fontId="29" fillId="0" borderId="3" xfId="9" applyNumberFormat="1" applyFont="1" applyBorder="1" applyAlignment="1">
      <alignment horizontal="center" vertical="center" wrapText="1"/>
    </xf>
    <xf numFmtId="2" fontId="29" fillId="0" borderId="6" xfId="9" applyNumberFormat="1" applyFont="1" applyBorder="1" applyAlignment="1">
      <alignment horizontal="center" vertical="center" wrapText="1"/>
    </xf>
    <xf numFmtId="2" fontId="29" fillId="0" borderId="5" xfId="9" applyNumberFormat="1" applyFont="1" applyBorder="1" applyAlignment="1">
      <alignment horizontal="center" vertical="center" wrapText="1"/>
    </xf>
    <xf numFmtId="2" fontId="29" fillId="0" borderId="1" xfId="9" applyNumberFormat="1" applyFont="1" applyBorder="1" applyAlignment="1">
      <alignment horizontal="center" vertical="center" wrapText="1"/>
    </xf>
    <xf numFmtId="0" fontId="4" fillId="0" borderId="12" xfId="4" applyFont="1" applyBorder="1" applyAlignment="1">
      <alignment horizontal="center" vertical="center" wrapText="1"/>
    </xf>
    <xf numFmtId="0" fontId="4" fillId="0" borderId="13" xfId="4" applyFont="1" applyBorder="1" applyAlignment="1">
      <alignment horizontal="center" vertical="center" wrapText="1"/>
    </xf>
    <xf numFmtId="0" fontId="4" fillId="0" borderId="14" xfId="4" applyFont="1" applyBorder="1" applyAlignment="1">
      <alignment horizontal="center" vertical="center" wrapText="1"/>
    </xf>
    <xf numFmtId="0" fontId="4" fillId="0" borderId="15" xfId="4" applyFont="1" applyBorder="1" applyAlignment="1">
      <alignment horizontal="center" vertical="center" wrapText="1"/>
    </xf>
    <xf numFmtId="0" fontId="4" fillId="0" borderId="31" xfId="4" applyFont="1" applyBorder="1" applyAlignment="1">
      <alignment horizontal="center" vertical="center" wrapText="1"/>
    </xf>
    <xf numFmtId="0" fontId="4" fillId="0" borderId="32" xfId="4" applyFont="1" applyBorder="1" applyAlignment="1">
      <alignment horizontal="center" vertical="center" wrapText="1"/>
    </xf>
    <xf numFmtId="0" fontId="6" fillId="0" borderId="8" xfId="4" applyFont="1" applyBorder="1" applyAlignment="1">
      <alignment horizontal="center" vertical="center" wrapText="1"/>
    </xf>
    <xf numFmtId="0" fontId="6" fillId="0" borderId="35" xfId="4" applyFont="1" applyBorder="1" applyAlignment="1">
      <alignment horizontal="center" vertical="center" wrapText="1"/>
    </xf>
    <xf numFmtId="0" fontId="6" fillId="0" borderId="29" xfId="4" applyFont="1" applyBorder="1" applyAlignment="1">
      <alignment horizontal="center" vertical="center" wrapText="1"/>
    </xf>
    <xf numFmtId="0" fontId="6" fillId="0" borderId="2" xfId="4" applyFont="1" applyBorder="1" applyAlignment="1">
      <alignment horizontal="center" vertical="center" wrapText="1"/>
    </xf>
    <xf numFmtId="0" fontId="6" fillId="0" borderId="0" xfId="4" applyFont="1" applyAlignment="1">
      <alignment horizontal="center" vertical="center" wrapText="1"/>
    </xf>
    <xf numFmtId="0" fontId="6" fillId="0" borderId="11" xfId="4" applyFont="1" applyBorder="1" applyAlignment="1">
      <alignment horizontal="center" vertical="center" wrapText="1"/>
    </xf>
    <xf numFmtId="0" fontId="6" fillId="0" borderId="4" xfId="4" applyFont="1" applyBorder="1" applyAlignment="1">
      <alignment horizontal="center" vertical="center" wrapText="1"/>
    </xf>
    <xf numFmtId="0" fontId="6" fillId="0" borderId="37" xfId="4" applyFont="1" applyBorder="1" applyAlignment="1">
      <alignment horizontal="center" vertical="center" wrapText="1"/>
    </xf>
    <xf numFmtId="0" fontId="6" fillId="0" borderId="7" xfId="4" applyFont="1" applyBorder="1" applyAlignment="1">
      <alignment horizontal="center" vertical="center" wrapText="1"/>
    </xf>
    <xf numFmtId="0" fontId="6" fillId="0" borderId="3" xfId="4" applyFont="1" applyBorder="1" applyAlignment="1">
      <alignment horizontal="center" vertical="center" wrapText="1"/>
    </xf>
    <xf numFmtId="0" fontId="6" fillId="0" borderId="6" xfId="4" applyFont="1" applyBorder="1" applyAlignment="1">
      <alignment horizontal="center" vertical="center" wrapText="1"/>
    </xf>
    <xf numFmtId="0" fontId="16" fillId="0" borderId="3" xfId="4" applyFont="1" applyBorder="1" applyAlignment="1">
      <alignment horizontal="center" vertical="center" wrapText="1"/>
    </xf>
    <xf numFmtId="0" fontId="16" fillId="0" borderId="6" xfId="4" applyFont="1" applyBorder="1" applyAlignment="1">
      <alignment horizontal="center" vertical="center" wrapText="1"/>
    </xf>
    <xf numFmtId="0" fontId="3" fillId="0" borderId="3" xfId="4" applyFont="1" applyBorder="1" applyAlignment="1">
      <alignment horizontal="left" vertical="center" wrapText="1"/>
    </xf>
    <xf numFmtId="0" fontId="3" fillId="0" borderId="6" xfId="4" applyFont="1" applyBorder="1" applyAlignment="1">
      <alignment horizontal="left" vertical="center" wrapText="1"/>
    </xf>
    <xf numFmtId="0" fontId="3" fillId="0" borderId="5" xfId="4" applyFont="1" applyBorder="1" applyAlignment="1">
      <alignment horizontal="left" vertical="center" wrapText="1"/>
    </xf>
    <xf numFmtId="0" fontId="3" fillId="14" borderId="1" xfId="0" applyFont="1" applyFill="1" applyBorder="1" applyAlignment="1">
      <alignment horizontal="center" vertical="center" wrapText="1"/>
    </xf>
    <xf numFmtId="0" fontId="4" fillId="0" borderId="10" xfId="0" applyFont="1" applyBorder="1" applyAlignment="1">
      <alignment horizontal="center" vertical="center"/>
    </xf>
    <xf numFmtId="0" fontId="4" fillId="0" borderId="36" xfId="0" applyFont="1" applyBorder="1" applyAlignment="1">
      <alignment horizontal="center" vertical="center"/>
    </xf>
    <xf numFmtId="0" fontId="4" fillId="0" borderId="1" xfId="0" applyFont="1" applyBorder="1" applyAlignment="1">
      <alignment horizontal="center" vertical="center"/>
    </xf>
    <xf numFmtId="1" fontId="3" fillId="8" borderId="4" xfId="4" applyNumberFormat="1" applyFont="1" applyFill="1" applyBorder="1" applyAlignment="1">
      <alignment horizontal="center" vertical="center" wrapText="1"/>
    </xf>
    <xf numFmtId="1" fontId="3" fillId="8" borderId="37" xfId="4" applyNumberFormat="1" applyFont="1" applyFill="1" applyBorder="1" applyAlignment="1">
      <alignment horizontal="center" vertical="center" wrapText="1"/>
    </xf>
    <xf numFmtId="1" fontId="3" fillId="8" borderId="7" xfId="4" applyNumberFormat="1" applyFont="1" applyFill="1" applyBorder="1" applyAlignment="1">
      <alignment horizontal="center" vertical="center" wrapText="1"/>
    </xf>
    <xf numFmtId="1" fontId="3" fillId="8" borderId="1" xfId="4"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0" borderId="1" xfId="17" applyFont="1" applyBorder="1" applyAlignment="1">
      <alignment horizontal="center" vertical="center" wrapText="1"/>
    </xf>
    <xf numFmtId="0" fontId="38" fillId="0" borderId="1" xfId="17" applyFont="1" applyBorder="1" applyAlignment="1">
      <alignment horizontal="center" vertical="center" wrapText="1"/>
    </xf>
    <xf numFmtId="1" fontId="3" fillId="8" borderId="1" xfId="4" applyNumberFormat="1" applyFont="1" applyFill="1" applyBorder="1" applyAlignment="1">
      <alignment horizontal="left" vertical="center" wrapText="1"/>
    </xf>
    <xf numFmtId="1" fontId="3" fillId="8" borderId="1" xfId="4" applyNumberFormat="1" applyFont="1" applyFill="1" applyBorder="1" applyAlignment="1">
      <alignment horizontal="center" vertical="center" textRotation="90" wrapText="1"/>
    </xf>
    <xf numFmtId="1" fontId="3" fillId="8" borderId="10" xfId="4" applyNumberFormat="1" applyFont="1" applyFill="1" applyBorder="1" applyAlignment="1">
      <alignment horizontal="center" vertical="center" wrapText="1"/>
    </xf>
    <xf numFmtId="0" fontId="3" fillId="14" borderId="10" xfId="4" applyFont="1" applyFill="1" applyBorder="1" applyAlignment="1">
      <alignment horizontal="center" vertical="center" wrapText="1"/>
    </xf>
    <xf numFmtId="1" fontId="3" fillId="14" borderId="10" xfId="4" applyNumberFormat="1" applyFont="1" applyFill="1" applyBorder="1" applyAlignment="1">
      <alignment horizontal="center" vertical="center" wrapText="1"/>
    </xf>
    <xf numFmtId="0" fontId="2" fillId="0" borderId="1" xfId="4" applyFont="1" applyBorder="1" applyAlignment="1">
      <alignment vertical="center" wrapText="1"/>
    </xf>
    <xf numFmtId="0" fontId="2" fillId="0" borderId="1" xfId="4" applyFont="1" applyBorder="1" applyAlignment="1">
      <alignment horizontal="left" vertical="center" wrapText="1"/>
    </xf>
    <xf numFmtId="0" fontId="2" fillId="0" borderId="1" xfId="1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4" applyFont="1" applyBorder="1" applyAlignment="1">
      <alignment horizontal="left" vertical="top" wrapText="1"/>
    </xf>
    <xf numFmtId="0" fontId="2" fillId="0" borderId="3" xfId="4" applyFont="1" applyBorder="1" applyAlignment="1">
      <alignment horizontal="center" vertical="center" wrapText="1"/>
    </xf>
    <xf numFmtId="0" fontId="2" fillId="0" borderId="48" xfId="4" applyFont="1" applyBorder="1" applyAlignment="1">
      <alignment horizontal="center" vertical="center" wrapText="1"/>
    </xf>
    <xf numFmtId="0" fontId="2" fillId="0" borderId="48" xfId="0" applyFont="1" applyBorder="1" applyAlignment="1">
      <alignment horizontal="center" vertical="center"/>
    </xf>
    <xf numFmtId="0" fontId="2" fillId="0" borderId="1" xfId="4" applyFont="1" applyBorder="1" applyAlignment="1">
      <alignment horizontal="justify" vertical="center" wrapText="1"/>
    </xf>
    <xf numFmtId="0" fontId="66" fillId="0" borderId="1" xfId="4" applyFont="1" applyBorder="1" applyAlignment="1">
      <alignment horizontal="center" vertical="center" wrapText="1"/>
    </xf>
    <xf numFmtId="0" fontId="2" fillId="0" borderId="1" xfId="0" applyFont="1" applyBorder="1"/>
    <xf numFmtId="0" fontId="3" fillId="0" borderId="48" xfId="4" applyFont="1" applyBorder="1" applyAlignment="1">
      <alignment horizontal="center" vertical="center" wrapText="1"/>
    </xf>
    <xf numFmtId="0" fontId="67" fillId="0" borderId="1" xfId="0" applyFont="1" applyBorder="1" applyAlignment="1">
      <alignment horizontal="center" vertical="center"/>
    </xf>
    <xf numFmtId="0" fontId="2" fillId="0" borderId="48" xfId="0" applyFont="1" applyBorder="1"/>
    <xf numFmtId="0" fontId="2" fillId="0" borderId="1" xfId="11" applyFont="1" applyBorder="1" applyAlignment="1" applyProtection="1">
      <alignment horizontal="center" vertical="center" wrapText="1"/>
      <protection locked="0"/>
    </xf>
    <xf numFmtId="0" fontId="2" fillId="0" borderId="1" xfId="0" applyFont="1" applyBorder="1" applyAlignment="1">
      <alignment horizontal="left" vertical="center" wrapText="1"/>
    </xf>
    <xf numFmtId="0" fontId="2" fillId="0" borderId="40" xfId="0" applyFont="1" applyBorder="1" applyAlignment="1">
      <alignment horizontal="center" vertical="center"/>
    </xf>
    <xf numFmtId="0" fontId="2" fillId="0" borderId="5" xfId="4" applyFont="1" applyBorder="1" applyAlignment="1">
      <alignment vertical="center" wrapText="1"/>
    </xf>
    <xf numFmtId="0" fontId="66" fillId="0" borderId="1" xfId="0" applyFont="1" applyBorder="1" applyAlignment="1">
      <alignment horizontal="center" vertical="center" wrapText="1"/>
    </xf>
    <xf numFmtId="0" fontId="66" fillId="0" borderId="1" xfId="0" applyFont="1" applyBorder="1" applyAlignment="1">
      <alignment horizontal="justify" vertical="center" wrapText="1"/>
    </xf>
    <xf numFmtId="0" fontId="66" fillId="0" borderId="1" xfId="4" applyFont="1" applyBorder="1" applyAlignment="1">
      <alignment horizontal="justify" vertical="center" wrapText="1"/>
    </xf>
    <xf numFmtId="0" fontId="66" fillId="0" borderId="48" xfId="4" applyFont="1" applyBorder="1" applyAlignment="1">
      <alignment horizontal="center" vertical="center" wrapText="1"/>
    </xf>
    <xf numFmtId="0" fontId="66" fillId="0" borderId="48" xfId="0" applyFont="1" applyBorder="1" applyAlignment="1">
      <alignment horizontal="center" vertical="center"/>
    </xf>
    <xf numFmtId="0" fontId="2" fillId="0" borderId="0" xfId="4" applyFont="1" applyAlignment="1">
      <alignment horizontal="center" vertical="center" wrapText="1"/>
    </xf>
    <xf numFmtId="0" fontId="2" fillId="0" borderId="1" xfId="11" applyFont="1" applyBorder="1" applyAlignment="1">
      <alignment horizontal="left" vertical="center" wrapText="1"/>
    </xf>
    <xf numFmtId="0" fontId="2" fillId="0" borderId="43" xfId="0" applyFont="1" applyBorder="1" applyAlignment="1">
      <alignment horizontal="center" vertical="center"/>
    </xf>
    <xf numFmtId="0" fontId="17" fillId="0" borderId="1" xfId="0" applyFont="1" applyBorder="1" applyAlignment="1">
      <alignment vertical="center" wrapText="1"/>
    </xf>
    <xf numFmtId="0" fontId="2" fillId="0" borderId="43" xfId="0" applyFont="1" applyBorder="1" applyAlignment="1">
      <alignment horizontal="center" vertical="center" wrapText="1"/>
    </xf>
    <xf numFmtId="0" fontId="66" fillId="0" borderId="1" xfId="0" applyFont="1" applyBorder="1" applyAlignment="1">
      <alignment horizontal="center" vertical="center"/>
    </xf>
    <xf numFmtId="0" fontId="66" fillId="0" borderId="1" xfId="4" applyFont="1" applyBorder="1" applyAlignment="1">
      <alignment vertical="center" wrapText="1"/>
    </xf>
    <xf numFmtId="0" fontId="68" fillId="0" borderId="1" xfId="0" applyFont="1" applyBorder="1" applyAlignment="1">
      <alignment vertical="center" wrapText="1"/>
    </xf>
    <xf numFmtId="0" fontId="68" fillId="0" borderId="1" xfId="0" applyFont="1" applyBorder="1" applyAlignment="1">
      <alignment horizontal="center" vertical="center" wrapText="1"/>
    </xf>
    <xf numFmtId="0" fontId="66" fillId="0" borderId="3" xfId="4" applyFont="1" applyBorder="1" applyAlignment="1">
      <alignment horizontal="center" vertical="center" wrapText="1"/>
    </xf>
    <xf numFmtId="0" fontId="69" fillId="0" borderId="48" xfId="4" applyFont="1" applyBorder="1" applyAlignment="1">
      <alignment horizontal="center" vertical="center" wrapText="1"/>
    </xf>
    <xf numFmtId="0" fontId="66" fillId="0" borderId="1" xfId="11" applyFont="1" applyBorder="1" applyAlignment="1">
      <alignment horizontal="center" vertical="center" wrapText="1"/>
    </xf>
    <xf numFmtId="0" fontId="66" fillId="0" borderId="1" xfId="11" applyFont="1" applyBorder="1" applyAlignment="1" applyProtection="1">
      <alignment horizontal="center" vertical="center" wrapText="1"/>
      <protection locked="0"/>
    </xf>
    <xf numFmtId="0" fontId="66" fillId="0" borderId="48" xfId="0" applyFont="1" applyBorder="1"/>
    <xf numFmtId="0" fontId="66" fillId="0" borderId="1" xfId="4" applyFont="1" applyBorder="1" applyAlignment="1">
      <alignment horizontal="left" vertical="center" wrapText="1"/>
    </xf>
    <xf numFmtId="0" fontId="68" fillId="0" borderId="40" xfId="0" applyFont="1" applyBorder="1" applyAlignment="1">
      <alignment horizontal="left" wrapText="1"/>
    </xf>
    <xf numFmtId="0" fontId="66" fillId="0" borderId="5" xfId="11" applyFont="1" applyBorder="1" applyAlignment="1">
      <alignment horizontal="center" vertical="center" wrapText="1"/>
    </xf>
    <xf numFmtId="0" fontId="68" fillId="0" borderId="0" xfId="0" applyFont="1" applyAlignment="1">
      <alignment wrapText="1"/>
    </xf>
    <xf numFmtId="0" fontId="3" fillId="0" borderId="48" xfId="0" applyFont="1" applyBorder="1" applyAlignment="1">
      <alignment horizontal="center" vertical="center"/>
    </xf>
    <xf numFmtId="0" fontId="2" fillId="0" borderId="48" xfId="4" applyFont="1" applyBorder="1" applyAlignment="1">
      <alignment horizontal="left" vertical="center" wrapText="1"/>
    </xf>
    <xf numFmtId="0" fontId="2" fillId="0" borderId="1" xfId="12" applyFont="1" applyBorder="1" applyAlignment="1">
      <alignment horizontal="center" vertical="center" wrapText="1"/>
    </xf>
    <xf numFmtId="0" fontId="2" fillId="0" borderId="1" xfId="12" applyFont="1" applyBorder="1" applyAlignment="1">
      <alignment horizontal="justify" vertical="center" wrapText="1"/>
    </xf>
    <xf numFmtId="0" fontId="66" fillId="0" borderId="1" xfId="0" applyFont="1" applyBorder="1" applyAlignment="1">
      <alignment vertical="center"/>
    </xf>
    <xf numFmtId="0" fontId="65" fillId="0" borderId="1" xfId="4" applyFont="1" applyBorder="1" applyAlignment="1">
      <alignment vertical="center" wrapText="1"/>
    </xf>
    <xf numFmtId="0" fontId="2" fillId="0" borderId="0" xfId="0" applyFont="1" applyAlignment="1">
      <alignment horizontal="center" vertical="center"/>
    </xf>
    <xf numFmtId="0" fontId="66" fillId="0" borderId="36" xfId="12" applyFont="1" applyBorder="1" applyAlignment="1">
      <alignment horizontal="left" vertical="center" wrapText="1"/>
    </xf>
    <xf numFmtId="0" fontId="2" fillId="0" borderId="36" xfId="12" applyFont="1" applyBorder="1" applyAlignment="1">
      <alignment horizontal="center" vertical="center" wrapText="1"/>
    </xf>
    <xf numFmtId="0" fontId="2" fillId="0" borderId="4" xfId="12" applyFont="1" applyBorder="1" applyAlignment="1">
      <alignment horizontal="center" vertical="center" wrapText="1"/>
    </xf>
    <xf numFmtId="0" fontId="2" fillId="0" borderId="36" xfId="16" applyFont="1" applyBorder="1" applyAlignment="1">
      <alignment horizontal="center" vertical="center" wrapText="1"/>
    </xf>
    <xf numFmtId="0" fontId="2" fillId="0" borderId="36" xfId="12" applyFont="1" applyBorder="1" applyAlignment="1">
      <alignment horizontal="justify" vertical="center" wrapText="1"/>
    </xf>
    <xf numFmtId="0" fontId="2" fillId="0" borderId="7" xfId="12" applyFont="1" applyBorder="1" applyAlignment="1">
      <alignment horizontal="justify" vertical="center" wrapText="1"/>
    </xf>
    <xf numFmtId="0" fontId="3" fillId="0" borderId="7" xfId="12" applyFont="1" applyBorder="1" applyAlignment="1">
      <alignment horizontal="center" vertical="center" wrapText="1"/>
    </xf>
    <xf numFmtId="0" fontId="2" fillId="0" borderId="3" xfId="12" applyFont="1" applyBorder="1" applyAlignment="1">
      <alignment horizontal="center" vertical="center" wrapText="1"/>
    </xf>
    <xf numFmtId="0" fontId="2" fillId="0" borderId="48" xfId="12" applyFont="1" applyBorder="1" applyAlignment="1">
      <alignment horizontal="center" vertical="center" wrapText="1"/>
    </xf>
    <xf numFmtId="0" fontId="2" fillId="0" borderId="36" xfId="12" applyFont="1" applyBorder="1" applyAlignment="1">
      <alignment horizontal="left" vertical="center" wrapText="1"/>
    </xf>
    <xf numFmtId="0" fontId="2" fillId="0" borderId="5" xfId="4" applyFont="1" applyBorder="1" applyAlignment="1">
      <alignment horizontal="center" vertical="center" wrapText="1"/>
    </xf>
    <xf numFmtId="0" fontId="2" fillId="0" borderId="36" xfId="4" applyFont="1" applyBorder="1" applyAlignment="1">
      <alignment horizontal="center" vertical="center" wrapText="1"/>
    </xf>
    <xf numFmtId="0" fontId="2" fillId="0" borderId="4" xfId="4" applyFont="1" applyBorder="1" applyAlignment="1">
      <alignment horizontal="center" vertical="center" wrapText="1"/>
    </xf>
    <xf numFmtId="0" fontId="2" fillId="0" borderId="1" xfId="16" applyFont="1" applyBorder="1" applyAlignment="1">
      <alignment horizontal="center" vertical="center" wrapText="1"/>
    </xf>
    <xf numFmtId="0" fontId="2" fillId="0" borderId="5" xfId="12" applyFont="1" applyBorder="1" applyAlignment="1">
      <alignment horizontal="justify" vertical="center" wrapText="1"/>
    </xf>
    <xf numFmtId="1" fontId="3" fillId="0" borderId="5" xfId="12" applyNumberFormat="1" applyFont="1" applyBorder="1" applyAlignment="1">
      <alignment horizontal="center" vertical="center" wrapText="1"/>
    </xf>
    <xf numFmtId="0" fontId="2" fillId="0" borderId="48" xfId="12" applyFont="1" applyBorder="1" applyAlignment="1">
      <alignment vertical="center" wrapText="1"/>
    </xf>
    <xf numFmtId="0" fontId="2" fillId="0" borderId="1" xfId="12" applyFont="1" applyBorder="1" applyAlignment="1">
      <alignment vertical="center" wrapText="1"/>
    </xf>
    <xf numFmtId="0" fontId="2" fillId="0" borderId="3" xfId="16" applyFont="1" applyBorder="1" applyAlignment="1">
      <alignment horizontal="center" vertical="center" wrapText="1"/>
    </xf>
    <xf numFmtId="0" fontId="2" fillId="0" borderId="5" xfId="12" applyFont="1" applyBorder="1" applyAlignment="1">
      <alignment horizontal="center" vertical="center" wrapText="1"/>
    </xf>
    <xf numFmtId="0" fontId="2" fillId="0" borderId="1" xfId="16" applyFont="1" applyBorder="1" applyAlignment="1" applyProtection="1">
      <alignment horizontal="center" vertical="center" wrapText="1"/>
      <protection locked="0"/>
    </xf>
    <xf numFmtId="0" fontId="2" fillId="0" borderId="1" xfId="12" applyFont="1" applyBorder="1" applyAlignment="1">
      <alignment horizontal="left" vertical="center" wrapText="1"/>
    </xf>
    <xf numFmtId="0" fontId="3" fillId="0" borderId="1" xfId="12" applyFont="1" applyBorder="1" applyAlignment="1">
      <alignment horizontal="center" vertical="center" wrapText="1"/>
    </xf>
    <xf numFmtId="0" fontId="2" fillId="0" borderId="4" xfId="12" applyFont="1" applyBorder="1" applyAlignment="1">
      <alignment vertical="center" wrapText="1"/>
    </xf>
    <xf numFmtId="0" fontId="3" fillId="0" borderId="5" xfId="12" applyFont="1" applyBorder="1" applyAlignment="1">
      <alignment horizontal="center" vertical="center" wrapText="1"/>
    </xf>
    <xf numFmtId="0" fontId="2" fillId="0" borderId="3" xfId="12" applyFont="1" applyBorder="1" applyAlignment="1">
      <alignment horizontal="justify" vertical="center" wrapText="1"/>
    </xf>
    <xf numFmtId="0" fontId="2" fillId="0" borderId="6" xfId="12" applyFont="1" applyBorder="1" applyAlignment="1">
      <alignment horizontal="center" vertical="center" wrapText="1"/>
    </xf>
    <xf numFmtId="0" fontId="2" fillId="0" borderId="7" xfId="16" applyFont="1" applyBorder="1" applyAlignment="1">
      <alignment horizontal="center" vertical="center" wrapText="1"/>
    </xf>
    <xf numFmtId="0" fontId="2" fillId="0" borderId="1" xfId="4" applyFont="1" applyBorder="1" applyAlignment="1">
      <alignment horizontal="justify" vertical="top" wrapText="1"/>
    </xf>
    <xf numFmtId="0" fontId="17" fillId="0" borderId="0" xfId="0" applyFont="1" applyAlignment="1">
      <alignment horizontal="center" vertical="center" wrapText="1"/>
    </xf>
    <xf numFmtId="0" fontId="2" fillId="0" borderId="47" xfId="4" applyFont="1" applyBorder="1" applyAlignment="1">
      <alignment horizontal="center" vertical="center" wrapText="1"/>
    </xf>
    <xf numFmtId="0" fontId="2" fillId="0" borderId="3" xfId="4" applyFont="1" applyBorder="1" applyAlignment="1">
      <alignment vertical="center" wrapText="1"/>
    </xf>
    <xf numFmtId="0" fontId="2" fillId="0" borderId="36" xfId="4" applyFont="1" applyBorder="1" applyAlignment="1">
      <alignment vertical="center" wrapText="1"/>
    </xf>
    <xf numFmtId="0" fontId="18" fillId="0" borderId="40" xfId="4" applyFont="1" applyBorder="1" applyAlignment="1">
      <alignment horizontal="center" vertical="center" wrapText="1"/>
    </xf>
    <xf numFmtId="0" fontId="18" fillId="0" borderId="40" xfId="4" applyFont="1" applyBorder="1" applyAlignment="1">
      <alignment vertical="center" wrapText="1"/>
    </xf>
    <xf numFmtId="0" fontId="18" fillId="0" borderId="1" xfId="17" applyFont="1" applyBorder="1" applyAlignment="1">
      <alignment vertical="center" wrapText="1"/>
    </xf>
    <xf numFmtId="0" fontId="18" fillId="0" borderId="1" xfId="17" applyFont="1" applyBorder="1" applyAlignment="1">
      <alignment horizontal="center" vertical="center" wrapText="1"/>
    </xf>
    <xf numFmtId="14" fontId="18" fillId="0" borderId="1" xfId="17" applyNumberFormat="1" applyFont="1" applyBorder="1" applyAlignment="1">
      <alignment horizontal="center" vertical="center" wrapText="1"/>
    </xf>
  </cellXfs>
  <cellStyles count="18">
    <cellStyle name="Euro" xfId="1" xr:uid="{00000000-0005-0000-0000-000001000000}"/>
    <cellStyle name="Millares" xfId="2" builtinId="3"/>
    <cellStyle name="Normal" xfId="0" builtinId="0"/>
    <cellStyle name="Normal 13" xfId="3" xr:uid="{00000000-0005-0000-0000-000003000000}"/>
    <cellStyle name="Normal 2" xfId="4" xr:uid="{00000000-0005-0000-0000-000004000000}"/>
    <cellStyle name="Normal 2 10" xfId="12" xr:uid="{5434A7BE-82C7-4D95-AE95-F897528E03A7}"/>
    <cellStyle name="Normal 2 13" xfId="13" xr:uid="{B07125DC-80F0-47C2-B4D5-110B54D6A92A}"/>
    <cellStyle name="Normal 2 2" xfId="5" xr:uid="{00000000-0005-0000-0000-000005000000}"/>
    <cellStyle name="Normal 2 2 2" xfId="6" xr:uid="{00000000-0005-0000-0000-000006000000}"/>
    <cellStyle name="Normal 2 3" xfId="7" xr:uid="{00000000-0005-0000-0000-000007000000}"/>
    <cellStyle name="Normal 2 4" xfId="8" xr:uid="{00000000-0005-0000-0000-000008000000}"/>
    <cellStyle name="Normal 3" xfId="9" xr:uid="{00000000-0005-0000-0000-000009000000}"/>
    <cellStyle name="Normal 4" xfId="10" xr:uid="{00000000-0005-0000-0000-00000A000000}"/>
    <cellStyle name="Normal 4 3" xfId="15" xr:uid="{F25B56B7-888B-425E-9CFA-0D7180746E4E}"/>
    <cellStyle name="Normal 5" xfId="11" xr:uid="{00000000-0005-0000-0000-00000B000000}"/>
    <cellStyle name="Normal 5 2" xfId="16" xr:uid="{19FB6FE5-BCD6-4399-894A-785120721374}"/>
    <cellStyle name="Normal 6" xfId="17" xr:uid="{46E021A1-6E1F-4F58-BCCE-ADA93E183F2B}"/>
    <cellStyle name="Porcentaje" xfId="14" builtinId="5"/>
  </cellStyles>
  <dxfs count="575">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92D050"/>
        </patternFill>
      </fill>
    </dxf>
    <dxf>
      <fill>
        <patternFill>
          <bgColor rgb="FFFF0000"/>
        </patternFill>
      </fill>
    </dxf>
    <dxf>
      <fill>
        <patternFill>
          <bgColor rgb="FFFFFF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92D050"/>
        </patternFill>
      </fill>
    </dxf>
    <dxf>
      <fill>
        <patternFill>
          <bgColor rgb="FFFFC000"/>
        </patternFill>
      </fill>
    </dxf>
    <dxf>
      <fill>
        <patternFill>
          <bgColor rgb="FFFFFF00"/>
        </patternFill>
      </fill>
    </dxf>
    <dxf>
      <fill>
        <patternFill>
          <bgColor rgb="FFFF0000"/>
        </patternFill>
      </fill>
    </dxf>
    <dxf>
      <fill>
        <patternFill>
          <bgColor rgb="FF92D05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C000"/>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92D050"/>
        </patternFill>
      </fill>
    </dxf>
    <dxf>
      <fill>
        <patternFill>
          <bgColor rgb="FFFFC0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92D050"/>
        </patternFill>
      </fill>
    </dxf>
    <dxf>
      <fill>
        <patternFill>
          <bgColor rgb="FFFF0000"/>
        </patternFill>
      </fill>
    </dxf>
    <dxf>
      <fill>
        <patternFill>
          <bgColor rgb="FFFFFF00"/>
        </patternFill>
      </fill>
    </dxf>
    <dxf>
      <fill>
        <patternFill>
          <bgColor rgb="FFFFC0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92D050"/>
        </patternFill>
      </fill>
    </dxf>
    <dxf>
      <fill>
        <patternFill>
          <bgColor rgb="FFFFC0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C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92D050"/>
        </patternFill>
      </fill>
    </dxf>
    <dxf>
      <fill>
        <patternFill>
          <bgColor rgb="FFFF00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C000"/>
        </patternFill>
      </fill>
    </dxf>
    <dxf>
      <fill>
        <patternFill>
          <bgColor rgb="FFFFFF00"/>
        </patternFill>
      </fill>
    </dxf>
    <dxf>
      <fill>
        <patternFill>
          <bgColor rgb="FFFF000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92D050"/>
        </patternFill>
      </fill>
    </dxf>
    <dxf>
      <fill>
        <patternFill>
          <bgColor rgb="FFFF0000"/>
        </patternFill>
      </fill>
    </dxf>
    <dxf>
      <fill>
        <patternFill>
          <bgColor rgb="FF92D05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C000"/>
        </patternFill>
      </fill>
    </dxf>
    <dxf>
      <fill>
        <patternFill>
          <bgColor rgb="FF92D050"/>
        </patternFill>
      </fill>
    </dxf>
    <dxf>
      <alignment horizontal="center"/>
    </dxf>
    <dxf>
      <alignment horizontal="center"/>
    </dxf>
    <dxf>
      <alignment horizontal="center"/>
    </dxf>
    <dxf>
      <alignment horizontal="center"/>
    </dxf>
    <dxf>
      <alignment wrapText="1" indent="0"/>
    </dxf>
    <dxf>
      <alignment wrapText="1" indent="0"/>
    </dxf>
    <dxf>
      <alignment wrapText="1" indent="0"/>
    </dxf>
    <dxf>
      <alignment vertical="center"/>
    </dxf>
    <dxf>
      <alignment vertical="center"/>
    </dxf>
    <dxf>
      <alignment wrapText="1"/>
    </dxf>
    <dxf>
      <alignment wrapText="1"/>
    </dxf>
    <dxf>
      <alignment horizontal="center"/>
    </dxf>
    <dxf>
      <alignment horizontal="center"/>
    </dxf>
    <dxf>
      <alignment horizontal="center"/>
    </dxf>
    <dxf>
      <alignment horizontal="center"/>
    </dxf>
    <dxf>
      <alignment wrapText="1" indent="0"/>
    </dxf>
    <dxf>
      <alignment wrapText="1" indent="0"/>
    </dxf>
    <dxf>
      <alignment wrapText="1" indent="0"/>
    </dxf>
    <dxf>
      <alignment vertical="center"/>
    </dxf>
    <dxf>
      <alignment vertical="center"/>
    </dxf>
    <dxf>
      <alignment wrapText="1"/>
    </dxf>
    <dxf>
      <alignment wrapText="1"/>
    </dxf>
    <dxf>
      <alignment horizontal="center"/>
    </dxf>
    <dxf>
      <alignment horizontal="center"/>
    </dxf>
    <dxf>
      <alignment horizontal="center"/>
    </dxf>
    <dxf>
      <alignment horizontal="center"/>
    </dxf>
    <dxf>
      <alignment horizontal="center"/>
    </dxf>
    <dxf>
      <alignment horizontal="center"/>
    </dxf>
    <dxf>
      <alignment horizontal="center"/>
    </dxf>
    <dxf>
      <alignment wrapText="1"/>
    </dxf>
    <dxf>
      <alignment wrapText="1"/>
    </dxf>
    <dxf>
      <alignment wrapText="1"/>
    </dxf>
    <dxf>
      <alignment wrapText="1"/>
    </dxf>
    <dxf>
      <alignment wrapText="1"/>
    </dxf>
    <dxf>
      <alignment wrapText="1"/>
    </dxf>
    <dxf>
      <alignment horizontal="center"/>
    </dxf>
    <dxf>
      <alignment horizontal="center"/>
    </dxf>
    <dxf>
      <alignment horizontal="center"/>
    </dxf>
    <dxf>
      <alignment horizontal="center"/>
    </dxf>
    <dxf>
      <alignment horizontal="center"/>
    </dxf>
    <dxf>
      <alignment horizontal="center"/>
    </dxf>
    <dxf>
      <alignment wrapText="1"/>
    </dxf>
    <dxf>
      <alignment wrapText="1"/>
    </dxf>
    <dxf>
      <alignment wrapText="1"/>
    </dxf>
    <dxf>
      <alignment wrapText="1"/>
    </dxf>
    <dxf>
      <alignment wrapText="1"/>
    </dxf>
    <dxf>
      <alignment wrapText="1"/>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
      <alignment wrapText="1" indent="0"/>
    </dxf>
    <dxf>
      <alignment wrapText="1" indent="0"/>
    </dxf>
    <dxf>
      <alignment wrapText="1" indent="0"/>
    </dxf>
    <dxf>
      <alignment vertical="center"/>
    </dxf>
    <dxf>
      <alignment vertical="center"/>
    </dxf>
    <dxf>
      <alignment wrapText="1"/>
    </dxf>
    <dxf>
      <alignment wrapText="1"/>
    </dxf>
    <dxf>
      <alignment horizontal="center"/>
    </dxf>
    <dxf>
      <alignment horizontal="center"/>
    </dxf>
    <dxf>
      <alignment horizontal="center"/>
    </dxf>
    <dxf>
      <alignment horizontal="center"/>
    </dxf>
    <dxf>
      <alignment horizontal="center"/>
    </dxf>
    <dxf>
      <alignment vertical="center"/>
    </dxf>
    <dxf>
      <alignment wrapText="1"/>
    </dxf>
    <dxf>
      <alignment wrapText="1"/>
    </dxf>
    <dxf>
      <alignment wrapText="1"/>
    </dxf>
    <dxf>
      <alignment wrapText="1"/>
    </dxf>
    <dxf>
      <alignment wrapText="1"/>
    </dxf>
    <dxf>
      <alignment wrapText="1"/>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
      <alignment vertical="center"/>
    </dxf>
    <dxf>
      <alignment vertical="center"/>
    </dxf>
    <dxf>
      <alignment wrapText="1"/>
    </dxf>
    <dxf>
      <alignment wrapText="1"/>
    </dxf>
    <dxf>
      <alignment wrapText="1"/>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
      <alignment wrapText="1" indent="0"/>
    </dxf>
    <dxf>
      <alignment wrapText="1" indent="0"/>
    </dxf>
    <dxf>
      <alignment wrapText="1" indent="0"/>
    </dxf>
    <dxf>
      <alignment vertical="center"/>
    </dxf>
    <dxf>
      <alignment vertical="center"/>
    </dxf>
    <dxf>
      <alignment wrapText="1"/>
    </dxf>
    <dxf>
      <alignment wrapText="1"/>
    </dxf>
    <dxf>
      <alignment horizontal="left"/>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
      <alignment vertical="center"/>
    </dxf>
    <dxf>
      <alignment vertical="center"/>
    </dxf>
    <dxf>
      <alignment wrapText="1"/>
    </dxf>
    <dxf>
      <alignment wrapText="1"/>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font>
        <sz val="9"/>
      </font>
    </dxf>
    <dxf>
      <font>
        <sz val="9"/>
      </font>
    </dxf>
    <dxf>
      <font>
        <sz val="9"/>
      </font>
    </dxf>
    <dxf>
      <alignment wrapText="1"/>
    </dxf>
    <dxf>
      <alignment wrapText="1"/>
    </dxf>
    <dxf>
      <alignment wrapText="1"/>
    </dxf>
    <dxf>
      <alignment wrapText="1"/>
    </dxf>
    <dxf>
      <alignment wrapText="1"/>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
      <alignment wrapText="1" indent="0"/>
    </dxf>
    <dxf>
      <alignment vertical="center"/>
    </dxf>
    <dxf>
      <alignment vertical="center"/>
    </dxf>
    <dxf>
      <alignment wrapText="1"/>
    </dxf>
    <dxf>
      <alignment wrapText="1"/>
    </dxf>
    <dxf>
      <alignment horizontal="general"/>
    </dxf>
    <dxf>
      <alignment horizontal="general"/>
    </dxf>
    <dxf>
      <alignment horizontal="general"/>
    </dxf>
    <dxf>
      <alignment vertical="top"/>
    </dxf>
    <dxf>
      <alignment vertical="top"/>
    </dxf>
    <dxf>
      <alignment vertical="top"/>
    </dxf>
    <dxf>
      <alignment horizontal="center"/>
    </dxf>
    <dxf>
      <alignment horizontal="center"/>
    </dxf>
    <dxf>
      <alignment wrapText="1" indent="0"/>
    </dxf>
    <dxf>
      <alignment wrapText="1" indent="0"/>
    </dxf>
    <dxf>
      <alignment wrapText="1" indent="0"/>
    </dxf>
    <dxf>
      <alignment horizontal="general"/>
    </dxf>
    <dxf>
      <alignment horizontal="general"/>
    </dxf>
    <dxf>
      <alignment horizontal="general"/>
    </dxf>
    <dxf>
      <alignment vertical="top"/>
    </dxf>
    <dxf>
      <alignment vertical="top"/>
    </dxf>
    <dxf>
      <alignment vertical="top"/>
    </dxf>
    <dxf>
      <alignment vertical="bottom"/>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
      <alignment horizontal="general"/>
    </dxf>
    <dxf>
      <alignment horizontal="general"/>
    </dxf>
    <dxf>
      <alignment horizontal="general"/>
    </dxf>
    <dxf>
      <alignment vertical="top"/>
    </dxf>
    <dxf>
      <alignment vertical="top"/>
    </dxf>
    <dxf>
      <alignment vertical="top"/>
    </dxf>
    <dxf>
      <alignment horizontal="center"/>
    </dxf>
    <dxf>
      <alignment horizontal="center"/>
    </dxf>
    <dxf>
      <alignment wrapText="1" indent="0"/>
    </dxf>
    <dxf>
      <alignment wrapText="1" indent="0"/>
    </dxf>
    <dxf>
      <alignment wrapText="1" indent="0"/>
    </dxf>
    <dxf>
      <alignment wrapText="1" indent="0"/>
    </dxf>
    <dxf>
      <alignment wrapText="1" indent="0"/>
    </dxf>
    <dxf>
      <alignment wrapText="1" indent="0"/>
    </dxf>
    <dxf>
      <alignment wrapText="1" indent="0"/>
    </dxf>
    <dxf>
      <alignment vertical="center"/>
    </dxf>
    <dxf>
      <alignment vertical="center"/>
    </dxf>
    <dxf>
      <alignment wrapText="1"/>
    </dxf>
    <dxf>
      <alignment horizontal="general"/>
    </dxf>
    <dxf>
      <alignment horizontal="general"/>
    </dxf>
    <dxf>
      <alignment horizontal="general"/>
    </dxf>
    <dxf>
      <alignment vertical="top"/>
    </dxf>
    <dxf>
      <alignment vertical="top"/>
    </dxf>
    <dxf>
      <alignment vertical="top"/>
    </dxf>
    <dxf>
      <alignment vertical="bottom"/>
    </dxf>
    <dxf>
      <alignment horizontal="center"/>
    </dxf>
    <dxf>
      <alignment horizontal="center"/>
    </dxf>
    <dxf>
      <alignment horizontal="center"/>
    </dxf>
    <dxf>
      <alignment horizontal="center"/>
    </dxf>
    <dxf>
      <alignment horizontal="center"/>
    </dxf>
    <dxf>
      <alignment wrapText="1" indent="0"/>
    </dxf>
    <dxf>
      <alignment wrapText="1" indent="0"/>
    </dxf>
    <dxf>
      <alignment wrapText="1" inden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pivotCacheDefinition" Target="pivotCache/pivotCacheDefinition5.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4.xml"/><Relationship Id="rId2" Type="http://schemas.openxmlformats.org/officeDocument/2006/relationships/worksheet" Target="worksheets/sheet2.xml"/><Relationship Id="rId16" Type="http://schemas.openxmlformats.org/officeDocument/2006/relationships/pivotCacheDefinition" Target="pivotCache/pivotCacheDefinition3.xml"/><Relationship Id="rId20" Type="http://schemas.openxmlformats.org/officeDocument/2006/relationships/pivotCacheDefinition" Target="pivotCache/pivotCacheDefinition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pivotCacheDefinition" Target="pivotCache/pivotCacheDefinition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s-CO"/>
              <a:t>ACEPTABILIDAD</a:t>
            </a:r>
            <a:r>
              <a:rPr lang="es-CO" baseline="0"/>
              <a:t> POR PROCESO</a:t>
            </a:r>
            <a:endParaRPr lang="es-CO"/>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s-CO"/>
        </a:p>
      </c:txPr>
    </c:title>
    <c:autoTitleDeleted val="0"/>
    <c:plotArea>
      <c:layout>
        <c:manualLayout>
          <c:layoutTarget val="inner"/>
          <c:xMode val="edge"/>
          <c:yMode val="edge"/>
          <c:x val="0.23185220651591271"/>
          <c:y val="0.16527703669955873"/>
          <c:w val="0.55462019366848769"/>
          <c:h val="0.54499007755997297"/>
        </c:manualLayout>
      </c:layout>
      <c:doughnutChart>
        <c:varyColors val="1"/>
        <c:ser>
          <c:idx val="0"/>
          <c:order val="0"/>
          <c:dPt>
            <c:idx val="0"/>
            <c:bubble3D val="0"/>
            <c:spPr>
              <a:solidFill>
                <a:srgbClr val="00B050"/>
              </a:soli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1-95CC-43A5-9B51-58E5975A773E}"/>
              </c:ext>
            </c:extLst>
          </c:dPt>
          <c:dPt>
            <c:idx val="1"/>
            <c:bubble3D val="0"/>
            <c:spPr>
              <a:solidFill>
                <a:srgbClr val="FFFF00"/>
              </a:soli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2-95CC-43A5-9B51-58E5975A773E}"/>
              </c:ext>
            </c:extLst>
          </c:dPt>
          <c:dPt>
            <c:idx val="2"/>
            <c:bubble3D val="0"/>
            <c:spPr>
              <a:solidFill>
                <a:srgbClr val="FF0000"/>
              </a:soli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4-95CC-43A5-9B51-58E5975A773E}"/>
              </c:ext>
            </c:extLst>
          </c:dPt>
          <c:dPt>
            <c:idx val="3"/>
            <c:bubble3D val="0"/>
            <c:spPr>
              <a:solidFill>
                <a:srgbClr val="FFC000"/>
              </a:soli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3-95CC-43A5-9B51-58E5975A773E}"/>
              </c:ext>
            </c:extLst>
          </c:dPt>
          <c:dLbls>
            <c:dLbl>
              <c:idx val="2"/>
              <c:layout>
                <c:manualLayout>
                  <c:x val="-1.8518518518518517E-2"/>
                  <c:y val="5.9880239520958049E-2"/>
                </c:manualLayout>
              </c:layou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4-95CC-43A5-9B51-58E5975A773E}"/>
                </c:ext>
              </c:extLst>
            </c:dLbl>
            <c:dLbl>
              <c:idx val="3"/>
              <c:layout>
                <c:manualLayout>
                  <c:x val="6.9444444444444441E-3"/>
                  <c:y val="-3.5928143712574849E-2"/>
                </c:manualLayout>
              </c:layou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3-95CC-43A5-9B51-58E5975A773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'Análisis 2023'!$B$156:$E$156</c:f>
              <c:strCache>
                <c:ptCount val="4"/>
                <c:pt idx="0">
                  <c:v>ACEPTABLE</c:v>
                </c:pt>
                <c:pt idx="1">
                  <c:v>MEJORABLE</c:v>
                </c:pt>
                <c:pt idx="2">
                  <c:v>NO ACEPTABLE</c:v>
                </c:pt>
                <c:pt idx="3">
                  <c:v>NO ACEPTABLE O ACEPTABLE CON CONTROL ESPECÍFICO</c:v>
                </c:pt>
              </c:strCache>
            </c:strRef>
          </c:cat>
          <c:val>
            <c:numRef>
              <c:f>'Análisis 2023'!$B$157:$E$157</c:f>
              <c:numCache>
                <c:formatCode>General</c:formatCode>
                <c:ptCount val="4"/>
                <c:pt idx="0">
                  <c:v>102</c:v>
                </c:pt>
                <c:pt idx="1">
                  <c:v>4</c:v>
                </c:pt>
                <c:pt idx="2">
                  <c:v>4</c:v>
                </c:pt>
                <c:pt idx="3">
                  <c:v>9</c:v>
                </c:pt>
              </c:numCache>
            </c:numRef>
          </c:val>
          <c:extLst>
            <c:ext xmlns:c16="http://schemas.microsoft.com/office/drawing/2014/chart" uri="{C3380CC4-5D6E-409C-BE32-E72D297353CC}">
              <c16:uniqueId val="{00000000-95CC-43A5-9B51-58E5975A773E}"/>
            </c:ext>
          </c:extLst>
        </c:ser>
        <c:dLbls>
          <c:showLegendKey val="0"/>
          <c:showVal val="0"/>
          <c:showCatName val="0"/>
          <c:showSerName val="0"/>
          <c:showPercent val="1"/>
          <c:showBubbleSize val="0"/>
          <c:showLeaderLines val="1"/>
        </c:dLbls>
        <c:firstSliceAng val="0"/>
        <c:holeSize val="75"/>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[GH-FT-25 Matriz de Identificación de Peligros y Valoración de Riesgos para SST v2 diligenciada.xlsx]Análisis 2023!TablaDinámica1</c:name>
    <c:fmtId val="1"/>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4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4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'Análisis 2023'!$B$41:$B$42</c:f>
              <c:strCache>
                <c:ptCount val="1"/>
                <c:pt idx="0">
                  <c:v>Biológico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2023'!$B$43:$B$47</c:f>
              <c:numCache>
                <c:formatCode>General</c:formatCode>
                <c:ptCount val="4"/>
                <c:pt idx="1">
                  <c:v>5</c:v>
                </c:pt>
                <c:pt idx="2">
                  <c:v>14</c:v>
                </c:pt>
              </c:numCache>
            </c:numRef>
          </c:val>
          <c:extLst>
            <c:ext xmlns:c16="http://schemas.microsoft.com/office/drawing/2014/chart" uri="{C3380CC4-5D6E-409C-BE32-E72D297353CC}">
              <c16:uniqueId val="{00000000-3118-42F2-BB12-AB0B5C47B8E4}"/>
            </c:ext>
          </c:extLst>
        </c:ser>
        <c:ser>
          <c:idx val="1"/>
          <c:order val="1"/>
          <c:tx>
            <c:strRef>
              <c:f>'Análisis 2023'!$C$41:$C$42</c:f>
              <c:strCache>
                <c:ptCount val="1"/>
                <c:pt idx="0">
                  <c:v>Biomecánicos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2023'!$C$43:$C$47</c:f>
              <c:numCache>
                <c:formatCode>General</c:formatCode>
                <c:ptCount val="4"/>
                <c:pt idx="1">
                  <c:v>3</c:v>
                </c:pt>
                <c:pt idx="2">
                  <c:v>6</c:v>
                </c:pt>
              </c:numCache>
            </c:numRef>
          </c:val>
          <c:extLst>
            <c:ext xmlns:c16="http://schemas.microsoft.com/office/drawing/2014/chart" uri="{C3380CC4-5D6E-409C-BE32-E72D297353CC}">
              <c16:uniqueId val="{00000002-A415-4455-9242-22DC5B7B7599}"/>
            </c:ext>
          </c:extLst>
        </c:ser>
        <c:ser>
          <c:idx val="2"/>
          <c:order val="2"/>
          <c:tx>
            <c:strRef>
              <c:f>'Análisis 2023'!$D$41:$D$42</c:f>
              <c:strCache>
                <c:ptCount val="1"/>
                <c:pt idx="0">
                  <c:v>Condiciones de seguridad</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2023'!$D$43:$D$47</c:f>
              <c:numCache>
                <c:formatCode>General</c:formatCode>
                <c:ptCount val="4"/>
                <c:pt idx="1">
                  <c:v>13</c:v>
                </c:pt>
                <c:pt idx="2">
                  <c:v>38</c:v>
                </c:pt>
                <c:pt idx="3">
                  <c:v>3</c:v>
                </c:pt>
              </c:numCache>
            </c:numRef>
          </c:val>
          <c:extLst>
            <c:ext xmlns:c16="http://schemas.microsoft.com/office/drawing/2014/chart" uri="{C3380CC4-5D6E-409C-BE32-E72D297353CC}">
              <c16:uniqueId val="{00000003-A415-4455-9242-22DC5B7B7599}"/>
            </c:ext>
          </c:extLst>
        </c:ser>
        <c:ser>
          <c:idx val="3"/>
          <c:order val="3"/>
          <c:tx>
            <c:strRef>
              <c:f>'Análisis 2023'!$E$41:$E$42</c:f>
              <c:strCache>
                <c:ptCount val="1"/>
                <c:pt idx="0">
                  <c:v>Fenómenos naturales</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2023'!$E$43:$E$47</c:f>
              <c:numCache>
                <c:formatCode>General</c:formatCode>
                <c:ptCount val="4"/>
                <c:pt idx="2">
                  <c:v>12</c:v>
                </c:pt>
              </c:numCache>
            </c:numRef>
          </c:val>
          <c:extLst>
            <c:ext xmlns:c16="http://schemas.microsoft.com/office/drawing/2014/chart" uri="{C3380CC4-5D6E-409C-BE32-E72D297353CC}">
              <c16:uniqueId val="{00000004-A415-4455-9242-22DC5B7B7599}"/>
            </c:ext>
          </c:extLst>
        </c:ser>
        <c:ser>
          <c:idx val="4"/>
          <c:order val="4"/>
          <c:tx>
            <c:strRef>
              <c:f>'Análisis 2023'!$F$41:$F$42</c:f>
              <c:strCache>
                <c:ptCount val="1"/>
                <c:pt idx="0">
                  <c:v>Físico</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2023'!$F$43:$F$47</c:f>
              <c:numCache>
                <c:formatCode>General</c:formatCode>
                <c:ptCount val="4"/>
                <c:pt idx="1">
                  <c:v>4</c:v>
                </c:pt>
                <c:pt idx="2">
                  <c:v>10</c:v>
                </c:pt>
              </c:numCache>
            </c:numRef>
          </c:val>
          <c:extLst>
            <c:ext xmlns:c16="http://schemas.microsoft.com/office/drawing/2014/chart" uri="{C3380CC4-5D6E-409C-BE32-E72D297353CC}">
              <c16:uniqueId val="{00000005-A415-4455-9242-22DC5B7B7599}"/>
            </c:ext>
          </c:extLst>
        </c:ser>
        <c:ser>
          <c:idx val="5"/>
          <c:order val="5"/>
          <c:tx>
            <c:strRef>
              <c:f>'Análisis 2023'!$G$41:$G$42</c:f>
              <c:strCache>
                <c:ptCount val="1"/>
                <c:pt idx="0">
                  <c:v>Psicosocial</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2023'!$G$43:$G$47</c:f>
              <c:numCache>
                <c:formatCode>General</c:formatCode>
                <c:ptCount val="4"/>
                <c:pt idx="2">
                  <c:v>3</c:v>
                </c:pt>
              </c:numCache>
            </c:numRef>
          </c:val>
          <c:extLst>
            <c:ext xmlns:c16="http://schemas.microsoft.com/office/drawing/2014/chart" uri="{C3380CC4-5D6E-409C-BE32-E72D297353CC}">
              <c16:uniqueId val="{00000006-A415-4455-9242-22DC5B7B7599}"/>
            </c:ext>
          </c:extLst>
        </c:ser>
        <c:ser>
          <c:idx val="6"/>
          <c:order val="6"/>
          <c:tx>
            <c:strRef>
              <c:f>'Análisis 2023'!$H$41:$H$42</c:f>
              <c:strCache>
                <c:ptCount val="1"/>
                <c:pt idx="0">
                  <c:v>Químico</c:v>
                </c:pt>
              </c:strCache>
            </c:strRef>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2023'!$H$43:$H$47</c:f>
              <c:numCache>
                <c:formatCode>General</c:formatCode>
                <c:ptCount val="4"/>
                <c:pt idx="0">
                  <c:v>1</c:v>
                </c:pt>
                <c:pt idx="1">
                  <c:v>3</c:v>
                </c:pt>
                <c:pt idx="2">
                  <c:v>2</c:v>
                </c:pt>
                <c:pt idx="3">
                  <c:v>1</c:v>
                </c:pt>
              </c:numCache>
            </c:numRef>
          </c:val>
          <c:extLst>
            <c:ext xmlns:c16="http://schemas.microsoft.com/office/drawing/2014/chart" uri="{C3380CC4-5D6E-409C-BE32-E72D297353CC}">
              <c16:uniqueId val="{00000007-A415-4455-9242-22DC5B7B7599}"/>
            </c:ext>
          </c:extLst>
        </c:ser>
        <c:ser>
          <c:idx val="7"/>
          <c:order val="7"/>
          <c:tx>
            <c:strRef>
              <c:f>'Análisis 2023'!$I$41:$I$42</c:f>
              <c:strCache>
                <c:ptCount val="1"/>
                <c:pt idx="0">
                  <c:v>Tenologico</c:v>
                </c:pt>
              </c:strCache>
            </c:strRef>
          </c:tx>
          <c:spPr>
            <a:solidFill>
              <a:schemeClr val="accent2">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2023'!$A$43:$A$47</c:f>
              <c:strCache>
                <c:ptCount val="4"/>
                <c:pt idx="0">
                  <c:v>Gestión de la infraestructura
(Recursos Físicos)</c:v>
                </c:pt>
                <c:pt idx="1">
                  <c:v>Secretaría general</c:v>
                </c:pt>
                <c:pt idx="2">
                  <c:v>Todos los procesos</c:v>
                </c:pt>
                <c:pt idx="3">
                  <c:v>Gestión de la infraestructura
(Recursos Físicos) /
Gestión de sistemas</c:v>
                </c:pt>
              </c:strCache>
            </c:strRef>
          </c:cat>
          <c:val>
            <c:numRef>
              <c:f>'Análisis 2023'!$I$43:$I$47</c:f>
              <c:numCache>
                <c:formatCode>General</c:formatCode>
                <c:ptCount val="4"/>
                <c:pt idx="2">
                  <c:v>1</c:v>
                </c:pt>
              </c:numCache>
            </c:numRef>
          </c:val>
          <c:extLst>
            <c:ext xmlns:c16="http://schemas.microsoft.com/office/drawing/2014/chart" uri="{C3380CC4-5D6E-409C-BE32-E72D297353CC}">
              <c16:uniqueId val="{00000008-A415-4455-9242-22DC5B7B7599}"/>
            </c:ext>
          </c:extLst>
        </c:ser>
        <c:dLbls>
          <c:showLegendKey val="0"/>
          <c:showVal val="0"/>
          <c:showCatName val="0"/>
          <c:showSerName val="0"/>
          <c:showPercent val="0"/>
          <c:showBubbleSize val="0"/>
        </c:dLbls>
        <c:gapWidth val="75"/>
        <c:overlap val="-25"/>
        <c:axId val="1140539024"/>
        <c:axId val="1140539440"/>
      </c:barChart>
      <c:catAx>
        <c:axId val="114053902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40539440"/>
        <c:crosses val="autoZero"/>
        <c:auto val="1"/>
        <c:lblAlgn val="ctr"/>
        <c:lblOffset val="100"/>
        <c:noMultiLvlLbl val="0"/>
      </c:catAx>
      <c:valAx>
        <c:axId val="114053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40539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[GH-FT-25 Matriz de Identificación de Peligros y Valoración de Riesgos para SST v2 diligenciada.xlsx]Análisis 2023!TablaDinámica3</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Aceptabilidad del Riesgo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00B05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rgbClr val="FFFF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'Análisis 2023'!$B$176:$B$177</c:f>
              <c:strCache>
                <c:ptCount val="1"/>
                <c:pt idx="0">
                  <c:v>ACEPTABLE</c:v>
                </c:pt>
              </c:strCache>
            </c:strRef>
          </c:tx>
          <c:spPr>
            <a:solidFill>
              <a:srgbClr val="00B05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2023'!$A$178:$A$186</c:f>
              <c:strCache>
                <c:ptCount val="8"/>
                <c:pt idx="0">
                  <c:v>Biológico </c:v>
                </c:pt>
                <c:pt idx="1">
                  <c:v>Biomecánicos</c:v>
                </c:pt>
                <c:pt idx="2">
                  <c:v>Condiciones de seguridad</c:v>
                </c:pt>
                <c:pt idx="3">
                  <c:v>Fenómenos naturales</c:v>
                </c:pt>
                <c:pt idx="4">
                  <c:v>Físico</c:v>
                </c:pt>
                <c:pt idx="5">
                  <c:v>Psicosocial</c:v>
                </c:pt>
                <c:pt idx="6">
                  <c:v>Químico</c:v>
                </c:pt>
                <c:pt idx="7">
                  <c:v>Tenologico</c:v>
                </c:pt>
              </c:strCache>
            </c:strRef>
          </c:cat>
          <c:val>
            <c:numRef>
              <c:f>'Análisis 2023'!$B$178:$B$186</c:f>
              <c:numCache>
                <c:formatCode>General</c:formatCode>
                <c:ptCount val="8"/>
                <c:pt idx="0">
                  <c:v>26</c:v>
                </c:pt>
                <c:pt idx="1">
                  <c:v>10</c:v>
                </c:pt>
                <c:pt idx="2">
                  <c:v>58</c:v>
                </c:pt>
                <c:pt idx="3">
                  <c:v>19</c:v>
                </c:pt>
                <c:pt idx="4">
                  <c:v>18</c:v>
                </c:pt>
                <c:pt idx="6">
                  <c:v>10</c:v>
                </c:pt>
              </c:numCache>
            </c:numRef>
          </c:val>
          <c:extLst>
            <c:ext xmlns:c16="http://schemas.microsoft.com/office/drawing/2014/chart" uri="{C3380CC4-5D6E-409C-BE32-E72D297353CC}">
              <c16:uniqueId val="{00000001-309B-4073-B488-8144DF2793C7}"/>
            </c:ext>
          </c:extLst>
        </c:ser>
        <c:ser>
          <c:idx val="1"/>
          <c:order val="1"/>
          <c:tx>
            <c:strRef>
              <c:f>'Análisis 2023'!$C$176:$C$177</c:f>
              <c:strCache>
                <c:ptCount val="1"/>
                <c:pt idx="0">
                  <c:v>MEJORABLE</c:v>
                </c:pt>
              </c:strCache>
            </c:strRef>
          </c:tx>
          <c:spPr>
            <a:solidFill>
              <a:srgbClr val="FFFF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2023'!$A$178:$A$186</c:f>
              <c:strCache>
                <c:ptCount val="8"/>
                <c:pt idx="0">
                  <c:v>Biológico </c:v>
                </c:pt>
                <c:pt idx="1">
                  <c:v>Biomecánicos</c:v>
                </c:pt>
                <c:pt idx="2">
                  <c:v>Condiciones de seguridad</c:v>
                </c:pt>
                <c:pt idx="3">
                  <c:v>Fenómenos naturales</c:v>
                </c:pt>
                <c:pt idx="4">
                  <c:v>Físico</c:v>
                </c:pt>
                <c:pt idx="5">
                  <c:v>Psicosocial</c:v>
                </c:pt>
                <c:pt idx="6">
                  <c:v>Químico</c:v>
                </c:pt>
                <c:pt idx="7">
                  <c:v>Tenologico</c:v>
                </c:pt>
              </c:strCache>
            </c:strRef>
          </c:cat>
          <c:val>
            <c:numRef>
              <c:f>'Análisis 2023'!$C$178:$C$186</c:f>
              <c:numCache>
                <c:formatCode>General</c:formatCode>
                <c:ptCount val="8"/>
                <c:pt idx="0">
                  <c:v>1</c:v>
                </c:pt>
                <c:pt idx="2">
                  <c:v>3</c:v>
                </c:pt>
                <c:pt idx="4">
                  <c:v>1</c:v>
                </c:pt>
              </c:numCache>
            </c:numRef>
          </c:val>
          <c:extLst>
            <c:ext xmlns:c16="http://schemas.microsoft.com/office/drawing/2014/chart" uri="{C3380CC4-5D6E-409C-BE32-E72D297353CC}">
              <c16:uniqueId val="{00000003-309B-4073-B488-8144DF2793C7}"/>
            </c:ext>
          </c:extLst>
        </c:ser>
        <c:ser>
          <c:idx val="2"/>
          <c:order val="2"/>
          <c:tx>
            <c:strRef>
              <c:f>'Análisis 2023'!$D$176:$D$177</c:f>
              <c:strCache>
                <c:ptCount val="1"/>
                <c:pt idx="0">
                  <c:v>NO ACEPTABLE</c:v>
                </c:pt>
              </c:strCache>
            </c:strRef>
          </c:tx>
          <c:spPr>
            <a:solidFill>
              <a:srgbClr val="FF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2023'!$A$178:$A$186</c:f>
              <c:strCache>
                <c:ptCount val="8"/>
                <c:pt idx="0">
                  <c:v>Biológico </c:v>
                </c:pt>
                <c:pt idx="1">
                  <c:v>Biomecánicos</c:v>
                </c:pt>
                <c:pt idx="2">
                  <c:v>Condiciones de seguridad</c:v>
                </c:pt>
                <c:pt idx="3">
                  <c:v>Fenómenos naturales</c:v>
                </c:pt>
                <c:pt idx="4">
                  <c:v>Físico</c:v>
                </c:pt>
                <c:pt idx="5">
                  <c:v>Psicosocial</c:v>
                </c:pt>
                <c:pt idx="6">
                  <c:v>Químico</c:v>
                </c:pt>
                <c:pt idx="7">
                  <c:v>Tenologico</c:v>
                </c:pt>
              </c:strCache>
            </c:strRef>
          </c:cat>
          <c:val>
            <c:numRef>
              <c:f>'Análisis 2023'!$D$178:$D$186</c:f>
              <c:numCache>
                <c:formatCode>General</c:formatCode>
                <c:ptCount val="8"/>
                <c:pt idx="2">
                  <c:v>4</c:v>
                </c:pt>
                <c:pt idx="7">
                  <c:v>1</c:v>
                </c:pt>
              </c:numCache>
            </c:numRef>
          </c:val>
          <c:extLst>
            <c:ext xmlns:c16="http://schemas.microsoft.com/office/drawing/2014/chart" uri="{C3380CC4-5D6E-409C-BE32-E72D297353CC}">
              <c16:uniqueId val="{00000005-309B-4073-B488-8144DF2793C7}"/>
            </c:ext>
          </c:extLst>
        </c:ser>
        <c:ser>
          <c:idx val="3"/>
          <c:order val="3"/>
          <c:tx>
            <c:strRef>
              <c:f>'Análisis 2023'!$E$176:$E$177</c:f>
              <c:strCache>
                <c:ptCount val="1"/>
                <c:pt idx="0">
                  <c:v>ACEPTABLE CON CONTROL ESPECIFICO</c:v>
                </c:pt>
              </c:strCache>
            </c:strRef>
          </c:tx>
          <c:spPr>
            <a:solidFill>
              <a:srgbClr val="FFC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'Análisis 2023'!$A$178:$A$186</c:f>
              <c:strCache>
                <c:ptCount val="8"/>
                <c:pt idx="0">
                  <c:v>Biológico </c:v>
                </c:pt>
                <c:pt idx="1">
                  <c:v>Biomecánicos</c:v>
                </c:pt>
                <c:pt idx="2">
                  <c:v>Condiciones de seguridad</c:v>
                </c:pt>
                <c:pt idx="3">
                  <c:v>Fenómenos naturales</c:v>
                </c:pt>
                <c:pt idx="4">
                  <c:v>Físico</c:v>
                </c:pt>
                <c:pt idx="5">
                  <c:v>Psicosocial</c:v>
                </c:pt>
                <c:pt idx="6">
                  <c:v>Químico</c:v>
                </c:pt>
                <c:pt idx="7">
                  <c:v>Tenologico</c:v>
                </c:pt>
              </c:strCache>
            </c:strRef>
          </c:cat>
          <c:val>
            <c:numRef>
              <c:f>'Análisis 2023'!$E$178:$E$186</c:f>
              <c:numCache>
                <c:formatCode>General</c:formatCode>
                <c:ptCount val="8"/>
                <c:pt idx="0">
                  <c:v>1</c:v>
                </c:pt>
                <c:pt idx="1">
                  <c:v>2</c:v>
                </c:pt>
                <c:pt idx="2">
                  <c:v>4</c:v>
                </c:pt>
                <c:pt idx="4">
                  <c:v>1</c:v>
                </c:pt>
                <c:pt idx="5">
                  <c:v>3</c:v>
                </c:pt>
              </c:numCache>
            </c:numRef>
          </c:val>
          <c:extLst>
            <c:ext xmlns:c16="http://schemas.microsoft.com/office/drawing/2014/chart" uri="{C3380CC4-5D6E-409C-BE32-E72D297353CC}">
              <c16:uniqueId val="{00000000-89B7-4366-87BC-B309D7B5C122}"/>
            </c:ext>
          </c:extLst>
        </c:ser>
        <c:dLbls>
          <c:showLegendKey val="0"/>
          <c:showVal val="0"/>
          <c:showCatName val="0"/>
          <c:showSerName val="0"/>
          <c:showPercent val="0"/>
          <c:showBubbleSize val="0"/>
        </c:dLbls>
        <c:gapWidth val="219"/>
        <c:overlap val="-27"/>
        <c:axId val="2027430471"/>
        <c:axId val="546571543"/>
      </c:barChart>
      <c:catAx>
        <c:axId val="2027430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6571543"/>
        <c:crosses val="autoZero"/>
        <c:auto val="1"/>
        <c:lblAlgn val="ctr"/>
        <c:lblOffset val="100"/>
        <c:noMultiLvlLbl val="0"/>
      </c:catAx>
      <c:valAx>
        <c:axId val="54657154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7430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190500</xdr:rowOff>
    </xdr:from>
    <xdr:to>
      <xdr:col>1</xdr:col>
      <xdr:colOff>577562</xdr:colOff>
      <xdr:row>2</xdr:row>
      <xdr:rowOff>106257</xdr:rowOff>
    </xdr:to>
    <xdr:pic>
      <xdr:nvPicPr>
        <xdr:cNvPr id="2" name="Imagen 1">
          <a:extLst>
            <a:ext uri="{FF2B5EF4-FFF2-40B4-BE49-F238E27FC236}">
              <a16:creationId xmlns:a16="http://schemas.microsoft.com/office/drawing/2014/main" id="{EE43F9B0-B1E6-453F-85E1-345843C03F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225" y="190500"/>
          <a:ext cx="1063337" cy="1096857"/>
        </a:xfrm>
        <a:prstGeom prst="rect">
          <a:avLst/>
        </a:prstGeom>
      </xdr:spPr>
    </xdr:pic>
    <xdr:clientData/>
  </xdr:twoCellAnchor>
  <xdr:twoCellAnchor editAs="oneCell">
    <xdr:from>
      <xdr:col>5</xdr:col>
      <xdr:colOff>85726</xdr:colOff>
      <xdr:row>0</xdr:row>
      <xdr:rowOff>76200</xdr:rowOff>
    </xdr:from>
    <xdr:to>
      <xdr:col>5</xdr:col>
      <xdr:colOff>1468998</xdr:colOff>
      <xdr:row>2</xdr:row>
      <xdr:rowOff>295275</xdr:rowOff>
    </xdr:to>
    <xdr:pic>
      <xdr:nvPicPr>
        <xdr:cNvPr id="4" name="Imagen 3">
          <a:extLst>
            <a:ext uri="{FF2B5EF4-FFF2-40B4-BE49-F238E27FC236}">
              <a16:creationId xmlns:a16="http://schemas.microsoft.com/office/drawing/2014/main" id="{FC9E4B8A-E669-8730-A87F-30073F9842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048251" y="76200"/>
          <a:ext cx="1383272" cy="1400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311727</xdr:colOff>
      <xdr:row>0</xdr:row>
      <xdr:rowOff>34636</xdr:rowOff>
    </xdr:from>
    <xdr:to>
      <xdr:col>2</xdr:col>
      <xdr:colOff>727364</xdr:colOff>
      <xdr:row>2</xdr:row>
      <xdr:rowOff>178993</xdr:rowOff>
    </xdr:to>
    <xdr:pic>
      <xdr:nvPicPr>
        <xdr:cNvPr id="3" name="Imagen 2">
          <a:extLst>
            <a:ext uri="{FF2B5EF4-FFF2-40B4-BE49-F238E27FC236}">
              <a16:creationId xmlns:a16="http://schemas.microsoft.com/office/drawing/2014/main" id="{AD86CA56-9CF5-9244-1B65-F3782DAC0B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0" y="34636"/>
          <a:ext cx="1056409" cy="1096857"/>
        </a:xfrm>
        <a:prstGeom prst="rect">
          <a:avLst/>
        </a:prstGeom>
      </xdr:spPr>
    </xdr:pic>
    <xdr:clientData/>
  </xdr:twoCellAnchor>
  <xdr:twoCellAnchor editAs="oneCell">
    <xdr:from>
      <xdr:col>12</xdr:col>
      <xdr:colOff>1469572</xdr:colOff>
      <xdr:row>0</xdr:row>
      <xdr:rowOff>0</xdr:rowOff>
    </xdr:from>
    <xdr:to>
      <xdr:col>12</xdr:col>
      <xdr:colOff>2544537</xdr:colOff>
      <xdr:row>2</xdr:row>
      <xdr:rowOff>121994</xdr:rowOff>
    </xdr:to>
    <xdr:pic>
      <xdr:nvPicPr>
        <xdr:cNvPr id="4" name="Imagen 3">
          <a:extLst>
            <a:ext uri="{FF2B5EF4-FFF2-40B4-BE49-F238E27FC236}">
              <a16:creationId xmlns:a16="http://schemas.microsoft.com/office/drawing/2014/main" id="{8E4DAB73-BD93-4379-847B-B4454CC4C5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261286" y="0"/>
          <a:ext cx="1074965" cy="10881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904875</xdr:colOff>
      <xdr:row>0</xdr:row>
      <xdr:rowOff>0</xdr:rowOff>
    </xdr:from>
    <xdr:to>
      <xdr:col>1</xdr:col>
      <xdr:colOff>465859</xdr:colOff>
      <xdr:row>2</xdr:row>
      <xdr:rowOff>191982</xdr:rowOff>
    </xdr:to>
    <xdr:pic>
      <xdr:nvPicPr>
        <xdr:cNvPr id="2" name="Imagen 1">
          <a:extLst>
            <a:ext uri="{FF2B5EF4-FFF2-40B4-BE49-F238E27FC236}">
              <a16:creationId xmlns:a16="http://schemas.microsoft.com/office/drawing/2014/main" id="{088714C7-5479-4F5F-BD98-204CBE9434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4875" y="0"/>
          <a:ext cx="1056409" cy="1096857"/>
        </a:xfrm>
        <a:prstGeom prst="rect">
          <a:avLst/>
        </a:prstGeom>
      </xdr:spPr>
    </xdr:pic>
    <xdr:clientData/>
  </xdr:twoCellAnchor>
  <xdr:twoCellAnchor editAs="oneCell">
    <xdr:from>
      <xdr:col>11</xdr:col>
      <xdr:colOff>647700</xdr:colOff>
      <xdr:row>0</xdr:row>
      <xdr:rowOff>38101</xdr:rowOff>
    </xdr:from>
    <xdr:to>
      <xdr:col>11</xdr:col>
      <xdr:colOff>1685925</xdr:colOff>
      <xdr:row>2</xdr:row>
      <xdr:rowOff>184138</xdr:rowOff>
    </xdr:to>
    <xdr:pic>
      <xdr:nvPicPr>
        <xdr:cNvPr id="3" name="Imagen 2">
          <a:extLst>
            <a:ext uri="{FF2B5EF4-FFF2-40B4-BE49-F238E27FC236}">
              <a16:creationId xmlns:a16="http://schemas.microsoft.com/office/drawing/2014/main" id="{86477491-D641-4D97-BD5E-82AAE8CBF9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430375" y="38101"/>
          <a:ext cx="1038225" cy="105091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432707</xdr:colOff>
      <xdr:row>138</xdr:row>
      <xdr:rowOff>87087</xdr:rowOff>
    </xdr:from>
    <xdr:to>
      <xdr:col>12</xdr:col>
      <xdr:colOff>1507671</xdr:colOff>
      <xdr:row>156</xdr:row>
      <xdr:rowOff>111578</xdr:rowOff>
    </xdr:to>
    <xdr:graphicFrame macro="">
      <xdr:nvGraphicFramePr>
        <xdr:cNvPr id="3" name="Gráfico 2">
          <a:extLst>
            <a:ext uri="{FF2B5EF4-FFF2-40B4-BE49-F238E27FC236}">
              <a16:creationId xmlns:a16="http://schemas.microsoft.com/office/drawing/2014/main" id="{3F890147-0531-5A2B-B97D-2C98FFCB38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838200</xdr:colOff>
      <xdr:row>39</xdr:row>
      <xdr:rowOff>0</xdr:rowOff>
    </xdr:from>
    <xdr:to>
      <xdr:col>18</xdr:col>
      <xdr:colOff>2066925</xdr:colOff>
      <xdr:row>55</xdr:row>
      <xdr:rowOff>95250</xdr:rowOff>
    </xdr:to>
    <xdr:graphicFrame macro="">
      <xdr:nvGraphicFramePr>
        <xdr:cNvPr id="4" name="Gráfico 3">
          <a:extLst>
            <a:ext uri="{FF2B5EF4-FFF2-40B4-BE49-F238E27FC236}">
              <a16:creationId xmlns:a16="http://schemas.microsoft.com/office/drawing/2014/main" id="{FECC7604-A195-A0F9-DD07-702BE710C5F1}"/>
            </a:ext>
            <a:ext uri="{147F2762-F138-4A5C-976F-8EAC2B608ADB}">
              <a16:predDERef xmlns:a16="http://schemas.microsoft.com/office/drawing/2014/main" pred="{3F890147-0531-5A2B-B97D-2C98FFCB38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727075</xdr:colOff>
      <xdr:row>174</xdr:row>
      <xdr:rowOff>20411</xdr:rowOff>
    </xdr:from>
    <xdr:to>
      <xdr:col>17</xdr:col>
      <xdr:colOff>1386114</xdr:colOff>
      <xdr:row>204</xdr:row>
      <xdr:rowOff>68035</xdr:rowOff>
    </xdr:to>
    <xdr:graphicFrame macro="">
      <xdr:nvGraphicFramePr>
        <xdr:cNvPr id="2" name="Gráfico 1">
          <a:extLst>
            <a:ext uri="{FF2B5EF4-FFF2-40B4-BE49-F238E27FC236}">
              <a16:creationId xmlns:a16="http://schemas.microsoft.com/office/drawing/2014/main" id="{752E534E-76D1-A0DD-29C0-CFF21E61315A}"/>
            </a:ext>
            <a:ext uri="{147F2762-F138-4A5C-976F-8EAC2B608ADB}">
              <a16:predDERef xmlns:a16="http://schemas.microsoft.com/office/drawing/2014/main" pred="{FECC7604-A195-A0F9-DD07-702BE710C5F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mkper\Downloads\Matriz%20seg%20Vial%20CRA%202025.xlsx" TargetMode="External"/><Relationship Id="rId1" Type="http://schemas.openxmlformats.org/officeDocument/2006/relationships/externalLinkPath" Target="file:///C:\Users\mkper\Downloads\Matriz%20seg%20Vial%20CRA%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025 Matriz PESV"/>
      <sheetName val="Listas"/>
    </sheetNames>
    <sheetDataSet>
      <sheetData sheetId="0"/>
      <sheetData sheetId="1">
        <row r="3">
          <cell r="B3" t="str">
            <v>Conductor</v>
          </cell>
          <cell r="E3" t="str">
            <v>Comportamiento</v>
          </cell>
          <cell r="K3" t="str">
            <v>Frecuente (más de 6 horas al día)</v>
          </cell>
          <cell r="L3">
            <v>3</v>
          </cell>
          <cell r="M3" t="str">
            <v>Muy probable</v>
          </cell>
          <cell r="N3">
            <v>3</v>
          </cell>
        </row>
        <row r="4">
          <cell r="B4" t="str">
            <v>Motociclista</v>
          </cell>
          <cell r="E4" t="str">
            <v>Velocidad</v>
          </cell>
          <cell r="K4" t="str">
            <v>Ocasional (entre 3 y 6 horas al día)</v>
          </cell>
          <cell r="L4">
            <v>2</v>
          </cell>
          <cell r="M4" t="str">
            <v>Poco probable</v>
          </cell>
          <cell r="N4">
            <v>2</v>
          </cell>
        </row>
        <row r="5">
          <cell r="B5" t="str">
            <v>Ciclista</v>
          </cell>
          <cell r="E5" t="str">
            <v>Vehiculos</v>
          </cell>
          <cell r="K5" t="str">
            <v>Esporádica (menos de 3 horas al día)</v>
          </cell>
          <cell r="L5">
            <v>1</v>
          </cell>
          <cell r="M5" t="str">
            <v>No es probable</v>
          </cell>
          <cell r="N5">
            <v>1</v>
          </cell>
        </row>
        <row r="6">
          <cell r="B6" t="str">
            <v>Pasajero</v>
          </cell>
          <cell r="E6" t="str">
            <v>Entorno</v>
          </cell>
        </row>
        <row r="7">
          <cell r="B7" t="str">
            <v>Peatón</v>
          </cell>
          <cell r="E7" t="str">
            <v>Viajes</v>
          </cell>
        </row>
      </sheetData>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onica Perez" refreshedDate="45155.666440046298" createdVersion="8" refreshedVersion="8" minRefreshableVersion="3" recordCount="112" xr:uid="{CC0F4C6F-467E-46FA-A600-C1162F620B5B}">
  <cacheSource type="worksheet">
    <worksheetSource ref="C156:AM156" sheet="Matriz SST 2023"/>
  </cacheSource>
  <cacheFields count="36">
    <cacheField name="Zona" numFmtId="0">
      <sharedItems count="2">
        <s v="Actividad Interna"/>
        <s v="Actividad Externa"/>
      </sharedItems>
    </cacheField>
    <cacheField name="PROCESO" numFmtId="0">
      <sharedItems count="5">
        <s v="Todos los procesos"/>
        <s v="Secretaría general apoyado en Gestión del talento humano"/>
        <s v="Secretaría general"/>
        <s v="Gestión de la infraestructura_x000a_(Recursos Físicos)"/>
        <s v="Gestión de la infraestructura_x000a_(Recursos Físicos)_x000a_Gestión de sistemas"/>
      </sharedItems>
    </cacheField>
    <cacheField name="ACTIVIDAD" numFmtId="0">
      <sharedItems count="19">
        <s v="Actividades administrativas dentro de las instalaciones de la Corporación"/>
        <s v="Actividades de aseo y servicios generales"/>
        <s v="Tareas de jardinería"/>
        <s v="Actividades del personal de vigilancia_x000a_(Recibo de personal en la entrada de las instalaciones)"/>
        <s v="Actividades del personal de vigilancia_x000a_(Posición prolongada de pie)"/>
        <s v="Actividades del personal de vigilancia_x000a_(Tenencia y porte de armas de fuego)"/>
        <s v="Actividades del personal de vigilancia_x000a_(Inspercción y Verificación de áreas)"/>
        <s v="Fumigación"/>
        <s v="Mantenimientos preventivos, correctivos y mejoras a los equipos eléctricos, de telecomunicaciones y a la infraestructura física de la Corporación"/>
        <s v="Traslado del personal en vehículos terrestres"/>
        <s v="Traslado del personal caminando. Desarrollo de actividadaes admistrativas fuera de la corporacion"/>
        <s v="Traslado del personal por vía área"/>
        <s v="Traslado del personal por agua"/>
        <s v="Visita a las instalaciones de terceros (usuarios, empresas o personas sujetas a control, comunidades, proveedores, entre otros), vía pública y actividades propias de la autoridad ambiental"/>
        <s v="Actividades operativas dentro de las instalaciones de la Corporación. Actividades de aseo y servicios generales. Tareas de jardinería. Vivero Sibarco y Repelon"/>
        <s v="Actividades del personal de vigilancia_x000a_(Recibo de personal en la entrada de las instalaciones, rondas de inspeccion) Vivero Sibarco y Repelon"/>
        <s v="Actividades del personal de vigilancia_x000a_(Posición prolongada de pie). Vivero Sibarco y Repelon"/>
        <s v="Actividades del personal de vigilancia_x000a_(Tenencia y porte de armas de fuego). Vivero Sibarco y Repelon"/>
        <s v="Actividades recreativas deportivas y culturales"/>
      </sharedItems>
    </cacheField>
    <cacheField name="SI" numFmtId="0">
      <sharedItems containsBlank="1"/>
    </cacheField>
    <cacheField name="No" numFmtId="0">
      <sharedItems containsBlank="1"/>
    </cacheField>
    <cacheField name="CARGOS" numFmtId="0">
      <sharedItems/>
    </cacheField>
    <cacheField name="CLASIFICACIÓN" numFmtId="0">
      <sharedItems count="8">
        <s v="Biológico "/>
        <s v="Condiciones de seguridad"/>
        <s v="Fenómenos naturales"/>
        <s v="Biomecánicos"/>
        <s v="Psicosocial"/>
        <s v="Físico"/>
        <s v="Químico"/>
        <s v="Fisico"/>
      </sharedItems>
    </cacheField>
    <cacheField name="DESCRIPCIÓN" numFmtId="0">
      <sharedItems count="32">
        <s v="Microorganismos (Virus)"/>
        <s v="Locativo"/>
        <s v="Público. Orden público."/>
        <s v="Tormentas, vientos huracanados, inundaciones"/>
        <s v="Posturas prolongadas"/>
        <s v="Condiciones de la tarea (carga mental, contenido de la tarea, demandas emocionales). Comunicación, tecnología, organización del trabajo, demandas cualitativas y cuantitativas de la labor."/>
        <s v="Iluminación deficiente o en exceso."/>
        <s v="Movimientos repetitivos"/>
        <s v="Mecánico"/>
        <s v="electricico. "/>
        <s v="Macroorganismos (Mordeduras, golpes, pisadas de animales, picadas etc.) fauna acuática."/>
        <s v="Microorganismos Hongos, polvo, ácaros."/>
        <s v="Líquidos, Gases y vapores"/>
        <s v="Macroorganismos (Mordeduras, picadas etc.)Fluidos, hongos"/>
        <s v="trabajo en alturas."/>
        <s v="Derivados de origen animal (Pieles, pelo, estiércol, desechos, etc.)        "/>
        <s v="Públicos (robos, atracos, asaltos, atentados, desorden público, etc.)"/>
        <s v="Uso de armas de fuego"/>
        <s v="Transito. "/>
        <s v="Transporte  aéreos"/>
        <s v="Transporte en Cuerpos de Agua"/>
        <s v="Disconfort térmico por calor"/>
        <s v="Radiaciones no ionizantes. "/>
        <s v="Derrumbes"/>
        <s v="Derivados de origen vegetal"/>
        <s v="Macroorganismos (Mordeduras, picadas etc.), Fluidos, hongos"/>
        <s v="Uso de herramientas manuales y eléctricas"/>
        <s v="Carga dinámica por esfuerzos"/>
        <s v="Trabajo realizados en riberas, bordes, playas "/>
        <s v="Contaminación con fluidos y secreciones. Contaminación biológica por vía aérea. Pinchazos"/>
        <s v="Ruido."/>
        <s v="Material particulado"/>
      </sharedItems>
    </cacheField>
    <cacheField name="FUENTE / PELIGRO" numFmtId="0">
      <sharedItems longText="1"/>
    </cacheField>
    <cacheField name="CONSECUENCIA" numFmtId="0">
      <sharedItems/>
    </cacheField>
    <cacheField name="ELIMINACIÓN" numFmtId="0">
      <sharedItems containsBlank="1"/>
    </cacheField>
    <cacheField name="SUSTITUCIÓN" numFmtId="0">
      <sharedItems containsBlank="1"/>
    </cacheField>
    <cacheField name="CONTROLES DE INGIENERÍA " numFmtId="0">
      <sharedItems containsBlank="1"/>
    </cacheField>
    <cacheField name="CONTROLES ADMINISTRATIVOS " numFmtId="0">
      <sharedItems longText="1"/>
    </cacheField>
    <cacheField name="EQUIPOS/ ELEMENTOS DE PROTECCIÓN PERSONAL " numFmtId="0">
      <sharedItems containsBlank="1"/>
    </cacheField>
    <cacheField name="NIVEL DE DEFICIENCIA CUANTITATIVO" numFmtId="0">
      <sharedItems containsString="0" containsBlank="1" containsNumber="1" containsInteger="1" minValue="0" maxValue="2"/>
    </cacheField>
    <cacheField name="NIVEL DE DEFICIENCIA CUALITATIVO" numFmtId="0">
      <sharedItems/>
    </cacheField>
    <cacheField name="NIVEL DE EXPOSICIÓN CUANTITATIVO" numFmtId="0">
      <sharedItems containsSemiMixedTypes="0" containsString="0" containsNumber="1" containsInteger="1" minValue="1" maxValue="3"/>
    </cacheField>
    <cacheField name="NIVEL DE EXPOSICIÓN CUALITATIVO" numFmtId="0">
      <sharedItems/>
    </cacheField>
    <cacheField name="NIVEL DE PROBABILIDAD = (ND*NP)" numFmtId="0">
      <sharedItems containsSemiMixedTypes="0" containsString="0" containsNumber="1" containsInteger="1" minValue="0" maxValue="6"/>
    </cacheField>
    <cacheField name="INTREPRETACIÓN DEL NIVEL DE PROBABILIDAD" numFmtId="0">
      <sharedItems/>
    </cacheField>
    <cacheField name="NIVEL DE CONSECUENCIA_x000a_CUANTITATIVO " numFmtId="0">
      <sharedItems containsSemiMixedTypes="0" containsString="0" containsNumber="1" containsInteger="1" minValue="10" maxValue="100"/>
    </cacheField>
    <cacheField name="NIVEL DE CONSECUENCIA CUALIATTIVO" numFmtId="0">
      <sharedItems/>
    </cacheField>
    <cacheField name="NIVEL DE RIESGO (NR) E INTERVENCIÓN" numFmtId="0">
      <sharedItems containsSemiMixedTypes="0" containsString="0" containsNumber="1" containsInteger="1" minValue="0" maxValue="300"/>
    </cacheField>
    <cacheField name="INTERPRETACIÓN DEL NIVEL DEL RIESGO " numFmtId="0">
      <sharedItems/>
    </cacheField>
    <cacheField name="ACEPTABILIDAD DEL RIESGO " numFmtId="0">
      <sharedItems count="3">
        <s v="NO ACEPTABLE O ACEPTABLE CON CONTROL ESPECÍFICO"/>
        <s v="ACEPTABLE"/>
        <s v="MEJORABLE"/>
      </sharedItems>
    </cacheField>
    <cacheField name="NUMERO DE EXPUESTOS" numFmtId="0">
      <sharedItems containsMixedTypes="1" containsNumber="1" containsInteger="1" minValue="2" maxValue="6"/>
    </cacheField>
    <cacheField name="PEOR CONSECUENCIA " numFmtId="0">
      <sharedItems/>
    </cacheField>
    <cacheField name="SI " numFmtId="0">
      <sharedItems containsBlank="1"/>
    </cacheField>
    <cacheField name="NO " numFmtId="0">
      <sharedItems containsNonDate="0" containsString="0" containsBlank="1"/>
    </cacheField>
    <cacheField name="Vinculado" numFmtId="0">
      <sharedItems containsBlank="1"/>
    </cacheField>
    <cacheField name="Temporal" numFmtId="0">
      <sharedItems containsBlank="1"/>
    </cacheField>
    <cacheField name="Contratistas" numFmtId="0">
      <sharedItems containsBlank="1"/>
    </cacheField>
    <cacheField name="Estudiantes en práctica" numFmtId="0">
      <sharedItems containsBlank="1"/>
    </cacheField>
    <cacheField name="Visitantes/_x000a_Comunidad" numFmtId="0">
      <sharedItems containsBlank="1"/>
    </cacheField>
    <cacheField name="DESCRIPCIÓN DE MEJORAS IDENTIFICADAS "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onica Perez" refreshedDate="45192.461427199072" createdVersion="8" refreshedVersion="8" minRefreshableVersion="3" recordCount="154" xr:uid="{BEFAEEF2-9DFE-4B0A-9280-0BD4F3FD5B10}">
  <cacheSource type="worksheet">
    <worksheetSource ref="B10:M182" sheet="Matriz SST 2023"/>
  </cacheSource>
  <cacheFields count="10">
    <cacheField name="Area" numFmtId="0">
      <sharedItems containsBlank="1"/>
    </cacheField>
    <cacheField name="Zona" numFmtId="0">
      <sharedItems containsBlank="1" count="3">
        <s v="Actividad Interna"/>
        <s v="Actividad Externa"/>
        <m/>
      </sharedItems>
    </cacheField>
    <cacheField name="PROCESO" numFmtId="0">
      <sharedItems containsBlank="1" count="6">
        <s v="Todos los procesos"/>
        <s v="Secretaría general"/>
        <s v="Gestión de la infraestructura_x000a_(Recursos Físicos)"/>
        <s v="Gestión de la infraestructura_x000a_(Recursos Físicos) /_x000a_Gestión de sistemas"/>
        <s v="Secretaría general / Gestión del talento humano"/>
        <m/>
      </sharedItems>
    </cacheField>
    <cacheField name="ACTIVIDAD" numFmtId="0">
      <sharedItems containsBlank="1"/>
    </cacheField>
    <cacheField name="SI" numFmtId="0">
      <sharedItems containsBlank="1"/>
    </cacheField>
    <cacheField name="No" numFmtId="0">
      <sharedItems containsBlank="1"/>
    </cacheField>
    <cacheField name="CARGOS" numFmtId="0">
      <sharedItems containsBlank="1"/>
    </cacheField>
    <cacheField name="CLASIFICACIÓN" numFmtId="0">
      <sharedItems containsBlank="1" count="10">
        <s v="Biológico "/>
        <s v="Condiciones de seguridad"/>
        <s v="Fenómenos naturales"/>
        <s v="Biomecánicos"/>
        <s v="Psicosocial"/>
        <s v="Físico"/>
        <s v="Químico"/>
        <s v="Tenologico"/>
        <m/>
        <s v="Fisico" u="1"/>
      </sharedItems>
    </cacheField>
    <cacheField name="DESCRIPCIÓN" numFmtId="0">
      <sharedItems containsBlank="1" count="33">
        <s v="Microorganismos (Virus)"/>
        <s v="Locativo"/>
        <s v="Público. Orden público."/>
        <s v="Tormentas, vientos huracanados, inundaciones"/>
        <s v="Posturas prolongadas"/>
        <s v="Condiciones de la tarea (carga mental, contenido de la tarea, demandas emocionales). Comunicación, tecnología, organización del trabajo, demandas cualitativas y cuantitativas de la labor."/>
        <s v="Iluminación deficiente o en exceso."/>
        <s v="Ruido."/>
        <s v="Disconfort térmico por calor"/>
        <s v="Movimientos repetitivos"/>
        <s v="Mecánico"/>
        <s v="electricico. "/>
        <s v="Macroorganismos (Mordeduras, golpes, pisadas de animales, picadas etc.) "/>
        <s v="Microorganismos Hongos, polvo, ácaros."/>
        <s v="Líquidos, Gases y vapores"/>
        <s v="Fluidos, hongos, secreciones"/>
        <s v="Carga dinámica por esfuerzos"/>
        <s v="Radiaciones no ionizantes. "/>
        <s v="Incendio"/>
        <s v="trabajo en alturas."/>
        <s v="Derivados de origen animal (Pieles, pelo, estiércol, desechos, etc.)        "/>
        <s v="Públicos (robos, atracos, asaltos, atentados, desorden público, etc.)"/>
        <s v="Derivados de origen vegetal"/>
        <s v="Derrumbes"/>
        <s v="Transito. "/>
        <s v="Transporte  aéreos"/>
        <s v="Transporte en Cuerpos de Agua"/>
        <s v="Macroorganismos (Mordeduras, golpes, pisadas de animales, picadas etc.) fauna acuática."/>
        <s v="Macroorganismos (Mordeduras, picadas etc.), Fluidos, hongos"/>
        <s v="Contaminación con fluidos y secreciones. Contaminación biológica por vía aérea. Pinchazos"/>
        <s v="Material particulado"/>
        <s v="Líquidos y vapores"/>
        <m/>
      </sharedItems>
    </cacheField>
    <cacheField name="FUENTE / PELIGRO (CONDICION / ACTO)"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onica Perez" refreshedDate="45256.432039004627" createdVersion="8" refreshedVersion="8" minRefreshableVersion="3" recordCount="163" xr:uid="{0AA63602-F4E3-4FAF-96F1-62BAB59392F6}">
  <cacheSource type="worksheet">
    <worksheetSource ref="B10:AM182" sheet="Matriz SST 2023"/>
  </cacheSource>
  <cacheFields count="36">
    <cacheField name="Area" numFmtId="0">
      <sharedItems containsBlank="1" count="4">
        <s v="Administracion"/>
        <s v="Viveros"/>
        <s v="Compuertas"/>
        <m/>
      </sharedItems>
    </cacheField>
    <cacheField name="Zona" numFmtId="0">
      <sharedItems containsBlank="1" count="3">
        <s v="Actividad Interna"/>
        <s v="Actividad Externa"/>
        <m/>
      </sharedItems>
    </cacheField>
    <cacheField name="PROCESO" numFmtId="0">
      <sharedItems containsBlank="1" count="6">
        <s v="Todos los procesos"/>
        <s v="Secretaría general"/>
        <s v="Gestión de la infraestructura_x000a_(Recursos Físicos)"/>
        <s v="Gestión de la infraestructura_x000a_(Recursos Físicos) /_x000a_Gestión de sistemas"/>
        <s v="Secretaría general / Gestión del talento humano"/>
        <m/>
      </sharedItems>
    </cacheField>
    <cacheField name="ACTIVIDAD" numFmtId="0">
      <sharedItems containsBlank="1" count="22">
        <s v="Actividades administrativas dentro de las instalaciones de la Corporación"/>
        <s v="Actividades de aseo y servicios generales"/>
        <s v="Actividades operativas dentro de las instalaciones de la Corporación. Actividades de fumigacion"/>
        <s v="Actividades del personal de vigilancia_x000a_(Recibo de personal en la entrada de las instalaciones)"/>
        <s v="Actividades del personal de vigilancia_x000a_(Posición prolongada de pie)"/>
        <s v="Actividades del personal de vigilancia_x000a_(Tenencia y porte de armas de fuego)"/>
        <s v="Actividades del personal de vigilancia_x000a_(Inspercción y Verificación de áreas)"/>
        <s v="Mantenimientos preventivos, correctivos y mejoras a los equipos eléctricos, de telecomunicaciones y a la infraestructura física de la Corporación"/>
        <s v="Traslado del personal en vehículos terrestres"/>
        <s v="Traslado del personal caminando. Desarrollo de actividadaes admistrativas fuera de la corporacion"/>
        <s v="Traslado del personal por vía área"/>
        <s v="Traslado del personal por agua"/>
        <s v="Visita a las instalaciones de terceros (usuarios, empresas o personas sujetas a control, comunidades, proveedores, entre otros), vía pública y actividades propias de la autoridad ambiental"/>
        <s v="Actividades operativas dentro de las instalaciones de la Corporación. Actividades de aseo y servicios generales. Tareas de jardinería. Vivero Sibarco y Repelon"/>
        <s v="Actividades del personal de vigilancia_x000a_(Recibo de personal en la entrada de las instalaciones, rondas de inspeccion) Vivero Sibarco y Repelon"/>
        <s v="Actividades del personal de vigilancia_x000a_(Posición prolongada de pie). Vivero Sibarco y Repelon"/>
        <s v="Actividades del personal de vigilancia_x000a_(Tenencia y porte de armas de fuego). Vivero Sibarco y Repelon"/>
        <s v="Actividades recreativas deportivas y culturales"/>
        <s v="Actividades de operación de compuertas en manati, villa rosa y palmar de varela"/>
        <m/>
        <s v="Actividades operativas dentro de las instalaciones de la Corporación. Actividades de fumigacion. Vivero Sibarco y Repelon" u="1"/>
        <s v="Fumigación" u="1"/>
      </sharedItems>
    </cacheField>
    <cacheField name="SI" numFmtId="0">
      <sharedItems containsBlank="1"/>
    </cacheField>
    <cacheField name="No" numFmtId="0">
      <sharedItems containsBlank="1"/>
    </cacheField>
    <cacheField name="CARGOS" numFmtId="0">
      <sharedItems containsBlank="1" count="12">
        <s v="Todo el personal"/>
        <s v="Contratista de servicios generales"/>
        <s v="Contratista de servicios de jardinería"/>
        <s v="Contratistas de servicios de fumigación"/>
        <s v="Personal contratista que presta servicios de vigilancia"/>
        <s v="Contratista mantenimineto de infraestructura"/>
        <s v="Personal que visita instalaciones de terceros_x000a_Conductores"/>
        <s v="Personal que visita instalaciones de la corporacion"/>
        <s v="Personal que visita instalaciones de terceros_x000a_Conductores, funcionarios y contrstistas"/>
        <s v="Personal que visita instalaciones de terceros"/>
        <s v="Operador compuertas"/>
        <m/>
      </sharedItems>
    </cacheField>
    <cacheField name="CLASIFICACIÓN" numFmtId="0">
      <sharedItems containsBlank="1" count="10">
        <s v="Biológico "/>
        <s v="Condiciones de seguridad"/>
        <s v="Fenómenos naturales"/>
        <s v="Biomecánicos"/>
        <s v="Psicosocial"/>
        <s v="Físico"/>
        <s v="Químico"/>
        <s v="Tenologico"/>
        <m/>
        <s v="Fisico" u="1"/>
      </sharedItems>
    </cacheField>
    <cacheField name="DESCRIPCIÓN" numFmtId="0">
      <sharedItems containsBlank="1" count="37">
        <s v="Microorganismos (Virus, bacterias)"/>
        <s v="Locativo"/>
        <s v="Público. Orden público."/>
        <s v="Tormentas, vientos huracanados, inundaciones"/>
        <s v="Terremoto"/>
        <s v="Posturas prolongadas"/>
        <s v="Condiciones de la tarea (carga mental, contenido de la tarea, demandas emocionales). Comunicación, tecnología, organización del trabajo, demandas cualitativas y cuantitativas de la labor."/>
        <s v="Iluminación deficiente o en exceso."/>
        <s v="Ruido."/>
        <s v="Disconfort térmico por calor"/>
        <s v="Movimientos repetitivos"/>
        <s v="Mecánico"/>
        <s v="electricico. "/>
        <s v="Macroorganismos (Mordeduras, golpes, pisadas de animales, picadas etc.) "/>
        <s v="Microorganismos Hongos, polvo, ácaros."/>
        <s v="Líquidos, Gases y vapores"/>
        <s v="Fluidos, hongos, secreciones"/>
        <s v="Carga dinámica por esfuerzos"/>
        <s v="Radiaciones no ionizantes. "/>
        <s v="Incendio"/>
        <s v="trabajo en alturas."/>
        <s v="Derivados de origen animal (Pieles, pelo, estiércol, desechos, etc.)        "/>
        <s v="Públicos (robos, atracos, asaltos, atentados, desorden público, etc.)"/>
        <s v="Tormentas, vientos huracanados, inundaciones, arroyos"/>
        <s v="Derrumbes"/>
        <s v="Derivados de origen vegetal"/>
        <s v="Transito. "/>
        <s v="Transporte  aéreos"/>
        <s v="Transporte en Cuerpos de Agua"/>
        <s v="Terremoto / Tsunami"/>
        <s v="Macroorganismos (Mordeduras, golpes, pisadas de animales, picadas etc.) fauna acuática."/>
        <s v="Macroorganismos (Mordeduras, picadas etc.), Fluidos, hongos"/>
        <s v="Contaminación con fluidos y secreciones. Contaminación biológica por vía aérea. Pinchazos"/>
        <s v="Material particulado"/>
        <s v="Líquidos y vapores"/>
        <m/>
        <s v="Microorganismos (Virus)" u="1"/>
      </sharedItems>
    </cacheField>
    <cacheField name="FUENTE / PELIGRO (CONDICION / ACTO)" numFmtId="0">
      <sharedItems containsBlank="1" longText="1"/>
    </cacheField>
    <cacheField name="CONSECUENCIA" numFmtId="0">
      <sharedItems containsBlank="1" longText="1"/>
    </cacheField>
    <cacheField name="ELIMINACIÓN" numFmtId="0">
      <sharedItems containsBlank="1"/>
    </cacheField>
    <cacheField name="SUSTITUCIÓN" numFmtId="0">
      <sharedItems containsBlank="1"/>
    </cacheField>
    <cacheField name="CONTROLES DE INGIENERÍA " numFmtId="0">
      <sharedItems containsBlank="1"/>
    </cacheField>
    <cacheField name="CONTROLES ADMINISTRATIVOS " numFmtId="0">
      <sharedItems containsBlank="1" longText="1"/>
    </cacheField>
    <cacheField name="EQUIPOS/ ELEMENTOS DE PROTECCIÓN PERSONAL " numFmtId="0">
      <sharedItems containsBlank="1"/>
    </cacheField>
    <cacheField name="NIVEL DE DEFICIENCIA CUANTITATIVO" numFmtId="0">
      <sharedItems containsString="0" containsBlank="1" containsNumber="1" containsInteger="1" minValue="0" maxValue="6"/>
    </cacheField>
    <cacheField name="NIVEL DE DEFICIENCIA CUALITATIVO" numFmtId="0">
      <sharedItems containsBlank="1"/>
    </cacheField>
    <cacheField name="NIVEL DE EXPOSICIÓN CUANTITATIVO" numFmtId="0">
      <sharedItems containsString="0" containsBlank="1" containsNumber="1" containsInteger="1" minValue="1" maxValue="4"/>
    </cacheField>
    <cacheField name="NIVEL DE EXPOSICIÓN CUALITATIVO" numFmtId="0">
      <sharedItems containsBlank="1"/>
    </cacheField>
    <cacheField name="NIVEL DE PROBABILIDAD = (ND*NP)" numFmtId="0">
      <sharedItems containsString="0" containsBlank="1" containsNumber="1" containsInteger="1" minValue="0" maxValue="24"/>
    </cacheField>
    <cacheField name="INTREPRETACIÓN DEL NIVEL DE PROBABILIDAD" numFmtId="0">
      <sharedItems containsBlank="1"/>
    </cacheField>
    <cacheField name="NIVEL DE CONSECUENCIA_x000a_CUANTITATIVO " numFmtId="0">
      <sharedItems containsString="0" containsBlank="1" containsNumber="1" containsInteger="1" minValue="10" maxValue="100"/>
    </cacheField>
    <cacheField name="NIVEL DE CONSECUENCIA CUALIATTIVO" numFmtId="0">
      <sharedItems containsBlank="1"/>
    </cacheField>
    <cacheField name="NIVEL DE RIESGO (NR) E INTERVENCIÓN" numFmtId="0">
      <sharedItems containsString="0" containsBlank="1" containsNumber="1" containsInteger="1" minValue="0" maxValue="1440"/>
    </cacheField>
    <cacheField name="INTERPRETACIÓN DEL NIVEL DEL RIESGO " numFmtId="0">
      <sharedItems containsBlank="1"/>
    </cacheField>
    <cacheField name="ACEPTABILIDAD DEL RIESGO " numFmtId="0">
      <sharedItems containsBlank="1" count="7">
        <s v="ACEPTABLE"/>
        <s v="MEJORABLE"/>
        <s v="ACEPTABLE CON CONTROL ESPECIFICO"/>
        <s v="NO ACEPTABLE"/>
        <m/>
        <s v="NO ACEPTABLE O ACEPTABLE CON CONTROL ESPECIFICO" u="1"/>
        <s v="NO ACEPTABLE O ACEPTABLE CON CONTROL ESPECÍFICO" u="1"/>
      </sharedItems>
    </cacheField>
    <cacheField name="NUMERO DE EXPUESTOS" numFmtId="0">
      <sharedItems containsBlank="1" containsMixedTypes="1" containsNumber="1" containsInteger="1" minValue="2" maxValue="8"/>
    </cacheField>
    <cacheField name="PEOR CONSECUENCIA " numFmtId="0">
      <sharedItems containsBlank="1" longText="1"/>
    </cacheField>
    <cacheField name="SI " numFmtId="0">
      <sharedItems containsBlank="1"/>
    </cacheField>
    <cacheField name="NO " numFmtId="0">
      <sharedItems containsBlank="1"/>
    </cacheField>
    <cacheField name="Funcionario" numFmtId="0">
      <sharedItems containsBlank="1"/>
    </cacheField>
    <cacheField name="Contratistas" numFmtId="0">
      <sharedItems containsBlank="1"/>
    </cacheField>
    <cacheField name="Estudiantes en práctica" numFmtId="0">
      <sharedItems containsBlank="1"/>
    </cacheField>
    <cacheField name="Visitantes/_x000a_Comunidad" numFmtId="0">
      <sharedItems containsBlank="1"/>
    </cacheField>
    <cacheField name="DESCRIPCIÓN DE MEJORAS IDENTIFICADAS "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onica Perez" refreshedDate="45256.478882754629" createdVersion="8" refreshedVersion="8" minRefreshableVersion="3" recordCount="163" xr:uid="{9FC21573-5FAD-4FEB-800C-7ED2D6E51FDA}">
  <cacheSource type="worksheet">
    <worksheetSource ref="B10:BD184" sheet="Matriz SST 2023"/>
  </cacheSource>
  <cacheFields count="53">
    <cacheField name="Area" numFmtId="0">
      <sharedItems containsBlank="1" count="4">
        <s v="Administracion"/>
        <s v="Viveros"/>
        <s v="Compuertas"/>
        <m/>
      </sharedItems>
    </cacheField>
    <cacheField name="Zona" numFmtId="0">
      <sharedItems containsBlank="1" count="3">
        <s v="Actividad Interna"/>
        <s v="Actividad Externa"/>
        <m/>
      </sharedItems>
    </cacheField>
    <cacheField name="PROCESO" numFmtId="0">
      <sharedItems containsBlank="1"/>
    </cacheField>
    <cacheField name="ACTIVIDAD" numFmtId="0">
      <sharedItems containsBlank="1"/>
    </cacheField>
    <cacheField name="SI" numFmtId="0">
      <sharedItems containsBlank="1"/>
    </cacheField>
    <cacheField name="No" numFmtId="0">
      <sharedItems containsBlank="1"/>
    </cacheField>
    <cacheField name="CARGOS" numFmtId="0">
      <sharedItems containsBlank="1"/>
    </cacheField>
    <cacheField name="CLASIFICACIÓN" numFmtId="0">
      <sharedItems containsBlank="1" count="9">
        <s v="Biológico "/>
        <s v="Condiciones de seguridad"/>
        <s v="Fenómenos naturales"/>
        <s v="Biomecánicos"/>
        <s v="Psicosocial"/>
        <s v="Físico"/>
        <s v="Químico"/>
        <s v="Tenologico"/>
        <m/>
      </sharedItems>
    </cacheField>
    <cacheField name="DESCRIPCIÓN" numFmtId="0">
      <sharedItems containsBlank="1"/>
    </cacheField>
    <cacheField name="FUENTE / PELIGRO (CONDICION / ACTO)" numFmtId="0">
      <sharedItems containsBlank="1" longText="1"/>
    </cacheField>
    <cacheField name="CONSECUENCIA" numFmtId="0">
      <sharedItems containsBlank="1" longText="1"/>
    </cacheField>
    <cacheField name="ELIMINACIÓN" numFmtId="0">
      <sharedItems containsBlank="1"/>
    </cacheField>
    <cacheField name="SUSTITUCIÓN" numFmtId="0">
      <sharedItems containsBlank="1"/>
    </cacheField>
    <cacheField name="CONTROLES DE INGIENERÍA " numFmtId="0">
      <sharedItems containsBlank="1"/>
    </cacheField>
    <cacheField name="CONTROLES ADMINISTRATIVOS " numFmtId="0">
      <sharedItems containsBlank="1" longText="1"/>
    </cacheField>
    <cacheField name="EQUIPOS/ ELEMENTOS DE PROTECCIÓN PERSONAL " numFmtId="0">
      <sharedItems containsBlank="1"/>
    </cacheField>
    <cacheField name="NIVEL DE DEFICIENCIA CUANTITATIVO" numFmtId="0">
      <sharedItems containsString="0" containsBlank="1" containsNumber="1" containsInteger="1" minValue="0" maxValue="6"/>
    </cacheField>
    <cacheField name="NIVEL DE DEFICIENCIA CUALITATIVO" numFmtId="0">
      <sharedItems containsBlank="1"/>
    </cacheField>
    <cacheField name="NIVEL DE EXPOSICIÓN CUANTITATIVO" numFmtId="0">
      <sharedItems containsString="0" containsBlank="1" containsNumber="1" containsInteger="1" minValue="1" maxValue="4"/>
    </cacheField>
    <cacheField name="NIVEL DE EXPOSICIÓN CUALITATIVO" numFmtId="0">
      <sharedItems containsBlank="1"/>
    </cacheField>
    <cacheField name="NIVEL DE PROBABILIDAD = (ND*NP)" numFmtId="0">
      <sharedItems containsString="0" containsBlank="1" containsNumber="1" containsInteger="1" minValue="0" maxValue="24"/>
    </cacheField>
    <cacheField name="INTREPRETACIÓN DEL NIVEL DE PROBABILIDAD" numFmtId="0">
      <sharedItems containsBlank="1"/>
    </cacheField>
    <cacheField name="NIVEL DE CONSECUENCIA_x000a_CUANTITATIVO " numFmtId="0">
      <sharedItems containsString="0" containsBlank="1" containsNumber="1" containsInteger="1" minValue="10" maxValue="100"/>
    </cacheField>
    <cacheField name="NIVEL DE CONSECUENCIA CUALIATTIVO" numFmtId="0">
      <sharedItems containsBlank="1"/>
    </cacheField>
    <cacheField name="NIVEL DE RIESGO (NR) E INTERVENCIÓN" numFmtId="0">
      <sharedItems containsString="0" containsBlank="1" containsNumber="1" containsInteger="1" minValue="0" maxValue="1440"/>
    </cacheField>
    <cacheField name="INTERPRETACIÓN DEL NIVEL DEL RIESGO " numFmtId="0">
      <sharedItems containsBlank="1"/>
    </cacheField>
    <cacheField name="ACEPTABILIDAD DEL RIESGO " numFmtId="0">
      <sharedItems containsBlank="1" count="5">
        <s v="ACEPTABLE"/>
        <s v="MEJORABLE"/>
        <s v="ACEPTABLE CON CONTROL ESPECIFICO"/>
        <s v="NO ACEPTABLE"/>
        <m/>
      </sharedItems>
    </cacheField>
    <cacheField name="NUMERO DE EXPUESTOS" numFmtId="0">
      <sharedItems containsBlank="1" containsMixedTypes="1" containsNumber="1" containsInteger="1" minValue="2" maxValue="8"/>
    </cacheField>
    <cacheField name="PEOR CONSECUENCIA " numFmtId="0">
      <sharedItems containsBlank="1" longText="1"/>
    </cacheField>
    <cacheField name="SI " numFmtId="0">
      <sharedItems containsBlank="1"/>
    </cacheField>
    <cacheField name="NO " numFmtId="0">
      <sharedItems containsBlank="1"/>
    </cacheField>
    <cacheField name="Funcionario" numFmtId="0">
      <sharedItems containsBlank="1"/>
    </cacheField>
    <cacheField name="Contratistas" numFmtId="0">
      <sharedItems containsBlank="1"/>
    </cacheField>
    <cacheField name="Estudiantes en práctica" numFmtId="0">
      <sharedItems containsBlank="1"/>
    </cacheField>
    <cacheField name="Visitantes/_x000a_Comunidad" numFmtId="0">
      <sharedItems containsBlank="1"/>
    </cacheField>
    <cacheField name="DESCRIPCIÓN DE MEJORAS IDENTIFICADAS " numFmtId="0">
      <sharedItems containsBlank="1" longText="1"/>
    </cacheField>
    <cacheField name="Eliminacion" numFmtId="0">
      <sharedItems containsNonDate="0" containsString="0" containsBlank="1"/>
    </cacheField>
    <cacheField name="Sustitucion" numFmtId="0">
      <sharedItems containsNonDate="0" containsString="0" containsBlank="1"/>
    </cacheField>
    <cacheField name="Ingenieria" numFmtId="0">
      <sharedItems containsBlank="1"/>
    </cacheField>
    <cacheField name="Administrativos" numFmtId="0">
      <sharedItems containsBlank="1"/>
    </cacheField>
    <cacheField name="EPP" numFmtId="0">
      <sharedItems containsNonDate="0" containsString="0" containsBlank="1"/>
    </cacheField>
    <cacheField name="IMPLEMENTADO" numFmtId="0">
      <sharedItems containsBlank="1"/>
    </cacheField>
    <cacheField name="NIVEL DE DEFICIENCIA CUANTITATIVO2" numFmtId="0">
      <sharedItems containsString="0" containsBlank="1" containsNumber="1" containsInteger="1" minValue="0" maxValue="2"/>
    </cacheField>
    <cacheField name="NIVEL DE DEFICIENCIA CUALITATIVO2" numFmtId="0">
      <sharedItems containsBlank="1"/>
    </cacheField>
    <cacheField name="NIVEL DE EXPOSICIÓN CUANTITATIVO2" numFmtId="0">
      <sharedItems containsString="0" containsBlank="1" containsNumber="1" containsInteger="1" minValue="2" maxValue="4"/>
    </cacheField>
    <cacheField name="NIVEL DE EXPOSICIÓN CUALITATIVO2" numFmtId="0">
      <sharedItems containsBlank="1"/>
    </cacheField>
    <cacheField name="NIVEL DE PROBABILIDAD = (ND*NP)2" numFmtId="0">
      <sharedItems containsString="0" containsBlank="1" containsNumber="1" containsInteger="1" minValue="0" maxValue="8"/>
    </cacheField>
    <cacheField name="INTREPRETACIÓN DEL NIVEL DE PROBABILIDAD2" numFmtId="0">
      <sharedItems containsBlank="1"/>
    </cacheField>
    <cacheField name="NIVEL DE CONSECUENCIA_x000a_CUANTITATIVO 2" numFmtId="0">
      <sharedItems containsString="0" containsBlank="1" containsNumber="1" containsInteger="1" minValue="10" maxValue="100"/>
    </cacheField>
    <cacheField name="NIVEL DE CONSECUENCIA CUALIATTIVO2" numFmtId="0">
      <sharedItems containsBlank="1"/>
    </cacheField>
    <cacheField name="NIVEL DE RIESGO (NR) E INTERVENCIÓN2" numFmtId="0">
      <sharedItems containsString="0" containsBlank="1" containsNumber="1" containsInteger="1" minValue="0" maxValue="480"/>
    </cacheField>
    <cacheField name="INTERPRETACIÓN DEL NIVEL DEL RIESGO 2" numFmtId="0">
      <sharedItems containsBlank="1"/>
    </cacheField>
    <cacheField name="ACEPTABILIDAD DEL RIESGO 2" numFmtId="0">
      <sharedItems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onica Perez" refreshedDate="45256.478981134256" createdVersion="8" refreshedVersion="8" minRefreshableVersion="3" recordCount="160" xr:uid="{343079AF-47C7-4437-82DD-314F6F55B694}">
  <cacheSource type="worksheet">
    <worksheetSource ref="B10:BD172" sheet="Matriz SST 2023"/>
  </cacheSource>
  <cacheFields count="53">
    <cacheField name="Area" numFmtId="0">
      <sharedItems count="3">
        <s v="Administracion"/>
        <s v="Viveros"/>
        <s v="Compuertas"/>
      </sharedItems>
    </cacheField>
    <cacheField name="Zona" numFmtId="0">
      <sharedItems count="2">
        <s v="Actividad Interna"/>
        <s v="Actividad Externa"/>
      </sharedItems>
    </cacheField>
    <cacheField name="PROCESO" numFmtId="0">
      <sharedItems/>
    </cacheField>
    <cacheField name="ACTIVIDAD" numFmtId="0">
      <sharedItems/>
    </cacheField>
    <cacheField name="SI" numFmtId="0">
      <sharedItems containsBlank="1"/>
    </cacheField>
    <cacheField name="No" numFmtId="0">
      <sharedItems containsBlank="1"/>
    </cacheField>
    <cacheField name="CARGOS" numFmtId="0">
      <sharedItems/>
    </cacheField>
    <cacheField name="CLASIFICACIÓN" numFmtId="0">
      <sharedItems count="8">
        <s v="Biológico "/>
        <s v="Condiciones de seguridad"/>
        <s v="Fenómenos naturales"/>
        <s v="Biomecánicos"/>
        <s v="Psicosocial"/>
        <s v="Físico"/>
        <s v="Químico"/>
        <s v="Tenologico"/>
      </sharedItems>
    </cacheField>
    <cacheField name="DESCRIPCIÓN" numFmtId="0">
      <sharedItems/>
    </cacheField>
    <cacheField name="FUENTE / PELIGRO (CONDICION / ACTO)" numFmtId="0">
      <sharedItems longText="1"/>
    </cacheField>
    <cacheField name="CONSECUENCIA" numFmtId="0">
      <sharedItems longText="1"/>
    </cacheField>
    <cacheField name="ELIMINACIÓN" numFmtId="0">
      <sharedItems containsBlank="1"/>
    </cacheField>
    <cacheField name="SUSTITUCIÓN" numFmtId="0">
      <sharedItems containsBlank="1"/>
    </cacheField>
    <cacheField name="CONTROLES DE INGIENERÍA " numFmtId="0">
      <sharedItems containsBlank="1"/>
    </cacheField>
    <cacheField name="CONTROLES ADMINISTRATIVOS " numFmtId="0">
      <sharedItems longText="1"/>
    </cacheField>
    <cacheField name="EQUIPOS/ ELEMENTOS DE PROTECCIÓN PERSONAL " numFmtId="0">
      <sharedItems containsBlank="1"/>
    </cacheField>
    <cacheField name="NIVEL DE DEFICIENCIA CUANTITATIVO" numFmtId="0">
      <sharedItems containsString="0" containsBlank="1" containsNumber="1" containsInteger="1" minValue="0" maxValue="6"/>
    </cacheField>
    <cacheField name="NIVEL DE DEFICIENCIA CUALITATIVO" numFmtId="0">
      <sharedItems/>
    </cacheField>
    <cacheField name="NIVEL DE EXPOSICIÓN CUANTITATIVO" numFmtId="0">
      <sharedItems containsSemiMixedTypes="0" containsString="0" containsNumber="1" containsInteger="1" minValue="1" maxValue="4"/>
    </cacheField>
    <cacheField name="NIVEL DE EXPOSICIÓN CUALITATIVO" numFmtId="0">
      <sharedItems/>
    </cacheField>
    <cacheField name="NIVEL DE PROBABILIDAD = (ND*NP)" numFmtId="0">
      <sharedItems containsSemiMixedTypes="0" containsString="0" containsNumber="1" containsInteger="1" minValue="0" maxValue="24"/>
    </cacheField>
    <cacheField name="INTREPRETACIÓN DEL NIVEL DE PROBABILIDAD" numFmtId="0">
      <sharedItems/>
    </cacheField>
    <cacheField name="NIVEL DE CONSECUENCIA_x000a_CUANTITATIVO " numFmtId="0">
      <sharedItems containsSemiMixedTypes="0" containsString="0" containsNumber="1" containsInteger="1" minValue="10" maxValue="100"/>
    </cacheField>
    <cacheField name="NIVEL DE CONSECUENCIA CUALIATTIVO" numFmtId="0">
      <sharedItems/>
    </cacheField>
    <cacheField name="NIVEL DE RIESGO (NR) E INTERVENCIÓN" numFmtId="0">
      <sharedItems containsSemiMixedTypes="0" containsString="0" containsNumber="1" containsInteger="1" minValue="0" maxValue="1440"/>
    </cacheField>
    <cacheField name="INTERPRETACIÓN DEL NIVEL DEL RIESGO " numFmtId="0">
      <sharedItems/>
    </cacheField>
    <cacheField name="ACEPTABILIDAD DEL RIESGO " numFmtId="0">
      <sharedItems count="4">
        <s v="ACEPTABLE"/>
        <s v="MEJORABLE"/>
        <s v="ACEPTABLE CON CONTROL ESPECIFICO"/>
        <s v="NO ACEPTABLE"/>
      </sharedItems>
    </cacheField>
    <cacheField name="NUMERO DE EXPUESTOS" numFmtId="0">
      <sharedItems containsBlank="1" containsMixedTypes="1" containsNumber="1" containsInteger="1" minValue="2" maxValue="8"/>
    </cacheField>
    <cacheField name="PEOR CONSECUENCIA " numFmtId="0">
      <sharedItems longText="1"/>
    </cacheField>
    <cacheField name="SI " numFmtId="0">
      <sharedItems containsBlank="1"/>
    </cacheField>
    <cacheField name="NO " numFmtId="0">
      <sharedItems containsBlank="1"/>
    </cacheField>
    <cacheField name="Funcionario" numFmtId="0">
      <sharedItems containsBlank="1"/>
    </cacheField>
    <cacheField name="Contratistas" numFmtId="0">
      <sharedItems/>
    </cacheField>
    <cacheField name="Estudiantes en práctica" numFmtId="0">
      <sharedItems containsBlank="1"/>
    </cacheField>
    <cacheField name="Visitantes/_x000a_Comunidad" numFmtId="0">
      <sharedItems containsBlank="1"/>
    </cacheField>
    <cacheField name="DESCRIPCIÓN DE MEJORAS IDENTIFICADAS " numFmtId="0">
      <sharedItems containsBlank="1" longText="1"/>
    </cacheField>
    <cacheField name="Eliminacion" numFmtId="0">
      <sharedItems containsNonDate="0" containsString="0" containsBlank="1"/>
    </cacheField>
    <cacheField name="Sustitucion" numFmtId="0">
      <sharedItems containsNonDate="0" containsString="0" containsBlank="1"/>
    </cacheField>
    <cacheField name="Ingenieria" numFmtId="0">
      <sharedItems containsBlank="1"/>
    </cacheField>
    <cacheField name="Administrativos" numFmtId="0">
      <sharedItems containsBlank="1"/>
    </cacheField>
    <cacheField name="EPP" numFmtId="0">
      <sharedItems containsNonDate="0" containsString="0" containsBlank="1"/>
    </cacheField>
    <cacheField name="IMPLEMENTADO" numFmtId="0">
      <sharedItems containsBlank="1" count="4">
        <m/>
        <s v="x"/>
        <s v="En ejeciucion demantenimiento de casa 1 y 2. fase Inicial, correcion de humedades en Juridica y Planeacion"/>
        <s v="2. X"/>
      </sharedItems>
    </cacheField>
    <cacheField name="NIVEL DE DEFICIENCIA CUANTITATIVO2" numFmtId="0">
      <sharedItems containsString="0" containsBlank="1" containsNumber="1" containsInteger="1" minValue="0" maxValue="2"/>
    </cacheField>
    <cacheField name="NIVEL DE DEFICIENCIA CUALITATIVO2" numFmtId="0">
      <sharedItems/>
    </cacheField>
    <cacheField name="NIVEL DE EXPOSICIÓN CUANTITATIVO2" numFmtId="0">
      <sharedItems containsString="0" containsBlank="1" containsNumber="1" containsInteger="1" minValue="2" maxValue="4"/>
    </cacheField>
    <cacheField name="NIVEL DE EXPOSICIÓN CUALITATIVO2" numFmtId="0">
      <sharedItems/>
    </cacheField>
    <cacheField name="NIVEL DE PROBABILIDAD = (ND*NP)2" numFmtId="0">
      <sharedItems containsSemiMixedTypes="0" containsString="0" containsNumber="1" containsInteger="1" minValue="0" maxValue="8"/>
    </cacheField>
    <cacheField name="INTREPRETACIÓN DEL NIVEL DE PROBABILIDAD2" numFmtId="0">
      <sharedItems/>
    </cacheField>
    <cacheField name="NIVEL DE CONSECUENCIA_x000a_CUANTITATIVO 2" numFmtId="0">
      <sharedItems containsString="0" containsBlank="1" containsNumber="1" containsInteger="1" minValue="10" maxValue="100"/>
    </cacheField>
    <cacheField name="NIVEL DE CONSECUENCIA CUALIATTIVO2" numFmtId="0">
      <sharedItems/>
    </cacheField>
    <cacheField name="NIVEL DE RIESGO (NR) E INTERVENCIÓN2" numFmtId="0">
      <sharedItems containsSemiMixedTypes="0" containsString="0" containsNumber="1" containsInteger="1" minValue="0" maxValue="480"/>
    </cacheField>
    <cacheField name="INTERPRETACIÓN DEL NIVEL DEL RIESGO 2" numFmtId="0">
      <sharedItems containsBlank="1"/>
    </cacheField>
    <cacheField name="ACEPTABILIDAD DEL RIESGO 2" numFmtId="0">
      <sharedItems count="4">
        <s v="ACEPTABLE"/>
        <s v="MEJORABLE"/>
        <b v="0"/>
        <s v="ACEPTABLE CON CONTROL ESPECIFICO"/>
      </sharedItems>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846.634835763885" createdVersion="8" refreshedVersion="8" minRefreshableVersion="3" recordCount="598" xr:uid="{62A83AF5-9CD3-4DF4-9EDD-C51B133E414A}">
  <cacheSource type="worksheet">
    <worksheetSource ref="A6:BD604" sheet="Matriz SST 2024"/>
  </cacheSource>
  <cacheFields count="56">
    <cacheField name="I/A" numFmtId="0">
      <sharedItems containsBlank="1"/>
    </cacheField>
    <cacheField name="Zona" numFmtId="0">
      <sharedItems containsBlank="1" count="3">
        <s v="Interna"/>
        <s v="Externa"/>
        <m/>
      </sharedItems>
    </cacheField>
    <cacheField name="Lugar" numFmtId="0">
      <sharedItems containsBlank="1" count="22">
        <s v="Casa 1/ Casa 2"/>
        <s v="Casa 1"/>
        <s v="Casa 2"/>
        <s v="Trabajo en casa"/>
        <s v="vias, calles, carreteras"/>
        <s v="Cuerpos de agua"/>
        <s v="Riveras Cuerpos de agua"/>
        <s v="Viveros / Compuertas / Terceros"/>
        <s v="Aerea"/>
        <s v="Viveros"/>
        <s v="De Recreacion, capacitacion, deportuvo, cultural"/>
        <s v="Compuertas"/>
        <s v="Terceros"/>
        <s v="Rellenos sanitarios "/>
        <s v="Industria, Estaciones de servicio, comercio"/>
        <s v="Industria, Estaciones de servicio, "/>
        <s v="Clinicas, Hospitales, puestos de salud"/>
        <s v="cementerios, Funerarias"/>
        <s v="Proyectos"/>
        <m/>
        <s v="Casa 1/ Casa 3" u="1"/>
        <s v="Casa 1 / Casa 2" u="1"/>
      </sharedItems>
    </cacheField>
    <cacheField name="PROCESO / DEPENDENCIA" numFmtId="0">
      <sharedItems containsBlank="1" count="13">
        <s v="Todos los procesos"/>
        <s v="Dirección General"/>
        <s v="Secretaria General"/>
        <s v="Subdireccion de Gestion Ambiental"/>
        <s v="Oficina Asesora de Planeación"/>
        <s v="Subdirección Financiera"/>
        <s v="Oficina de Gestion Humana"/>
        <s v="Oficina de control interno"/>
        <s v="Oficina Jurídica"/>
        <s v="Oficina asesora de comunicaciones"/>
        <s v="Oficina de Ciencia Tecnologia Desarrollo e innovacion"/>
        <s v="Subdirección de Gestion de Riesgo y Cambio Climatico"/>
        <m/>
      </sharedItems>
    </cacheField>
    <cacheField name="AREA" numFmtId="0">
      <sharedItems containsBlank="1" longText="1"/>
    </cacheField>
    <cacheField name="ACTIVIDAD" numFmtId="0">
      <sharedItems containsBlank="1" longText="1"/>
    </cacheField>
    <cacheField name="TAREA" numFmtId="0">
      <sharedItems containsBlank="1" longText="1"/>
    </cacheField>
    <cacheField name="SI" numFmtId="0">
      <sharedItems containsBlank="1"/>
    </cacheField>
    <cacheField name="No" numFmtId="0">
      <sharedItems containsBlank="1"/>
    </cacheField>
    <cacheField name="CARGOS" numFmtId="0">
      <sharedItems containsBlank="1"/>
    </cacheField>
    <cacheField name="CLASIFICACIÓN" numFmtId="0">
      <sharedItems containsBlank="1" count="11">
        <s v="Biológico "/>
        <s v="Condiciones de seguridad"/>
        <s v="Fisico"/>
        <s v="Fenómenos naturales"/>
        <s v="Tenologico"/>
        <s v="Biomecanico"/>
        <s v="Psicosocial"/>
        <s v="Químico"/>
        <m/>
        <s v="Biomecánicos" u="1"/>
        <s v="Físico" u="1"/>
      </sharedItems>
    </cacheField>
    <cacheField name="DESCRIPCIÓN" numFmtId="0">
      <sharedItems containsBlank="1" count="51">
        <s v="Microorganismos (Virus, bacterias)"/>
        <s v="Locativo"/>
        <s v="Temperaturas Extremas Frio / calor"/>
        <s v="Tormentas, vientos huracanados, Tormentas electricas"/>
        <s v="Terremoto"/>
        <s v="Incendio"/>
        <s v="Mecánico"/>
        <s v="Macroorganismos (Mordeduras, golpes, pisadas de animales, picadas , puncion, cortes etc.) "/>
        <s v="Electrico. "/>
        <s v="Movimientos repetitivos"/>
        <s v="Posturas prolongadas"/>
        <s v="Condiciones de la tarea (carga mental, contenido de la tarea, demandas emocionales). Comunicación, tecnología, organización del trabajo, demandas cualitativas y cuantitativas de la labor."/>
        <s v="Iluminación deficiente o en exceso."/>
        <s v="Publico"/>
        <s v="Fluidos, hongos, secreciones"/>
        <s v="Esfuerzo"/>
        <s v="Microorganismos Hongos, polvo, ácaros."/>
        <s v="Hongos"/>
        <s v="Líquidos, Gases y vapores"/>
        <s v="Radiaciones no ionizantes. "/>
        <s v="Disconfort térmico por calor"/>
        <s v="Derivados de origen animal (Pieles, pelo, estiércol, desechos, etc.)        "/>
        <s v="Públicos (robos, atracos, asaltos, atentados, desorden público, etc.)"/>
        <s v="Líquidos, Gases y vapores, particulados"/>
        <s v="trabajo en alturas."/>
        <s v="Tormentas, vientos huracanados, inundaciones, arroyos, crecientes, mareas."/>
        <s v="Derrumbes"/>
        <s v="Transito. "/>
        <s v="Público. Orden público."/>
        <s v="Tormentas, vientos huracanados, inundaciones, mareas, Tsunamis, maremotos. "/>
        <s v="Tormentas, vientos huracanados, inundaciones"/>
        <s v="Incendios forestales"/>
        <s v="Terremoto / Tsunami"/>
        <s v="Derivados de origen vegetal"/>
        <s v="Macroorganismos (Mordeduras, golpes, pisadas de animales, picadas , puncion, cortes etc., plantas, cotactos, cortes, puncion etc) Derivados de origen vegetal"/>
        <s v="Tormentas, tormentas electricas vientos huracanados"/>
        <s v="Transporte  aéreos"/>
        <s v="Líquidos y vapores"/>
        <s v="Mecanico"/>
        <s v="Condiciones de la tarea (carga mental, contenido de la tarea, demandas, emocionales, sistemas de control, definición de roles, monotonía, etc.)."/>
        <s v="Material particulado"/>
        <s v="Gases y vapores"/>
        <s v="Líquidos y Nieblas"/>
        <s v="Tormentras vientos huracanados, inundaciones"/>
        <s v="hongos, baterias, fungales, Virus"/>
        <s v="lIquidos,  vapoes, gases, particulas"/>
        <s v="Ruido."/>
        <s v="Liquidos, vapores, gases, particulado"/>
        <s v="Terremoto. _x000a_Derrumbes"/>
        <s v="Tormentas, vientos huracanados, inundaciones, Terremoto. "/>
        <m/>
      </sharedItems>
    </cacheField>
    <cacheField name="FUENTE / PELIGRO (CONDICION / ACTO)" numFmtId="0">
      <sharedItems containsBlank="1" longText="1"/>
    </cacheField>
    <cacheField name="CONSECUENCIA" numFmtId="0">
      <sharedItems containsBlank="1" longText="1"/>
    </cacheField>
    <cacheField name="ELIMINACIÓN" numFmtId="0">
      <sharedItems containsBlank="1"/>
    </cacheField>
    <cacheField name="SUSTITUCIÓN" numFmtId="0">
      <sharedItems containsBlank="1"/>
    </cacheField>
    <cacheField name="CONTROLES DE INGIENERÍA " numFmtId="0">
      <sharedItems containsBlank="1"/>
    </cacheField>
    <cacheField name="CONTROLES ADMINISTRATIVOS " numFmtId="0">
      <sharedItems containsBlank="1" longText="1"/>
    </cacheField>
    <cacheField name="EQUIPOS/ ELEMENTOS DE PROTECCIÓN PERSONAL " numFmtId="0">
      <sharedItems containsBlank="1"/>
    </cacheField>
    <cacheField name="NIVEL DE DEFICIENCIA CUANTITATIVO" numFmtId="0">
      <sharedItems containsString="0" containsBlank="1" containsNumber="1" containsInteger="1" minValue="0" maxValue="6"/>
    </cacheField>
    <cacheField name="NIVEL DE DEFICIENCIA CUALITATIVO" numFmtId="0">
      <sharedItems containsBlank="1"/>
    </cacheField>
    <cacheField name="NIVEL DE EXPOSICIÓN CUANTITATIVO" numFmtId="0">
      <sharedItems containsString="0" containsBlank="1" containsNumber="1" containsInteger="1" minValue="1" maxValue="4"/>
    </cacheField>
    <cacheField name="NIVEL DE EXPOSICIÓN CUALITATIVO" numFmtId="0">
      <sharedItems containsBlank="1"/>
    </cacheField>
    <cacheField name="NIVEL DE PROBABILIDAD = (ND*NP)" numFmtId="0">
      <sharedItems containsString="0" containsBlank="1" containsNumber="1" containsInteger="1" minValue="0" maxValue="24"/>
    </cacheField>
    <cacheField name="INTREPRETACIÓN DEL NIVEL DE PROBABILIDAD" numFmtId="0">
      <sharedItems containsBlank="1"/>
    </cacheField>
    <cacheField name="NIVEL DE CONSECUENCIA_x000a_CUANTITATIVO " numFmtId="0">
      <sharedItems containsString="0" containsBlank="1" containsNumber="1" containsInteger="1" minValue="10" maxValue="100"/>
    </cacheField>
    <cacheField name="NIVEL DE CONSECUENCIA CUALIATTIVO" numFmtId="0">
      <sharedItems containsBlank="1"/>
    </cacheField>
    <cacheField name="NIVEL DE RIESGO (NR) E INTERVENCIÓN" numFmtId="0">
      <sharedItems containsString="0" containsBlank="1" containsNumber="1" containsInteger="1" minValue="0" maxValue="480"/>
    </cacheField>
    <cacheField name="INTERPRETACIÓN DEL NIVEL DEL RIESGO " numFmtId="0">
      <sharedItems containsBlank="1"/>
    </cacheField>
    <cacheField name="ACEPTABILIDAD DEL RIESGO " numFmtId="0">
      <sharedItems containsBlank="1" count="5">
        <s v="ACEPTABLE"/>
        <s v="ACEPTABLE CON CONTROL ESPECIFICO"/>
        <s v="MEJORABLE"/>
        <m/>
        <s v="NO ACEPTABLE" u="1"/>
      </sharedItems>
    </cacheField>
    <cacheField name="NUMERO DE EXPUESTOS" numFmtId="0">
      <sharedItems containsBlank="1" containsMixedTypes="1" containsNumber="1" containsInteger="1" minValue="2" maxValue="15"/>
    </cacheField>
    <cacheField name="PEOR CONSECUENCIA " numFmtId="0">
      <sharedItems containsBlank="1" longText="1"/>
    </cacheField>
    <cacheField name="SI " numFmtId="0">
      <sharedItems containsBlank="1"/>
    </cacheField>
    <cacheField name="NO " numFmtId="0">
      <sharedItems containsBlank="1"/>
    </cacheField>
    <cacheField name="Funcionario" numFmtId="0">
      <sharedItems containsBlank="1"/>
    </cacheField>
    <cacheField name="Contratista" numFmtId="0">
      <sharedItems containsBlank="1"/>
    </cacheField>
    <cacheField name="Estudiantes en práctica" numFmtId="0">
      <sharedItems containsBlank="1"/>
    </cacheField>
    <cacheField name="Visitantes/_x000a_Comunidad" numFmtId="0">
      <sharedItems containsBlank="1"/>
    </cacheField>
    <cacheField name="DESCRIPCIÓN DE MEJORAS  " numFmtId="0">
      <sharedItems containsBlank="1" longText="1"/>
    </cacheField>
    <cacheField name="Eliminacion" numFmtId="0">
      <sharedItems containsBlank="1"/>
    </cacheField>
    <cacheField name="Sustitucion" numFmtId="0">
      <sharedItems containsNonDate="0" containsString="0" containsBlank="1"/>
    </cacheField>
    <cacheField name="Ingenieria" numFmtId="0">
      <sharedItems containsBlank="1"/>
    </cacheField>
    <cacheField name="Administrativos" numFmtId="0">
      <sharedItems containsBlank="1" longText="1"/>
    </cacheField>
    <cacheField name="EPP" numFmtId="0">
      <sharedItems containsBlank="1"/>
    </cacheField>
    <cacheField name="IMPLEMENTADO" numFmtId="0">
      <sharedItems containsBlank="1"/>
    </cacheField>
    <cacheField name="NIVEL DE DEFICIENCIA CUANTITATIVO2" numFmtId="0">
      <sharedItems containsNonDate="0" containsString="0" containsBlank="1"/>
    </cacheField>
    <cacheField name="NIVEL DE DEFICIENCIA CUALITATIVO2" numFmtId="0">
      <sharedItems containsBlank="1"/>
    </cacheField>
    <cacheField name="NIVEL DE EXPOSICIÓN CUANTITATIVO2" numFmtId="0">
      <sharedItems containsString="0" containsBlank="1" containsNumber="1" containsInteger="1" minValue="1" maxValue="3"/>
    </cacheField>
    <cacheField name="NIVEL DE EXPOSICIÓN CUALITATIVO2" numFmtId="0">
      <sharedItems containsBlank="1"/>
    </cacheField>
    <cacheField name="NIVEL DE PROBABILIDAD = (ND*NP)2" numFmtId="0">
      <sharedItems containsString="0" containsBlank="1" containsNumber="1" containsInteger="1" minValue="0" maxValue="0"/>
    </cacheField>
    <cacheField name="INTREPRETACIÓN DEL NIVEL DE PROBABILIDAD2" numFmtId="0">
      <sharedItems containsBlank="1"/>
    </cacheField>
    <cacheField name="NIVEL DE CONSECUENCIA_x000a_CUANTITATIVO 2" numFmtId="0">
      <sharedItems containsString="0" containsBlank="1" containsNumber="1" containsInteger="1" minValue="10" maxValue="25"/>
    </cacheField>
    <cacheField name="NIVEL DE CONSECUENCIA CUALIATTIVO2" numFmtId="0">
      <sharedItems containsBlank="1"/>
    </cacheField>
    <cacheField name="NIVEL DE RIESGO (NR) E INTERVENCIÓN2" numFmtId="0">
      <sharedItems containsString="0" containsBlank="1" containsNumber="1" containsInteger="1" minValue="0" maxValue="0"/>
    </cacheField>
    <cacheField name="INTERPRETACIÓN DEL NIVEL DEL RIESGO 2" numFmtId="0">
      <sharedItems containsBlank="1"/>
    </cacheField>
    <cacheField name="ACEPTABILIDAD DEL RIESGO 2" numFmtId="0">
      <sharedItems containsBlank="1"/>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972.44285752315" createdVersion="8" refreshedVersion="8" minRefreshableVersion="3" recordCount="598" xr:uid="{2D607171-F9E8-4930-8555-EDCA78B0EA4C}">
  <cacheSource type="worksheet">
    <worksheetSource ref="A6:BE604" sheet="Matriz SST 2024"/>
  </cacheSource>
  <cacheFields count="57">
    <cacheField name="I/A" numFmtId="0">
      <sharedItems containsBlank="1"/>
    </cacheField>
    <cacheField name="Zona" numFmtId="0">
      <sharedItems containsBlank="1" count="3">
        <s v="Interna"/>
        <s v="Externa"/>
        <m/>
      </sharedItems>
    </cacheField>
    <cacheField name="Lugar" numFmtId="0">
      <sharedItems containsBlank="1" count="21">
        <s v="Casa 1/ Casa 2"/>
        <s v="Casa 1"/>
        <s v="Casa 2"/>
        <s v="Trabajo en casa"/>
        <s v="vias, calles, carreteras"/>
        <s v="Cuerpos de agua"/>
        <s v="Riveras Cuerpos de agua"/>
        <s v="Viveros / Compuertas / Terceros"/>
        <s v="Aerea"/>
        <s v="Viveros"/>
        <s v="De Recreacion, capacitacion, deportuvo, cultural"/>
        <s v="Compuertas"/>
        <s v="Terceros"/>
        <s v="Rellenos sanitarios "/>
        <s v="Industria, Estaciones de servicio, comercio"/>
        <s v="Industria, Estaciones de servicio, "/>
        <s v="Clinicas, Hospitales, puestos de salud"/>
        <s v="cementerios, Funerarias"/>
        <s v="Proyectos"/>
        <m/>
        <s v="Casa 1 / Casa 2" u="1"/>
      </sharedItems>
    </cacheField>
    <cacheField name="PROCESO / DEPENDENCIA" numFmtId="0">
      <sharedItems containsBlank="1" count="13">
        <s v="Todos los procesos"/>
        <s v="Dirección General"/>
        <s v="Secretaria General"/>
        <s v="Subdireccion de Gestion Ambiental"/>
        <s v="Oficina Asesora de Planeación"/>
        <s v="Subdirección Financiera"/>
        <s v="Oficina de Gestion Humana"/>
        <s v="Oficina de control interno"/>
        <s v="Oficina Jurídica"/>
        <s v="Oficina asesora de comunicaciones"/>
        <s v="Oficina de Ciencia Tecnologia Desarrollo e innovacion"/>
        <s v="Subdirección de Gestion de Riesgo y Cambio Climatico"/>
        <m/>
      </sharedItems>
    </cacheField>
    <cacheField name="AREA" numFmtId="0">
      <sharedItems containsBlank="1" count="36" longText="1">
        <s v="Todas las areas"/>
        <s v="Dirección"/>
        <s v="Secretaria, Archivo, Recursos Físicos, Sistemas Integrados de Gestión, Educacion Ambiental, compras adquision de bienes, Biblioteca, secretaria, Recursos fisicos, Recepcion"/>
        <s v="Archivo / Biblioteca"/>
        <s v="Recursos Fisicos, Servicios Generales"/>
        <s v="Recursos Fisicos, Servicios de Jardineria"/>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Presupuesto y contabilidad. Ingresos y Tesorería"/>
        <s v="Jefatura, Seguridad y salud en el trabajo"/>
        <s v="Jefe Control Interno, Jefe de Control Disciplinario Interno, asistentes"/>
        <s v="Abogado"/>
        <s v="Jefe de Control Disciplinario Interno"/>
        <s v="Juridica"/>
        <s v="Archivo"/>
        <s v="Comuniciones"/>
        <s v="Recursos Fisicos, Servicio de Seguridad Fisica"/>
        <s v="Recursos Fisicos, Servicios de Fumigacion"/>
        <s v="Recursos Fisicos, Servicio de mantenimiento de Infrestructura"/>
        <s v="Jefatura, Tecnologia de la Informacion"/>
        <s v="Subdirector, Gestión del riesgo (Suelo), Gestión del riesgo (Hidrico)"/>
        <s v="Grupo CRIA, Grupo PSMV (Planes de Saneamiento y manejo de vertimiento)"/>
        <s v="Educacion Ambiental"/>
        <s v="Grupo CRIA, Grupo PSMV (Planes de Saneamiento y manejo de vertimiento)_x000a_"/>
        <s v="Grupo CRIA, Grupo PSMV (Planes de Saneamiento y manejo de vertimiento), subdireccion_x000a_"/>
        <s v="Educacion Ambiental, Sistemas integrados de gestion, Infaestructura"/>
        <s v="planificación y ordenamiento territorial, (Supervisión de Obras Cuencas Hidrográficas)"/>
        <s v="Grupo CRIA"/>
        <s v="Grupo PSMV (Planes de Saneamiento y manejo de vertimiento)"/>
        <s v="Grupo Rellenos Sanitarios"/>
        <s v="Grupo Industria"/>
        <s v="Grupo Mineria"/>
        <s v="Grupo Hospitales"/>
        <s v="Grupo Forestal"/>
        <s v="Grupo Cementerios"/>
        <m/>
      </sharedItems>
    </cacheField>
    <cacheField name="ACTIVIDAD" numFmtId="0">
      <sharedItems containsBlank="1" longText="1"/>
    </cacheField>
    <cacheField name="TAREA" numFmtId="0">
      <sharedItems containsBlank="1" longText="1"/>
    </cacheField>
    <cacheField name="SI" numFmtId="0">
      <sharedItems containsBlank="1"/>
    </cacheField>
    <cacheField name="No" numFmtId="0">
      <sharedItems containsBlank="1"/>
    </cacheField>
    <cacheField name="CARGOS" numFmtId="0">
      <sharedItems containsBlank="1"/>
    </cacheField>
    <cacheField name="CLASIFICACIÓN" numFmtId="0">
      <sharedItems containsBlank="1" count="9">
        <s v="Biológico "/>
        <s v="Condiciones de seguridad"/>
        <s v="Fisico"/>
        <s v="Fenómenos naturales"/>
        <s v="Tenologico"/>
        <s v="Biomecanico"/>
        <s v="Psicosocial"/>
        <s v="Químico"/>
        <m/>
      </sharedItems>
    </cacheField>
    <cacheField name="DESCRIPCIÓN" numFmtId="0">
      <sharedItems containsBlank="1" count="51">
        <s v="Microorganismos (Virus, bacterias)"/>
        <s v="Locativo"/>
        <s v="Temperaturas Extremas Frio / calor"/>
        <s v="Tormentas, vientos huracanados, Tormentas electricas"/>
        <s v="Terremoto"/>
        <s v="Incendio"/>
        <s v="Mecánico"/>
        <s v="Macroorganismos (Mordeduras, golpes, pisadas de animales, picadas , puncion, cortes etc.) "/>
        <s v="Electrico. "/>
        <s v="Movimientos repetitivos"/>
        <s v="Posturas prolongadas"/>
        <s v="Condiciones de la tarea (carga mental, contenido de la tarea, demandas emocionales). Comunicación, tecnología, organización del trabajo, demandas cualitativas y cuantitativas de la labor."/>
        <s v="Iluminación deficiente o en exceso."/>
        <s v="Publico"/>
        <s v="Fluidos, hongos, secreciones"/>
        <s v="Esfuerzo"/>
        <s v="Microorganismos Hongos, polvo, ácaros."/>
        <s v="Hongos"/>
        <s v="Líquidos, Gases y vapores"/>
        <s v="Radiaciones no ionizantes. "/>
        <s v="Disconfort térmico por calor"/>
        <s v="Derivados de origen animal (Pieles, pelo, estiércol, desechos, etc.)        "/>
        <s v="Públicos (robos, atracos, asaltos, atentados, desorden público, etc.)"/>
        <s v="Líquidos, Gases y vapores, particulados"/>
        <s v="trabajo en alturas."/>
        <s v="Tormentas, vientos huracanados, inundaciones, arroyos, crecientes, mareas."/>
        <s v="Derrumbes"/>
        <s v="Transito. "/>
        <s v="Público. Orden público."/>
        <s v="Tormentas, vientos huracanados, inundaciones, mareas, Tsunamis, maremotos. "/>
        <s v="Tormentas, vientos huracanados, inundaciones"/>
        <s v="Incendios forestales"/>
        <s v="Terremoto / Tsunami"/>
        <s v="Derivados de origen vegetal"/>
        <s v="Macroorganismos (Mordeduras, golpes, pisadas de animales, picadas , puncion, cortes etc., plantas, cotactos, cortes, puncion etc) Derivados de origen vegetal"/>
        <s v="Tormentas, tormentas electricas vientos huracanados"/>
        <s v="Transporte  aéreos"/>
        <s v="Líquidos y vapores"/>
        <s v="Mecanico"/>
        <s v="Condiciones de la tarea (carga mental, contenido de la tarea, demandas, emocionales, sistemas de control, definición de roles, monotonía, etc.)."/>
        <s v="Material particulado"/>
        <s v="Gases y vapores"/>
        <s v="Líquidos y Nieblas"/>
        <s v="Tormentras vientos huracanados, inundaciones"/>
        <s v="hongos, baterias, fungales, Virus"/>
        <s v="lIquidos,  vapoes, gases, particulas"/>
        <s v="Ruido."/>
        <s v="Liquidos, vapores, gases, particulado"/>
        <s v="Terremoto. _x000a_Derrumbes"/>
        <s v="Tormentas, vientos huracanados, inundaciones, Terremoto. "/>
        <m/>
      </sharedItems>
    </cacheField>
    <cacheField name="FUENTE / PELIGRO (CONDICION / ACTO)" numFmtId="0">
      <sharedItems containsBlank="1" longText="1"/>
    </cacheField>
    <cacheField name="CONSECUENCIA" numFmtId="0">
      <sharedItems containsBlank="1" longText="1"/>
    </cacheField>
    <cacheField name="ELIMINACIÓN" numFmtId="0">
      <sharedItems containsBlank="1"/>
    </cacheField>
    <cacheField name="SUSTITUCIÓN" numFmtId="0">
      <sharedItems containsBlank="1"/>
    </cacheField>
    <cacheField name="CONTROLES DE INGIENERÍA " numFmtId="0">
      <sharedItems containsBlank="1"/>
    </cacheField>
    <cacheField name="CONTROLES ADMINISTRATIVOS " numFmtId="0">
      <sharedItems containsBlank="1" longText="1"/>
    </cacheField>
    <cacheField name="EQUIPOS/ ELEMENTOS DE PROTECCIÓN PERSONAL " numFmtId="0">
      <sharedItems containsBlank="1"/>
    </cacheField>
    <cacheField name="NIVEL DE DEFICIENCIA CUANTITATIVO" numFmtId="0">
      <sharedItems containsString="0" containsBlank="1" containsNumber="1" containsInteger="1" minValue="0" maxValue="6"/>
    </cacheField>
    <cacheField name="NIVEL DE DEFICIENCIA CUALITATIVO" numFmtId="0">
      <sharedItems containsBlank="1"/>
    </cacheField>
    <cacheField name="NIVEL DE EXPOSICIÓN CUANTITATIVO" numFmtId="0">
      <sharedItems containsString="0" containsBlank="1" containsNumber="1" containsInteger="1" minValue="1" maxValue="4"/>
    </cacheField>
    <cacheField name="NIVEL DE EXPOSICIÓN CUALITATIVO" numFmtId="0">
      <sharedItems containsBlank="1"/>
    </cacheField>
    <cacheField name="NIVEL DE PROBABILIDAD = (ND*NP)" numFmtId="0">
      <sharedItems containsString="0" containsBlank="1" containsNumber="1" containsInteger="1" minValue="0" maxValue="24"/>
    </cacheField>
    <cacheField name="INTREPRETACIÓN DEL NIVEL DE PROBABILIDAD" numFmtId="0">
      <sharedItems containsBlank="1"/>
    </cacheField>
    <cacheField name="NIVEL DE CONSECUENCIA_x000a_CUANTITATIVO " numFmtId="0">
      <sharedItems containsString="0" containsBlank="1" containsNumber="1" containsInteger="1" minValue="10" maxValue="100"/>
    </cacheField>
    <cacheField name="NIVEL DE CONSECUENCIA CUALIATTIVO" numFmtId="0">
      <sharedItems containsBlank="1"/>
    </cacheField>
    <cacheField name="NIVEL DE RIESGO (NR) E INTERVENCIÓN" numFmtId="0">
      <sharedItems containsString="0" containsBlank="1" containsNumber="1" containsInteger="1" minValue="0" maxValue="480"/>
    </cacheField>
    <cacheField name="INTERPRETACIÓN DEL NIVEL DEL RIESGO " numFmtId="0">
      <sharedItems containsBlank="1"/>
    </cacheField>
    <cacheField name="ACEPTABILIDAD DEL RIESGO " numFmtId="0">
      <sharedItems containsBlank="1" count="5">
        <s v="ACEPTABLE"/>
        <s v="ACEPTABLE CON CONTROL ESPECIFICO"/>
        <s v="MEJORABLE"/>
        <m/>
        <s v="NO ACEPTABLE" u="1"/>
      </sharedItems>
    </cacheField>
    <cacheField name="NUMERO DE EXPUESTOS" numFmtId="0">
      <sharedItems containsBlank="1" containsMixedTypes="1" containsNumber="1" containsInteger="1" minValue="2" maxValue="15"/>
    </cacheField>
    <cacheField name="PEOR CONSECUENCIA " numFmtId="0">
      <sharedItems containsBlank="1" longText="1"/>
    </cacheField>
    <cacheField name="SI " numFmtId="0">
      <sharedItems containsBlank="1"/>
    </cacheField>
    <cacheField name="NO " numFmtId="0">
      <sharedItems containsBlank="1"/>
    </cacheField>
    <cacheField name="Funcionario" numFmtId="0">
      <sharedItems containsBlank="1"/>
    </cacheField>
    <cacheField name="Contratista" numFmtId="0">
      <sharedItems containsBlank="1"/>
    </cacheField>
    <cacheField name="Estudiantes en práctica" numFmtId="0">
      <sharedItems containsBlank="1"/>
    </cacheField>
    <cacheField name="Visitantes/_x000a_Comunidad" numFmtId="0">
      <sharedItems containsBlank="1"/>
    </cacheField>
    <cacheField name="DESCRIPCIÓN DE MEJORAS  " numFmtId="0">
      <sharedItems containsBlank="1" longText="1"/>
    </cacheField>
    <cacheField name="Eliminacion" numFmtId="0">
      <sharedItems containsBlank="1"/>
    </cacheField>
    <cacheField name="Sustitucion" numFmtId="0">
      <sharedItems containsNonDate="0" containsString="0" containsBlank="1"/>
    </cacheField>
    <cacheField name="Ingenieria" numFmtId="0">
      <sharedItems containsBlank="1"/>
    </cacheField>
    <cacheField name="Administrativos" numFmtId="0">
      <sharedItems containsBlank="1" longText="1"/>
    </cacheField>
    <cacheField name="EPP" numFmtId="0">
      <sharedItems containsBlank="1"/>
    </cacheField>
    <cacheField name="IMPLEMENTADO" numFmtId="0">
      <sharedItems containsBlank="1"/>
    </cacheField>
    <cacheField name="NIVEL DE DEFICIENCIA CUANTITATIVO2" numFmtId="0">
      <sharedItems containsNonDate="0" containsString="0" containsBlank="1"/>
    </cacheField>
    <cacheField name="NIVEL DE DEFICIENCIA CUALITATIVO2" numFmtId="0">
      <sharedItems containsBlank="1"/>
    </cacheField>
    <cacheField name="NIVEL DE EXPOSICIÓN CUANTITATIVO2" numFmtId="0">
      <sharedItems containsString="0" containsBlank="1" containsNumber="1" containsInteger="1" minValue="1" maxValue="3"/>
    </cacheField>
    <cacheField name="NIVEL DE EXPOSICIÓN CUALITATIVO2" numFmtId="0">
      <sharedItems containsBlank="1"/>
    </cacheField>
    <cacheField name="NIVEL DE PROBABILIDAD = (ND*NP)2" numFmtId="0">
      <sharedItems containsString="0" containsBlank="1" containsNumber="1" containsInteger="1" minValue="0" maxValue="0"/>
    </cacheField>
    <cacheField name="INTREPRETACIÓN DEL NIVEL DE PROBABILIDAD2" numFmtId="0">
      <sharedItems containsBlank="1"/>
    </cacheField>
    <cacheField name="NIVEL DE CONSECUENCIA_x000a_CUANTITATIVO 2" numFmtId="0">
      <sharedItems containsString="0" containsBlank="1" containsNumber="1" containsInteger="1" minValue="10" maxValue="25"/>
    </cacheField>
    <cacheField name="NIVEL DE CONSECUENCIA CUALIATTIVO2" numFmtId="0">
      <sharedItems containsBlank="1"/>
    </cacheField>
    <cacheField name="NIVEL DE RIESGO (NR) E INTERVENCIÓN2" numFmtId="0">
      <sharedItems containsString="0" containsBlank="1" containsNumber="1" containsInteger="1" minValue="0" maxValue="0"/>
    </cacheField>
    <cacheField name="INTERPRETACIÓN DEL NIVEL DEL RIESGO 2" numFmtId="0">
      <sharedItems containsBlank="1"/>
    </cacheField>
    <cacheField name="ACEPTABILIDAD DEL RIESGO 2" numFmtId="0">
      <sharedItems containsBlank="1"/>
    </cacheField>
    <cacheField name="DISMINUCION DEL RIESGO" numFmtId="0">
      <sharedItems containsBlank="1" count="3">
        <m/>
        <s v="DISMINUCION DEL RIESGO"/>
        <s v="Disminuye"/>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2">
  <r>
    <x v="0"/>
    <x v="0"/>
    <x v="0"/>
    <s v="x"/>
    <m/>
    <s v="Todo el personal"/>
    <x v="0"/>
    <x v="0"/>
    <s v="Exposición a agentes biológicos como VIRUS COVID-19 (contacto directo entre personas, contacto con objetos y superficies contaminados). Contacto con otras personas a menos de 2 mt de distancia, terceros sin EPP, manipulación de herramientas, elementos de trabajo contaminadas, elementos de oficina o superficies de contacto común."/>
    <s v="Enfermedad COVID-19. Infección Respiratoria Aguda (IRA) de leve a grave, que puede ocasionar enfermedad pulmonar crónica, neumonía o muerte."/>
    <s v="N/A"/>
    <s v="N/A"/>
    <m/>
    <s v="Protocolo para el manejo del riesgo biológico._x000a_Capacitación en prevención contagio del COVID-19. _x000a_Normas de Bioseguridad generales generales durante el desarrollo de las actividades en campo y administrativas.  _x000a_Suministro de elementos de limpieza_x000a_punto para el lavado de manos _x000a_vacunacion_x000a_"/>
    <m/>
    <n v="1"/>
    <s v="Bajo (B)"/>
    <n v="3"/>
    <s v="Frecuente (EF)"/>
    <n v="3"/>
    <s v="Bajo (B)"/>
    <n v="100"/>
    <s v="Mortal o catastrófico (M)"/>
    <n v="300"/>
    <s v="II"/>
    <x v="0"/>
    <s v="Todos los trabajadores"/>
    <s v="Enfermedad COVID-19. Infección Respiratoria Aguda (IRA) de leve a grave, que puede ocasionar enfermedad pulmonar crónica, neumonía o muerte."/>
    <s v="SI "/>
    <m/>
    <s v="x"/>
    <s v="x"/>
    <s v="x"/>
    <s v="x"/>
    <s v="x"/>
    <m/>
  </r>
  <r>
    <x v="0"/>
    <x v="0"/>
    <x v="0"/>
    <s v="x"/>
    <m/>
    <s v="Todo el personal"/>
    <x v="1"/>
    <x v="1"/>
    <s v="Presencia de superficies resbalosas"/>
    <s v="Caída a mismo nivel, golpes, contusiones, fracturas"/>
    <s v="N/A"/>
    <s v="N/A"/>
    <s v="N/A"/>
    <s v="Señalización de áreas y superficies resbalosas."/>
    <s v="N/A"/>
    <n v="1"/>
    <s v="Bajo (B)"/>
    <n v="2"/>
    <s v="Ocasional (EO)"/>
    <n v="2"/>
    <s v="Bajo (B)"/>
    <n v="10"/>
    <s v="Leve (L)"/>
    <n v="20"/>
    <s v="IV"/>
    <x v="1"/>
    <s v="Todos los trabajadores"/>
    <s v="Caída a mismo nivel, golpes, contusiones, fracturas"/>
    <s v="SI "/>
    <m/>
    <s v="x"/>
    <s v="x"/>
    <s v="x"/>
    <s v="x"/>
    <s v="x"/>
    <s v="N/A"/>
  </r>
  <r>
    <x v="0"/>
    <x v="0"/>
    <x v="0"/>
    <s v="x"/>
    <m/>
    <s v="Todo el personal"/>
    <x v="1"/>
    <x v="2"/>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
    <s v="N/A"/>
    <n v="2"/>
    <s v="Medio (M)"/>
    <n v="2"/>
    <s v="Ocasional (EO)"/>
    <n v="4"/>
    <s v="Bajo (B)"/>
    <n v="25"/>
    <s v="Grave (G)"/>
    <n v="100"/>
    <s v="III"/>
    <x v="2"/>
    <s v="Todos los trabajadores"/>
    <s v="Heridas, golpes, muerte, fatiga, estrés, disminución de la destreza y precisión. Estados de ansiedad y/o depresión y trastornos del aparato digestivo."/>
    <s v="SI "/>
    <m/>
    <s v="x"/>
    <s v="x"/>
    <s v="x"/>
    <s v="x"/>
    <s v="x"/>
    <s v="N/A"/>
  </r>
  <r>
    <x v="0"/>
    <x v="0"/>
    <x v="0"/>
    <s v="x"/>
    <m/>
    <s v="Todo el personal"/>
    <x v="2"/>
    <x v="3"/>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efectuado con la Cruz Roja._x000a_Plan de emergencia"/>
    <s v="N/A"/>
    <n v="1"/>
    <s v="Bajo (B)"/>
    <n v="1"/>
    <s v="Esporádica (EE)"/>
    <n v="1"/>
    <s v="Bajo (B)"/>
    <n v="25"/>
    <s v="Grave (G)"/>
    <n v="25"/>
    <s v="IV"/>
    <x v="1"/>
    <s v="Todos los trabajadores"/>
    <s v="Fatiga, estrés, resfriados, golpes, traumas."/>
    <s v="SI "/>
    <m/>
    <s v="x"/>
    <s v="x"/>
    <s v="x"/>
    <s v="x"/>
    <s v="x"/>
    <s v="N/A"/>
  </r>
  <r>
    <x v="0"/>
    <x v="0"/>
    <x v="0"/>
    <s v="x"/>
    <m/>
    <s v="Todo el personal"/>
    <x v="3"/>
    <x v="4"/>
    <s v="Posturas prolongadas (de pie, sentado, etc.). "/>
    <s v="Desordenes de trauma acumulativo, lesiones del sistema músculo esquelético, Tendinitis, síndrome del túnel carpiano (STC)"/>
    <s v="N/A"/>
    <s v="N/A"/>
    <s v="Puestos de trabajos diseñados bajo criterios ergonómicos."/>
    <s v="Exámenes médicos ocupacionales con énfasis osteomuscular. _x000a_Suministro de Sillas ergonómicas ajustables a la antropometría del trabajador._x000a_Programa para el manejo del riesgo musco esquelético"/>
    <s v="N/A"/>
    <n v="1"/>
    <s v="Bajo (B)"/>
    <n v="2"/>
    <s v="Ocasional (EO)"/>
    <n v="2"/>
    <s v="Bajo (B)"/>
    <n v="10"/>
    <s v="Leve (L)"/>
    <n v="20"/>
    <s v="IV"/>
    <x v="1"/>
    <s v="Todos los trabajadores"/>
    <s v="Desordenes de trauma acumulativo, lesiones del sistema músculo esquelético, Tendinitis, síndrome del túnel carpiano (STC)"/>
    <s v="SI "/>
    <m/>
    <s v="x"/>
    <s v="x"/>
    <s v="x"/>
    <s v="x"/>
    <m/>
    <s v="N/A"/>
  </r>
  <r>
    <x v="0"/>
    <x v="0"/>
    <x v="0"/>
    <s v="x"/>
    <m/>
    <s v="Todo el personal"/>
    <x v="4"/>
    <x v="5"/>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M)"/>
    <n v="3"/>
    <s v="Frecuente (EF)"/>
    <n v="6"/>
    <s v="Medio (M)"/>
    <n v="25"/>
    <s v="Grave (G)"/>
    <n v="150"/>
    <s v="II"/>
    <x v="0"/>
    <s v="Todos los trabajadores"/>
    <s v="Fatiga, estrés, disminución de la destreza y precisión. Estados de ansiedad y/o depresión y trastornos del aparato digestivo."/>
    <s v="SI "/>
    <m/>
    <s v="x"/>
    <s v="x"/>
    <s v="x"/>
    <s v="x"/>
    <m/>
    <s v="Se efectuan activiaddes jormadas de salud enficadas al riesgo, en cajacopi, aplicación de bateria"/>
  </r>
  <r>
    <x v="0"/>
    <x v="0"/>
    <x v="0"/>
    <s v="x"/>
    <m/>
    <s v="Todo el personal"/>
    <x v="5"/>
    <x v="6"/>
    <s v="Exposición a fuentes inadecuadas de iluminación"/>
    <s v="Fatiga visual, cefalea, disminución de la destreza y precisión, afectaciones a la vista, deslumbramiento, caídas a nivel, golpes."/>
    <s v="N/A"/>
    <s v="N/A"/>
    <s v="Cronograma de mantenimiento de recursos físicos. Reposicion y limpieza de luminarias"/>
    <s v="Efectuar mediciones higiénicas para verificar los niveles de iluminación de las áreas de trabajo."/>
    <s v="N/A"/>
    <n v="1"/>
    <s v="Bajo (B)"/>
    <n v="2"/>
    <s v="Ocasional (EO)"/>
    <n v="2"/>
    <s v="Bajo (B)"/>
    <n v="10"/>
    <s v="Leve (L)"/>
    <n v="20"/>
    <s v="IV"/>
    <x v="1"/>
    <s v="Todos los trabajadores"/>
    <s v="Fatiga visual, cefalea, disminución de la destreza y precisión, afectaciones a la vista, deslumbramiento, caídas a nivel, golpes."/>
    <s v="SI "/>
    <m/>
    <s v="x"/>
    <s v="x"/>
    <s v="x"/>
    <s v="x"/>
    <m/>
    <m/>
  </r>
  <r>
    <x v="0"/>
    <x v="0"/>
    <x v="0"/>
    <s v="x"/>
    <m/>
    <s v="Todo el personal"/>
    <x v="1"/>
    <x v="1"/>
    <s v="Circulación por las diferentes áreas de las instalaciones de la Corporación_x000a_Uso de escaleras (escaleras de caracol, rectas)"/>
    <s v="Caídas al mismo nivel, caídas a diferente nivel, contusiones, golpes, fracturas"/>
    <s v="N/A"/>
    <s v="N/A"/>
    <s v="Mantenimiento a la infraestructura de la Corporación."/>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s v="N/A"/>
    <n v="1"/>
    <s v="Bajo (B)"/>
    <n v="2"/>
    <s v="Ocasional (EO)"/>
    <n v="2"/>
    <s v="Bajo (B)"/>
    <n v="60"/>
    <s v="Muy grave (MG)"/>
    <n v="120"/>
    <s v="III"/>
    <x v="2"/>
    <s v="Todos los trabajadores"/>
    <s v="Caídas al mismo nivel, caídas a diferente nivel, contusiones, golpes, fracturas"/>
    <s v="SI "/>
    <m/>
    <s v="x"/>
    <s v="x"/>
    <s v="x"/>
    <s v="x"/>
    <s v="x"/>
    <s v="N/A"/>
  </r>
  <r>
    <x v="0"/>
    <x v="0"/>
    <x v="0"/>
    <s v="x"/>
    <m/>
    <s v="Todo el personal"/>
    <x v="1"/>
    <x v="1"/>
    <s v="Condiciones y conductas inadecuadas en el sitio de trabajo.  (Incluyendo sitio de trabajo para trabajo remoto)."/>
    <s v="Desordenes de trauma acumulativo, lesiones del sistema músculo esquelético, Tendinitis, síndrome del túnel carpiano (STC), golpes, caídas a nivel, contusiones"/>
    <s v="N/A"/>
    <s v="N/A"/>
    <s v="Puestos de trabajos diseñados bajo criterios ergonómicos."/>
    <s v="Programa para el manejo del riesgo musculoesquelético_x000a_Capacitación Pausas Activas, Higiene postural, prevención de lesiones, entre otros"/>
    <s v="N/A"/>
    <n v="1"/>
    <s v="Bajo (B)"/>
    <n v="2"/>
    <s v="Ocasional (EO)"/>
    <n v="2"/>
    <s v="Bajo (B)"/>
    <n v="10"/>
    <s v="Leve (L)"/>
    <n v="20"/>
    <s v="IV"/>
    <x v="1"/>
    <s v="Todos los trabajadores"/>
    <s v="Desordenes de trauma acumulativo, lesiones del sistema músculo esquelético, Tendinitis, síndrome del túnel carpiano (STC), golpes, caídas a nivel, contusiones"/>
    <s v="SI "/>
    <m/>
    <s v="x"/>
    <s v="x"/>
    <s v="x"/>
    <s v="x"/>
    <s v="x"/>
    <m/>
  </r>
  <r>
    <x v="0"/>
    <x v="0"/>
    <x v="0"/>
    <s v="x"/>
    <m/>
    <s v="Todo el personal"/>
    <x v="1"/>
    <x v="1"/>
    <s v="Condiciones de  condiciones de orden y aseo"/>
    <s v="Caídas al mismo nivel, caídas a diferente nivel, contusiones, golpes, fracturas"/>
    <s v="N/A"/>
    <s v="N/A"/>
    <s v="N/A"/>
    <s v="Mantenimiento de las condiciones de orden y aseo en los puestos de trabajo"/>
    <s v="N/A"/>
    <n v="1"/>
    <s v="Bajo (B)"/>
    <n v="2"/>
    <s v="Ocasional (EO)"/>
    <n v="2"/>
    <s v="Bajo (B)"/>
    <n v="60"/>
    <s v="Muy grave (MG)"/>
    <n v="120"/>
    <s v="III"/>
    <x v="2"/>
    <s v="Todos los trabajadores"/>
    <s v="Caídas al mismo nivel, caídas a diferente nivel, contusiones, golpes, fracturas"/>
    <s v="SI "/>
    <m/>
    <s v="x"/>
    <s v="x"/>
    <s v="x"/>
    <s v="x"/>
    <s v="x"/>
    <s v="Se efectua mejora en la dsitribucion de los puestos de trabajo en las oficinas de la subdireccion ambiental. Mejora en la distribucion del personal, escritorios superficies de trabajo y organización del area, se limita el almacenamiento temporal de cajas de archivos en uso, traslado de archivo de uso poco frecuente  al archivo de la casa 2. "/>
  </r>
  <r>
    <x v="0"/>
    <x v="0"/>
    <x v="0"/>
    <s v="x"/>
    <m/>
    <s v="Todo el personal"/>
    <x v="1"/>
    <x v="1"/>
    <s v="Deterioro de estructuras locativas, grietas en paredes de casas, filtración de aguas lluvias, presencia de humedad."/>
    <s v="Colapso de estructuras, golpes, poli traumas."/>
    <s v="N/A"/>
    <s v="N/A"/>
    <s v="N/A"/>
    <s v="Cronograma de mantenimiento de recursos físicos"/>
    <s v="N/A"/>
    <n v="1"/>
    <s v="Bajo (B)"/>
    <n v="2"/>
    <s v="Ocasional (EO)"/>
    <n v="2"/>
    <s v="Bajo (B)"/>
    <n v="60"/>
    <s v="Muy grave (MG)"/>
    <n v="120"/>
    <s v="III"/>
    <x v="2"/>
    <s v="Todos los trabajadores"/>
    <s v="Colapso de estructuras, golpes, poli traumas."/>
    <s v="SI "/>
    <m/>
    <s v="x"/>
    <s v="x"/>
    <s v="x"/>
    <s v="x"/>
    <s v="x"/>
    <s v="Se efectua mentenimiento preventivo de las instalaciones en genrale de la corporacion techos filtraciones y canales "/>
  </r>
  <r>
    <x v="0"/>
    <x v="0"/>
    <x v="0"/>
    <s v="x"/>
    <m/>
    <s v="Todo el personal"/>
    <x v="3"/>
    <x v="7"/>
    <s v="Movimientos repetitivos (digitación, uso del mouse, uso del celular)"/>
    <s v="Desordenes de trauma acumulativo, lesiones del sistema músculo esquelético, Tendinitis, síndrome del túnel carpiano (STC)"/>
    <s v="N/A"/>
    <s v="N/A"/>
    <s v="Puestos de trabajos diseñados bajo criterios ergonómicos."/>
    <s v="Exámenes médicos ocupacionales con énfasis osteomuscular. _x000a_Suministro de Sillas ergonómicas ajustables a la antropometría del trabajador._x000a_Programa para el manejo del riesgo musco esquelético_x000a_Capacitación Pausas Activas, Higiene postural.  "/>
    <s v="N/A"/>
    <n v="1"/>
    <s v="Bajo (B)"/>
    <n v="3"/>
    <s v="Frecuente (EF)"/>
    <n v="3"/>
    <s v="Bajo (B)"/>
    <n v="10"/>
    <s v="Leve (L)"/>
    <n v="30"/>
    <s v="IV"/>
    <x v="1"/>
    <s v="Todos los trabajadores"/>
    <s v="Desordenes de trauma acumulativo, lesiones del sistema músculo esquelético, Tendinitis, síndrome del túnel carpiano (STC)"/>
    <s v="SI "/>
    <m/>
    <s v="x"/>
    <s v="x"/>
    <s v="x"/>
    <s v="x"/>
    <m/>
    <s v="N/A"/>
  </r>
  <r>
    <x v="0"/>
    <x v="0"/>
    <x v="0"/>
    <s v="x"/>
    <m/>
    <s v="Todo el personal"/>
    <x v="1"/>
    <x v="8"/>
    <s v="Uso de herramientas de oficina (grapadora, cosedora, tijeras, exactos, ganchos, entre otros)"/>
    <s v="Golpes, traumas, laceraciones, punciones"/>
    <s v="N/A"/>
    <s v="N/A"/>
    <s v="N/A"/>
    <s v="Actividades de mantenimiento por parte de recursos físicos (Reparación, reemplazo de herramientas de oficina)."/>
    <s v="N/A"/>
    <n v="1"/>
    <s v="Bajo (B)"/>
    <n v="3"/>
    <s v="Frecuente (EF)"/>
    <n v="3"/>
    <s v="Bajo (B)"/>
    <n v="10"/>
    <s v="Leve (L)"/>
    <n v="30"/>
    <s v="IV"/>
    <x v="1"/>
    <s v="Todos los trabajadores"/>
    <s v="Golpes, traumas, laceraciones, punciones"/>
    <s v="SI "/>
    <m/>
    <s v="x"/>
    <s v="x"/>
    <s v="x"/>
    <s v="x"/>
    <s v="x"/>
    <s v="N/A"/>
  </r>
  <r>
    <x v="0"/>
    <x v="0"/>
    <x v="0"/>
    <s v="x"/>
    <m/>
    <s v="Todo el personal"/>
    <x v="1"/>
    <x v="8"/>
    <s v="Manipulación de materiales filosos. Caída de objetos, objetos que se deslizan o ruedan."/>
    <s v="Golpes, traumas, laceraciones, punciones"/>
    <s v="N/A"/>
    <s v="N/A"/>
    <s v="N/A"/>
    <s v="Actividades de transporte de carga efectuado por personal masculino. Verificación del entorno. Aseo en el área del patio y punto de acopio de materiales."/>
    <s v="N/A"/>
    <n v="1"/>
    <s v="Bajo (B)"/>
    <n v="1"/>
    <s v="Esporádica (EE)"/>
    <n v="1"/>
    <s v="Bajo (B)"/>
    <n v="10"/>
    <s v="Leve (L)"/>
    <n v="10"/>
    <s v="IV"/>
    <x v="1"/>
    <s v="Todos los trabajadores"/>
    <s v="Golpes, traumas, laceraciones, punciones"/>
    <s v="SI "/>
    <m/>
    <s v="x"/>
    <s v="x"/>
    <s v="x"/>
    <s v="x"/>
    <s v="x"/>
    <s v="N/A"/>
  </r>
  <r>
    <x v="0"/>
    <x v="0"/>
    <x v="0"/>
    <s v="x"/>
    <m/>
    <s v="Todo el personal"/>
    <x v="1"/>
    <x v="9"/>
    <s v="Exposición a electricidad estática por manipulación de equipos eléctric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N/A"/>
    <s v="N/A"/>
    <n v="1"/>
    <s v="Bajo (B)"/>
    <n v="2"/>
    <s v="Ocasional (EO)"/>
    <n v="2"/>
    <s v="Bajo (B)"/>
    <n v="60"/>
    <s v="Muy grave (MG)"/>
    <n v="120"/>
    <s v="III"/>
    <x v="2"/>
    <s v="Todos los trabajadores"/>
    <s v="Descargas eléctricas, dolor de cabeza, quemaduras, shock, golpes, heridas, contusiones."/>
    <s v="SI "/>
    <m/>
    <s v="x"/>
    <s v="x"/>
    <s v="x"/>
    <s v="x"/>
    <s v="x"/>
    <s v="N/A"/>
  </r>
  <r>
    <x v="0"/>
    <x v="0"/>
    <x v="0"/>
    <s v="x"/>
    <m/>
    <s v="Todo el personal"/>
    <x v="1"/>
    <x v="9"/>
    <s v="Exposición a energía eléctrica por manipulación de equipos eléctricos (PC, impresora, cargadores, monitor, proyector, entre otros)"/>
    <s v="Descargas eléctricas, dolor de cabeza, quemaduras, shock, golpes, heridas, contusiones."/>
    <s v="N/A"/>
    <s v="N/A"/>
    <s v="Cronograma de Mantenimiento de Equipos gestionado por Gestión de sistemas"/>
    <s v="N/A"/>
    <s v="N/A"/>
    <n v="1"/>
    <s v="Bajo (B)"/>
    <n v="2"/>
    <s v="Ocasional (EO)"/>
    <n v="2"/>
    <s v="Bajo (B)"/>
    <n v="60"/>
    <s v="Muy grave (MG)"/>
    <n v="120"/>
    <s v="III"/>
    <x v="2"/>
    <s v="Todos los trabajadores"/>
    <s v="Descargas eléctricas, dolor de cabeza, quemaduras, shock, golpes, heridas, contusiones."/>
    <s v="SI "/>
    <m/>
    <s v="x"/>
    <s v="x"/>
    <s v="x"/>
    <s v="x"/>
    <s v="x"/>
    <s v="N/A"/>
  </r>
  <r>
    <x v="0"/>
    <x v="0"/>
    <x v="0"/>
    <s v="x"/>
    <m/>
    <s v="Todo el personal"/>
    <x v="0"/>
    <x v="10"/>
    <s v="Presencia de animales en la corporacion y en los alrededores de las instalaciones de la Corporación"/>
    <s v="Golpes, traumas, heridas, infecciones, intoxicación, Mordeduras, picaduras, punciones, reacciones alérgicas, muerte"/>
    <s v="N/A"/>
    <s v="N/A"/>
    <m/>
    <s v="Labores de aseo general para mantener orden y aseo en las instalaciones de la Corporación._x000a_Fumigación y control de plagas_x000a_Conformación de brigadas de emergencia"/>
    <m/>
    <n v="1"/>
    <s v="Bajo (B)"/>
    <n v="2"/>
    <s v="Ocasional (EO)"/>
    <n v="2"/>
    <s v="Bajo (B)"/>
    <n v="10"/>
    <s v="Leve (L)"/>
    <n v="20"/>
    <s v="IV"/>
    <x v="1"/>
    <s v="Todos los trabajadores"/>
    <s v="Golpes, traumas, heridas, infecciones, intoxicación, Mordeduras, picaduras, punciones, reacciones alérgicas, muerte"/>
    <s v="SI "/>
    <m/>
    <s v="x"/>
    <s v="x"/>
    <s v="x"/>
    <s v="x"/>
    <s v="x"/>
    <s v="N/A"/>
  </r>
  <r>
    <x v="0"/>
    <x v="0"/>
    <x v="0"/>
    <s v="x"/>
    <m/>
    <s v="Todo el personal"/>
    <x v="1"/>
    <x v="8"/>
    <s v="Atrapamiento. Almacenamiento de documentación en estantería"/>
    <s v="Caída de estantería, golpes, atrapamientos, contusiones."/>
    <s v="N/A"/>
    <s v="N/A"/>
    <s v="Procedimientos de gestión documental (digitalización) que permiten la eliminación de documentos._x000a_Control de la humedad, producto de las filtraciones _x000a_Cronograma de mantenimiento de recursos físicos"/>
    <s v="Mantenimiento de las condiciones de orden y aseo en los puestos de trabajo_x000a_Jornadas de orden y aseo."/>
    <s v="N/A"/>
    <n v="1"/>
    <s v="Bajo (B)"/>
    <n v="2"/>
    <s v="Ocasional (EO)"/>
    <n v="2"/>
    <s v="Bajo (B)"/>
    <n v="60"/>
    <s v="Muy grave (MG)"/>
    <n v="120"/>
    <s v="III"/>
    <x v="2"/>
    <s v="Todos los trabajadores"/>
    <s v="Caída de estantería, golpes, atrapamientos, contusiones."/>
    <s v="SI "/>
    <m/>
    <s v="x"/>
    <s v="x"/>
    <s v="x"/>
    <s v="x"/>
    <m/>
    <s v="N/A"/>
  </r>
  <r>
    <x v="0"/>
    <x v="0"/>
    <x v="0"/>
    <s v="x"/>
    <m/>
    <s v="Todo el personal"/>
    <x v="0"/>
    <x v="11"/>
    <s v="Presencia de polvo y hongos en almacenamiento de equipos y documentación"/>
    <s v="Alergias, dermatitis."/>
    <s v="N/A"/>
    <s v="N/A"/>
    <s v="Digitalización de documentación de archivo. (Disminuye la presencia de documentación física y se libera espacio). _x000a_Control de la humedad, producto de las filtraciones_x000a_Cronograma de mantenimiento de recursos físicos"/>
    <s v="Procedimientos del proceso Gestión documental y archivo._x000a_Programa de manejo del riesgo biológico._x000a_Procedimiento de Baja de Bienes gestionado por el proceso Gestión de la infraestructura"/>
    <s v="uso de guantes"/>
    <n v="1"/>
    <s v="Bajo (B)"/>
    <n v="2"/>
    <s v="Ocasional (EO)"/>
    <n v="2"/>
    <s v="Bajo (B)"/>
    <n v="60"/>
    <s v="Muy grave (MG)"/>
    <n v="120"/>
    <s v="III"/>
    <x v="2"/>
    <s v="Todos los trabajadores"/>
    <s v="Alergias, dermatitis."/>
    <s v="SI "/>
    <m/>
    <s v="x"/>
    <s v="x"/>
    <s v="x"/>
    <s v="x"/>
    <m/>
    <s v="N/A"/>
  </r>
  <r>
    <x v="0"/>
    <x v="1"/>
    <x v="1"/>
    <s v="x"/>
    <m/>
    <s v="Personal contratista de servicios generales"/>
    <x v="6"/>
    <x v="12"/>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calzado de seguridad."/>
    <n v="1"/>
    <s v="Bajo (B)"/>
    <n v="2"/>
    <s v="Ocasional (EO)"/>
    <n v="2"/>
    <s v="Bajo (B)"/>
    <n v="60"/>
    <s v="Muy grave (MG)"/>
    <n v="120"/>
    <s v="III"/>
    <x v="2"/>
    <n v="6"/>
    <s v="Incendios, quemaduras, intoxicación, afectaciones respiratorias, dermatitis, alergias."/>
    <s v="SI "/>
    <m/>
    <m/>
    <s v="x"/>
    <s v="x"/>
    <m/>
    <m/>
    <s v="N/A"/>
  </r>
  <r>
    <x v="0"/>
    <x v="1"/>
    <x v="1"/>
    <s v="x"/>
    <m/>
    <s v="Personal contratista de servicios generales"/>
    <x v="0"/>
    <x v="13"/>
    <s v="Manipulación o exposición a residuos sólidos, basuras, vertimientos, aguas estancadas, fangos, fluidos, secreciones, partes en descomposición."/>
    <s v="infección,  mordeduras, picaduras"/>
    <s v="N/A"/>
    <s v="N/A"/>
    <s v="N/A"/>
    <s v="Programa de manejo del riesgo biológico."/>
    <s v="Suministro de gafas de seguridad, mascarilla, guantes, calzado de seguridad. "/>
    <m/>
    <b v="0"/>
    <n v="2"/>
    <s v="Ocasional (EO)"/>
    <n v="0"/>
    <s v="Bajo (B)"/>
    <n v="60"/>
    <s v="Muy grave (MG)"/>
    <n v="0"/>
    <s v="IV"/>
    <x v="1"/>
    <n v="6"/>
    <s v="infección,  mordeduras, picaduras"/>
    <s v="SI "/>
    <m/>
    <m/>
    <s v="x"/>
    <s v="x"/>
    <m/>
    <m/>
    <s v="N/A"/>
  </r>
  <r>
    <x v="0"/>
    <x v="1"/>
    <x v="1"/>
    <s v="x"/>
    <m/>
    <s v="Contratista de servicios de jardinería"/>
    <x v="0"/>
    <x v="1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guantes, calzado de seguridad, gafas de seguridad al personal masculino de servicios generales."/>
    <m/>
    <b v="0"/>
    <n v="2"/>
    <s v="Ocasional (EO)"/>
    <n v="0"/>
    <s v="Bajo (B)"/>
    <n v="60"/>
    <s v="Muy grave (MG)"/>
    <n v="0"/>
    <s v="IV"/>
    <x v="1"/>
    <n v="6"/>
    <s v="Golpes, traumas, heridas, infecciones, intoxicación, Mordeduras, picaduras, punciones, reacciones alérgicas, muerte"/>
    <s v="SI "/>
    <m/>
    <m/>
    <s v="x"/>
    <s v="x"/>
    <m/>
    <m/>
    <m/>
  </r>
  <r>
    <x v="0"/>
    <x v="1"/>
    <x v="1"/>
    <s v="x"/>
    <m/>
    <s v="Contratista de servicios de jardinería"/>
    <x v="1"/>
    <x v="8"/>
    <s v="Manejo de herramientas manuales. uso de herramientas de manuales y eléctricas."/>
    <s v="Golpes, traumas, laceraciones, punciones"/>
    <s v="N/A"/>
    <s v="N/A"/>
    <s v="N/A"/>
    <s v="Programa para el manejo del riesgo mecánico_x000a_Programa para el manejo del riesgo eléctrico"/>
    <s v="Suministro de botas de seguridad, gafas de seguridad y guantes tipo ingeniero, pechera, polainas"/>
    <n v="1"/>
    <s v="Bajo (B)"/>
    <n v="2"/>
    <s v="Ocasional (EO)"/>
    <n v="2"/>
    <s v="Bajo (B)"/>
    <n v="60"/>
    <s v="Muy grave (MG)"/>
    <n v="120"/>
    <s v="III"/>
    <x v="2"/>
    <n v="6"/>
    <s v="Golpes, traumas, laceraciones, punciones"/>
    <s v="SI "/>
    <m/>
    <m/>
    <s v="x"/>
    <s v="x"/>
    <m/>
    <m/>
    <s v="N/A"/>
  </r>
  <r>
    <x v="0"/>
    <x v="1"/>
    <x v="1"/>
    <s v="x"/>
    <m/>
    <s v="Personal de servicios generales"/>
    <x v="1"/>
    <x v="14"/>
    <s v="Acceso y desarrollo de trabajo en alturas.. Actividades de mantenimiento a la infraestructura o equipos que requieren trabajo en altura. Instalación de equipos que requieren trabajo en altura. Obras civiles que requieren de trabajo en altur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2"/>
    <s v="Medio (M)"/>
    <n v="1"/>
    <s v="Esporádica (EE)"/>
    <n v="2"/>
    <s v="Bajo (B)"/>
    <n v="100"/>
    <s v="Mortal o catastrófico (M)"/>
    <n v="200"/>
    <s v="II"/>
    <x v="0"/>
    <n v="6"/>
    <s v="Caídas a diferente nivel, golpes, traumas, laceraciones, muerte."/>
    <s v="SI "/>
    <m/>
    <m/>
    <s v="x"/>
    <s v="x"/>
    <m/>
    <m/>
    <s v="Actividades de alturas restringidas. "/>
  </r>
  <r>
    <x v="0"/>
    <x v="1"/>
    <x v="1"/>
    <s v="x"/>
    <m/>
    <s v="Personal contratista de servicios generales"/>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guantes y gafas de seguridad al personal masculino de servicios generales"/>
    <n v="1"/>
    <s v="Bajo (B)"/>
    <n v="2"/>
    <s v="Ocasional (EO)"/>
    <n v="2"/>
    <s v="Bajo (B)"/>
    <n v="25"/>
    <s v="Grave (G)"/>
    <n v="50"/>
    <s v="III"/>
    <x v="2"/>
    <n v="6"/>
    <s v="Caídas al mismo nivel, golpes, traumas, laceraciones."/>
    <s v="SI "/>
    <m/>
    <m/>
    <s v="x"/>
    <s v="x"/>
    <m/>
    <m/>
    <s v="N/A"/>
  </r>
  <r>
    <x v="0"/>
    <x v="1"/>
    <x v="1"/>
    <s v="x"/>
    <m/>
    <s v="Personal contratista de servicios generales"/>
    <x v="1"/>
    <x v="8"/>
    <s v="Manipulación de líquidos calientes"/>
    <s v="Quemaduras de 1er grado"/>
    <s v="N/A"/>
    <s v="N/A"/>
    <s v="N/A"/>
    <s v="Programa para el manejo del riesgo mecánico"/>
    <s v="Suministro de guantes "/>
    <n v="1"/>
    <s v="Bajo (B)"/>
    <n v="2"/>
    <s v="Ocasional (EO)"/>
    <n v="2"/>
    <s v="Bajo (B)"/>
    <n v="25"/>
    <s v="Grave (G)"/>
    <n v="50"/>
    <s v="III"/>
    <x v="2"/>
    <n v="6"/>
    <s v="Quemaduras de 1er grado"/>
    <s v="SI "/>
    <m/>
    <m/>
    <s v="x"/>
    <s v="x"/>
    <m/>
    <m/>
    <s v="N/A"/>
  </r>
  <r>
    <x v="0"/>
    <x v="1"/>
    <x v="1"/>
    <s v="x"/>
    <m/>
    <s v="Personal contratista de servicios generales"/>
    <x v="1"/>
    <x v="8"/>
    <s v="Uso de artículos artículos de cocina y cafetería"/>
    <s v="Cortes, laceraciones."/>
    <s v="N/A"/>
    <s v="N/A"/>
    <s v="N/A"/>
    <s v="Programa para el manejo del riesgo mecánico"/>
    <s v="Suministro de guantes "/>
    <n v="1"/>
    <s v="Bajo (B)"/>
    <n v="2"/>
    <s v="Ocasional (EO)"/>
    <n v="2"/>
    <s v="Bajo (B)"/>
    <n v="25"/>
    <s v="Grave (G)"/>
    <n v="50"/>
    <s v="III"/>
    <x v="2"/>
    <n v="6"/>
    <s v="Cortes, laceraciones."/>
    <s v="SI "/>
    <m/>
    <m/>
    <s v="x"/>
    <s v="x"/>
    <m/>
    <m/>
    <s v="N/A"/>
  </r>
  <r>
    <x v="0"/>
    <x v="2"/>
    <x v="2"/>
    <s v="x"/>
    <m/>
    <s v="Contratista de servicios de jardinería"/>
    <x v="6"/>
    <x v="12"/>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_x000a_Suministro de calzado de seguridad a personal masculino de servicios generales"/>
    <n v="1"/>
    <s v="Bajo (B)"/>
    <n v="2"/>
    <s v="Ocasional (EO)"/>
    <n v="2"/>
    <s v="Bajo (B)"/>
    <n v="25"/>
    <s v="Grave (G)"/>
    <n v="50"/>
    <s v="III"/>
    <x v="2"/>
    <n v="6"/>
    <s v="Incendios, quemaduras, intoxicación, afectaciones respiratorias, dermatitis, alergias."/>
    <s v="SI "/>
    <m/>
    <m/>
    <s v="x"/>
    <s v="x"/>
    <m/>
    <m/>
    <s v="N/A"/>
  </r>
  <r>
    <x v="0"/>
    <x v="2"/>
    <x v="2"/>
    <s v="x"/>
    <m/>
    <s v="Contratista de servicios de jardinería"/>
    <x v="0"/>
    <x v="1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Diseño e implementación de programa de Vigilancia para el riesgo Biológico. 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
    <s v="Suministro de guantes, calzado de seguridad, gafas de seguridad al personal masculino de servicios generales"/>
    <n v="1"/>
    <s v="Bajo (B)"/>
    <n v="2"/>
    <s v="Ocasional (EO)"/>
    <n v="2"/>
    <s v="Bajo (B)"/>
    <n v="25"/>
    <s v="Grave (G)"/>
    <n v="50"/>
    <s v="III"/>
    <x v="2"/>
    <n v="6"/>
    <s v="Golpes, traumas, heridas, infecciones, intoxicación, Mordeduras, picaduras, punciones, reacciones alérgicas, muerte"/>
    <s v="SI "/>
    <m/>
    <m/>
    <s v="x"/>
    <s v="x"/>
    <m/>
    <m/>
    <m/>
  </r>
  <r>
    <x v="0"/>
    <x v="2"/>
    <x v="2"/>
    <s v="x"/>
    <m/>
    <s v="Contratista de servicios de jardinería"/>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guantes y gafas de seguridad. Impermeables._x000a_"/>
    <n v="1"/>
    <s v="Bajo (B)"/>
    <n v="2"/>
    <s v="Ocasional (EO)"/>
    <n v="2"/>
    <s v="Bajo (B)"/>
    <n v="25"/>
    <s v="Grave (G)"/>
    <n v="50"/>
    <s v="III"/>
    <x v="2"/>
    <n v="6"/>
    <s v="Caídas al mismo nivel, golpes, traumas, laceraciones."/>
    <s v="SI "/>
    <m/>
    <m/>
    <s v="x"/>
    <s v="x"/>
    <m/>
    <m/>
    <s v="N/A"/>
  </r>
  <r>
    <x v="0"/>
    <x v="2"/>
    <x v="2"/>
    <s v="x"/>
    <m/>
    <s v="Contratista de servicios de jardinería"/>
    <x v="1"/>
    <x v="8"/>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pechera, polainas"/>
    <n v="1"/>
    <s v="Bajo (B)"/>
    <n v="2"/>
    <s v="Ocasional (EO)"/>
    <n v="2"/>
    <s v="Bajo (B)"/>
    <n v="25"/>
    <s v="Grave (G)"/>
    <n v="50"/>
    <s v="III"/>
    <x v="2"/>
    <n v="6"/>
    <s v="Golpes, traumas, laceraciones, punciones"/>
    <s v="SI "/>
    <m/>
    <m/>
    <s v="x"/>
    <s v="x"/>
    <m/>
    <m/>
    <s v="N/A"/>
  </r>
  <r>
    <x v="0"/>
    <x v="2"/>
    <x v="2"/>
    <s v="x"/>
    <m/>
    <s v="Contratista de servicios de jardinería"/>
    <x v="0"/>
    <x v="15"/>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s v="Suministro de mascarilla, guantes, gafas de seguridad._x000a_Suministro de calzado de seguridad a personal masculino de servicios generales"/>
    <n v="1"/>
    <s v="Bajo (B)"/>
    <n v="2"/>
    <s v="Ocasional (EO)"/>
    <n v="2"/>
    <s v="Bajo (B)"/>
    <n v="25"/>
    <s v="Grave (G)"/>
    <n v="50"/>
    <s v="III"/>
    <x v="2"/>
    <n v="6"/>
    <s v="Zoonosis, Enfermedades infecciosas, gastrointestinales, tóxicas y reacciones alérgicas. "/>
    <s v="SI "/>
    <m/>
    <m/>
    <s v="x"/>
    <s v="x"/>
    <m/>
    <m/>
    <s v="N/A"/>
  </r>
  <r>
    <x v="0"/>
    <x v="2"/>
    <x v="3"/>
    <s v="x"/>
    <m/>
    <s v="Personal contratista que presta servicios de vigilancia"/>
    <x v="1"/>
    <x v="16"/>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1"/>
    <s v="Bajo (B)"/>
    <n v="2"/>
    <s v="Ocasional (EO)"/>
    <n v="2"/>
    <s v="Bajo (B)"/>
    <n v="25"/>
    <s v="Grave (G)"/>
    <n v="50"/>
    <s v="III"/>
    <x v="2"/>
    <s v="Todos los trabajadores"/>
    <s v="Heridas, golpes, muerte, fatiga, estrés, disminución de la destreza y precisión. Contagio por virus. Estados de ansiedad y/o depresión y trastornos del aparato digestivo."/>
    <s v="SI "/>
    <m/>
    <m/>
    <m/>
    <s v="x"/>
    <m/>
    <s v="x"/>
    <s v="N/A"/>
  </r>
  <r>
    <x v="0"/>
    <x v="2"/>
    <x v="4"/>
    <s v="x"/>
    <m/>
    <s v="Personal contratista que presta servicios de vigilancia"/>
    <x v="3"/>
    <x v="4"/>
    <s v="Postura prolongada de pie"/>
    <s v="Desordenes de trauma acumulativo, lesiones del sistema músculo esquelético, Tendinitis, síndrome del túnel carpiano (STC)"/>
    <s v="N/A"/>
    <s v="N/A"/>
    <s v="N/A"/>
    <s v="Programa para el manejo de riesgo musculoesquelético._x000a_Pausas Activas."/>
    <s v="N/A"/>
    <n v="1"/>
    <s v="Bajo (B)"/>
    <n v="3"/>
    <s v="Frecuente (EF)"/>
    <n v="3"/>
    <s v="Bajo (B)"/>
    <n v="10"/>
    <s v="Leve (L)"/>
    <n v="30"/>
    <s v="IV"/>
    <x v="1"/>
    <s v="Todos los trabajadores"/>
    <s v="Desordenes de trauma acumulativo, lesiones del sistema músculo esquelético, Tendinitis, síndrome del túnel carpiano (STC)"/>
    <s v="SI "/>
    <m/>
    <m/>
    <m/>
    <s v="x"/>
    <m/>
    <m/>
    <s v="N/A"/>
  </r>
  <r>
    <x v="0"/>
    <x v="2"/>
    <x v="5"/>
    <s v="x"/>
    <m/>
    <s v="Personal contratista que presta servicios de vigilancia"/>
    <x v="1"/>
    <x v="17"/>
    <s v="Tenencia y porte de armas de fuego"/>
    <s v="Traumas, heridas, muerte"/>
    <s v="N/A"/>
    <s v="N/A"/>
    <s v="N/A"/>
    <s v="Celebración de contrato con empresa de vigilancia legalmente constituida.certificado de aptitud psicofísica para la tenencia y porte de armas de fuego."/>
    <s v="N/A"/>
    <n v="1"/>
    <s v="Bajo (B)"/>
    <n v="1"/>
    <s v="Esporádica (EE)"/>
    <n v="1"/>
    <s v="Bajo (B)"/>
    <n v="100"/>
    <s v="Mortal o catastrófico (M)"/>
    <n v="100"/>
    <s v="III"/>
    <x v="2"/>
    <n v="6"/>
    <s v="Traumas, heridas, muerte"/>
    <s v="SI "/>
    <m/>
    <m/>
    <m/>
    <s v="x"/>
    <m/>
    <m/>
    <m/>
  </r>
  <r>
    <x v="0"/>
    <x v="2"/>
    <x v="3"/>
    <s v="x"/>
    <m/>
    <s v="Personal contratista que presta servicios de vigilancia"/>
    <x v="1"/>
    <x v="1"/>
    <s v="Deficientes condiciones de orden y aseo, distribucion de las areas."/>
    <s v="Caídas al mismo nivel, caídas a diferente nivel, contusiones, golpes, fracturas"/>
    <s v="N/A"/>
    <s v="N/A"/>
    <s v="N/A"/>
    <s v="Mantenimiento de las condiciones de orden y aseo en los puestos de trabajo"/>
    <s v="N/A"/>
    <n v="1"/>
    <s v="Bajo (B)"/>
    <n v="2"/>
    <s v="Ocasional (EO)"/>
    <n v="2"/>
    <s v="Bajo (B)"/>
    <n v="60"/>
    <s v="Muy grave (MG)"/>
    <n v="120"/>
    <s v="III"/>
    <x v="2"/>
    <n v="6"/>
    <s v="Caídas al mismo nivel, caídas a diferente nivel, contusiones, golpes, fracturas"/>
    <s v="SI "/>
    <m/>
    <s v="x"/>
    <s v="x"/>
    <s v="x"/>
    <s v="x"/>
    <s v="x"/>
    <s v="Se designa area en la porteria de la casa 2 para ubicar al canino."/>
  </r>
  <r>
    <x v="0"/>
    <x v="2"/>
    <x v="6"/>
    <s v="x"/>
    <m/>
    <s v="Personal contratista de servicios generales"/>
    <x v="1"/>
    <x v="1"/>
    <s v="Superficies de trabajo (irregulares, deslizantes, con diferencia del nivel), condiciones de orden y aseo, (caídas de objeto)."/>
    <s v="Caídas al mismo nivel, golpes, traumas, laceraciones."/>
    <s v="N/A"/>
    <s v="N/A"/>
    <s v="N/A"/>
    <s v="Señalización de peligros en las instalaciones de la Corporación"/>
    <s v="N/A"/>
    <n v="1"/>
    <s v="Bajo (B)"/>
    <n v="2"/>
    <s v="Ocasional (EO)"/>
    <n v="2"/>
    <s v="Bajo (B)"/>
    <n v="60"/>
    <s v="Muy grave (MG)"/>
    <n v="120"/>
    <s v="III"/>
    <x v="2"/>
    <n v="6"/>
    <s v="Caídas al mismo nivel, golpes, traumas, laceraciones."/>
    <s v="SI "/>
    <m/>
    <m/>
    <m/>
    <s v="x"/>
    <m/>
    <m/>
    <s v="N/A"/>
  </r>
  <r>
    <x v="0"/>
    <x v="3"/>
    <x v="7"/>
    <s v="x"/>
    <m/>
    <s v="Contratistas de servicios de fumigación"/>
    <x v="6"/>
    <x v="12"/>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1"/>
    <s v="Bajo (B)"/>
    <n v="2"/>
    <s v="Ocasional (EO)"/>
    <n v="2"/>
    <s v="Bajo (B)"/>
    <n v="60"/>
    <s v="Muy grave (MG)"/>
    <n v="120"/>
    <s v="III"/>
    <x v="2"/>
    <n v="6"/>
    <s v="Incendios, quemaduras, intoxicación, afectaciones respiratorias, dermatitis, alergias."/>
    <s v="SI "/>
    <m/>
    <m/>
    <m/>
    <s v="x"/>
    <m/>
    <m/>
    <s v="N/A"/>
  </r>
  <r>
    <x v="0"/>
    <x v="4"/>
    <x v="8"/>
    <s v="x"/>
    <m/>
    <s v="Personal contratista"/>
    <x v="1"/>
    <x v="8"/>
    <s v="uso de herramientas de manuales y eléctricas."/>
    <s v="Golpes, traumas, laceraciones, punciones"/>
    <s v="N/A"/>
    <s v="N/A"/>
    <s v="N/A"/>
    <s v="Programa para el manejo del riesgo mecánico_x000a_Programa para el manejo del riesgo eléctrico"/>
    <s v="Suministro de botas de seguridad, gafas de seguridad y guantes tipo ingeniero, pechera, polainas"/>
    <n v="1"/>
    <s v="Bajo (B)"/>
    <n v="2"/>
    <s v="Ocasional (EO)"/>
    <n v="2"/>
    <s v="Bajo (B)"/>
    <n v="60"/>
    <s v="Muy grave (MG)"/>
    <n v="120"/>
    <s v="III"/>
    <x v="2"/>
    <n v="6"/>
    <s v="Golpes, traumas, laceraciones, punciones"/>
    <s v="SI "/>
    <m/>
    <s v="x"/>
    <s v="x"/>
    <s v="x"/>
    <m/>
    <m/>
    <s v="N/A"/>
  </r>
  <r>
    <x v="0"/>
    <x v="4"/>
    <x v="8"/>
    <s v="x"/>
    <m/>
    <s v="Personal contratista"/>
    <x v="1"/>
    <x v="14"/>
    <s v="Acceso y desarrollo de trabajo en alturas.. Actividades de mantenimiento a la infraestructura o equipos que requieren trabajo en altura. Instalación de equipos que requieren trabajo en altura. Obras civiles que requieren de trabajo en altur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2"/>
    <s v="Medio (M)"/>
    <n v="1"/>
    <s v="Esporádica (EE)"/>
    <n v="2"/>
    <s v="Bajo (B)"/>
    <n v="100"/>
    <s v="Mortal o catastrófico (M)"/>
    <n v="200"/>
    <s v="II"/>
    <x v="0"/>
    <n v="6"/>
    <s v="Caídas a diferente nivel, golpes, traumas, laceraciones, muerte."/>
    <s v="SI "/>
    <m/>
    <s v="x"/>
    <s v="x"/>
    <s v="x"/>
    <m/>
    <m/>
    <s v="Actividades de alturas restringidas. "/>
  </r>
  <r>
    <x v="0"/>
    <x v="4"/>
    <x v="8"/>
    <s v="x"/>
    <m/>
    <s v="Personal contratista"/>
    <x v="6"/>
    <x v="12"/>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calzado de seguridad."/>
    <n v="1"/>
    <s v="Bajo (B)"/>
    <n v="2"/>
    <s v="Ocasional (EO)"/>
    <n v="2"/>
    <s v="Bajo (B)"/>
    <n v="60"/>
    <s v="Muy grave (MG)"/>
    <n v="120"/>
    <s v="III"/>
    <x v="2"/>
    <n v="6"/>
    <s v="Incendios, quemaduras, intoxicación, afectaciones respiratorias, dermatitis, alergias."/>
    <s v="SI "/>
    <m/>
    <s v="x"/>
    <m/>
    <m/>
    <m/>
    <m/>
    <s v="N/A"/>
  </r>
  <r>
    <x v="0"/>
    <x v="4"/>
    <x v="8"/>
    <s v="x"/>
    <m/>
    <s v="Personal contratista"/>
    <x v="1"/>
    <x v="9"/>
    <s v="Operación o mantenimiento de equipos o redes eléctricas, y redes de telecomunicaciones"/>
    <s v="Electrocución, afectación de órganos vitales, quemaduras, incendio y muerte"/>
    <s v="N/A"/>
    <s v="N/A"/>
    <s v="N/A"/>
    <s v="Programa para el manejo del riesgo eléctrico_x000a_Señalización de zonas de riesgo eléctrico_x000a_Desarrollo de programa de formación en Brigadas: Capacitación en uso de extintores. _x000a_Brigadas de emergencias"/>
    <s v="Suministro de guantes, gafas de seguridad._x000a_Suministro de calzado de seguridad a personal masculino de servicios generales"/>
    <n v="1"/>
    <s v="Bajo (B)"/>
    <n v="2"/>
    <s v="Ocasional (EO)"/>
    <n v="2"/>
    <s v="Bajo (B)"/>
    <n v="60"/>
    <s v="Muy grave (MG)"/>
    <n v="120"/>
    <s v="III"/>
    <x v="2"/>
    <n v="6"/>
    <s v="Electrocución, afectación de órganos vitales, quemaduras, incendio y muerte"/>
    <s v="SI "/>
    <m/>
    <s v="x"/>
    <s v="x"/>
    <s v="x"/>
    <m/>
    <m/>
    <s v="N/A"/>
  </r>
  <r>
    <x v="1"/>
    <x v="0"/>
    <x v="9"/>
    <s v="x"/>
    <m/>
    <s v="Personal que visita instalaciones de terceros_x000a_Conductores"/>
    <x v="0"/>
    <x v="0"/>
    <s v="Exposición a agentes biológicos como VIRUS COVID-19 (contacto directo entre personas, contacto con objetos y superficies contaminadas) en el traslado en vehículos."/>
    <s v="Enfermedad COVID-19. Infección Respiratoria Aguda (IRA) de leve a grave, que puede ocasionar enfermedad pulmonar crónica, neumonía o muerte."/>
    <s v="N/A"/>
    <s v="N/A"/>
    <s v="N/A"/>
    <s v="Protocolo para el manejo del riesgo biológico._x000a_Capacitación en prevención contagio del COVID-19. _x000a_Normas de Bioseguridad generales generales durante el desarrollo de las actividades en campo y administrativas.  _x000a_Suministro de elementos de limpieza_x000a_punto para el lavado de manos _x000a_vacunacion_x000a_"/>
    <m/>
    <n v="1"/>
    <s v="Bajo (B)"/>
    <n v="3"/>
    <s v="Frecuente (EF)"/>
    <n v="3"/>
    <s v="Bajo (B)"/>
    <n v="100"/>
    <s v="Mortal o catastrófico (M)"/>
    <n v="300"/>
    <s v="II"/>
    <x v="0"/>
    <s v="Todos los trabajadores"/>
    <s v="Enfermedad COVID-19. Infección Respiratoria Aguda (IRA) de leve a grave, que puede ocasionar enfermedad pulmonar crónica, neumonía o muerte."/>
    <s v="SI "/>
    <m/>
    <s v="x"/>
    <s v="x"/>
    <s v="x"/>
    <s v="x"/>
    <m/>
    <s v="N/A"/>
  </r>
  <r>
    <x v="1"/>
    <x v="0"/>
    <x v="0"/>
    <s v="x"/>
    <m/>
    <s v="Jardinero, Personal que visita instalaciones de la corporacion"/>
    <x v="1"/>
    <x v="2"/>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Barrera perimetrales. Controles de acceso"/>
    <s v="N/A"/>
    <n v="2"/>
    <s v="Medio (M)"/>
    <n v="2"/>
    <s v="Ocasional (EO)"/>
    <n v="4"/>
    <s v="Bajo (B)"/>
    <n v="25"/>
    <s v="Grave (G)"/>
    <n v="100"/>
    <s v="III"/>
    <x v="2"/>
    <s v="Todos los trabajadores"/>
    <s v="Heridas, golpes, muerte, fatiga, estrés, disminución de la destreza y precisión. Estados de ansiedad y/o depresión y trastornos del aparato digestivo."/>
    <s v="SI "/>
    <m/>
    <s v="x"/>
    <s v="x"/>
    <s v="x"/>
    <s v="x"/>
    <s v="x"/>
    <s v="N/A"/>
  </r>
  <r>
    <x v="1"/>
    <x v="0"/>
    <x v="10"/>
    <s v="x"/>
    <m/>
    <s v="Personal que visita instalaciones de terceros_x000a_Conductores, funcionarios y contrstistas"/>
    <x v="1"/>
    <x v="18"/>
    <s v="Traslado a Pie. Incumplimiento de normas de tránsito por parte de conductores, Condiciones inseguras en la vía, Mal estado de vías"/>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1"/>
    <s v="Bajo (B)"/>
    <n v="2"/>
    <s v="Ocasional (EO)"/>
    <n v="2"/>
    <s v="Bajo (B)"/>
    <n v="60"/>
    <s v="Muy grave (MG)"/>
    <n v="120"/>
    <s v="III"/>
    <x v="2"/>
    <s v="Todos los trabajadores"/>
    <s v="Accidentes de tránsito, fracturas, contusiones, laceraciones, muerte."/>
    <s v="SI "/>
    <m/>
    <s v="x"/>
    <s v="x"/>
    <s v="x"/>
    <m/>
    <m/>
    <s v="N/A"/>
  </r>
  <r>
    <x v="1"/>
    <x v="0"/>
    <x v="10"/>
    <s v="x"/>
    <m/>
    <s v="Personal que visita instalaciones de terceros_x000a_Conductores, funcionarios y contrstistas"/>
    <x v="1"/>
    <x v="2"/>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1"/>
    <s v="Bajo (B)"/>
    <n v="2"/>
    <s v="Ocasional (EO)"/>
    <n v="2"/>
    <s v="Bajo (B)"/>
    <n v="25"/>
    <s v="Grave (G)"/>
    <n v="50"/>
    <s v="III"/>
    <x v="2"/>
    <s v="Todos los trabajadores"/>
    <s v="Heridas, golpes, muerte, fatiga, estrés, disminución de la destreza y precisión. Estados de ansiedad y/o depresión y trastornos del aparato digestivo."/>
    <s v="SI "/>
    <m/>
    <s v="x"/>
    <s v="x"/>
    <s v="x"/>
    <s v="x"/>
    <m/>
    <s v="N/A"/>
  </r>
  <r>
    <x v="1"/>
    <x v="0"/>
    <x v="9"/>
    <s v="x"/>
    <m/>
    <s v="Personal que visita instalaciones de terceros_x000a_Conductores, funcionarios y contrstistas"/>
    <x v="1"/>
    <x v="18"/>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1"/>
    <s v="Bajo (B)"/>
    <n v="2"/>
    <s v="Ocasional (EO)"/>
    <n v="2"/>
    <s v="Bajo (B)"/>
    <n v="60"/>
    <s v="Muy grave (MG)"/>
    <n v="120"/>
    <s v="III"/>
    <x v="2"/>
    <s v="Todos los trabajadores"/>
    <s v="Accidentes de tránsito, fracturas, contusiones, laceraciones, muerte."/>
    <s v="SI "/>
    <m/>
    <s v="x"/>
    <s v="x"/>
    <s v="x"/>
    <m/>
    <m/>
    <s v="N/A"/>
  </r>
  <r>
    <x v="1"/>
    <x v="0"/>
    <x v="9"/>
    <s v="x"/>
    <m/>
    <s v="Personal que visita instalaciones de terceros_x000a_Conductores"/>
    <x v="1"/>
    <x v="2"/>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1"/>
    <s v="Bajo (B)"/>
    <n v="2"/>
    <s v="Ocasional (EO)"/>
    <n v="2"/>
    <s v="Bajo (B)"/>
    <n v="25"/>
    <s v="Grave (G)"/>
    <n v="50"/>
    <s v="III"/>
    <x v="2"/>
    <s v="Todos los trabajadores"/>
    <s v="Heridas, golpes, muerte, fatiga, estrés, disminución de la destreza y precisión. Estados de ansiedad y/o depresión y trastornos del aparato digestivo."/>
    <s v="SI "/>
    <m/>
    <s v="x"/>
    <s v="x"/>
    <s v="x"/>
    <s v="x"/>
    <m/>
    <s v="N/A"/>
  </r>
  <r>
    <x v="1"/>
    <x v="0"/>
    <x v="11"/>
    <s v="x"/>
    <m/>
    <s v="Personal que visita instalaciones de terceros"/>
    <x v="0"/>
    <x v="0"/>
    <s v="Exposición a agentes biológicos como VIRUS COVID-19 (contacto directo entre personas, contacto con objetos y superficies contaminadas) en el traslado en vehículos."/>
    <s v="Enfermedad COVID-19. Infección Respiratoria Aguda (IRA) de leve a grave, que puede ocasionar enfermedad pulmonar crónica, neumonía o muerte."/>
    <s v="N/A"/>
    <s v="N/A"/>
    <s v="N/A"/>
    <s v="Protocolo para el manejo del riesgo biológico._x000a_Capacitación en prevención contagio del COVID-19. _x000a_Normas de Bioseguridad generales generales durante el desarrollo de las actividades en campo y administrativas.  _x000a_Suministro de elementos de limpieza_x000a_punto para el lavado de manos _x000a_vacunacion_x000a_"/>
    <m/>
    <n v="1"/>
    <s v="Bajo (B)"/>
    <n v="3"/>
    <s v="Frecuente (EF)"/>
    <n v="3"/>
    <s v="Bajo (B)"/>
    <n v="100"/>
    <s v="Mortal o catastrófico (M)"/>
    <n v="300"/>
    <s v="II"/>
    <x v="0"/>
    <s v="Todos los trabajadores"/>
    <s v="Enfermedad COVID-19. Infección Respiratoria Aguda (IRA) de leve a grave, que puede ocasionar enfermedad pulmonar crónica, neumonía o muerte."/>
    <s v="SI "/>
    <m/>
    <s v="x"/>
    <s v="x"/>
    <s v="x"/>
    <s v="x"/>
    <m/>
    <s v="N/A"/>
  </r>
  <r>
    <x v="1"/>
    <x v="0"/>
    <x v="11"/>
    <s v="x"/>
    <m/>
    <s v="Personal que visita instalaciones de terceros"/>
    <x v="1"/>
    <x v="2"/>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1"/>
    <s v="Bajo (B)"/>
    <n v="2"/>
    <s v="Ocasional (EO)"/>
    <n v="2"/>
    <s v="Bajo (B)"/>
    <n v="25"/>
    <s v="Grave (G)"/>
    <n v="50"/>
    <s v="III"/>
    <x v="2"/>
    <s v="Todos los trabajadores"/>
    <s v="Heridas, golpes, muerte, fatiga, estrés, disminución de la destreza y precisión. Estados de ansiedad y/o depresión y trastornos del aparato digestivo."/>
    <s v="SI "/>
    <m/>
    <s v="x"/>
    <s v="x"/>
    <s v="x"/>
    <s v="x"/>
    <m/>
    <s v="N/A"/>
  </r>
  <r>
    <x v="1"/>
    <x v="0"/>
    <x v="11"/>
    <s v="x"/>
    <m/>
    <s v="Personal que visita instalaciones de terceros"/>
    <x v="2"/>
    <x v="3"/>
    <s v="Cambios en condiciones termo higrométricas (Temperatura ambiental, Humedad relativa y Velocidad del aire). Generado por situaciones naturales  o antrópicas. condiciones climatológicas adversas"/>
    <s v="Accidentes de tránsito, fracturas, contusiones, laceraciones, quemaduras, golpes, machucones, muerte."/>
    <s v="N/A"/>
    <s v="N/A"/>
    <s v="Mantenimiento preventivo y correctivo de los vehiculos de la Corporación"/>
    <s v="Capacitación en el marco del PESV a los conductores de los vehículos de la Corporación._x000a_Contratación de una empresa que cumpla con todos los aspectos del PESV."/>
    <s v="Botas de seguridad, _x000a_Impermeables"/>
    <n v="1"/>
    <s v="Bajo (B)"/>
    <n v="2"/>
    <s v="Ocasional (EO)"/>
    <n v="2"/>
    <s v="Bajo (B)"/>
    <n v="25"/>
    <s v="Grave (G)"/>
    <n v="50"/>
    <s v="III"/>
    <x v="2"/>
    <s v="Todos los trabajadores"/>
    <s v="Accidentes de tránsito, fracturas, contusiones, laceraciones, quemaduras, golpes, machucones, muerte."/>
    <s v="SI "/>
    <m/>
    <s v="x"/>
    <s v="x"/>
    <s v="x"/>
    <s v="x"/>
    <m/>
    <s v="N/A"/>
  </r>
  <r>
    <x v="1"/>
    <x v="0"/>
    <x v="11"/>
    <s v="x"/>
    <m/>
    <s v="Personal que visita instalaciones de terceros"/>
    <x v="1"/>
    <x v="19"/>
    <s v="Desatención a las instrucciones de seguridad brindadas por parte de la tripulación de la aeronave. No usar cinturón de seguridad, no permanecer sentado cuando se indique, usar equipos celulares, entre otros."/>
    <s v="Accidentes de tránsito, Accidentes aéreos, muertefracturas, contusiones, laceraciones,  golpes, machucones, muerte."/>
    <s v="N/A"/>
    <s v="N/A"/>
    <s v="N/A"/>
    <s v="Diseño en implementación de SVE Psicosocial,  gestión del riesgo público, capacitación sobre cómo proceder en situaciones de riesgo público."/>
    <s v="N/A"/>
    <n v="1"/>
    <s v="Bajo (B)"/>
    <n v="1"/>
    <s v="Esporádica (EE)"/>
    <n v="1"/>
    <s v="Bajo (B)"/>
    <n v="25"/>
    <s v="Grave (G)"/>
    <n v="25"/>
    <s v="IV"/>
    <x v="1"/>
    <s v="Todos los trabajadores"/>
    <s v="Accidentes de tránsito, Accidentes aéreos, muertefracturas, contusiones, laceraciones,  golpes, machucones, muerte."/>
    <s v="SI "/>
    <m/>
    <s v="x"/>
    <s v="x"/>
    <s v="x"/>
    <s v="x"/>
    <m/>
    <s v="N/A"/>
  </r>
  <r>
    <x v="1"/>
    <x v="0"/>
    <x v="11"/>
    <s v="x"/>
    <m/>
    <s v="Personal que visita instalaciones de terceros"/>
    <x v="1"/>
    <x v="19"/>
    <s v="Aeronaves en mal estado. Falta de capacitación de pilotos. Pilotos expuestos a largas jornadas de trabajo que conllevan agotamiento, falta de concentración."/>
    <s v="Accidentes de tránsito, Accidentes aéreos, muertefracturas, contusiones, laceraciones,  golpes, machucones, muerte."/>
    <s v="N/A"/>
    <s v="N/A"/>
    <s v="N/A"/>
    <s v="Contratación de servicios de transporte aéreo con compañías legalmente conformadas y reguladas por las autoridades competentes."/>
    <s v="N/A"/>
    <n v="1"/>
    <s v="Bajo (B)"/>
    <n v="1"/>
    <s v="Esporádica (EE)"/>
    <n v="1"/>
    <s v="Bajo (B)"/>
    <n v="100"/>
    <s v="Mortal o catastrófico (M)"/>
    <n v="100"/>
    <s v="III"/>
    <x v="2"/>
    <s v="Todos los trabajadores"/>
    <s v="Accidentes de tránsito, Accidentes aéreos, muertefracturas, contusiones, laceraciones,  golpes, machucones, muerte."/>
    <s v="SI "/>
    <m/>
    <s v="x"/>
    <s v="x"/>
    <s v="x"/>
    <s v="x"/>
    <m/>
    <s v="N/A"/>
  </r>
  <r>
    <x v="1"/>
    <x v="0"/>
    <x v="12"/>
    <s v="x"/>
    <m/>
    <s v="Personal que visita instalaciones de terceros"/>
    <x v="0"/>
    <x v="0"/>
    <s v="Exposición a agentes biológicos como VIRUS COVID-19 (contacto directo entre personas, contacto con objetos y superficies contaminadas) en el traslado en vehículos."/>
    <s v="Enfermedad COVID-19. Infección Respiratoria Aguda (IRA) de leve a grave, que puede ocasionar enfermedad pulmonar crónica, neumonía o muerte."/>
    <s v="N/A"/>
    <s v="N/A"/>
    <s v="N/A"/>
    <s v="Protocolo para el manejo del riesgo biológico._x000a_Capacitación en prevención contagio del COVID-19. _x000a_Normas de Bioseguridad generales generales durante el desarrollo de las actividades en campo y administrativas.  _x000a_Suministro de elementos de limpieza_x000a_punto para el lavado de manos _x000a_vacunacion_x000a_"/>
    <m/>
    <n v="1"/>
    <s v="Bajo (B)"/>
    <n v="3"/>
    <s v="Frecuente (EF)"/>
    <n v="3"/>
    <s v="Bajo (B)"/>
    <n v="100"/>
    <s v="Mortal o catastrófico (M)"/>
    <n v="300"/>
    <s v="II"/>
    <x v="0"/>
    <s v="Todos los trabajadores"/>
    <s v="Enfermedad COVID-19. Infección Respiratoria Aguda (IRA) de leve a grave, que puede ocasionar enfermedad pulmonar crónica, neumonía o muerte."/>
    <s v="SI "/>
    <m/>
    <s v="x"/>
    <s v="x"/>
    <s v="x"/>
    <s v="x"/>
    <m/>
    <s v="N/A"/>
  </r>
  <r>
    <x v="1"/>
    <x v="0"/>
    <x v="12"/>
    <s v="x"/>
    <m/>
    <s v="Personal que visita instalaciones de terceros"/>
    <x v="1"/>
    <x v="2"/>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1"/>
    <s v="Bajo (B)"/>
    <n v="2"/>
    <s v="Ocasional (EO)"/>
    <n v="2"/>
    <s v="Bajo (B)"/>
    <n v="25"/>
    <s v="Grave (G)"/>
    <n v="50"/>
    <s v="III"/>
    <x v="2"/>
    <s v="Todos los trabajadores"/>
    <s v="Heridas, golpes, muerte, fatiga, estrés, disminución de la destreza y precisión. Estados de ansiedad y/o depresión y trastornos del aparato digestivo."/>
    <s v="SI "/>
    <m/>
    <s v="x"/>
    <s v="x"/>
    <s v="x"/>
    <s v="x"/>
    <m/>
    <s v="N/A"/>
  </r>
  <r>
    <x v="1"/>
    <x v="0"/>
    <x v="12"/>
    <s v="x"/>
    <m/>
    <s v="Personal que visita instalaciones de terceros"/>
    <x v="1"/>
    <x v="20"/>
    <s v="Traslado en bote, embarcaciones. ,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1"/>
    <s v="Bajo (B)"/>
    <n v="1"/>
    <s v="Esporádica (EE)"/>
    <n v="1"/>
    <s v="Bajo (B)"/>
    <n v="100"/>
    <s v="Mortal o catastrófico (M)"/>
    <n v="100"/>
    <s v="III"/>
    <x v="2"/>
    <s v="Todos los trabajadores"/>
    <s v="Naufragios, hundimientos. Inmersión. Caída a cuerpos de agua.Heridas, golpes, ahogamiento, muerte"/>
    <s v="SI "/>
    <m/>
    <s v="x"/>
    <s v="x"/>
    <s v="x"/>
    <s v="x"/>
    <m/>
    <s v="N/A"/>
  </r>
  <r>
    <x v="1"/>
    <x v="0"/>
    <x v="12"/>
    <s v="x"/>
    <m/>
    <s v="Personal que visita instalaciones de terceros"/>
    <x v="2"/>
    <x v="3"/>
    <s v="Cambios en condiciones termo higrométricas (Temperatura ambiental, Humedad relativa y Velocidad del aire). Generado por situaciones naturales  o antrópicas. condiciones climatológicas adversas"/>
    <s v="Heridas, golpes, ahogamiento, muerte"/>
    <s v="N/A"/>
    <s v="N/A"/>
    <s v="N/A"/>
    <s v="Retringir el suso de transporte en embarcaciones, durante lluvias o tormentas. Contratación de servicios de transporte por agua (marítimo o fluvial) con compañías legalmente conformadas y reguladas por las autoridades competentes."/>
    <s v="N/A"/>
    <n v="1"/>
    <s v="Bajo (B)"/>
    <n v="1"/>
    <s v="Esporádica (EE)"/>
    <n v="1"/>
    <s v="Bajo (B)"/>
    <n v="100"/>
    <s v="Mortal o catastrófico (M)"/>
    <n v="100"/>
    <s v="III"/>
    <x v="2"/>
    <s v="Todos los trabajadores"/>
    <s v="Heridas, golpes, ahogamiento, muerte"/>
    <s v="SI "/>
    <m/>
    <s v="x"/>
    <s v="x"/>
    <s v="x"/>
    <s v="x"/>
    <m/>
    <s v="N/A"/>
  </r>
  <r>
    <x v="1"/>
    <x v="0"/>
    <x v="12"/>
    <s v="x"/>
    <m/>
    <s v="Personal que visita instalaciones de terceros"/>
    <x v="1"/>
    <x v="20"/>
    <s v="Traslado en bote, embarcaciones. Caída a cuerpos de agua.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1"/>
    <s v="Bajo (B)"/>
    <n v="1"/>
    <s v="Esporádica (EE)"/>
    <n v="1"/>
    <s v="Bajo (B)"/>
    <n v="100"/>
    <s v="Mortal o catastrófico (M)"/>
    <n v="100"/>
    <s v="III"/>
    <x v="2"/>
    <s v="Todos los trabajadores"/>
    <s v="Naufragios, hundimientos. Inmersión. Caída a cuerpos de agua.Heridas, golpes, ahogamiento, muerte"/>
    <s v="SI "/>
    <m/>
    <s v="x"/>
    <s v="x"/>
    <s v="x"/>
    <s v="x"/>
    <m/>
    <s v="N/A"/>
  </r>
  <r>
    <x v="1"/>
    <x v="0"/>
    <x v="13"/>
    <s v="x"/>
    <m/>
    <s v="Personal que visita instalaciones de terceros_x000a_Conductores, funcionarios y contrstistas"/>
    <x v="7"/>
    <x v="21"/>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1"/>
    <s v="Bajo (B)"/>
    <n v="3"/>
    <s v="Frecuente (EF)"/>
    <n v="3"/>
    <s v="Bajo (B)"/>
    <n v="25"/>
    <s v="Grave (G)"/>
    <n v="75"/>
    <s v="III"/>
    <x v="2"/>
    <s v="Todos los trabajadores"/>
    <s v="Fatiga, estrés"/>
    <s v="SI "/>
    <m/>
    <s v="x"/>
    <s v="x"/>
    <s v="x"/>
    <m/>
    <m/>
    <s v="N/A"/>
  </r>
  <r>
    <x v="1"/>
    <x v="0"/>
    <x v="13"/>
    <s v="x"/>
    <m/>
    <s v="Personal que visita instalaciones de terceros_x000a_Conductores, funcionarios y contrstistas"/>
    <x v="7"/>
    <x v="22"/>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1"/>
    <s v="Bajo (B)"/>
    <n v="3"/>
    <s v="Frecuente (EF)"/>
    <n v="3"/>
    <s v="Bajo (B)"/>
    <n v="25"/>
    <s v="Grave (G)"/>
    <n v="75"/>
    <s v="III"/>
    <x v="2"/>
    <s v="Todos los trabajadores"/>
    <s v="Alteraciones de la piel, deshidratación, alteración en algunos tejidos blandos (ojos). Fatiga, estrés, cambios neurológico, resfriados."/>
    <s v="SI "/>
    <m/>
    <s v="x"/>
    <s v="x"/>
    <s v="x"/>
    <m/>
    <m/>
    <s v="N/A"/>
  </r>
  <r>
    <x v="1"/>
    <x v="0"/>
    <x v="13"/>
    <s v="x"/>
    <m/>
    <s v="Personal que visita instalaciones de terceros"/>
    <x v="0"/>
    <x v="0"/>
    <s v="Exposición a agentes biológicos como VIRUS COVID-19 (contacto directo entre personas, contacto con objetos y superficies contaminados). Contacto con otras personas a menos de 1 mt de distancia, terceros sin EPP, manipulación de herramientas, elementos de trabajo contaminadas, elementos de oficina o superficies de contacto común."/>
    <s v="Enfermedad COVID-19. Infección Respiratoria Aguda (IRA) de leve a grave, que puede ocasionar enfermedad pulmonar crónica, neumonía o muerte."/>
    <s v="N/A"/>
    <s v="N/A"/>
    <s v="N/A"/>
    <s v="Protocolo para el manejo del riesgo biológico._x000a_Capacitación en prevención contagio del COVID-19. _x000a_Normas de Bioseguridad generales generales durante el desarrollo de las actividades en campo y administrativas.  _x000a_Suministro de elementos de limpieza_x000a_punto para el lavado de manos _x000a_vacunacion_x000a_"/>
    <m/>
    <n v="1"/>
    <s v="Bajo (B)"/>
    <n v="3"/>
    <s v="Frecuente (EF)"/>
    <n v="3"/>
    <s v="Bajo (B)"/>
    <n v="100"/>
    <s v="Mortal o catastrófico (M)"/>
    <n v="300"/>
    <s v="II"/>
    <x v="0"/>
    <s v="Todos los trabajadores"/>
    <s v="Enfermedad COVID-19. Infección Respiratoria Aguda (IRA) de leve a grave, que puede ocasionar enfermedad pulmonar crónica, neumonía o muerte."/>
    <s v="SI "/>
    <m/>
    <s v="x"/>
    <s v="x"/>
    <s v="x"/>
    <s v="x"/>
    <m/>
    <s v="N/A"/>
  </r>
  <r>
    <x v="1"/>
    <x v="0"/>
    <x v="13"/>
    <s v="x"/>
    <m/>
    <s v="Personal que visita instalaciones de terceros"/>
    <x v="1"/>
    <x v="2"/>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1"/>
    <s v="Bajo (B)"/>
    <n v="2"/>
    <s v="Ocasional (EO)"/>
    <n v="2"/>
    <s v="Bajo (B)"/>
    <n v="25"/>
    <s v="Grave (G)"/>
    <n v="50"/>
    <s v="III"/>
    <x v="2"/>
    <s v="Todos los trabajadores"/>
    <s v="Heridas, golpes, muerte, fatiga, estrés, disminución de la destreza y precisión. Estados de ansiedad y/o depresión y trastornos del aparato digestivo."/>
    <s v="SI "/>
    <m/>
    <s v="x"/>
    <s v="x"/>
    <s v="x"/>
    <s v="x"/>
    <m/>
    <s v="N/A"/>
  </r>
  <r>
    <x v="1"/>
    <x v="0"/>
    <x v="13"/>
    <s v="x"/>
    <m/>
    <s v="Personal que visita instalaciones de terceros"/>
    <x v="2"/>
    <x v="3"/>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_x000a_Plan de emergencia"/>
    <s v="Suministro de Indumentarias propias para afrontar cambios climáticos, impermeables, botas pantaneras"/>
    <n v="1"/>
    <s v="Bajo (B)"/>
    <n v="1"/>
    <s v="Esporádica (EE)"/>
    <n v="1"/>
    <s v="Bajo (B)"/>
    <n v="25"/>
    <s v="Grave (G)"/>
    <n v="25"/>
    <s v="IV"/>
    <x v="1"/>
    <s v="Todos los trabajadores"/>
    <s v="Fatiga, estrés, resfriados, golpes, traumas."/>
    <s v="SI "/>
    <m/>
    <s v="x"/>
    <s v="x"/>
    <s v="x"/>
    <s v="x"/>
    <m/>
    <s v="N/A"/>
  </r>
  <r>
    <x v="1"/>
    <x v="0"/>
    <x v="13"/>
    <s v="x"/>
    <m/>
    <s v="Personal que visita instalaciones de terceros"/>
    <x v="3"/>
    <x v="4"/>
    <s v="Posturas prolongadas (de pie, sentado, etc.). "/>
    <s v="Desordenes de trauma acumulativo, lesiones del sistema músculo esquelético, Tendinitis, síndrome del túnel carpiano (STC)"/>
    <s v="N/A"/>
    <s v="N/A"/>
    <s v="N/A"/>
    <s v="Exámenes médicos ocupacionales con énfasis osteomuscular. _x000a_Programa para el manejo del riesgo musco esquelético_x000a_Programa de orden y aseo."/>
    <s v="N/A"/>
    <n v="1"/>
    <s v="Bajo (B)"/>
    <n v="2"/>
    <s v="Ocasional (EO)"/>
    <n v="2"/>
    <s v="Bajo (B)"/>
    <n v="10"/>
    <s v="Leve (L)"/>
    <n v="20"/>
    <s v="IV"/>
    <x v="1"/>
    <s v="Todos los trabajadores"/>
    <s v="Desordenes de trauma acumulativo, lesiones del sistema músculo esquelético, Tendinitis, síndrome del túnel carpiano (STC)"/>
    <s v="SI "/>
    <m/>
    <s v="x"/>
    <s v="x"/>
    <s v="x"/>
    <s v="x"/>
    <m/>
    <s v="N/A"/>
  </r>
  <r>
    <x v="1"/>
    <x v="0"/>
    <x v="13"/>
    <s v="x"/>
    <m/>
    <s v="Personal que visita instalaciones de terceros"/>
    <x v="4"/>
    <x v="5"/>
    <s v="Alta carga laboral._x000a_Atención a personal externo e interno(usuarios, funcionarios, contratistas, asesores, entes de control). _x000a_Exigencia en las actividades diarias._x000a_Trabajo bajo presión._x000a_Jornadas extenuantes de trabajo._x000a_Tiempos prolongados de traslado entre las área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M)"/>
    <n v="3"/>
    <s v="Frecuente (EF)"/>
    <n v="6"/>
    <s v="Medio (M)"/>
    <n v="25"/>
    <s v="Grave (G)"/>
    <n v="150"/>
    <s v="II"/>
    <x v="0"/>
    <n v="6"/>
    <s v="Fatiga, estrés, disminución de la destreza y precisión. Estados de ansiedad y/o depresión y trastornos del aparato digestivo."/>
    <s v="SI "/>
    <m/>
    <s v="x"/>
    <s v="x"/>
    <s v="x"/>
    <s v="x"/>
    <m/>
    <s v="Se efectuan activiaddes jormadas de salud enficadas al riesgo, en cajacopi, aplicación de bateria"/>
  </r>
  <r>
    <x v="1"/>
    <x v="0"/>
    <x v="13"/>
    <s v="x"/>
    <m/>
    <s v="Personal que visita instalaciones de terceros"/>
    <x v="5"/>
    <x v="6"/>
    <s v=" fuentes inadecuadas de iluminación"/>
    <s v="Fatiga visual, cefalea, disminución de la destreza y precisión, afectaciones a la vista, deslumbramiento, caídas a nivel, golpes."/>
    <s v="N/A"/>
    <s v="N/A"/>
    <s v="N/A"/>
    <s v="Capacitación sobre prevención de lesiones, identificación de peligros y riesgosn entre otros._x000a_Cuando se identifique el peligro asociado a fuentes inadecuada de iluminación el personal que realiza las visitas y el Profesional especializado en SST coordinaran la logística para disponer de los controles necesarios que garanticen una operación segura."/>
    <s v="N/A"/>
    <n v="1"/>
    <s v="Bajo (B)"/>
    <n v="2"/>
    <s v="Ocasional (EO)"/>
    <n v="2"/>
    <s v="Bajo (B)"/>
    <n v="10"/>
    <s v="Leve (L)"/>
    <n v="20"/>
    <s v="IV"/>
    <x v="1"/>
    <n v="6"/>
    <s v="Fatiga visual, cefalea, disminución de la destreza y precisión, afectaciones a la vista, deslumbramiento, caídas a nivel, golpes."/>
    <s v="SI "/>
    <m/>
    <s v="x"/>
    <s v="x"/>
    <s v="x"/>
    <s v="x"/>
    <m/>
    <s v="N/A"/>
  </r>
  <r>
    <x v="1"/>
    <x v="0"/>
    <x v="13"/>
    <s v="x"/>
    <m/>
    <s v="Personal que visita instalaciones de terceros"/>
    <x v="1"/>
    <x v="1"/>
    <s v="Condiciones inadecuadas del sitio de trabajo.  (Incluyendo sitio de trabajo para trabajo remoto)"/>
    <s v="Desordenes de trauma acumulativo, lesiones del sistema músculo esquelético, Tendinitis, síndrome del túnel carpiano (STC), golpes, caídas a nivel, contusiones"/>
    <s v="N/A"/>
    <s v="N/A"/>
    <s v="N/A"/>
    <s v="Programa para el manejo del riesgo musculoesquelético_x000a_Capacitación Pausas Activas, Higiene postural, prevención de lesiones, entre otros"/>
    <s v="N/A"/>
    <n v="1"/>
    <s v="Bajo (B)"/>
    <n v="2"/>
    <s v="Ocasional (EO)"/>
    <n v="2"/>
    <s v="Bajo (B)"/>
    <n v="10"/>
    <s v="Leve (L)"/>
    <n v="20"/>
    <s v="IV"/>
    <x v="1"/>
    <s v="Todos los trabajadores"/>
    <s v="Desordenes de trauma acumulativo, lesiones del sistema músculo esquelético, Tendinitis, síndrome del túnel carpiano (STC), golpes, caídas a nivel, contusiones"/>
    <s v="SI "/>
    <m/>
    <s v="x"/>
    <s v="x"/>
    <s v="x"/>
    <s v="x"/>
    <m/>
    <s v="N/A"/>
  </r>
  <r>
    <x v="1"/>
    <x v="0"/>
    <x v="13"/>
    <s v="x"/>
    <m/>
    <s v="Personal que visita instalaciones de terceros"/>
    <x v="3"/>
    <x v="7"/>
    <s v="Movimientos repetitivos (digitación, uso de herramientas, entre otros)"/>
    <s v="Desordenes de trauma acumulativo, lesiones del sistema músculo esquelético, Tendinitis, síndrome del túnel carpiano (STC)"/>
    <s v="N/A"/>
    <s v="N/A"/>
    <s v="N/A"/>
    <s v="Exámenes médicos ocupacionales con énfasis osteomuscular. _x000a_Suministro de Sillas ergonómicas ajustables a la antropometría del trabajador._x000a_Programa para el manejo del riesgo musco esquelético_x000a_Capacitación Pausas Activas, Higiene postural.  "/>
    <s v="N/A"/>
    <n v="1"/>
    <s v="Bajo (B)"/>
    <n v="2"/>
    <s v="Ocasional (EO)"/>
    <n v="2"/>
    <s v="Bajo (B)"/>
    <n v="10"/>
    <s v="Leve (L)"/>
    <n v="20"/>
    <s v="IV"/>
    <x v="1"/>
    <s v="Todos los trabajadores"/>
    <s v="Desordenes de trauma acumulativo, lesiones del sistema músculo esquelético, Tendinitis, síndrome del túnel carpiano (STC)"/>
    <s v="SI "/>
    <m/>
    <s v="x"/>
    <s v="x"/>
    <s v="x"/>
    <s v="x"/>
    <m/>
    <s v="N/A"/>
  </r>
  <r>
    <x v="1"/>
    <x v="0"/>
    <x v="13"/>
    <s v="x"/>
    <m/>
    <s v="Personal que visita instalaciones de terceros"/>
    <x v="1"/>
    <x v="8"/>
    <s v="Uso de herramientas de oficina (grapadora, cosedora, tijeras, exactos, ganchos, entre otros). Uso de herramientas y equipos propios del trabajo."/>
    <s v="Golpes, traumas, laceraciones, punciones"/>
    <s v="N/A"/>
    <s v="N/A"/>
    <s v="N/A"/>
    <s v="Actividades de mantenimiento por parte de recursos físicos (Reparación, reemplazo de herramientas de oficina)."/>
    <s v="N/A"/>
    <n v="1"/>
    <s v="Bajo (B)"/>
    <n v="1"/>
    <s v="Esporádica (EE)"/>
    <n v="1"/>
    <s v="Bajo (B)"/>
    <n v="10"/>
    <s v="Leve (L)"/>
    <n v="10"/>
    <s v="IV"/>
    <x v="1"/>
    <s v="Todos los trabajadores"/>
    <s v="Golpes, traumas, laceraciones, punciones"/>
    <s v="SI "/>
    <m/>
    <s v="x"/>
    <s v="x"/>
    <s v="x"/>
    <s v="x"/>
    <m/>
    <s v="N/A"/>
  </r>
  <r>
    <x v="1"/>
    <x v="0"/>
    <x v="13"/>
    <s v="x"/>
    <m/>
    <s v="Personal que visita instalaciones de terceros"/>
    <x v="1"/>
    <x v="9"/>
    <s v="Exposición a electricidad estática por manipulación de equipos eléctricos (PC, impresora, cargadores, monitor, proyector, entre otros)"/>
    <s v="Descargas eléctricas, dolor de cabeza, quemaduras, shock, golpes, heridas, contusiones."/>
    <s v="N/A"/>
    <s v="N/A"/>
    <s v="Cronograma de Mantenimiento de Equipos gestionado por Gestión de sistemas"/>
    <s v="N/A"/>
    <s v="N/A"/>
    <n v="1"/>
    <s v="Bajo (B)"/>
    <n v="2"/>
    <s v="Ocasional (EO)"/>
    <n v="2"/>
    <s v="Bajo (B)"/>
    <n v="25"/>
    <s v="Grave (G)"/>
    <n v="50"/>
    <s v="III"/>
    <x v="2"/>
    <s v="Todos los trabajadores"/>
    <s v="Descargas eléctricas, dolor de cabeza, quemaduras, shock, golpes, heridas, contusiones."/>
    <s v="SI "/>
    <m/>
    <s v="x"/>
    <s v="x"/>
    <s v="x"/>
    <s v="x"/>
    <m/>
    <s v="N/A"/>
  </r>
  <r>
    <x v="1"/>
    <x v="0"/>
    <x v="13"/>
    <s v="x"/>
    <m/>
    <s v="Personal que visita instalaciones de terceros"/>
    <x v="1"/>
    <x v="9"/>
    <s v="Exposición a energía eléctrica por manipulación de equipos eléctricos (PC, impresora, cargadores, monitor, proyector, entre otros)"/>
    <s v="Descargas eléctricas, dolor de cabeza, quemaduras, shock, golpes, heridas, contusiones."/>
    <s v="N/A"/>
    <s v="N/A"/>
    <s v="Cronograma de Mantenimiento de Equipos gestionado por Gestión de sistemas"/>
    <s v="N/A"/>
    <s v="N/A"/>
    <n v="1"/>
    <s v="Bajo (B)"/>
    <n v="2"/>
    <s v="Ocasional (EO)"/>
    <n v="2"/>
    <s v="Bajo (B)"/>
    <n v="60"/>
    <s v="Muy grave (MG)"/>
    <n v="120"/>
    <s v="III"/>
    <x v="2"/>
    <s v="Todos los trabajadores"/>
    <s v="Descargas eléctricas, dolor de cabeza, quemaduras, shock, golpes, heridas, contusiones."/>
    <s v="SI "/>
    <m/>
    <s v="x"/>
    <s v="x"/>
    <s v="x"/>
    <s v="x"/>
    <m/>
    <s v="N/A"/>
  </r>
  <r>
    <x v="1"/>
    <x v="2"/>
    <x v="14"/>
    <m/>
    <m/>
    <s v="Contratista de servicios de jardinería"/>
    <x v="1"/>
    <x v="1"/>
    <s v="Caida a cuerpos de agua, inmersion. Inspeccion de las instlaciones."/>
    <s v="Golpes, descargas electricas, heridas"/>
    <m/>
    <m/>
    <m/>
    <s v="Suspensión de las actividades ante cambios en el estado del tiempo, presencia de tormentas en las inmediaciones del vivero.Sistema de comunicación, Plan de emergencia. Normas de seguridad para trabajo en áreas o bandas rivereñas.  Actividad en compañia de vigilante"/>
    <s v="Suministro de botas pantaneras, guantes. Impermeables, gafas de seguridad_x000a_Uso de chalecos salvavidas."/>
    <n v="1"/>
    <s v="Bajo (B)"/>
    <n v="2"/>
    <s v="Ocasional (EO)"/>
    <n v="2"/>
    <s v="Bajo (B)"/>
    <n v="60"/>
    <s v="Muy grave (MG)"/>
    <n v="120"/>
    <s v="III"/>
    <x v="2"/>
    <n v="2"/>
    <s v="Golpes, descargas electricas, heridas"/>
    <m/>
    <m/>
    <m/>
    <m/>
    <s v="x"/>
    <m/>
    <m/>
    <m/>
  </r>
  <r>
    <x v="1"/>
    <x v="2"/>
    <x v="14"/>
    <m/>
    <m/>
    <s v="Contratista de servicios de jardinería"/>
    <x v="2"/>
    <x v="3"/>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1"/>
    <s v="Bajo (B)"/>
    <n v="2"/>
    <s v="Ocasional (EO)"/>
    <n v="2"/>
    <s v="Bajo (B)"/>
    <n v="25"/>
    <s v="Grave (G)"/>
    <n v="50"/>
    <s v="III"/>
    <x v="2"/>
    <n v="2"/>
    <s v="Golpes, descargas electricas, heridas"/>
    <m/>
    <m/>
    <m/>
    <m/>
    <s v="x"/>
    <m/>
    <m/>
    <m/>
  </r>
  <r>
    <x v="1"/>
    <x v="2"/>
    <x v="14"/>
    <m/>
    <m/>
    <s v="Contratista de servicios de jardinería"/>
    <x v="2"/>
    <x v="23"/>
    <s v="Colapso de parte del suelo, por acumulacion de agua de lluvias. Nivel freatico, cercania con cuerpos de agua"/>
    <s v="Golpes, heridas, atrapamiento muerte"/>
    <m/>
    <m/>
    <s v="Muro de contencion de ladera del canal. Nivelacion del terreno."/>
    <s v="Plan de emergencia. Suspensión de las actividades en el area durante lluvias y posteriormente"/>
    <s v="Bota de seguridad, casco"/>
    <n v="1"/>
    <s v="Bajo (B)"/>
    <n v="1"/>
    <s v="Esporádica (EE)"/>
    <n v="1"/>
    <s v="Bajo (B)"/>
    <n v="60"/>
    <s v="Muy grave (MG)"/>
    <n v="60"/>
    <s v="III"/>
    <x v="2"/>
    <n v="2"/>
    <s v="Golpes, heridas, atrapamiento muerte"/>
    <m/>
    <m/>
    <m/>
    <m/>
    <s v="x"/>
    <m/>
    <m/>
    <m/>
  </r>
  <r>
    <x v="1"/>
    <x v="2"/>
    <x v="14"/>
    <s v="x"/>
    <m/>
    <s v="Contratista de servicios de jardinería"/>
    <x v="5"/>
    <x v="21"/>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1"/>
    <s v="Bajo (B)"/>
    <n v="3"/>
    <s v="Frecuente (EF)"/>
    <n v="3"/>
    <s v="Bajo (B)"/>
    <n v="25"/>
    <s v="Grave (G)"/>
    <n v="75"/>
    <s v="III"/>
    <x v="2"/>
    <n v="2"/>
    <s v="Fatiga, estrés"/>
    <m/>
    <m/>
    <m/>
    <m/>
    <s v="x"/>
    <m/>
    <m/>
    <s v="N/A"/>
  </r>
  <r>
    <x v="1"/>
    <x v="2"/>
    <x v="14"/>
    <s v="x"/>
    <m/>
    <s v="Contratista de servicios de jardinería"/>
    <x v="5"/>
    <x v="22"/>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1"/>
    <s v="Bajo (B)"/>
    <n v="3"/>
    <s v="Frecuente (EF)"/>
    <n v="3"/>
    <s v="Bajo (B)"/>
    <n v="25"/>
    <s v="Grave (G)"/>
    <n v="75"/>
    <s v="III"/>
    <x v="2"/>
    <n v="2"/>
    <s v="Alteraciones de la piel, deshidratación, alteración en algunos tejidos blandos (ojos). Fatiga, estrés, cambios neurológico, resfriados."/>
    <m/>
    <m/>
    <m/>
    <m/>
    <s v="x"/>
    <m/>
    <m/>
    <s v="N/A"/>
  </r>
  <r>
    <x v="1"/>
    <x v="2"/>
    <x v="14"/>
    <s v="x"/>
    <m/>
    <s v="Contratista de servicios de jardinería"/>
    <x v="1"/>
    <x v="1"/>
    <s v="Superficies de trabajo (irregulares, deslizantes, con diferencia del nivel), condiciones de orden y aseo"/>
    <s v="Caídas al mismo nivel, golpes, traumas, laceraciones."/>
    <s v="N/A"/>
    <s v="N/A"/>
    <m/>
    <s v="Limpieza de areas de transito"/>
    <s v="botas de seguridad, guantes y gafas de seguridad. Impermeables._x000a_"/>
    <n v="1"/>
    <s v="Bajo (B)"/>
    <n v="2"/>
    <s v="Ocasional (EO)"/>
    <n v="2"/>
    <s v="Bajo (B)"/>
    <n v="25"/>
    <s v="Grave (G)"/>
    <n v="50"/>
    <s v="III"/>
    <x v="2"/>
    <n v="2"/>
    <s v="Caídas al mismo nivel, golpes, traumas, laceraciones."/>
    <m/>
    <m/>
    <m/>
    <m/>
    <s v="x"/>
    <m/>
    <m/>
    <s v="N/A"/>
  </r>
  <r>
    <x v="1"/>
    <x v="2"/>
    <x v="14"/>
    <s v="x"/>
    <m/>
    <s v="Contratista de servicios de jardinería"/>
    <x v="6"/>
    <x v="12"/>
    <s v="Exposición o manipulación de productos químicos"/>
    <s v="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calzado de seguridad."/>
    <n v="1"/>
    <s v="Bajo (B)"/>
    <n v="2"/>
    <s v="Ocasional (EO)"/>
    <n v="2"/>
    <s v="Bajo (B)"/>
    <n v="60"/>
    <s v="Muy grave (MG)"/>
    <n v="120"/>
    <s v="III"/>
    <x v="2"/>
    <n v="2"/>
    <s v="quemaduras, intoxicación, afectaciones respiratorias, dermatitis, alergias."/>
    <m/>
    <m/>
    <m/>
    <m/>
    <s v="x"/>
    <m/>
    <m/>
    <s v="N/A"/>
  </r>
  <r>
    <x v="1"/>
    <x v="2"/>
    <x v="14"/>
    <s v="x"/>
    <m/>
    <s v="Contratista de servicios de jardinería"/>
    <x v="1"/>
    <x v="9"/>
    <s v="Exposición a energía eléctrica por manipulación de equipos, herramientas eléctricos, interruptores, extensiones electricas, conexión y desconexion de equipos"/>
    <s v="Descargas eléctricas, dolor de cabeza, quemaduras, shock, golpes, heridas, contusiones."/>
    <s v="N/A"/>
    <s v="N/A"/>
    <s v="Cronograma de Mantenimiento de Equipos gestionado por Gestión de sistemas"/>
    <s v="N/A"/>
    <s v="N/A"/>
    <n v="1"/>
    <s v="Bajo (B)"/>
    <n v="2"/>
    <s v="Ocasional (EO)"/>
    <n v="2"/>
    <s v="Bajo (B)"/>
    <n v="60"/>
    <s v="Muy grave (MG)"/>
    <n v="120"/>
    <s v="III"/>
    <x v="2"/>
    <n v="2"/>
    <s v="Descargas eléctricas, dolor de cabeza, quemaduras, shock, golpes, heridas, contusiones."/>
    <m/>
    <m/>
    <m/>
    <m/>
    <s v="x"/>
    <m/>
    <m/>
    <s v="N/A"/>
  </r>
  <r>
    <x v="1"/>
    <x v="2"/>
    <x v="14"/>
    <s v="x"/>
    <m/>
    <s v="Contratista de servicios de jardinería"/>
    <x v="0"/>
    <x v="24"/>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b v="0"/>
    <n v="1"/>
    <s v="Esporádica (EE)"/>
    <n v="0"/>
    <s v="Bajo (B)"/>
    <n v="24"/>
    <b v="0"/>
    <n v="0"/>
    <s v="IV"/>
    <x v="1"/>
    <n v="2"/>
    <s v="Enfermedades gastrointestinales, Intoxicaciones, reacciones alérgicas, muerte"/>
    <m/>
    <m/>
    <m/>
    <m/>
    <s v="x"/>
    <m/>
    <m/>
    <m/>
  </r>
  <r>
    <x v="1"/>
    <x v="2"/>
    <x v="14"/>
    <s v="x"/>
    <m/>
    <s v="Contratista de servicios de jardinería"/>
    <x v="0"/>
    <x v="15"/>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s v="Suministro de mascarilla, guantes, gafas de seguridad._x000a_Suministro de calzado de seguridad "/>
    <n v="1"/>
    <s v="Bajo (B)"/>
    <n v="2"/>
    <s v="Ocasional (EO)"/>
    <n v="2"/>
    <s v="Bajo (B)"/>
    <n v="25"/>
    <s v="Grave (G)"/>
    <n v="50"/>
    <s v="III"/>
    <x v="2"/>
    <n v="2"/>
    <s v="Zoonosis, Enfermedades infecciosas, gastrointestinales, tóxicas y reacciones alérgicas. "/>
    <m/>
    <m/>
    <m/>
    <m/>
    <s v="x"/>
    <m/>
    <m/>
    <s v="N/A"/>
  </r>
  <r>
    <x v="1"/>
    <x v="2"/>
    <x v="14"/>
    <s v="x"/>
    <m/>
    <s v="Contratista de servicios de jardinería"/>
    <x v="0"/>
    <x v="1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guantes, calzado de seguridad, gafas de seguridad al personal masculino de servicios generales."/>
    <m/>
    <b v="0"/>
    <n v="3"/>
    <s v="Frecuente (EF)"/>
    <n v="0"/>
    <s v="Bajo (B)"/>
    <n v="60"/>
    <s v="Muy grave (MG)"/>
    <n v="0"/>
    <s v="IV"/>
    <x v="1"/>
    <n v="2"/>
    <s v="Golpes, traumas, heridas, infecciones, intoxicación, Mordeduras, picaduras, punciones, reacciones alérgicas, muerte"/>
    <m/>
    <m/>
    <m/>
    <m/>
    <s v="x"/>
    <m/>
    <m/>
    <s v="N/A"/>
  </r>
  <r>
    <x v="1"/>
    <x v="2"/>
    <x v="14"/>
    <s v="x"/>
    <m/>
    <s v="Contratista de servicios de jardinería"/>
    <x v="1"/>
    <x v="8"/>
    <s v="Manejo de herramientas manuales. uso de herramientas de manuales y eléctricas."/>
    <s v="Golpes, traumas, laceraciones, punciones"/>
    <s v="N/A"/>
    <s v="N/A"/>
    <s v="N/A"/>
    <s v="Programa para el manejo del riesgo mecánico_x000a_Programa para el manejo del riesgo eléctrico"/>
    <s v="Suministro de botas de seguridad, gafas de seguridad y guantes tipo ingeniero, pechera, polainas"/>
    <n v="1"/>
    <s v="Bajo (B)"/>
    <n v="2"/>
    <s v="Ocasional (EO)"/>
    <n v="2"/>
    <s v="Bajo (B)"/>
    <n v="60"/>
    <s v="Muy grave (MG)"/>
    <n v="120"/>
    <s v="III"/>
    <x v="2"/>
    <n v="2"/>
    <s v="Golpes, traumas, laceraciones, punciones"/>
    <m/>
    <m/>
    <m/>
    <m/>
    <s v="x"/>
    <m/>
    <m/>
    <s v="N/A"/>
  </r>
  <r>
    <x v="1"/>
    <x v="2"/>
    <x v="15"/>
    <s v="x"/>
    <m/>
    <s v="Personal contratista que presta servicios de vigilancia"/>
    <x v="1"/>
    <x v="16"/>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1"/>
    <s v="Bajo (B)"/>
    <n v="2"/>
    <s v="Ocasional (EO)"/>
    <n v="2"/>
    <s v="Bajo (B)"/>
    <n v="25"/>
    <s v="Grave (G)"/>
    <n v="50"/>
    <s v="III"/>
    <x v="2"/>
    <n v="2"/>
    <s v="Heridas, golpes, muerte, fatiga, estrés, disminución de la destreza y precisión. Contagio por virus. Estados de ansiedad y/o depresión y trastornos del aparato digestivo."/>
    <m/>
    <m/>
    <m/>
    <m/>
    <s v="x"/>
    <m/>
    <m/>
    <s v="N/A"/>
  </r>
  <r>
    <x v="1"/>
    <x v="2"/>
    <x v="16"/>
    <s v="x"/>
    <m/>
    <s v="Personal contratista que presta servicios de vigilancia"/>
    <x v="3"/>
    <x v="4"/>
    <s v="Postura prolongada de pie"/>
    <s v="Desordenes de trauma acumulativo, lesiones del sistema músculo esquelético, Tendinitis, síndrome del túnel carpiano (STC)"/>
    <s v="N/A"/>
    <s v="N/A"/>
    <s v="N/A"/>
    <s v="Programa para el manejo de riesgo musculoesquelético._x000a_Pausas Activas."/>
    <s v="N/A"/>
    <n v="1"/>
    <s v="Bajo (B)"/>
    <n v="3"/>
    <s v="Frecuente (EF)"/>
    <n v="3"/>
    <s v="Bajo (B)"/>
    <n v="10"/>
    <s v="Leve (L)"/>
    <n v="30"/>
    <s v="IV"/>
    <x v="1"/>
    <n v="2"/>
    <s v="Desordenes de trauma acumulativo, lesiones del sistema músculo esquelético, Tendinitis, síndrome del túnel carpiano (STC)"/>
    <m/>
    <m/>
    <m/>
    <m/>
    <s v="x"/>
    <m/>
    <m/>
    <s v="N/A"/>
  </r>
  <r>
    <x v="1"/>
    <x v="2"/>
    <x v="17"/>
    <s v="x"/>
    <m/>
    <s v="Personal contratista que presta servicios de vigilancia"/>
    <x v="1"/>
    <x v="17"/>
    <s v="Tenencia y porte de armas de fuego"/>
    <s v="Traumas, heridas, muerte"/>
    <s v="N/A"/>
    <s v="N/A"/>
    <s v="N/A"/>
    <s v="Celebración de contrato con empresa de vigilancia legalmente constituida.certificado de aptitud psicofísica para la tenencia y porte de armas de fuego."/>
    <s v="N/A"/>
    <n v="1"/>
    <s v="Bajo (B)"/>
    <n v="1"/>
    <s v="Esporádica (EE)"/>
    <n v="1"/>
    <s v="Bajo (B)"/>
    <n v="100"/>
    <s v="Mortal o catastrófico (M)"/>
    <n v="100"/>
    <s v="III"/>
    <x v="2"/>
    <n v="2"/>
    <s v="Traumas, heridas, muerte"/>
    <m/>
    <m/>
    <m/>
    <m/>
    <s v="x"/>
    <m/>
    <m/>
    <m/>
  </r>
  <r>
    <x v="1"/>
    <x v="2"/>
    <x v="15"/>
    <s v="x"/>
    <m/>
    <s v="Personal contratista que presta servicios de vigilancia"/>
    <x v="1"/>
    <x v="1"/>
    <s v="Deficientes condiciones de orden y aseo, distribucion de las areas."/>
    <s v="Caídas al mismo nivel, caídas a diferente nivel, contusiones, golpes, fracturas"/>
    <s v="N/A"/>
    <s v="N/A"/>
    <s v="N/A"/>
    <s v="Mantenimiento de las condiciones de orden y aseo en los puestos de trabajo"/>
    <s v="N/A"/>
    <n v="1"/>
    <s v="Bajo (B)"/>
    <n v="2"/>
    <s v="Ocasional (EO)"/>
    <n v="2"/>
    <s v="Bajo (B)"/>
    <n v="60"/>
    <s v="Muy grave (MG)"/>
    <n v="120"/>
    <s v="III"/>
    <x v="2"/>
    <n v="2"/>
    <s v="Caídas al mismo nivel, caídas a diferente nivel, contusiones, golpes, fracturas"/>
    <m/>
    <m/>
    <m/>
    <m/>
    <s v="x"/>
    <m/>
    <m/>
    <s v="Se designa area en la porteria de la casa 2 para ubicar al canino."/>
  </r>
  <r>
    <x v="1"/>
    <x v="2"/>
    <x v="15"/>
    <s v="x"/>
    <m/>
    <s v="Personal contratista que presta servicios de vigilancia"/>
    <x v="0"/>
    <x v="24"/>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b v="0"/>
    <n v="1"/>
    <s v="Esporádica (EE)"/>
    <n v="0"/>
    <s v="Bajo (B)"/>
    <n v="24"/>
    <b v="0"/>
    <n v="0"/>
    <s v="IV"/>
    <x v="1"/>
    <n v="2"/>
    <s v="Enfermedades gastrointestinales, Intoxicaciones, reacciones alérgicas, muerte"/>
    <m/>
    <m/>
    <m/>
    <m/>
    <s v="x"/>
    <m/>
    <m/>
    <m/>
  </r>
  <r>
    <x v="1"/>
    <x v="2"/>
    <x v="15"/>
    <s v="x"/>
    <m/>
    <s v="Personal contratista que presta servicios de vigilancia"/>
    <x v="2"/>
    <x v="3"/>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1"/>
    <s v="Bajo (B)"/>
    <n v="2"/>
    <s v="Ocasional (EO)"/>
    <n v="2"/>
    <s v="Bajo (B)"/>
    <n v="25"/>
    <s v="Grave (G)"/>
    <n v="50"/>
    <s v="III"/>
    <x v="2"/>
    <n v="2"/>
    <s v="Golpes, descargas electricas, heridas"/>
    <m/>
    <m/>
    <m/>
    <m/>
    <s v="x"/>
    <m/>
    <m/>
    <m/>
  </r>
  <r>
    <x v="1"/>
    <x v="2"/>
    <x v="15"/>
    <s v="x"/>
    <m/>
    <s v="Personal contratista que presta servicios de vigilancia"/>
    <x v="0"/>
    <x v="15"/>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s v="Suministro de mascarilla, guantes, gafas de seguridad._x000a_Suministro de calzado de seguridad "/>
    <n v="1"/>
    <s v="Bajo (B)"/>
    <n v="2"/>
    <s v="Ocasional (EO)"/>
    <n v="2"/>
    <s v="Bajo (B)"/>
    <n v="25"/>
    <s v="Grave (G)"/>
    <n v="50"/>
    <s v="III"/>
    <x v="2"/>
    <n v="2"/>
    <s v="Zoonosis, Enfermedades infecciosas, gastrointestinales, tóxicas y reacciones alérgicas. "/>
    <m/>
    <m/>
    <m/>
    <m/>
    <s v="x"/>
    <m/>
    <m/>
    <s v="N/A"/>
  </r>
  <r>
    <x v="1"/>
    <x v="2"/>
    <x v="15"/>
    <s v="x"/>
    <m/>
    <s v="Personal contratista que presta servicios de vigilancia"/>
    <x v="0"/>
    <x v="1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_x000a_Suministro de calzado de seguridad "/>
    <m/>
    <b v="0"/>
    <n v="3"/>
    <s v="Frecuente (EF)"/>
    <n v="0"/>
    <s v="Bajo (B)"/>
    <n v="60"/>
    <s v="Muy grave (MG)"/>
    <n v="0"/>
    <s v="IV"/>
    <x v="1"/>
    <n v="2"/>
    <s v="Golpes, traumas, heridas, infecciones, intoxicación, Mordeduras, picaduras, punciones, reacciones alérgicas, muerte"/>
    <m/>
    <m/>
    <m/>
    <m/>
    <s v="x"/>
    <m/>
    <m/>
    <s v="N/A"/>
  </r>
  <r>
    <x v="1"/>
    <x v="2"/>
    <x v="15"/>
    <s v="x"/>
    <m/>
    <s v="Personal contratista que presta servicios de vigilancia"/>
    <x v="5"/>
    <x v="21"/>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1"/>
    <s v="Bajo (B)"/>
    <n v="3"/>
    <s v="Frecuente (EF)"/>
    <n v="3"/>
    <s v="Bajo (B)"/>
    <n v="25"/>
    <s v="Grave (G)"/>
    <n v="75"/>
    <s v="III"/>
    <x v="2"/>
    <n v="2"/>
    <s v="Fatiga, estrés"/>
    <m/>
    <m/>
    <m/>
    <m/>
    <s v="x"/>
    <m/>
    <m/>
    <s v="N/A"/>
  </r>
  <r>
    <x v="1"/>
    <x v="2"/>
    <x v="15"/>
    <s v="x"/>
    <m/>
    <s v="Personal contratista que presta servicios de vigilancia"/>
    <x v="5"/>
    <x v="22"/>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1"/>
    <s v="Bajo (B)"/>
    <n v="3"/>
    <s v="Frecuente (EF)"/>
    <n v="3"/>
    <s v="Bajo (B)"/>
    <n v="25"/>
    <s v="Grave (G)"/>
    <n v="75"/>
    <s v="III"/>
    <x v="2"/>
    <n v="2"/>
    <s v="Alteraciones de la piel, deshidratación, alteración en algunos tejidos blandos (ojos). Fatiga, estrés, cambios neurológico, resfriados."/>
    <m/>
    <m/>
    <m/>
    <m/>
    <s v="x"/>
    <m/>
    <m/>
    <s v="N/A"/>
  </r>
  <r>
    <x v="1"/>
    <x v="0"/>
    <x v="13"/>
    <s v="x"/>
    <m/>
    <s v="Personal que visita instalaciones de terceros"/>
    <x v="0"/>
    <x v="25"/>
    <s v="Contacto directo/ contacto indirecto con residuos sólidos, basuras, vertimientos, aguas estancadas, fangos, fluidos, secreciones, partes en descomposición."/>
    <s v="Cortes, traumas, heridas, infección,  mordeduras, picaduras"/>
    <s v="N/A"/>
    <s v="N/A"/>
    <s v="N/A"/>
    <s v="Programa para el manejo del riesgo biológico "/>
    <s v="Suministro de gafas de seguridad, mascarilla, guantes, calzado de seguridad"/>
    <n v="1"/>
    <s v="Bajo (B)"/>
    <n v="2"/>
    <s v="Ocasional (EO)"/>
    <n v="2"/>
    <s v="Bajo (B)"/>
    <n v="60"/>
    <s v="Muy grave (MG)"/>
    <n v="120"/>
    <s v="III"/>
    <x v="2"/>
    <s v="Todos los trabajadores"/>
    <s v="Cortes, traumas, heridas, infección,  mordeduras, picaduras"/>
    <s v="SI "/>
    <m/>
    <s v="x"/>
    <s v="x"/>
    <s v="x"/>
    <s v="x"/>
    <m/>
    <s v="N/A"/>
  </r>
  <r>
    <x v="1"/>
    <x v="0"/>
    <x v="13"/>
    <s v="x"/>
    <m/>
    <s v="Personal que visita instalaciones de terceros"/>
    <x v="0"/>
    <x v="10"/>
    <s v="Contacto directo o indirecto con seres vivos (roedores, serpientes, caballos, reptiles, osos, etc.) por medio de mordedura, picadura, rasgadura y en general ataque de animales "/>
    <s v="Golpes, traumas, heridas, infecciones, intoxicación, Mordeduras, picaduras, punciones, reacciones alérgicas, muerte"/>
    <s v="N/A"/>
    <s v="N/A"/>
    <s v="N/A"/>
    <s v="Diseño e implementación de programa de Vigilancia para el riesgo Biológico. 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
    <s v="Suministro de guantes, calzado de seguridad, gafas de seguridad "/>
    <n v="2"/>
    <s v="Medio (M)"/>
    <n v="2"/>
    <s v="Ocasional (EO)"/>
    <n v="4"/>
    <s v="Bajo (B)"/>
    <n v="60"/>
    <s v="Muy grave (MG)"/>
    <n v="240"/>
    <s v="II"/>
    <x v="0"/>
    <s v="Todos los trabajadores"/>
    <s v="Golpes, traumas, heridas, infecciones, intoxicación, Mordeduras, picaduras, punciones, reacciones alérgicas, muerte"/>
    <s v="SI "/>
    <m/>
    <s v="x"/>
    <s v="x"/>
    <s v="x"/>
    <s v="x"/>
    <m/>
    <s v="NORMAS DE SEGURIDAD PARA EL DESARROLLO DE LAS ACTIVIDADES DEL GRUPO CRIA"/>
  </r>
  <r>
    <x v="1"/>
    <x v="0"/>
    <x v="13"/>
    <s v="x"/>
    <m/>
    <s v="Personal que visita instalaciones de terceros"/>
    <x v="0"/>
    <x v="15"/>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l riesgo biológico "/>
    <s v="Suministro de gafas de seguridad, calzado de seguridad, guantes."/>
    <n v="1"/>
    <s v="Bajo (B)"/>
    <n v="2"/>
    <s v="Ocasional (EO)"/>
    <n v="2"/>
    <s v="Bajo (B)"/>
    <n v="60"/>
    <s v="Muy grave (MG)"/>
    <n v="120"/>
    <s v="III"/>
    <x v="2"/>
    <s v="Todos los trabajadores"/>
    <s v="Zoonosis, Enfermedades infecciosas, gastrointestinales, tóxicas y reacciones alérgicas. "/>
    <s v="SI "/>
    <m/>
    <s v="x"/>
    <s v="x"/>
    <s v="x"/>
    <s v="x"/>
    <m/>
    <s v="N/A"/>
  </r>
  <r>
    <x v="1"/>
    <x v="0"/>
    <x v="13"/>
    <s v="x"/>
    <m/>
    <s v="Personal que visita instalaciones de terceros"/>
    <x v="6"/>
    <x v="12"/>
    <s v="Exposición o manipulación de combustibles, sustancias químicas, sustancias tóxicas."/>
    <s v="Incendios, quemaduras, intoxicación, afectaciones respiratorias, dermatitis, alergias."/>
    <s v="N/A"/>
    <s v="N/A"/>
    <s v="N/A"/>
    <s v="Capacitación de Brigadas de emergencias. capacitaciones_x000a_Programa de manejo seguro de productos químicos"/>
    <s v="Suministro de mascarilla, guantes, gafas de seguridad, calzado de seguridad."/>
    <n v="1"/>
    <s v="Bajo (B)"/>
    <n v="2"/>
    <s v="Ocasional (EO)"/>
    <n v="2"/>
    <s v="Bajo (B)"/>
    <n v="60"/>
    <s v="Muy grave (MG)"/>
    <n v="120"/>
    <s v="III"/>
    <x v="2"/>
    <s v="Todos los trabajadores"/>
    <s v="Incendios, quemaduras, intoxicación, afectaciones respiratorias, dermatitis, alergias."/>
    <s v="SI "/>
    <m/>
    <s v="x"/>
    <s v="x"/>
    <s v="x"/>
    <s v="x"/>
    <m/>
    <s v="N/A"/>
  </r>
  <r>
    <x v="1"/>
    <x v="0"/>
    <x v="13"/>
    <s v="x"/>
    <m/>
    <s v="Personal que visita instalaciones de terceros"/>
    <x v="1"/>
    <x v="26"/>
    <s v="Uso de herramientas de manuales y eléctricas para el desarrollo de las actividades en campo"/>
    <s v="Golpes, traumas, laceraciones, punciones"/>
    <s v="N/A"/>
    <s v="N/A"/>
    <s v="N/A"/>
    <s v="Programa para el manejo del riesgo mecánico_x000a_Programa para el manejo del riesgo eléctrico"/>
    <s v="Suministro de botas de seguridad, gafas de seguridad y guantes tipo ingeniero, pechera, polainas"/>
    <n v="1"/>
    <s v="Bajo (B)"/>
    <n v="2"/>
    <s v="Ocasional (EO)"/>
    <n v="2"/>
    <s v="Bajo (B)"/>
    <n v="60"/>
    <s v="Muy grave (MG)"/>
    <n v="120"/>
    <s v="III"/>
    <x v="2"/>
    <s v="Todos los trabajadores"/>
    <s v="Golpes, traumas, laceraciones, punciones"/>
    <s v="SI "/>
    <m/>
    <s v="x"/>
    <s v="x"/>
    <s v="x"/>
    <s v="x"/>
    <m/>
    <s v="N/A"/>
  </r>
  <r>
    <x v="1"/>
    <x v="0"/>
    <x v="13"/>
    <s v="x"/>
    <m/>
    <s v="Personal que visita instalaciones de terceros"/>
    <x v="1"/>
    <x v="14"/>
    <s v="Acceso y desarrollo de trabajo en alturas dependiendo de las actividades a realizar"/>
    <s v="Caídas a diferente nivel, golpes, traumas, laceraciones."/>
    <s v="N/A"/>
    <s v="N/A"/>
    <s v="N/A"/>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2"/>
    <s v="Medio (M)"/>
    <n v="1"/>
    <s v="Esporádica (EE)"/>
    <n v="2"/>
    <s v="Bajo (B)"/>
    <n v="100"/>
    <s v="Mortal o catastrófico (M)"/>
    <n v="200"/>
    <s v="II"/>
    <x v="0"/>
    <s v="Todos los trabajadores"/>
    <s v="Caídas a diferente nivel, golpes, traumas, laceraciones."/>
    <s v="SI "/>
    <m/>
    <s v="x"/>
    <s v="x"/>
    <s v="x"/>
    <m/>
    <m/>
    <s v="Actividades de alturas restringidas. "/>
  </r>
  <r>
    <x v="1"/>
    <x v="0"/>
    <x v="13"/>
    <s v="x"/>
    <m/>
    <s v="Personal que visita instalaciones de terceros"/>
    <x v="1"/>
    <x v="1"/>
    <s v="Pisos, condiciones del terreno. Irregularidades del terreno y superficie, superficies deslizante, húmeda, arenosa."/>
    <s v="caídas al mismo nivel, golpes, heridas fracturas"/>
    <s v="N/A"/>
    <s v="N/A"/>
    <s v="N/A"/>
    <s v="Intervencion de verificacion del entorno de trabajo. Capacitaciones sobre autocuidado"/>
    <s v="Suministro de guantes antideslizantes y botas pantaneras."/>
    <n v="1"/>
    <s v="Bajo (B)"/>
    <n v="2"/>
    <s v="Ocasional (EO)"/>
    <n v="2"/>
    <s v="Bajo (B)"/>
    <n v="25"/>
    <s v="Grave (G)"/>
    <n v="50"/>
    <s v="III"/>
    <x v="2"/>
    <s v="Todos los trabajadores"/>
    <s v="caídas al mismo nivel, golpes, heridas fracturas"/>
    <s v="SI "/>
    <m/>
    <s v="x"/>
    <s v="x"/>
    <s v="x"/>
    <s v="x"/>
    <m/>
    <s v="Verificacion del entorno  e inspecciones"/>
  </r>
  <r>
    <x v="1"/>
    <x v="0"/>
    <x v="13"/>
    <s v="x"/>
    <m/>
    <s v="Personal que visita instalaciones de terceros"/>
    <x v="3"/>
    <x v="27"/>
    <s v="Manipulación de cargas (animales, equipos, materiales)"/>
    <s v="Desordenes de trauma acumulativo, lesiones del sistema músculo esquelético."/>
    <s v="N/A"/>
    <s v="N/A"/>
    <s v="N/A"/>
    <s v="Programa para el manejo del riesgo musco esquelético"/>
    <m/>
    <n v="1"/>
    <s v="Bajo (B)"/>
    <n v="2"/>
    <s v="Ocasional (EO)"/>
    <n v="2"/>
    <s v="Bajo (B)"/>
    <n v="60"/>
    <s v="Muy grave (MG)"/>
    <n v="120"/>
    <s v="III"/>
    <x v="2"/>
    <s v="Todos los trabajadores"/>
    <s v="Desordenes de trauma acumulativo, lesiones del sistema músculo esquelético."/>
    <s v="SI "/>
    <m/>
    <s v="x"/>
    <s v="x"/>
    <s v="x"/>
    <s v="x"/>
    <m/>
    <s v="N/A"/>
  </r>
  <r>
    <x v="1"/>
    <x v="0"/>
    <x v="13"/>
    <s v="x"/>
    <m/>
    <s v="Personal que visita instalaciones de terceros"/>
    <x v="1"/>
    <x v="28"/>
    <s v="Trabajos realizados en riberas de rios, lagunas y cueerpos de cuerpos de agua, buceo"/>
    <s v="Inmersión. Caída a cuerpos de agua.Ahogamiento, muerte."/>
    <s v="N/A"/>
    <s v="N/A"/>
    <s v="N/A"/>
    <s v="Normas de seguridad para trabajo en áreas o bandas rivereñas"/>
    <s v="Suministro de botas pantaneras, guantes. Impermeables, gafas de seguridad_x000a_Uso de chalecos salvavidas._x000a_Uso de equipos de protección y restricción."/>
    <n v="1"/>
    <s v="Bajo (B)"/>
    <n v="2"/>
    <s v="Ocasional (EO)"/>
    <n v="2"/>
    <s v="Bajo (B)"/>
    <n v="60"/>
    <s v="Muy grave (MG)"/>
    <n v="120"/>
    <s v="III"/>
    <x v="2"/>
    <s v="Todos los trabajadores"/>
    <s v="Inmersión. Caída a cuerpos de agua.Ahogamiento, muerte."/>
    <s v="SI "/>
    <m/>
    <s v="x"/>
    <s v="x"/>
    <s v="x"/>
    <m/>
    <m/>
    <m/>
  </r>
  <r>
    <x v="1"/>
    <x v="0"/>
    <x v="13"/>
    <s v="x"/>
    <m/>
    <s v="Personal que visita instalaciones de terceros"/>
    <x v="1"/>
    <x v="1"/>
    <s v="Desatención de instrucciones de seguridad brindadas por terceros para realizar labores en las instalaciones de los terceros"/>
    <s v="Fracturas, contusiones, laceraciones,  golpes, machucones, muerte."/>
    <s v="N/A"/>
    <s v="N/A"/>
    <s v="N/A"/>
    <s v="Intervencion de verificacion del entorno de trabajo. Capacitaciones sobre autocuidado"/>
    <s v="N/A"/>
    <n v="1"/>
    <s v="Bajo (B)"/>
    <n v="2"/>
    <s v="Ocasional (EO)"/>
    <n v="2"/>
    <s v="Bajo (B)"/>
    <n v="25"/>
    <s v="Grave (G)"/>
    <n v="50"/>
    <s v="III"/>
    <x v="2"/>
    <s v="Todos los trabajadores"/>
    <s v="Fracturas, contusiones, laceraciones,  golpes, machucones, muerte."/>
    <s v="SI "/>
    <m/>
    <s v="x"/>
    <s v="x"/>
    <s v="x"/>
    <s v="x"/>
    <m/>
    <s v="N/A"/>
  </r>
  <r>
    <x v="1"/>
    <x v="0"/>
    <x v="13"/>
    <s v="x"/>
    <m/>
    <s v="Personal que visita instalaciones de terceros"/>
    <x v="0"/>
    <x v="29"/>
    <s v="Contacto directo / contacto indirecto con residuos hospitalarios."/>
    <s v="intoxicaciones, alteración del sistema nervioso, enfermedades infecto-contagiosas"/>
    <s v="N/A"/>
    <s v="N/A"/>
    <s v="N/A"/>
    <s v="Programa para el manejo del riesgo biológico."/>
    <s v="Suministro de gafas de seguridad, mascarilla, guantes."/>
    <n v="1"/>
    <s v="Bajo (B)"/>
    <n v="2"/>
    <s v="Ocasional (EO)"/>
    <n v="2"/>
    <s v="Bajo (B)"/>
    <n v="60"/>
    <s v="Muy grave (MG)"/>
    <n v="120"/>
    <s v="III"/>
    <x v="2"/>
    <s v="Todos los trabajadores"/>
    <s v="intoxicaciones, alteración del sistema nervioso, enfermedades infecto-contagiosas"/>
    <s v="SI "/>
    <m/>
    <s v="x"/>
    <s v="x"/>
    <s v="x"/>
    <s v="x"/>
    <m/>
    <s v="N/A"/>
  </r>
  <r>
    <x v="1"/>
    <x v="0"/>
    <x v="13"/>
    <s v="x"/>
    <m/>
    <s v="Personal que visita instalaciones de terceros"/>
    <x v="5"/>
    <x v="30"/>
    <s v="Fuentes de sonido de alta intensidad en las áreas a inspeccionar"/>
    <s v="Pérdida auditiva inducida por ruido"/>
    <s v="N/A"/>
    <s v="N/A"/>
    <s v="N/A"/>
    <s v="Exámenes médico ocupacionales periódicos."/>
    <s v="Suministro de protección auditiva"/>
    <n v="1"/>
    <s v="Bajo (B)"/>
    <n v="1"/>
    <s v="Esporádica (EE)"/>
    <n v="1"/>
    <s v="Bajo (B)"/>
    <n v="25"/>
    <s v="Grave (G)"/>
    <n v="25"/>
    <s v="IV"/>
    <x v="1"/>
    <s v="Todos los trabajadores"/>
    <s v="Pérdida auditiva inducida por ruido"/>
    <s v="SI "/>
    <m/>
    <s v="x"/>
    <s v="x"/>
    <s v="x"/>
    <s v="x"/>
    <m/>
    <s v="N/A"/>
  </r>
  <r>
    <x v="1"/>
    <x v="0"/>
    <x v="13"/>
    <s v="x"/>
    <m/>
    <s v="Personal que visita instalaciones de terceros"/>
    <x v="1"/>
    <x v="8"/>
    <s v="Atrapamiento. Contacto con superficies abrasivas o filosas. Atrapamiento entre dos cuerpos."/>
    <s v="Heridas, laceraciones, cortes"/>
    <s v="N/A"/>
    <s v="N/A"/>
    <s v="N/A"/>
    <s v="N/A"/>
    <s v="Suministro de Guantes Tipo Ing_x000a_Gafas de seguridad_x000a_Elementos de protección personal"/>
    <n v="1"/>
    <s v="Bajo (B)"/>
    <n v="1"/>
    <s v="Esporádica (EE)"/>
    <n v="1"/>
    <s v="Bajo (B)"/>
    <n v="25"/>
    <s v="Grave (G)"/>
    <n v="25"/>
    <s v="IV"/>
    <x v="1"/>
    <s v="Todos los trabajadores"/>
    <s v="Heridas, laceraciones, cortes"/>
    <s v="SI "/>
    <m/>
    <s v="x"/>
    <s v="x"/>
    <s v="x"/>
    <s v="x"/>
    <m/>
    <s v="Verificacion preoperaciona"/>
  </r>
  <r>
    <x v="1"/>
    <x v="0"/>
    <x v="13"/>
    <s v="x"/>
    <m/>
    <s v="Personal que visita instalaciones de terceros"/>
    <x v="6"/>
    <x v="31"/>
    <s v="Exposición a material particulado"/>
    <s v="intoxicaciones, alteración del sistema nervioso, enfermedades infecto-contagiosas"/>
    <s v="N/A"/>
    <s v="N/A"/>
    <s v="N/A"/>
    <s v="N/A"/>
    <s v="Suministro de mascarilla, gafas de seguridad, guantes tipo ingeniero."/>
    <n v="1"/>
    <s v="Bajo (B)"/>
    <n v="2"/>
    <s v="Ocasional (EO)"/>
    <n v="2"/>
    <s v="Bajo (B)"/>
    <n v="10"/>
    <s v="Leve (L)"/>
    <n v="20"/>
    <s v="IV"/>
    <x v="1"/>
    <s v="Todos los trabajadores"/>
    <s v="intoxicaciones, alteración del sistema nervioso, enfermedades infecto-contagiosas"/>
    <s v="SI "/>
    <m/>
    <s v="x"/>
    <s v="x"/>
    <s v="x"/>
    <s v="x"/>
    <m/>
    <s v="N/A"/>
  </r>
  <r>
    <x v="1"/>
    <x v="0"/>
    <x v="13"/>
    <s v="x"/>
    <m/>
    <s v="Personal que visita instalaciones de terceros"/>
    <x v="5"/>
    <x v="22"/>
    <s v="Exposición a luz solar y altas temperaturas"/>
    <s v="Alteraciones de la piel, deshidratación, alteración en algunos tejidos blandos (ojos). Fatiga, estrés, cambios neurológico, resfriados."/>
    <s v="N/A"/>
    <s v="N/A"/>
    <s v="N/A"/>
    <s v="Mantener hidratación disponible, pausas en la jornada laboral."/>
    <s v="Suministro de gafas para exteriores, gorras con protección en la nuca, camisas mangas largas."/>
    <n v="1"/>
    <s v="Medio (M)"/>
    <n v="2"/>
    <s v="Ocasional (EO)"/>
    <n v="2"/>
    <s v="Bajo (B)"/>
    <n v="25"/>
    <s v="Grave (G)"/>
    <n v="50"/>
    <s v="III"/>
    <x v="2"/>
    <s v="Todos los trabajadores"/>
    <s v="Alteraciones de la piel, deshidratación, alteración en algunos tejidos blandos (ojos). Fatiga, estrés, cambios neurológico, resfriados."/>
    <s v="SI "/>
    <m/>
    <s v="x"/>
    <s v="x"/>
    <s v="x"/>
    <s v="x"/>
    <m/>
    <s v="N/A"/>
  </r>
  <r>
    <x v="1"/>
    <x v="0"/>
    <x v="13"/>
    <s v="x"/>
    <m/>
    <s v="Personal que visita instalaciones de terceros"/>
    <x v="1"/>
    <x v="8"/>
    <s v="Contacto con superficies calientes, inspecciones en áreas de fabricación y calderas, generación de vapor."/>
    <s v="Quemaduras"/>
    <s v="N/A"/>
    <s v="N/A"/>
    <s v="N/A"/>
    <s v="Programa para el manejo del riesgo mecánico"/>
    <s v="Suministro de guantes, gafas de seguridad, uso de camisas mangas largas"/>
    <n v="1"/>
    <s v="Alto (A)"/>
    <n v="2"/>
    <s v="Frecuente (EF)"/>
    <n v="2"/>
    <s v="Alto (A)"/>
    <n v="25"/>
    <s v="Grave (G)"/>
    <n v="50"/>
    <s v="III"/>
    <x v="2"/>
    <s v="Todos los trabajadores"/>
    <s v="Quemaduras"/>
    <s v="SI "/>
    <m/>
    <s v="x"/>
    <s v="x"/>
    <s v="x"/>
    <s v="x"/>
    <m/>
    <s v="N/A"/>
  </r>
  <r>
    <x v="1"/>
    <x v="0"/>
    <x v="18"/>
    <m/>
    <s v="x"/>
    <s v="Todo el personal"/>
    <x v="1"/>
    <x v="1"/>
    <s v="Superficies irregulares, resbalosas"/>
    <s v="Golpes, heridas laceraciones golpes"/>
    <s v="N/A"/>
    <s v="N/A"/>
    <s v="N/A"/>
    <s v="Intervencion de verificacion del entorno de trabajo. Capacitaciones sobre autocuidado_x000a_Efectuar charla de sensibilización antes de cada inicio de actividades deportivas y recreativas._x000a_Uso de instalaciones adecuadas, reconocidas seguras como cajas de compensacion, entre otras que brinden condiciones de seguridad_x000a_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1"/>
    <s v="Alto (A)"/>
    <n v="2"/>
    <s v="Frecuente (EF)"/>
    <n v="2"/>
    <s v="Alto (A)"/>
    <n v="25"/>
    <s v="Grave (G)"/>
    <n v="50"/>
    <s v="III"/>
    <x v="2"/>
    <s v="Todos los trabajadores"/>
    <s v="Superficies irregulares, resbalosas"/>
    <s v="SI "/>
    <m/>
    <s v="x"/>
    <s v="x"/>
    <s v="x"/>
    <s v="x"/>
    <m/>
    <s v="N/A"/>
  </r>
  <r>
    <x v="1"/>
    <x v="0"/>
    <x v="18"/>
    <m/>
    <s v="x"/>
    <s v="Todo el personal"/>
    <x v="3"/>
    <x v="27"/>
    <s v="Actividades recretiva, cultural. Manipulación de cargas, correr, saltar"/>
    <s v="Desordenes de trauma acumulativo, lesiones del sistema músculo esquelético."/>
    <s v="N/A"/>
    <s v="N/A"/>
    <s v="N/A"/>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1"/>
    <s v="Alto (A)"/>
    <n v="2"/>
    <s v="Frecuente (EF)"/>
    <n v="2"/>
    <s v="Alto (A)"/>
    <n v="25"/>
    <s v="Grave (G)"/>
    <n v="50"/>
    <s v="III"/>
    <x v="2"/>
    <s v="Todos los trabajadores"/>
    <s v="Actividades recretiva, cultural. Manipulación de cargas, correr, saltar"/>
    <s v="SI "/>
    <m/>
    <s v="x"/>
    <s v="x"/>
    <s v="x"/>
    <s v="x"/>
    <m/>
    <s v="N/A"/>
  </r>
  <r>
    <x v="1"/>
    <x v="0"/>
    <x v="18"/>
    <m/>
    <s v="x"/>
    <s v="Todo el personal"/>
    <x v="1"/>
    <x v="8"/>
    <s v="Atrapamiento. Entre personas, deportes de contacto, golpes con objetos moviles, particulas proyectiles_x000a_"/>
    <s v="Caída de estantería, golpes, atrapamientos, contusiones."/>
    <s v="N/A"/>
    <s v="N/A"/>
    <m/>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1"/>
    <s v="Bajo (B)"/>
    <n v="2"/>
    <s v="Ocasional (EO)"/>
    <n v="2"/>
    <s v="Bajo (B)"/>
    <n v="60"/>
    <s v="Muy grave (MG)"/>
    <n v="120"/>
    <s v="III"/>
    <x v="2"/>
    <s v="Todos los trabajadores"/>
    <s v="Caída de estantería, golpes, atrapamientos, contusiones."/>
    <s v="SI "/>
    <m/>
    <s v="x"/>
    <s v="x"/>
    <s v="x"/>
    <s v="x"/>
    <m/>
    <s v="N/A"/>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4">
  <r>
    <s v="Administracion"/>
    <x v="0"/>
    <x v="0"/>
    <s v="Actividades administrativas dentro de las instalaciones de la Corporación"/>
    <s v="x"/>
    <m/>
    <s v="Todo el personal"/>
    <x v="0"/>
    <x v="0"/>
    <s v="Exposición a agentes biológicos como VIRUS COVID-19 (contacto directo entre personas, contacto con objetos y superficies contaminados). Contacto con otras personas a menos de 1 mt de distancia, terceros sin EPP, manipulación de herramientas, elementos de trabajo contaminadas, elementos de oficina o superficies de contacto común."/>
  </r>
  <r>
    <s v="Administracion"/>
    <x v="0"/>
    <x v="0"/>
    <s v="Actividades administrativas dentro de las instalaciones de la Corporación"/>
    <s v="x"/>
    <m/>
    <s v="Todo el personal"/>
    <x v="1"/>
    <x v="1"/>
    <s v="Presencia de superficies resbalosas"/>
  </r>
  <r>
    <s v="Administracion"/>
    <x v="0"/>
    <x v="0"/>
    <s v="Actividades administrativas dentro de las instalaciones de la Corporación"/>
    <s v="x"/>
    <m/>
    <s v="Todo el personal"/>
    <x v="1"/>
    <x v="2"/>
    <s v="Actos delictivos en las sedes u operaciones de la Corporación, o durante el traslado del personal a  las instalaciones de la Corporación como protestas violentas, atentados, secuestro, hurto, vandalismo, terrorismo, entre otros."/>
  </r>
  <r>
    <s v="Administracion"/>
    <x v="0"/>
    <x v="0"/>
    <s v="Actividades administrativas dentro de las instalaciones de la Corporación"/>
    <s v="x"/>
    <m/>
    <s v="Todo el personal"/>
    <x v="2"/>
    <x v="3"/>
    <s v="Cambios en condiciones termo higrométricas (Temperatura ambiental, Humedad relativa y Velocidad del aire). Generado por situaciones naturales  o antrópicas. condiciones climatológicas adversas"/>
  </r>
  <r>
    <s v="Administracion"/>
    <x v="0"/>
    <x v="0"/>
    <s v="Actividades administrativas dentro de las instalaciones de la Corporación"/>
    <s v="x"/>
    <m/>
    <s v="Todo el personal"/>
    <x v="3"/>
    <x v="4"/>
    <s v="Posturas prolongadas de pie, sentado, etc. Actividades administrativas"/>
  </r>
  <r>
    <s v="Administracion"/>
    <x v="0"/>
    <x v="0"/>
    <s v="Actividades administrativas dentro de las instalaciones de la Corporación"/>
    <s v="x"/>
    <m/>
    <s v="Todo el personal"/>
    <x v="4"/>
    <x v="5"/>
    <s v="Alta carga laboral._x000a_Atención a personal externo e interno (usuarios, funcionarios, contratistas, asesores, entes de control). _x000a_Exigencia en las actividades diarias._x000a_Trabajo bajo presión._x000a_Estilos de mando y liderazgo._x000a_Jornadas extenuantes de trabajo."/>
  </r>
  <r>
    <s v="Administracion"/>
    <x v="0"/>
    <x v="0"/>
    <s v="Actividades administrativas dentro de las instalaciones de la Corporación"/>
    <s v="x"/>
    <m/>
    <s v="Todo el personal"/>
    <x v="5"/>
    <x v="6"/>
    <s v="Exposición a fuentes inadecuadas de iluminación"/>
  </r>
  <r>
    <s v="Administracion"/>
    <x v="0"/>
    <x v="0"/>
    <s v="Actividades administrativas dentro de las instalaciones de la Corporación"/>
    <s v="x"/>
    <m/>
    <s v="Todo el personal"/>
    <x v="5"/>
    <x v="7"/>
    <s v="Ruido continuo ambiente de trabajo. (confort ). (Oficina administrativa segundo piso)"/>
  </r>
  <r>
    <s v="Administracion"/>
    <x v="0"/>
    <x v="0"/>
    <s v="Actividades administrativas dentro de las instalaciones de la Corporación"/>
    <s v="x"/>
    <m/>
    <s v="Todo el personal"/>
    <x v="5"/>
    <x v="8"/>
    <s v="Exposición a condiciones termohigrométricas (Temperatura ambiental, Humedad relativa y Velocidad del aire). Generado por situaciones naturales  del ambiente de trabajo externo"/>
  </r>
  <r>
    <s v="Administracion"/>
    <x v="0"/>
    <x v="0"/>
    <s v="Actividades administrativas dentro de las instalaciones de la Corporación"/>
    <s v="x"/>
    <m/>
    <s v="Todo el personal"/>
    <x v="1"/>
    <x v="1"/>
    <s v="Circulación por las diferentes áreas de las instalaciones de la Corporación_x000a_Uso de escaleras (escaleras de caracol, rectas)"/>
  </r>
  <r>
    <s v="Administracion"/>
    <x v="0"/>
    <x v="0"/>
    <s v="Actividades administrativas dentro de las instalaciones de la Corporación"/>
    <s v="x"/>
    <m/>
    <s v="Todo el personal"/>
    <x v="1"/>
    <x v="1"/>
    <s v="Condiciones y conductas inadecuadas en el sitio de trabajo. Uso de elementos de trabajo, instalaciones, infreastructura y muebeles, sillas, escritorios (Incluyendo sitio de trabajo para trabajo remoto). Uso de muebles para las actividades de oficina, uso inadecuado de muebles, enseres y equipos de la oficina"/>
  </r>
  <r>
    <s v="Administracion"/>
    <x v="0"/>
    <x v="0"/>
    <s v="Actividades administrativas dentro de las instalaciones de la Corporación"/>
    <s v="x"/>
    <m/>
    <s v="Todo el personal"/>
    <x v="1"/>
    <x v="1"/>
    <s v="Condiciones de  condiciones de orden y aseo"/>
  </r>
  <r>
    <s v="Administracion"/>
    <x v="0"/>
    <x v="0"/>
    <s v="Actividades administrativas dentro de las instalaciones de la Corporación"/>
    <s v="x"/>
    <m/>
    <s v="Todo el personal"/>
    <x v="1"/>
    <x v="1"/>
    <s v="Deterioro de estructuras locativas, grietas en paredes de casas, filtración de aguas lluvias, presencia de humedad."/>
  </r>
  <r>
    <s v="Administracion"/>
    <x v="0"/>
    <x v="0"/>
    <s v="Actividades administrativas dentro de las instalaciones de la Corporación"/>
    <s v="x"/>
    <m/>
    <s v="Todo el personal"/>
    <x v="3"/>
    <x v="9"/>
    <s v="Movimientos repetitivos (digitación, uso del mouse, uso del celular) actividades administrativas, digitar informacion uso de celular, computador y perifericos."/>
  </r>
  <r>
    <s v="Administracion"/>
    <x v="0"/>
    <x v="0"/>
    <s v="Actividades administrativas dentro de las instalaciones de la Corporación"/>
    <s v="x"/>
    <m/>
    <s v="Todo el personal"/>
    <x v="1"/>
    <x v="10"/>
    <s v="Uso de herramientas de oficina (grapadora, cosedora, tijeras, exactos, ganchos, entre otros)"/>
  </r>
  <r>
    <s v="Administracion"/>
    <x v="0"/>
    <x v="0"/>
    <s v="Actividades administrativas dentro de las instalaciones de la Corporación"/>
    <s v="x"/>
    <m/>
    <s v="Todo el personal"/>
    <x v="1"/>
    <x v="10"/>
    <s v="Manipulación de materiales filosos. Caída de objetos, objetos que se deslizan o ruedan."/>
  </r>
  <r>
    <s v="Administracion"/>
    <x v="0"/>
    <x v="0"/>
    <s v="Actividades administrativas dentro de las instalaciones de la Corporación"/>
    <s v="x"/>
    <m/>
    <s v="Todo el personal"/>
    <x v="1"/>
    <x v="11"/>
    <s v="Exposición a electricidad estática por manipulación de equipos eléctricos conexion y desconexion de equipos (PC, impresora, cargadores, monitor, proyector, entre otros)"/>
  </r>
  <r>
    <s v="Administracion"/>
    <x v="0"/>
    <x v="0"/>
    <s v="Actividades administrativas dentro de las instalaciones de la Corporación"/>
    <s v="x"/>
    <m/>
    <s v="Todo el personal"/>
    <x v="1"/>
    <x v="11"/>
    <s v="Exposición a electricidad estática por manipulación de equipos eléctricos conexion y desconexion de equipos (PC, impresora, cargadores, monitor, proyector, entre otros)"/>
  </r>
  <r>
    <s v="Administracion"/>
    <x v="0"/>
    <x v="0"/>
    <s v="Actividades administrativas dentro de las instalaciones de la Corporación"/>
    <s v="x"/>
    <m/>
    <s v="Todo el personal"/>
    <x v="0"/>
    <x v="12"/>
    <s v="Presencia de animales en la corporacion y en los alrededores de las instalaciones de la Corporación. Contacto con seres vivos (roedores, serpientes, caballos, reptiles, osos, etc.) por medio de mordedura, picadura, rasgadura y en general ataque de animales "/>
  </r>
  <r>
    <s v="Administracion"/>
    <x v="0"/>
    <x v="0"/>
    <s v="Actividades administrativas dentro de las instalaciones de la Corporación"/>
    <s v="x"/>
    <m/>
    <s v="Todo el personal"/>
    <x v="1"/>
    <x v="10"/>
    <s v="Atrapamiento. Almacenamiento de documentación en estantería"/>
  </r>
  <r>
    <s v="Administracion"/>
    <x v="0"/>
    <x v="0"/>
    <s v="Actividades administrativas dentro de las instalaciones de la Corporación"/>
    <s v="x"/>
    <m/>
    <s v="Todo el personal"/>
    <x v="0"/>
    <x v="13"/>
    <s v="Presencia de polvo y hongos en almacenamiento de equipos y documentación. Archivos."/>
  </r>
  <r>
    <s v="Administracion"/>
    <x v="0"/>
    <x v="1"/>
    <s v="Actividades de aseo y servicios generales"/>
    <s v="x"/>
    <m/>
    <s v="Contratista de servicios generales"/>
    <x v="6"/>
    <x v="14"/>
    <s v="Exposición o manipulación de productos químicos"/>
  </r>
  <r>
    <s v="Administracion"/>
    <x v="0"/>
    <x v="1"/>
    <s v="Actividades de aseo y servicios generales"/>
    <s v="x"/>
    <m/>
    <s v="Contratista de servicios generales"/>
    <x v="0"/>
    <x v="15"/>
    <s v="Manipulación o exposición a residuos sólidos, recoleccion de basuras baños, vertimientos, aguas estancadas, fangos, fluidos, secreciones, partes en descomposición."/>
  </r>
  <r>
    <s v="Administracion"/>
    <x v="0"/>
    <x v="1"/>
    <s v="Actividades de aseo y servicios generales"/>
    <s v="x"/>
    <m/>
    <s v="Contratista de servicios de jardinería"/>
    <x v="3"/>
    <x v="16"/>
    <s v="Manipulación de cargas, equipos, materiales de trabajo"/>
  </r>
  <r>
    <s v="Administracion"/>
    <x v="0"/>
    <x v="1"/>
    <s v="Actividades de aseo y servicios generales"/>
    <s v="x"/>
    <m/>
    <s v="Contratista de servicios generales"/>
    <x v="3"/>
    <x v="9"/>
    <s v="Movimientos repetitivos barrer, trapear"/>
  </r>
  <r>
    <s v="Administracion"/>
    <x v="0"/>
    <x v="1"/>
    <s v="Actividades de aseo y servicios generales"/>
    <s v="x"/>
    <m/>
    <s v="Contratista de servicios generales"/>
    <x v="1"/>
    <x v="11"/>
    <s v="Exposición a electricidad estática por manipulación de equipos eléctricos conexion y desconexion de equipos herramientas eléctricos, interruptores, extensiones electricas, conexión y desconexion de equipos"/>
  </r>
  <r>
    <s v="Administracion"/>
    <x v="0"/>
    <x v="1"/>
    <s v="Actividades de aseo y servicios generales"/>
    <s v="x"/>
    <m/>
    <s v="Contratista de servicios de jardinería"/>
    <x v="1"/>
    <x v="11"/>
    <s v="Exposición a electricidad estática por manipulación de equipos eléctricos conexion y desconexion de equipos herramientas eléctricos, interruptores, extensiones electricas, conexión y desconexion de equipos"/>
  </r>
  <r>
    <s v="Administracion"/>
    <x v="0"/>
    <x v="1"/>
    <s v="Actividades de aseo y servicios generales"/>
    <s v="x"/>
    <m/>
    <s v="Contratista de servicios de jardinería"/>
    <x v="5"/>
    <x v="8"/>
    <s v="Exposición a condiciones termohigrométricas (Temperatura ambiental, Humedad relativa y Velocidad del aire). Generado por situaciones naturales  del ambiente de trabajo externo"/>
  </r>
  <r>
    <s v="Administracion"/>
    <x v="0"/>
    <x v="1"/>
    <s v="Actividades de aseo y servicios generales"/>
    <s v="x"/>
    <m/>
    <s v="Contratista de servicios de jardinería"/>
    <x v="5"/>
    <x v="17"/>
    <s v="Exposición a luz solar y altas temperaturas"/>
  </r>
  <r>
    <s v="Administracion"/>
    <x v="0"/>
    <x v="1"/>
    <s v="Actividades de aseo y servicios generales"/>
    <s v="x"/>
    <m/>
    <s v="Contratista de servicios generales"/>
    <x v="5"/>
    <x v="8"/>
    <s v="Exposición a condiciones termohigrométricas (Temperatura ambiental, Humedad relativa y Velocidad del aire). Generado por situaciones naturales  del ambiente de trabajo externo"/>
  </r>
  <r>
    <s v="Administracion"/>
    <x v="0"/>
    <x v="1"/>
    <s v="Actividades de aseo y servicios generales"/>
    <s v="x"/>
    <m/>
    <s v="Contratista de servicios generales"/>
    <x v="5"/>
    <x v="17"/>
    <s v="Exposición a luz solar y altas temperaturas"/>
  </r>
  <r>
    <s v="Administracion"/>
    <x v="0"/>
    <x v="1"/>
    <s v="Actividades de aseo y servicios generales"/>
    <s v="x"/>
    <m/>
    <s v="Contratista de servicios generales"/>
    <x v="6"/>
    <x v="14"/>
    <s v="Exposición o manipulación de productos químicos de limpieza de areas. Detergentes de pisos, hipoclorito, limpia vidrios, jabon en polvo, desodorizadores, ambientadores."/>
  </r>
  <r>
    <s v="Viveros"/>
    <x v="1"/>
    <x v="2"/>
    <s v="Actividades operativas dentro de las instalaciones de la Corporación. Actividades de fumigacion. Vivero Sibarco y Repelon"/>
    <s v="x"/>
    <m/>
    <s v="Contratistas de servicios de fumigación"/>
    <x v="6"/>
    <x v="14"/>
    <s v="Exposición o manipulación de productos químicos"/>
  </r>
  <r>
    <s v="Administracion"/>
    <x v="0"/>
    <x v="0"/>
    <s v="Actividades administrativas dentro de las instalaciones de la Corporación"/>
    <s v="x"/>
    <m/>
    <s v="Todo el personal"/>
    <x v="7"/>
    <x v="18"/>
    <s v="Incendios zotano, almacenamiento de material combustible, carton papel, elementos en desuso. Almacenamiento de combustibles en archivos, instalaciones lectricas cortos circuidos"/>
  </r>
  <r>
    <s v="Administracion"/>
    <x v="0"/>
    <x v="1"/>
    <s v="Actividades de aseo y servicios generales"/>
    <s v="x"/>
    <m/>
    <s v="Contratista de servicios de jardinería"/>
    <x v="0"/>
    <x v="12"/>
    <s v="Presencia de animales en la corporacion y en los alrededores de las instalaciones de la Corporación. Contacto con seres vivos (roedores, serpientes, caballos, reptiles, osos, etc.) por medio de mordedura, picadura, rasgadura y en general ataque de animales "/>
  </r>
  <r>
    <s v="Administracion"/>
    <x v="0"/>
    <x v="1"/>
    <s v="Actividades de aseo y servicios generales"/>
    <s v="x"/>
    <m/>
    <s v="Contratista de servicios de jardinería"/>
    <x v="1"/>
    <x v="10"/>
    <s v="Manejo de herramientas manuales. uso de herramientas de manuales y eléctricas."/>
  </r>
  <r>
    <s v="Administracion"/>
    <x v="0"/>
    <x v="1"/>
    <s v="Actividades de aseo y servicios generales"/>
    <s v="x"/>
    <m/>
    <s v="Contratista de servicios generales"/>
    <x v="1"/>
    <x v="19"/>
    <s v="Acceso y desarrollo de trabajo en alturas.. Actividades de mantenimiento a la infraestructura o equipos que requieren trabajo en altura. Instalación de equipos que requieren trabajo en altura. Obras civiles que requieren de trabajo en altura"/>
  </r>
  <r>
    <s v="Administracion"/>
    <x v="0"/>
    <x v="1"/>
    <s v="Actividades de aseo y servicios generales"/>
    <s v="x"/>
    <m/>
    <s v="Contratista de servicios generales"/>
    <x v="1"/>
    <x v="1"/>
    <s v="Superficies de trabajo (irregulares, deslizantes, con diferencia del nivel), condiciones de orden y aseo, (caídas de objeto)."/>
  </r>
  <r>
    <s v="Administracion"/>
    <x v="0"/>
    <x v="1"/>
    <s v="Actividades de aseo y servicios generales"/>
    <s v="x"/>
    <m/>
    <s v="Contratista de servicios generales"/>
    <x v="1"/>
    <x v="10"/>
    <s v="Manipulación de líquidos calientes"/>
  </r>
  <r>
    <s v="Administracion"/>
    <x v="0"/>
    <x v="1"/>
    <s v="Actividades de aseo y servicios generales"/>
    <s v="x"/>
    <m/>
    <s v="Contratista de servicios generales"/>
    <x v="1"/>
    <x v="10"/>
    <s v="Uso de artículos artículos de cocina y cafetería"/>
  </r>
  <r>
    <s v="Administracion"/>
    <x v="0"/>
    <x v="1"/>
    <s v="Actividades de aseo y servicios generales"/>
    <s v="x"/>
    <m/>
    <s v="Contratista de servicios de jardinería"/>
    <x v="6"/>
    <x v="14"/>
    <s v="Exposición o manipulación de productos químicos"/>
  </r>
  <r>
    <s v="Administracion"/>
    <x v="0"/>
    <x v="1"/>
    <s v="Actividades de aseo y servicios generales"/>
    <s v="x"/>
    <m/>
    <s v="Contratista de servicios de jardinería"/>
    <x v="0"/>
    <x v="12"/>
    <s v="Presencia de animales en la corporacion y en los alrededores de las instalaciones de la Corporación. Contacto con seres vivos (roedores, serpientes, caballos, reptiles, osos, etc.) por medio de mordedura, picadura, rasgadura y en general ataque de animales "/>
  </r>
  <r>
    <s v="Administracion"/>
    <x v="0"/>
    <x v="1"/>
    <s v="Actividades de aseo y servicios generales"/>
    <s v="x"/>
    <m/>
    <s v="Contratista de servicios de jardinería"/>
    <x v="1"/>
    <x v="1"/>
    <s v="Superficies de trabajo (irregulares, deslizantes, con diferencia del nivel), condiciones de orden y aseo, (caídas de objeto)."/>
  </r>
  <r>
    <s v="Administracion"/>
    <x v="0"/>
    <x v="1"/>
    <s v="Actividades de aseo y servicios generales"/>
    <s v="x"/>
    <m/>
    <s v="Contratista de servicios de jardinería"/>
    <x v="1"/>
    <x v="10"/>
    <s v="Manejo de herramientas manuales. uso de herramientas de manuales y eléctricas."/>
  </r>
  <r>
    <s v="Administracion"/>
    <x v="0"/>
    <x v="1"/>
    <s v="Actividades de aseo y servicios generales"/>
    <s v="x"/>
    <m/>
    <s v="Contratista de servicios de jardinería"/>
    <x v="0"/>
    <x v="20"/>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r>
  <r>
    <s v="Administracion"/>
    <x v="0"/>
    <x v="1"/>
    <s v="Actividades del personal de vigilancia_x000a_(Recibo de personal en la entrada de las instalaciones)"/>
    <s v="x"/>
    <m/>
    <s v="Personal contratista que presta servicios de vigilancia"/>
    <x v="1"/>
    <x v="21"/>
    <s v="Recibo de personal propio y visitante a las instalaciones de la Corporación"/>
  </r>
  <r>
    <s v="Administracion"/>
    <x v="0"/>
    <x v="1"/>
    <s v="Actividades del personal de vigilancia_x000a_(Posición prolongada de pie)"/>
    <s v="x"/>
    <m/>
    <s v="Personal contratista que presta servicios de vigilancia"/>
    <x v="3"/>
    <x v="4"/>
    <s v="Postura prolongada de pie, actividades de vigilancia"/>
  </r>
  <r>
    <s v="Administracion"/>
    <x v="0"/>
    <x v="1"/>
    <s v="Actividades del personal de vigilancia_x000a_(Tenencia y porte de armas de fuego)"/>
    <s v="x"/>
    <m/>
    <s v="Personal contratista que presta servicios de vigilancia"/>
    <x v="1"/>
    <x v="10"/>
    <s v="Tenencia y porte de armas de fuego. Uso de armas de fuego"/>
  </r>
  <r>
    <s v="Administracion"/>
    <x v="0"/>
    <x v="1"/>
    <s v="Actividades del personal de vigilancia_x000a_(Recibo de personal en la entrada de las instalaciones)"/>
    <s v="x"/>
    <m/>
    <s v="Personal contratista que presta servicios de vigilancia"/>
    <x v="1"/>
    <x v="1"/>
    <s v="Deficientes condiciones de orden y aseo, distribucion de las areas."/>
  </r>
  <r>
    <s v="Administracion"/>
    <x v="0"/>
    <x v="1"/>
    <s v="Actividades del personal de vigilancia_x000a_(Inspercción y Verificación de áreas)"/>
    <s v="x"/>
    <m/>
    <s v="Contratista de servicios generales"/>
    <x v="1"/>
    <x v="1"/>
    <s v="Superficies de trabajo (irregulares, deslizantes, con diferencia del nivel), condiciones de orden y aseo, (caídas de objeto)."/>
  </r>
  <r>
    <s v="Administracion"/>
    <x v="0"/>
    <x v="2"/>
    <s v="Fumigación"/>
    <s v="x"/>
    <m/>
    <s v="Contratistas de servicios de fumigación"/>
    <x v="6"/>
    <x v="14"/>
    <s v="Exposición o manipulación de productos químicos"/>
  </r>
  <r>
    <s v="Administracion"/>
    <x v="0"/>
    <x v="3"/>
    <s v="Mantenimientos preventivos, correctivos y mejoras a los equipos eléctricos, de telecomunicaciones y a la infraestructura física de la Corporación"/>
    <s v="x"/>
    <m/>
    <s v="Contratista mantenimineto de infraestructura"/>
    <x v="1"/>
    <x v="10"/>
    <s v="uso de herramientas de manuales y eléctricas."/>
  </r>
  <r>
    <s v="Administracion"/>
    <x v="0"/>
    <x v="3"/>
    <s v="Mantenimientos preventivos, correctivos y mejoras a los equipos eléctricos, de telecomunicaciones y a la infraestructura física de la Corporación"/>
    <s v="x"/>
    <m/>
    <s v="Contratista mantenimineto de infraestructura"/>
    <x v="1"/>
    <x v="19"/>
    <s v="Acceso y desarrollo de trabajo en alturas.. Actividades de mantenimiento a la infraestructura o equipos que requieren trabajo en altura. Instalación de equipos que requieren trabajo en altura. Obras civiles que requieren de trabajo en altura"/>
  </r>
  <r>
    <s v="Administracion"/>
    <x v="0"/>
    <x v="3"/>
    <s v="Mantenimientos preventivos, correctivos y mejoras a los equipos eléctricos, de telecomunicaciones y a la infraestructura física de la Corporación"/>
    <s v="x"/>
    <m/>
    <s v="Contratista mantenimineto de infraestructura"/>
    <x v="6"/>
    <x v="14"/>
    <s v="Exposición o manipulación de productos químicos"/>
  </r>
  <r>
    <s v="Administracion"/>
    <x v="0"/>
    <x v="3"/>
    <s v="Mantenimientos preventivos, correctivos y mejoras a los equipos eléctricos, de telecomunicaciones y a la infraestructura física de la Corporación"/>
    <s v="x"/>
    <m/>
    <s v="Contratista mantenimineto de infraestructura"/>
    <x v="1"/>
    <x v="11"/>
    <s v="Operación o mantenimiento de equipos o redes eléctricas, y redes de telecomunicaciones. Mantenimineto de transformador"/>
  </r>
  <r>
    <s v="Administracion"/>
    <x v="1"/>
    <x v="0"/>
    <s v="Traslado del personal en vehículos terrestres"/>
    <s v="x"/>
    <m/>
    <s v="Personal que visita instalaciones de terceros_x000a_Conductores"/>
    <x v="0"/>
    <x v="0"/>
    <s v="Exposición a agentes biológicos como Virus. Gripas, faringitis, bronquitis, neumonia, COVID 19, Enfermedades estacionales, IRA, enfermedades infectocontagiosas. (contacto directo entre personas, contacto con objetos y superficies contaminadas, aerosoles ) en el traslado ."/>
  </r>
  <r>
    <s v="Administracion"/>
    <x v="1"/>
    <x v="0"/>
    <s v="Actividades administrativas dentro de las instalaciones de la Corporación"/>
    <s v="x"/>
    <m/>
    <s v="Todo el personal"/>
    <x v="0"/>
    <x v="22"/>
    <s v="Inhalación, contacto y consumo de Polvo vegetal, Polen, Madera, Esporas fúngicas, Micotoxinas, Sustancias antigénicas (antibióticos, polisacáridos) incluye además Musgos, Helechos, Semillas, Derivados de Vegetales"/>
  </r>
  <r>
    <s v="Administracion"/>
    <x v="1"/>
    <x v="0"/>
    <s v="Actividades administrativas dentro de las instalaciones de la Corporación"/>
    <s v="x"/>
    <m/>
    <s v="Todo el personal"/>
    <x v="0"/>
    <x v="12"/>
    <s v="Presencia de animales en la corporacion y en los alrededores de las instalaciones de la Corporación. Contacto con seres vivos (roedores, serpientes, caballos, reptiles, osos, etc.) por medio de mordedura, picadura, rasgadura y en general ataque de animales "/>
  </r>
  <r>
    <s v="Administracion"/>
    <x v="1"/>
    <x v="0"/>
    <s v="Actividades administrativas dentro de las instalaciones de la Corporación"/>
    <s v="x"/>
    <m/>
    <s v="Todo el personal"/>
    <x v="0"/>
    <x v="0"/>
    <s v="Exposición a agentes biológicos como VIRUS COVID-19 (contacto directo entre personas, contacto con objetos y superficies contaminados). Contacto con otras personas a menos de 1 mt de distancia, terceros sin EPP, manipulación de herramientas, elementos de trabajo contaminadas, elementos de oficina o superficies de contacto común."/>
  </r>
  <r>
    <s v="Administracion"/>
    <x v="1"/>
    <x v="0"/>
    <s v="Actividades administrativas dentro de las instalaciones de la Corporación"/>
    <s v="x"/>
    <m/>
    <s v="Todo el personal"/>
    <x v="1"/>
    <x v="11"/>
    <s v="Exposición a electricidad  por manipulación de equipos eléctricos conexion y desconexion de equipos (PC, impresora, cargadores, monitor, proyector, entre otros)"/>
  </r>
  <r>
    <s v="Administracion"/>
    <x v="1"/>
    <x v="0"/>
    <s v="Actividades administrativas dentro de las instalaciones de la Corporación"/>
    <s v="x"/>
    <m/>
    <s v="Todo el personal"/>
    <x v="1"/>
    <x v="1"/>
    <s v="Superficies de trabajo (irregulares, deslizantes, con diferencia del nivel), condiciones de orden y aseo, (caídas de objeto)."/>
  </r>
  <r>
    <s v="Administracion"/>
    <x v="1"/>
    <x v="0"/>
    <s v="Actividades administrativas dentro de las instalaciones de la Corporación"/>
    <s v="x"/>
    <m/>
    <s v="Todo el personal"/>
    <x v="1"/>
    <x v="10"/>
    <s v="Manejo de herramientas manuales. uso de herramientas de manuales y eléctricas."/>
  </r>
  <r>
    <s v="Administracion"/>
    <x v="1"/>
    <x v="0"/>
    <s v="Actividades administrativas dentro de las instalaciones de la Corporación"/>
    <s v="x"/>
    <m/>
    <s v="Todo el personal"/>
    <x v="2"/>
    <x v="3"/>
    <s v="Cambios en condiciones termo higrométricas (Temperatura ambiental, Humedad relativa y Velocidad del aire). Generado por situaciones naturales  o antrópicas. condiciones climatológicas adversas"/>
  </r>
  <r>
    <s v="Administracion"/>
    <x v="1"/>
    <x v="0"/>
    <s v="Actividades administrativas dentro de las instalaciones de la Corporación"/>
    <s v="x"/>
    <m/>
    <s v="Todo el personal"/>
    <x v="2"/>
    <x v="23"/>
    <s v="Colapso de parte del suelo, por acumulacion de agua de lluvias. Nivel freatico, cercania con cuerpos de agua"/>
  </r>
  <r>
    <s v="Administracion"/>
    <x v="1"/>
    <x v="0"/>
    <s v="Actividades administrativas dentro de las instalaciones de la Corporación"/>
    <s v="x"/>
    <m/>
    <s v="Todo el personal"/>
    <x v="5"/>
    <x v="8"/>
    <s v="Exposición a condiciones termohigrométricas (Temperatura ambiental, Humedad relativa y Velocidad del aire). Generado por situaciones naturales  del ambiente de trabajo externo"/>
  </r>
  <r>
    <s v="Administracion"/>
    <x v="1"/>
    <x v="0"/>
    <s v="Actividades administrativas dentro de las instalaciones de la Corporación"/>
    <s v="x"/>
    <m/>
    <s v="Todo el personal"/>
    <x v="5"/>
    <x v="17"/>
    <s v="Exposición a luz solar y altas temperaturas"/>
  </r>
  <r>
    <s v="Administracion"/>
    <x v="1"/>
    <x v="0"/>
    <s v="Actividades administrativas dentro de las instalaciones de la Corporación"/>
    <s v="x"/>
    <m/>
    <s v="Todo el personal"/>
    <x v="4"/>
    <x v="5"/>
    <s v="Alta carga laboral._x000a_Atención a personal externo e interno (usuarios, funcionarios, contratistas, asesores, entes de control). _x000a_Exigencia en las actividades diarias._x000a_Trabajo bajo presión._x000a_Estilos de mando y liderazgo._x000a_Jornadas extenuantes de trabajo."/>
  </r>
  <r>
    <s v="Administracion"/>
    <x v="1"/>
    <x v="0"/>
    <s v="Actividades administrativas dentro de las instalaciones de la Corporación"/>
    <s v="x"/>
    <m/>
    <s v="Personal que visita instalaciones de la corporacion"/>
    <x v="1"/>
    <x v="2"/>
    <s v="Actos delictivos en las sedes u operaciones de la Corporación, o durante el traslado del personal a  las instalaciones de la Corporación como protestas violentas, atentados, secuestro, hurto, vandalismo, terrorismo, entre otros."/>
  </r>
  <r>
    <s v="Administracion"/>
    <x v="1"/>
    <x v="0"/>
    <s v="Traslado del personal caminando. Desarrollo de actividadaes admistrativas fuera de la corporacion"/>
    <s v="x"/>
    <m/>
    <s v="Personal que visita instalaciones de terceros_x000a_Conductores, funcionarios y contrstistas"/>
    <x v="1"/>
    <x v="24"/>
    <s v="Traslado a Pie. Incumplimiento de normas de tránsito por parte de conductores, Condiciones inseguras en la vía, Mal estado de vías"/>
  </r>
  <r>
    <s v="Administracion"/>
    <x v="1"/>
    <x v="0"/>
    <s v="Traslado del personal caminando. Desarrollo de actividadaes admistrativas fuera de la corporacion"/>
    <s v="x"/>
    <m/>
    <s v="Personal que visita instalaciones de terceros_x000a_Conductores, funcionarios y contrstistas"/>
    <x v="1"/>
    <x v="2"/>
    <s v="Actos delictivos  durante las visitas cometidos por terceros como protestas violentas, atentados, secuestro, hurto, vandalismo, terrorismo, entre otros."/>
  </r>
  <r>
    <s v="Administracion"/>
    <x v="1"/>
    <x v="0"/>
    <s v="Traslado del personal en vehículos terrestres"/>
    <s v="x"/>
    <m/>
    <s v="Personal que visita instalaciones de terceros_x000a_Conductores, funcionarios y contrstistas"/>
    <x v="1"/>
    <x v="24"/>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r>
  <r>
    <s v="Administracion"/>
    <x v="1"/>
    <x v="0"/>
    <s v="Traslado del personal en vehículos terrestres"/>
    <s v="x"/>
    <m/>
    <s v="Personal que visita instalaciones de terceros_x000a_Conductores"/>
    <x v="1"/>
    <x v="2"/>
    <s v="Actos delictivos  cometidos por terceros como protestas violentas, atentados, secuestro, hurto, vandalismo, terrorismo, entre otros."/>
  </r>
  <r>
    <s v="Administracion"/>
    <x v="1"/>
    <x v="0"/>
    <s v="Traslado del personal por vía área"/>
    <s v="x"/>
    <m/>
    <s v="Personal que visita instalaciones de terceros"/>
    <x v="0"/>
    <x v="0"/>
    <s v="Exposición a agentes biológicos como Virus. Gripas, faringitis, bronquitis, neumonia, COVID 19, Enfermedades estacionales, IRA, enfermedades infectocontagiosas. (contacto directo entre personas, contacto con objetos y superficies contaminadas, aerosoles ) en el traslado ."/>
  </r>
  <r>
    <s v="Administracion"/>
    <x v="1"/>
    <x v="0"/>
    <s v="Traslado del personal por vía área"/>
    <s v="x"/>
    <m/>
    <s v="Personal que visita instalaciones de terceros"/>
    <x v="1"/>
    <x v="2"/>
    <s v="Actos delictivos  cometidos por terceros como protestas violentas, atentados, secuestro, hurto, vandalismo, terrorismo, entre otros."/>
  </r>
  <r>
    <s v="Administracion"/>
    <x v="1"/>
    <x v="0"/>
    <s v="Traslado del personal por vía área"/>
    <s v="x"/>
    <m/>
    <s v="Personal que visita instalaciones de terceros"/>
    <x v="2"/>
    <x v="3"/>
    <s v="Turbulencias, tormentas. Cambios en condiciones termo higrométricas (Temperatura ambiental, Humedad relativa y Velocidad del aire). Generado por situaciones naturales  o antrópicas. condiciones climatológicas adversas"/>
  </r>
  <r>
    <s v="Administracion"/>
    <x v="1"/>
    <x v="0"/>
    <s v="Traslado del personal por vía área"/>
    <s v="x"/>
    <m/>
    <s v="Personal que visita instalaciones de terceros"/>
    <x v="1"/>
    <x v="25"/>
    <s v="fallas mecanicas, tecnicas , humanas, turbulencias, tormentas. Desatención a las instrucciones de seguridad brindadas por parte de la tripulación de la aeronave. No usar cinturón de seguridad, no permanecer sentado cuando se indique, usar equipos celulares, entre otros."/>
  </r>
  <r>
    <s v="Administracion"/>
    <x v="1"/>
    <x v="0"/>
    <s v="Traslado del personal por vía área"/>
    <s v="x"/>
    <m/>
    <s v="Personal que visita instalaciones de terceros"/>
    <x v="1"/>
    <x v="25"/>
    <s v="fallas mecanicas, tecnicas , humanas, turbulencias, tormentas..Aeronaves en mal estado. Falta de capacitación de pilotos. Pilotos expuestos a largas jornadas de trabajo que conllevan agotamiento, falta de concentración."/>
  </r>
  <r>
    <s v="Administracion"/>
    <x v="1"/>
    <x v="0"/>
    <s v="Traslado del personal por agua"/>
    <s v="x"/>
    <m/>
    <s v="Personal que visita instalaciones de terceros"/>
    <x v="0"/>
    <x v="0"/>
    <s v="Exposición a agentes biológicos como Virus. Gripas, faringitis, bronquitis, neumonia, COVID 19, Enfermedades estacionales, IRA, enfermedades infectocontagiosas. (contacto directo entre personas, contacto con objetos y superficies contaminadas, aerosoles )manipulación de herramientas, elementos de trabajo contaminadas, elementos de oficina o superficies de contacto común."/>
  </r>
  <r>
    <s v="Administracion"/>
    <x v="1"/>
    <x v="0"/>
    <s v="Traslado del personal por agua"/>
    <s v="x"/>
    <m/>
    <s v="Personal que visita instalaciones de terceros"/>
    <x v="1"/>
    <x v="2"/>
    <s v="Actos delictivos  cometidos por terceros como protestas violentas, atentados, secuestro, hurto, vandalismo, terrorismo, entre otros."/>
  </r>
  <r>
    <s v="Administracion"/>
    <x v="1"/>
    <x v="0"/>
    <s v="Traslado del personal por agua"/>
    <s v="x"/>
    <m/>
    <s v="Personal que visita instalaciones de terceros"/>
    <x v="1"/>
    <x v="26"/>
    <s v="Traslado en bote, embarcaciones. ,  Embarcaciones en mal estado. Falta de capacitación de pilotos. Pilotos expuestos a largas jornadas de trabajo que conllevan agotamiento, falta de concentración."/>
  </r>
  <r>
    <s v="Administracion"/>
    <x v="1"/>
    <x v="0"/>
    <s v="Traslado del personal por agua"/>
    <s v="x"/>
    <m/>
    <s v="Personal que visita instalaciones de terceros"/>
    <x v="2"/>
    <x v="3"/>
    <s v="Cambios en condiciones termo higrométricas (Temperatura ambiental, Humedad relativa y Velocidad del aire). Generado por situaciones naturales  o antrópicas. condiciones climatológicas adversas"/>
  </r>
  <r>
    <s v="Administracion"/>
    <x v="1"/>
    <x v="0"/>
    <s v="Traslado del personal por agua"/>
    <s v="x"/>
    <m/>
    <s v="Personal que visita instalaciones de terceros"/>
    <x v="1"/>
    <x v="26"/>
    <s v="Traslado en bote, embarcaciones. Caída a cuerpos de agua. Embarcaciones en mal estado. Falta de capacitación de pilotos. Pilotos expuestos a largas jornadas de trabajo que conllevan agotamiento, falta de concentración."/>
  </r>
  <r>
    <s v="Administracion"/>
    <x v="1"/>
    <x v="0"/>
    <s v="Visita a las instalaciones de terceros (usuarios, empresas o personas sujetas a control, comunidades, proveedores, entre otros), vía pública y actividades propias de la autoridad ambiental"/>
    <s v="x"/>
    <m/>
    <s v="Personal que visita instalaciones de terceros_x000a_Conductores, funcionarios y contrstistas"/>
    <x v="5"/>
    <x v="8"/>
    <s v="Exposición a condiciones termohigrométricas (Temperatura ambiental, Humedad relativa y Velocidad del aire). Generado por situaciones naturales  del ambiente de trabajo externo"/>
  </r>
  <r>
    <s v="Administracion"/>
    <x v="1"/>
    <x v="0"/>
    <s v="Visita a las instalaciones de terceros (usuarios, empresas o personas sujetas a control, comunidades, proveedores, entre otros), vía pública y actividades propias de la autoridad ambiental"/>
    <s v="x"/>
    <m/>
    <s v="Personal que visita instalaciones de terceros_x000a_Conductores, funcionarios y contrstistas"/>
    <x v="5"/>
    <x v="17"/>
    <s v="Exposición a luz solar y altas temperatura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0"/>
    <x v="0"/>
    <s v="Exposición a agentes biológicos como VIRUS COVID-19 (contacto directo entre personas, contacto con objetos y superficies contaminados). Contacto con otras personas a menos de 1 mt de distancia, terceros sin EPP, manipulación de herramientas, elementos de trabajo contaminadas, elementos de oficina o superficies de contacto común."/>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2"/>
    <s v="Actos delictivos  durante las visitas cometidos por terceros como protestas violentas, atentados, secuestro, hurto, vandalismo, terrorismo, entre otro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2"/>
    <x v="3"/>
    <s v="Cambios en condiciones termo higrométricas (Temperatura ambiental, Humedad relativa y Velocidad del aire). Generado por situaciones naturales  o antrópicas. condiciones climatológicas adversa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3"/>
    <x v="4"/>
    <s v="Posturas prolongadas de pie, sentado, etc. Actividades administrativas y durante desplamientos en comision"/>
  </r>
  <r>
    <s v="Administracion"/>
    <x v="1"/>
    <x v="0"/>
    <s v="Visita a las instalaciones de terceros (usuarios, empresas o personas sujetas a control, comunidades, proveedores, entre otros), vía pública y actividades propias de la autoridad ambiental"/>
    <s v="x"/>
    <m/>
    <s v="Personal que visita instalaciones de terceros"/>
    <x v="4"/>
    <x v="5"/>
    <s v="Alta carga laboral._x000a_Atención a personal externo e interno(usuarios, funcionarios, contratistas, asesores, entes de control). _x000a_Exigencia en las actividades diarias._x000a_Trabajo bajo presión._x000a_Jornadas extenuantes de trabajo._x000a_Tiempos prolongados de traslado entre las áreas de trabajo"/>
  </r>
  <r>
    <s v="Administracion"/>
    <x v="1"/>
    <x v="0"/>
    <s v="Visita a las instalaciones de terceros (usuarios, empresas o personas sujetas a control, comunidades, proveedores, entre otros), vía pública y actividades propias de la autoridad ambiental"/>
    <s v="x"/>
    <m/>
    <s v="Personal que visita instalaciones de terceros"/>
    <x v="5"/>
    <x v="6"/>
    <s v=" fuentes inadecuadas de iluminación"/>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
    <s v="Condiciones inadecuadas del sitio de trabajo.  (Incluyendo sitio de trabajo para trabajo remoto)"/>
  </r>
  <r>
    <s v="Administracion"/>
    <x v="1"/>
    <x v="0"/>
    <s v="Visita a las instalaciones de terceros (usuarios, empresas o personas sujetas a control, comunidades, proveedores, entre otros), vía pública y actividades propias de la autoridad ambiental"/>
    <s v="x"/>
    <m/>
    <s v="Personal que visita instalaciones de terceros"/>
    <x v="3"/>
    <x v="9"/>
    <s v="Movimientos repetitivos (digitación, uso del mouse, uso del celular) actividades administrativas, digitar informacion uso de celular, computador y periferico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0"/>
    <s v="Uso de herramientas de oficina (grapadora, cosedora, tijeras, exactos, ganchos, entre otros). Uso de herramientas y equipos propios del trabajo."/>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1"/>
    <s v="Exposición a electricidad estática por manipulación de equipos eléctricos conexion y desconexion de equipos (PC, impresora, cargadores, monitor, proyector, entre otros)"/>
  </r>
  <r>
    <s v="Viveros"/>
    <x v="1"/>
    <x v="4"/>
    <s v="Actividades operativas dentro de las instalaciones de la Corporación. Actividades de aseo y servicios generales. Tareas de jardinería. Vivero Sibarco y Repelon"/>
    <m/>
    <m/>
    <s v="Contratista de servicios de jardinería"/>
    <x v="2"/>
    <x v="3"/>
    <s v="Cambios en condiciones termo higrométricas (Temperatura ambiental, Humedad relativa y Velocidad del aire). Generado por situaciones naturales  o antrópicas. condiciones climatológicas adversas"/>
  </r>
  <r>
    <s v="Viveros"/>
    <x v="1"/>
    <x v="4"/>
    <s v="Actividades operativas dentro de las instalaciones de la Corporación. Actividades de aseo y servicios generales. Tareas de jardinería. Vivero Sibarco y Repelon"/>
    <m/>
    <m/>
    <s v="Contratista de servicios de jardinería"/>
    <x v="2"/>
    <x v="23"/>
    <s v="Colapso de parte del suelo, por acumulacion de agua de lluvias. Nivel freatico, cercania con cuerpos de agua"/>
  </r>
  <r>
    <s v="Viveros"/>
    <x v="1"/>
    <x v="4"/>
    <s v="Actividades operativas dentro de las instalaciones de la Corporación. Actividades de aseo y servicios generales. Tareas de jardinería. Vivero Sibarco y Repelon"/>
    <s v="x"/>
    <m/>
    <s v="Contratista de servicios de jardinería"/>
    <x v="3"/>
    <x v="16"/>
    <s v="Manipulación de cargas, equipos, materiales de trabajo"/>
  </r>
  <r>
    <s v="Viveros"/>
    <x v="1"/>
    <x v="4"/>
    <s v="Actividades operativas dentro de las instalaciones de la Corporación. Actividades de aseo y servicios generales. Tareas de jardinería. Vivero Sibarco y Repelon"/>
    <s v="x"/>
    <m/>
    <s v="Contratista de servicios de jardinería"/>
    <x v="5"/>
    <x v="8"/>
    <s v="Exposición a condiciones termohigrométricas (Temperatura ambiental, Humedad relativa y Velocidad del aire). Generado por situaciones naturales  del ambiente de trabajo externo"/>
  </r>
  <r>
    <s v="Viveros"/>
    <x v="1"/>
    <x v="4"/>
    <s v="Actividades operativas dentro de las instalaciones de la Corporación. Actividades de aseo y servicios generales. Tareas de jardinería. Vivero Sibarco y Repelon"/>
    <s v="x"/>
    <m/>
    <s v="Contratista de servicios de jardinería"/>
    <x v="5"/>
    <x v="17"/>
    <s v="Exposición a luz solar y altas temperaturas"/>
  </r>
  <r>
    <s v="Viveros"/>
    <x v="1"/>
    <x v="4"/>
    <s v="Actividades operativas dentro de las instalaciones de la Corporación. Actividades de aseo y servicios generales. Tareas de jardinería. Vivero Sibarco y Repelon"/>
    <s v="x"/>
    <m/>
    <s v="Contratista de servicios de jardinería"/>
    <x v="1"/>
    <x v="1"/>
    <s v="Superficies de trabajo (irregulares, deslizantes, con diferencia del nivel), condiciones de orden y aseo"/>
  </r>
  <r>
    <s v="Viveros"/>
    <x v="1"/>
    <x v="4"/>
    <s v="Actividades operativas dentro de las instalaciones de la Corporación. Actividades de aseo y servicios generales. Tareas de jardinería. Vivero Sibarco y Repelon"/>
    <s v="x"/>
    <m/>
    <s v="Contratista de servicios de jardinería"/>
    <x v="6"/>
    <x v="14"/>
    <s v="Exposición o manipulación de productos químicos"/>
  </r>
  <r>
    <s v="Viveros"/>
    <x v="1"/>
    <x v="4"/>
    <s v="Actividades operativas dentro de las instalaciones de la Corporación. Actividades de aseo y servicios generales. Tareas de jardinería. Vivero Sibarco y Repelon"/>
    <s v="x"/>
    <m/>
    <s v="Contratista de servicios de jardinería"/>
    <x v="1"/>
    <x v="11"/>
    <s v="Exposición a electricidad estática por manipulación de equipos eléctricos conexion y desconexion de equipos herramientas eléctricos, interruptores, extensiones electricas, conexión y desconexion de equipos"/>
  </r>
  <r>
    <s v="Viveros"/>
    <x v="1"/>
    <x v="4"/>
    <s v="Actividades operativas dentro de las instalaciones de la Corporación. Actividades de aseo y servicios generales. Tareas de jardinería. Vivero Sibarco y Repelon"/>
    <s v="x"/>
    <m/>
    <s v="Contratista de servicios de jardinería"/>
    <x v="0"/>
    <x v="22"/>
    <s v="Inhalación, contacto y consumo de Polvo vegetal, Polen, Madera, Esporas fúngicas, Micotoxinas, Sustancias antigénicas (antibióticos, polisacáridos) incluye además Musgos, Helechos, Semillas, Derivados de Vegetales"/>
  </r>
  <r>
    <s v="Viveros"/>
    <x v="1"/>
    <x v="4"/>
    <s v="Actividades operativas dentro de las instalaciones de la Corporación. Actividades de aseo y servicios generales. Tareas de jardinería. Vivero Sibarco y Repelon"/>
    <s v="x"/>
    <m/>
    <s v="Contratista de servicios de jardinería"/>
    <x v="0"/>
    <x v="20"/>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r>
  <r>
    <s v="Administracion"/>
    <x v="1"/>
    <x v="1"/>
    <s v="Actividades administrativas dentro de las instalaciones de la Corporación"/>
    <s v="x"/>
    <m/>
    <s v="Personal que visita instalaciones de la corporacion"/>
    <x v="0"/>
    <x v="20"/>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r>
  <r>
    <s v="Viveros"/>
    <x v="1"/>
    <x v="4"/>
    <s v="Actividades operativas dentro de las instalaciones de la Corporación. Actividades de aseo y servicios generales. Tareas de jardinería. Vivero Sibarco y Repelon"/>
    <s v="x"/>
    <m/>
    <s v="Contratista de servicios de jardinería"/>
    <x v="0"/>
    <x v="27"/>
    <s v="Contacto con seres vivos (roedores, serpientes, caballos, reptiles, osos, etc.) por medio de mordedura, picadura, rasgadura y en general ataque de animales "/>
  </r>
  <r>
    <s v="Viveros"/>
    <x v="1"/>
    <x v="4"/>
    <s v="Actividades operativas dentro de las instalaciones de la Corporación. Actividades de aseo y servicios generales. Tareas de jardinería. Vivero Sibarco y Repelon"/>
    <s v="x"/>
    <m/>
    <s v="Contratista de servicios de jardinería"/>
    <x v="1"/>
    <x v="10"/>
    <s v="Manejo de herramientas manuales. uso de herramientas de manuales y eléctricas."/>
  </r>
  <r>
    <s v="Viveros"/>
    <x v="1"/>
    <x v="1"/>
    <s v="Actividades del personal de vigilancia_x000a_(Recibo de personal en la entrada de las instalaciones, rondas de inspeccion) Vivero Sibarco y Repelon"/>
    <s v="x"/>
    <m/>
    <s v="Personal contratista que presta servicios de vigilancia"/>
    <x v="1"/>
    <x v="21"/>
    <s v="Recibo de personal propio y visitante a las instalaciones de la Corporación"/>
  </r>
  <r>
    <s v="Viveros"/>
    <x v="1"/>
    <x v="1"/>
    <s v="Actividades del personal de vigilancia_x000a_(Posición prolongada de pie). Vivero Sibarco y Repelon"/>
    <s v="x"/>
    <m/>
    <s v="Personal contratista que presta servicios de vigilancia"/>
    <x v="3"/>
    <x v="4"/>
    <s v="Postura prolongada de pie, actividades de vigilancia"/>
  </r>
  <r>
    <s v="Viveros"/>
    <x v="1"/>
    <x v="1"/>
    <s v="Actividades del personal de vigilancia_x000a_(Tenencia y porte de armas de fuego). Vivero Sibarco y Repelon"/>
    <s v="x"/>
    <m/>
    <s v="Personal contratista que presta servicios de vigilancia"/>
    <x v="1"/>
    <x v="10"/>
    <s v="Tenencia y porte de armas de fuego. Uso de armas de fuego"/>
  </r>
  <r>
    <s v="Viveros"/>
    <x v="1"/>
    <x v="1"/>
    <s v="Actividades del personal de vigilancia_x000a_(Recibo de personal en la entrada de las instalaciones, rondas de inspeccion) Vivero Sibarco y Repelon"/>
    <s v="x"/>
    <m/>
    <s v="Personal contratista que presta servicios de vigilancia"/>
    <x v="1"/>
    <x v="1"/>
    <s v="Deficientes condiciones de orden y aseo, distribucion de las areas."/>
  </r>
  <r>
    <s v="Viveros"/>
    <x v="1"/>
    <x v="1"/>
    <s v="Actividades del personal de vigilancia_x000a_(Recibo de personal en la entrada de las instalaciones, rondas de inspeccion) Vivero Sibarco y Repelon"/>
    <s v="x"/>
    <m/>
    <s v="Personal contratista que presta servicios de vigilancia"/>
    <x v="0"/>
    <x v="22"/>
    <s v="Inhalación, contacto y consumo de Polvo vegetal, Polen, Madera, Esporas fúngicas, Micotoxinas, Sustancias antigénicas (antibióticos, polisacáridos) incluye además Musgos, Helechos, Semillas, Derivados de Vegetales"/>
  </r>
  <r>
    <s v="Viveros"/>
    <x v="1"/>
    <x v="1"/>
    <s v="Actividades del personal de vigilancia_x000a_(Recibo de personal en la entrada de las instalaciones, rondas de inspeccion) Vivero Sibarco y Repelon"/>
    <s v="x"/>
    <m/>
    <s v="Personal contratista que presta servicios de vigilancia"/>
    <x v="2"/>
    <x v="3"/>
    <s v="Cambios en condiciones termo higrométricas (Temperatura ambiental, Humedad relativa y Velocidad del aire). Generado por situaciones naturales  o antrópicas. condiciones climatológicas adversas"/>
  </r>
  <r>
    <s v="Viveros"/>
    <x v="1"/>
    <x v="1"/>
    <s v="Actividades del personal de vigilancia_x000a_(Recibo de personal en la entrada de las instalaciones, rondas de inspeccion) Vivero Sibarco y Repelon"/>
    <s v="x"/>
    <m/>
    <s v="Personal contratista que presta servicios de vigilancia"/>
    <x v="0"/>
    <x v="20"/>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r>
  <r>
    <s v="Viveros"/>
    <x v="1"/>
    <x v="1"/>
    <s v="Actividades del personal de vigilancia_x000a_(Recibo de personal en la entrada de las instalaciones, rondas de inspeccion) Vivero Sibarco y Repelon"/>
    <s v="x"/>
    <m/>
    <s v="Personal contratista que presta servicios de vigilancia"/>
    <x v="0"/>
    <x v="27"/>
    <s v="Contacto con seres vivos (roedores, serpientes, caballos, reptiles, osos, etc.) por medio de mordedura, picadura, rasgadura y en general ataque de animales "/>
  </r>
  <r>
    <s v="Viveros"/>
    <x v="1"/>
    <x v="1"/>
    <s v="Actividades del personal de vigilancia_x000a_(Recibo de personal en la entrada de las instalaciones, rondas de inspeccion) Vivero Sibarco y Repelon"/>
    <s v="x"/>
    <m/>
    <s v="Personal contratista que presta servicios de vigilancia"/>
    <x v="5"/>
    <x v="8"/>
    <s v="Exposición a condiciones termohigrométricas (Temperatura ambiental, Humedad relativa y Velocidad del aire). Generado por situaciones naturales  del ambiente de trabajo externo"/>
  </r>
  <r>
    <s v="Viveros"/>
    <x v="1"/>
    <x v="1"/>
    <s v="Actividades del personal de vigilancia_x000a_(Recibo de personal en la entrada de las instalaciones, rondas de inspeccion) Vivero Sibarco y Repelon"/>
    <s v="x"/>
    <m/>
    <s v="Personal contratista que presta servicios de vigilancia"/>
    <x v="5"/>
    <x v="17"/>
    <s v="Exposición a luz solar y altas temperatura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0"/>
    <x v="28"/>
    <s v="Contacto directo/ contacto indirecto con residuos sólidos, basuras, vertimientos, aguas estancadas, fangos, fluidos, secreciones, partes en descomposición."/>
  </r>
  <r>
    <s v="Administracion"/>
    <x v="1"/>
    <x v="0"/>
    <s v="Visita a las instalaciones de terceros (usuarios, empresas o personas sujetas a control, comunidades, proveedores, entre otros), vía pública y actividades propias de la autoridad ambiental"/>
    <s v="x"/>
    <m/>
    <s v="Personal que visita instalaciones de terceros"/>
    <x v="0"/>
    <x v="27"/>
    <s v="Contacto directo o indirecto con seres vivos (roedores, serpientes, caballos, reptiles, osos, etc.) por medio de mordedura, picadura, rasgadura y en general ataque de animales "/>
  </r>
  <r>
    <s v="Administracion"/>
    <x v="1"/>
    <x v="0"/>
    <s v="Visita a las instalaciones de terceros (usuarios, empresas o personas sujetas a control, comunidades, proveedores, entre otros), vía pública y actividades propias de la autoridad ambiental"/>
    <s v="x"/>
    <m/>
    <s v="Personal que visita instalaciones de terceros"/>
    <x v="0"/>
    <x v="20"/>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6"/>
    <x v="14"/>
    <s v="Exposición o manipulación de combustibles, sustancias químicas, sustancias tóxica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0"/>
    <s v="Uso de herramientas de manuales y eléctricas para el desarrollo de las actividades en campo"/>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9"/>
    <s v="Acceso y desarrollo de trabajo en alturas dependiendo de las actividades a realizar"/>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
    <s v="Pisos, condiciones del terreno. Irregularidades del terreno y superficie, superficies deslizante, húmeda, arenosa."/>
  </r>
  <r>
    <s v="Administracion"/>
    <x v="1"/>
    <x v="0"/>
    <s v="Visita a las instalaciones de terceros (usuarios, empresas o personas sujetas a control, comunidades, proveedores, entre otros), vía pública y actividades propias de la autoridad ambiental"/>
    <s v="x"/>
    <m/>
    <s v="Personal que visita instalaciones de terceros"/>
    <x v="3"/>
    <x v="16"/>
    <s v="Manipulación de cargas (animales, equipos, materiale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
    <s v="Trabajos realizados en riberas de rios, lagunas, riberas, playas  y cuerpos de cuerpos de agua en general. Caida a cuerpos de agua, inmersion. Inspeccion de las instlacione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
    <s v="Desatención de instrucciones de seguridad brindadas por terceros para realizar labores en las instalaciones de los tercero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0"/>
    <x v="29"/>
    <s v="Visitas de inspeccion cementerios, basureros a cielo  abierto.Contacto directo / contacto indirecto con residuos hospitalarios etc"/>
  </r>
  <r>
    <s v="Administracion"/>
    <x v="1"/>
    <x v="0"/>
    <s v="Visita a las instalaciones de terceros (usuarios, empresas o personas sujetas a control, comunidades, proveedores, entre otros), vía pública y actividades propias de la autoridad ambiental"/>
    <s v="x"/>
    <m/>
    <s v="Personal que visita instalaciones de terceros"/>
    <x v="5"/>
    <x v="7"/>
    <s v="Fuentes de sonido de alta intensidad en las áreas a inspeccionar"/>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0"/>
    <s v="Atrapamiento. Contacto con superficies abrasivas o filosas. Atrapamiento entre dos cuerpo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6"/>
    <x v="30"/>
    <s v="Exposición a material particulado"/>
  </r>
  <r>
    <s v="Administracion"/>
    <x v="1"/>
    <x v="0"/>
    <s v="Visita a las instalaciones de terceros (usuarios, empresas o personas sujetas a control, comunidades, proveedores, entre otros), vía pública y actividades propias de la autoridad ambiental"/>
    <s v="x"/>
    <m/>
    <s v="Personal que visita instalaciones de terceros"/>
    <x v="5"/>
    <x v="17"/>
    <s v="Exposición a luz solar y altas temperaturas"/>
  </r>
  <r>
    <s v="Administracion"/>
    <x v="1"/>
    <x v="0"/>
    <s v="Visita a las instalaciones de terceros (usuarios, empresas o personas sujetas a control, comunidades, proveedores, entre otros), vía pública y actividades propias de la autoridad ambiental"/>
    <s v="x"/>
    <m/>
    <s v="Personal que visita instalaciones de terceros"/>
    <x v="1"/>
    <x v="10"/>
    <s v="Contacto con superficies calientes, inspecciones en áreas de fabricación y calderas, generación de vapor."/>
  </r>
  <r>
    <s v="Administracion"/>
    <x v="1"/>
    <x v="0"/>
    <s v="Actividades recreativas deportivas y culturales"/>
    <m/>
    <s v="x"/>
    <s v="Todo el personal"/>
    <x v="1"/>
    <x v="1"/>
    <s v="Superficies irregulares, resbalosas"/>
  </r>
  <r>
    <s v="Administracion"/>
    <x v="1"/>
    <x v="0"/>
    <s v="Actividades recreativas deportivas y culturales"/>
    <m/>
    <s v="x"/>
    <s v="Todo el personal"/>
    <x v="3"/>
    <x v="16"/>
    <s v="Actividades recretiva, cultural. Manipulación de cargas, correr, saltar"/>
  </r>
  <r>
    <s v="Administracion"/>
    <x v="1"/>
    <x v="0"/>
    <s v="Actividades recreativas deportivas y culturales"/>
    <m/>
    <s v="x"/>
    <s v="Todo el personal"/>
    <x v="1"/>
    <x v="10"/>
    <s v="Atrapamiento. Entre personas, deportes de contacto, golpes con objetos moviles, particulas proyectiles_x000a_"/>
  </r>
  <r>
    <s v="Compuertas"/>
    <x v="1"/>
    <x v="1"/>
    <s v="Actividades de operación de compuertas en manati, villa rosa y palmar de varela"/>
    <s v="x"/>
    <m/>
    <s v="Operador compuertas"/>
    <x v="2"/>
    <x v="3"/>
    <s v="Cambios en condiciones termo higrométricas (Temperatura ambiental, Humedad relativa y Velocidad del aire). Generado por situaciones naturales  o antrópicas. condiciones climatológicas adversas"/>
  </r>
  <r>
    <s v="Compuertas"/>
    <x v="1"/>
    <x v="1"/>
    <s v="Actividades de operación de compuertas en manati, villa rosa y palmar de varela"/>
    <s v="x"/>
    <m/>
    <s v="Operador compuertas"/>
    <x v="3"/>
    <x v="16"/>
    <s v="Manipulación de cargas, equipos, materiales de trabajo. Traslado de equipos de trabajo"/>
  </r>
  <r>
    <s v="Compuertas"/>
    <x v="1"/>
    <x v="1"/>
    <s v="Actividades de operación de compuertas en manati, villa rosa y palmar de varela"/>
    <s v="x"/>
    <m/>
    <s v="Operador compuertas"/>
    <x v="5"/>
    <x v="8"/>
    <s v="Exposición a condiciones termohigrométricas (Temperatura ambiental, Humedad relativa y Velocidad del aire). Generado por situaciones naturales  del ambiente de trabajo externo"/>
  </r>
  <r>
    <s v="Compuertas"/>
    <x v="1"/>
    <x v="1"/>
    <s v="Actividades de operación de compuertas en manati, villa rosa y palmar de varela"/>
    <s v="x"/>
    <m/>
    <s v="Operador compuertas"/>
    <x v="5"/>
    <x v="17"/>
    <s v="Exposición a luz solar y altas temperaturas"/>
  </r>
  <r>
    <s v="Compuertas"/>
    <x v="1"/>
    <x v="1"/>
    <s v="Actividades de operación de compuertas en manati, villa rosa y palmar de varela"/>
    <s v="x"/>
    <m/>
    <s v="Operador compuertas"/>
    <x v="1"/>
    <x v="1"/>
    <s v="Superficies de trabajo (irregulares, deslizantes, con diferencia del nivel), condiciones de orden y aseo"/>
  </r>
  <r>
    <s v="Compuertas"/>
    <x v="1"/>
    <x v="1"/>
    <s v="Actividades de operación de compuertas en manati, villa rosa y palmar de varela"/>
    <s v="x"/>
    <m/>
    <s v="Operador compuertas"/>
    <x v="6"/>
    <x v="31"/>
    <s v="Exposición o manipulación de productos químicos en la operación de los equipos de respaldo. Combustible planlta electrica, aceites."/>
  </r>
  <r>
    <s v="Compuertas"/>
    <x v="1"/>
    <x v="1"/>
    <s v="Actividades de operación de compuertas en manati, villa rosa y palmar de varela"/>
    <s v="x"/>
    <m/>
    <s v="Operador compuertas"/>
    <x v="1"/>
    <x v="11"/>
    <s v="Exposición a electricidad estática por manipulación de equipos eléctricos conexion y desconexion de equipos herramientas eléctricos, interruptores, extensiones electricas, conexión y desconexion de equipos"/>
  </r>
  <r>
    <s v="Compuertas"/>
    <x v="1"/>
    <x v="1"/>
    <s v="Actividades de operación de compuertas en manati, villa rosa y palmar de varela"/>
    <s v="x"/>
    <m/>
    <s v="Operador compuertas"/>
    <x v="0"/>
    <x v="22"/>
    <s v="Inhalación, contacto y consumo de Polvo vegetal, Polen, Madera, Esporas fúngicas, Micotoxinas, Sustancias antigénicas (antibióticos, polisacáridos) incluye además Musgos, Helechos, Semillas, Derivados de Vegetales"/>
  </r>
  <r>
    <s v="Compuertas"/>
    <x v="1"/>
    <x v="1"/>
    <s v="Actividades de operación de compuertas en manati, villa rosa y palmar de varela"/>
    <s v="x"/>
    <m/>
    <s v="Operador compuertas"/>
    <x v="0"/>
    <x v="20"/>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r>
  <r>
    <s v="Compuertas"/>
    <x v="1"/>
    <x v="1"/>
    <s v="Actividades de operación de compuertas en manati, villa rosa y palmar de varela"/>
    <s v="x"/>
    <m/>
    <s v="Operador compuertas"/>
    <x v="0"/>
    <x v="27"/>
    <s v="Contacto con seres vivos (roedores, serpientes, caballos, reptiles, osos, etc.) por medio de mordedura, picadura, rasgadura y en general ataque de animales "/>
  </r>
  <r>
    <s v="Compuertas"/>
    <x v="1"/>
    <x v="1"/>
    <s v="Actividades de operación de compuertas en manati, villa rosa y palmar de varela"/>
    <s v="x"/>
    <m/>
    <s v="Operador compuertas"/>
    <x v="1"/>
    <x v="10"/>
    <s v="Manejo de herramientas manuales. uso de herramientas de manuales y eléctricas."/>
  </r>
  <r>
    <s v="Compuertas"/>
    <x v="1"/>
    <x v="1"/>
    <s v="Actividades de operación de compuertas en manati, villa rosa y palmar de varela"/>
    <s v="x"/>
    <m/>
    <s v="Operador compuertas"/>
    <x v="1"/>
    <x v="10"/>
    <s v="Manejo de equipos mecanicos, electricos, motores de c adena sin guardas. Partes deterioradas"/>
  </r>
  <r>
    <s v="Compuertas"/>
    <x v="1"/>
    <x v="1"/>
    <s v="Actividades de operación de compuertas en manati, villa rosa y palmar de varela"/>
    <s v="x"/>
    <m/>
    <s v="Operador compuertas"/>
    <x v="1"/>
    <x v="2"/>
    <s v="Actos delictivos  durante las visitas cometidos por terceros como protestas violentas, atentados, secuestro, hurto, vandalismo, terrorismo, entre otros."/>
  </r>
  <r>
    <s v="Compuertas"/>
    <x v="1"/>
    <x v="1"/>
    <s v="Actividades de operación de compuertas en manati, villa rosa y palmar de varela"/>
    <s v="x"/>
    <m/>
    <s v="Operador compuertas"/>
    <x v="1"/>
    <x v="21"/>
    <s v="Recibo de personal propio y visitante a las instalaciones de la Corporación"/>
  </r>
  <r>
    <s v="Compuertas"/>
    <x v="1"/>
    <x v="1"/>
    <s v="Actividades de operación de compuertas en manati, villa rosa y palmar de varela"/>
    <s v="x"/>
    <m/>
    <s v="Operador compuertas"/>
    <x v="1"/>
    <x v="1"/>
    <s v="Deterioro de estructuras locativas, grietas en paredes de casas, filtración de aguas lluvias, presencia de humedad."/>
  </r>
  <r>
    <s v="Compuertas"/>
    <x v="1"/>
    <x v="1"/>
    <s v="Actividades de operación de compuertas en manati, villa rosa y palmar de varela"/>
    <s v="x"/>
    <m/>
    <s v="Operador compuertas"/>
    <x v="1"/>
    <x v="1"/>
    <s v="Trabajos realizados en riberas de rios, lagunas, riberas, playas  y cuerpos de cuerpos de agua en general. Caida a cuerpos de agua, inmersion. Inspeccion de las instlaciones."/>
  </r>
  <r>
    <s v="Compuertas"/>
    <x v="1"/>
    <x v="1"/>
    <s v="Actividades de operación de compuertas en manati, villa rosa y palmar de varela"/>
    <s v="x"/>
    <m/>
    <s v="Operador compuertas"/>
    <x v="1"/>
    <x v="1"/>
    <s v="Desatención de instrucciones de seguridad brindadas por  para realizar labores en las instalaciones"/>
  </r>
  <r>
    <m/>
    <x v="2"/>
    <x v="5"/>
    <m/>
    <m/>
    <m/>
    <m/>
    <x v="8"/>
    <x v="32"/>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3">
  <r>
    <x v="0"/>
    <x v="0"/>
    <x v="0"/>
    <x v="0"/>
    <s v="x"/>
    <m/>
    <x v="0"/>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60"/>
    <s v="Muy Grave"/>
    <n v="0"/>
    <s v="IV"/>
    <x v="0"/>
    <n v="8"/>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s v="x"/>
    <m/>
  </r>
  <r>
    <x v="0"/>
    <x v="0"/>
    <x v="0"/>
    <x v="0"/>
    <s v="x"/>
    <m/>
    <x v="0"/>
    <x v="1"/>
    <x v="1"/>
    <s v="Presencia de superficies resbalosas"/>
    <s v="Caída a mismo nivel, golpes, contusiones, fracturas"/>
    <s v="N/A"/>
    <s v="N/A"/>
    <s v="N/A"/>
    <s v="Señalización de áreas y superficies resbalosas."/>
    <s v="N/A"/>
    <n v="0"/>
    <s v="Bajo"/>
    <n v="2"/>
    <s v="Ocasional"/>
    <n v="0"/>
    <s v="Bajo"/>
    <n v="10"/>
    <s v="Leve"/>
    <n v="0"/>
    <s v="IV"/>
    <x v="0"/>
    <s v="Todos los trabajadores"/>
    <s v="Caída a mismo nivel, golpes, contusiones, fracturas"/>
    <s v="SI "/>
    <m/>
    <s v="x"/>
    <s v="x"/>
    <s v="x"/>
    <s v="x"/>
    <m/>
  </r>
  <r>
    <x v="0"/>
    <x v="0"/>
    <x v="0"/>
    <x v="0"/>
    <s v="x"/>
    <m/>
    <x v="0"/>
    <x v="1"/>
    <x v="2"/>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
    <s v="N/A"/>
    <n v="2"/>
    <s v="Medio"/>
    <n v="2"/>
    <s v="Ocasional"/>
    <n v="4"/>
    <s v="Bajo"/>
    <n v="25"/>
    <s v="Grave"/>
    <n v="100"/>
    <s v="III"/>
    <x v="1"/>
    <s v="Todos los trabajadores"/>
    <s v="Heridas, golpes, muerte, fatiga, estrés, disminución de la destreza y precisión. Estados de ansiedad y/o depresión y trastornos del aparato digestivo."/>
    <s v="SI "/>
    <m/>
    <s v="x"/>
    <s v="x"/>
    <s v="x"/>
    <s v="x"/>
    <m/>
  </r>
  <r>
    <x v="0"/>
    <x v="0"/>
    <x v="0"/>
    <x v="0"/>
    <s v="x"/>
    <m/>
    <x v="0"/>
    <x v="2"/>
    <x v="3"/>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efectuado con la Cruz Roja._x000a_Plan de emergencia"/>
    <s v="N/A"/>
    <n v="0"/>
    <s v="Bajo"/>
    <n v="1"/>
    <s v="Esporadica"/>
    <n v="0"/>
    <s v="Bajo"/>
    <n v="25"/>
    <s v="Grave"/>
    <n v="0"/>
    <s v="IV"/>
    <x v="0"/>
    <s v="Todos los trabajadores"/>
    <s v="Fatiga, estrés, resfriados, golpes, traumas."/>
    <s v="SI "/>
    <m/>
    <s v="x"/>
    <s v="x"/>
    <s v="x"/>
    <s v="x"/>
    <m/>
  </r>
  <r>
    <x v="0"/>
    <x v="0"/>
    <x v="0"/>
    <x v="0"/>
    <s v="x"/>
    <m/>
    <x v="0"/>
    <x v="2"/>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s v="x"/>
    <s v="x"/>
    <m/>
  </r>
  <r>
    <x v="0"/>
    <x v="0"/>
    <x v="0"/>
    <x v="0"/>
    <s v="x"/>
    <m/>
    <x v="0"/>
    <x v="3"/>
    <x v="5"/>
    <s v="Posturas prolongadas de pie, sentado, etc. Actividades administrativas"/>
    <s v="Desordenes de trauma acumulativo, lesiones del sistema músculo esquelético, Tendinitis, síndrome del túnel carpiano (STC)"/>
    <s v="N/A"/>
    <s v="N/A"/>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 v="N/A"/>
    <n v="6"/>
    <s v="Alto"/>
    <n v="4"/>
    <s v="Continua"/>
    <n v="24"/>
    <s v="Medio Alto"/>
    <n v="10"/>
    <s v="Leve"/>
    <n v="240"/>
    <s v="II"/>
    <x v="2"/>
    <s v="Todos los trabajadores"/>
    <s v="Desordenes de trauma acumulativo, lesiones del sistema músculo esquelético, Tendinitis, síndrome del túnel carpiano (STC)"/>
    <s v="SI "/>
    <m/>
    <s v="x"/>
    <s v="x"/>
    <s v="x"/>
    <m/>
    <s v="Distribucion de espacios, reposicion de  y mantenimiento  de sillas. Implementacion de intrevenciones para el control de fectacion y sintomatologia. Contratacion de personal competente, pausas activas"/>
  </r>
  <r>
    <x v="0"/>
    <x v="0"/>
    <x v="0"/>
    <x v="0"/>
    <s v="x"/>
    <m/>
    <x v="0"/>
    <x v="4"/>
    <x v="6"/>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s v="Todos los trabajadores"/>
    <s v="Fatiga, estrés, disminución de la destreza y precisión. Estados de ansiedad y/o depresión y trastornos del aparato digestivo."/>
    <s v="SI "/>
    <m/>
    <s v="x"/>
    <s v="x"/>
    <s v="x"/>
    <m/>
    <s v="Se efectuan activiaddes jormadas de salud enficadas al riesgo, en cajacopi, aplicación de bateria. Jornadas de capacitacion e intervencion del riesgo, contratacion de personal para inervencion, enfermera, pisocologa, capacitaciones con el ICONTEC"/>
  </r>
  <r>
    <x v="0"/>
    <x v="0"/>
    <x v="0"/>
    <x v="0"/>
    <s v="x"/>
    <m/>
    <x v="0"/>
    <x v="5"/>
    <x v="7"/>
    <s v="Exposición a fuentes inadecuadas de iluminación"/>
    <s v="Fatiga visual, cefalea, disminución de la destreza y precisión, afectaciones a la vista, deslumbramiento, caídas a nivel, golpes."/>
    <s v="N/A"/>
    <s v="N/A"/>
    <s v="Cronograma de mantenimiento de recursos físicos. Reposicion y limpieza de luminarias"/>
    <s v="Efectuar mediciones higiénicas para verificar los niveles de iluminación de las áreas de trabajo."/>
    <s v="N/A"/>
    <n v="0"/>
    <s v="Bajo"/>
    <n v="2"/>
    <s v="Ocasional"/>
    <n v="0"/>
    <s v="Bajo"/>
    <n v="10"/>
    <s v="Leve"/>
    <n v="0"/>
    <s v="IV"/>
    <x v="0"/>
    <s v="Todos los trabajadores"/>
    <s v="Fatiga visual, cefalea, disminución de la destreza y precisión, afectaciones a la vista, deslumbramiento, caídas a nivel, golpes."/>
    <s v="SI "/>
    <m/>
    <s v="x"/>
    <s v="x"/>
    <s v="x"/>
    <m/>
    <m/>
  </r>
  <r>
    <x v="0"/>
    <x v="0"/>
    <x v="0"/>
    <x v="0"/>
    <s v="x"/>
    <m/>
    <x v="0"/>
    <x v="5"/>
    <x v="8"/>
    <s v="Ruido continuo ambiente de trabajo. (confort ). (Oficina administrativa segundo piso)"/>
    <s v="Desconcentracion, Fatiga, estrés"/>
    <m/>
    <m/>
    <m/>
    <s v="Mantenimiento de equipos de oficina"/>
    <m/>
    <n v="6"/>
    <s v="Alto"/>
    <n v="4"/>
    <s v="Continua"/>
    <n v="24"/>
    <s v="Medio Alto"/>
    <n v="10"/>
    <s v="Leve"/>
    <n v="240"/>
    <s v="II"/>
    <x v="2"/>
    <s v="Todos los trabajadores"/>
    <s v="Fatiga, estrés"/>
    <s v="SI "/>
    <m/>
    <s v="x"/>
    <s v="x"/>
    <s v="x"/>
    <m/>
    <s v="Reposicion de manejadoras de aires acondicionados centrales de las oficinas, por equipos nuevos. Estos equipos generan ruido que afecta el confort del area de trabajo"/>
  </r>
  <r>
    <x v="0"/>
    <x v="0"/>
    <x v="0"/>
    <x v="0"/>
    <s v="x"/>
    <m/>
    <x v="0"/>
    <x v="5"/>
    <x v="9"/>
    <s v="Exposición a condiciones termohigrométricas (Temperatura ambiental, Humedad relativa y Velocidad del aire). Generado por situaciones naturales  del ambiente de trabajo externo"/>
    <s v="Fatiga, estrés"/>
    <m/>
    <m/>
    <m/>
    <s v="Termostatos en aires acondicionados, control de los niveles de temperatura. programa de mantenimineto de aires acondicionados."/>
    <m/>
    <n v="2"/>
    <s v="Medio"/>
    <n v="4"/>
    <s v="Continua"/>
    <n v="8"/>
    <s v="Medio"/>
    <n v="10"/>
    <s v="Leve"/>
    <n v="80"/>
    <s v="III"/>
    <x v="1"/>
    <s v="Todos los trabajadores"/>
    <s v="Fatiga, estrés"/>
    <s v="SI "/>
    <m/>
    <s v="x"/>
    <s v="x"/>
    <s v="x"/>
    <m/>
    <s v="Reposicion de manejadoras de aires acondicionados centrales de las oficinas, por equipos nuevos. Actualmente se cuenta con equipos obsoletos que no compensan la carga termica"/>
  </r>
  <r>
    <x v="0"/>
    <x v="0"/>
    <x v="0"/>
    <x v="0"/>
    <s v="x"/>
    <m/>
    <x v="0"/>
    <x v="1"/>
    <x v="1"/>
    <s v="Circulación por las diferentes áreas de las instalaciones de la Corporación_x000a_Uso de escaleras (escaleras de caracol, rectas)"/>
    <s v="Caídas al mismo nivel, caídas a diferente nivel, contusiones, golpes, fracturas"/>
    <s v="N/A"/>
    <s v="N/A"/>
    <s v="Mantenimiento a la infraestructura de la Corporación."/>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s v="N/A"/>
    <n v="0"/>
    <s v="Bajo"/>
    <n v="2"/>
    <s v="Ocasional"/>
    <n v="0"/>
    <s v="Bajo"/>
    <n v="60"/>
    <s v="Muy Grave"/>
    <n v="0"/>
    <s v="IV"/>
    <x v="0"/>
    <s v="Todos los trabajadores"/>
    <s v="Caídas al mismo nivel, caídas a diferente nivel, contusiones, golpes, fracturas"/>
    <s v="SI "/>
    <m/>
    <s v="x"/>
    <s v="x"/>
    <s v="x"/>
    <s v="x"/>
    <m/>
  </r>
  <r>
    <x v="0"/>
    <x v="0"/>
    <x v="0"/>
    <x v="0"/>
    <s v="x"/>
    <m/>
    <x v="0"/>
    <x v="1"/>
    <x v="1"/>
    <s v="Condiciones y conductas inadecuadas en el sitio de trabajo. Uso de elementos de trabajo, instalaciones, infreastructura y muebeles, sillas, escritorios (Incluyendo sitio de trabajo para trabajo remoto). Uso de muebles para las actividades de oficina, uso inadecuado de muebles, enseres y equipos de la oficina"/>
    <s v="Desordenes de trauma acumulativo, lesiones del sistema músculo esquelético, Tendinitis, síndrome del túnel carpiano (STC), golpes, caídas a nivel, contusiones"/>
    <s v="N/A"/>
    <s v="N/A"/>
    <s v="Puestos de trabajos diseñados bajo criterios ergonómicos."/>
    <s v="Programa de mantenimiento y reposición de sillas y enseres del área de trabajo, vida útil de los elementos., _x000a_Capacitación Pausas Activas, Higiene postural, prevención de lesiones, entre otros"/>
    <m/>
    <n v="0"/>
    <s v="Bajo"/>
    <n v="2"/>
    <s v="Ocasional"/>
    <n v="0"/>
    <s v="Bajo"/>
    <n v="10"/>
    <s v="Leve"/>
    <n v="0"/>
    <s v="IV"/>
    <x v="0"/>
    <s v="Todos los trabajadores"/>
    <s v="Desordenes de trauma acumulativo, lesiones del sistema músculo esquelético, Tendinitis, síndrome del túnel carpiano (STC), golpes, caídas a nivel, contusiones"/>
    <s v="SI "/>
    <m/>
    <s v="x"/>
    <s v="x"/>
    <s v="x"/>
    <s v="x"/>
    <m/>
  </r>
  <r>
    <x v="0"/>
    <x v="0"/>
    <x v="0"/>
    <x v="0"/>
    <s v="x"/>
    <m/>
    <x v="0"/>
    <x v="1"/>
    <x v="1"/>
    <s v="Condiciones de  condiciones de orden y aseo"/>
    <s v="Caídas al mismo nivel, caídas a diferente nivel, contusiones, golpes, fracturas"/>
    <s v="N/A"/>
    <s v="N/A"/>
    <s v="N/A"/>
    <s v="Mantenimiento de las condiciones de orden y aseo en los puestos de trabajo. Capacitacion en uso adecuado de los puestos de trabajo "/>
    <s v="N/A"/>
    <n v="2"/>
    <s v="Medio"/>
    <n v="2"/>
    <s v="Ocasional"/>
    <n v="4"/>
    <s v="Bajo"/>
    <n v="25"/>
    <s v="Grave"/>
    <n v="100"/>
    <s v="III"/>
    <x v="1"/>
    <s v="Todos los trabajadores"/>
    <s v="Caídas al mismo nivel, caídas a diferente nivel, contusiones, golpes, fracturas"/>
    <s v="SI "/>
    <m/>
    <s v="x"/>
    <s v="x"/>
    <s v="x"/>
    <s v="x"/>
    <s v="Se efectua mejora en la dsitribucion de los puestos de trabajo en las oficinas de la subdireccion ambiental. Mejora en la distribucion del personal, escritorios superficies de trabajo y organización del area, se limita el almacenamiento temporal de cajas de archivos en uso, traslado de archivo de uso poco frecuente  al archivo de la casa 2. "/>
  </r>
  <r>
    <x v="0"/>
    <x v="0"/>
    <x v="0"/>
    <x v="0"/>
    <s v="x"/>
    <m/>
    <x v="0"/>
    <x v="1"/>
    <x v="1"/>
    <s v="Deterioro de estructuras locativas, grietas en paredes de casas, filtración de aguas lluvias, presencia de humedad."/>
    <s v="Colapso de estructuras, golpes, poli traumas."/>
    <s v="N/A"/>
    <s v="N/A"/>
    <s v="N/A"/>
    <s v="Cronograma de mantenimiento de recursos físicos"/>
    <s v="N/A"/>
    <n v="2"/>
    <s v="Medio"/>
    <n v="2"/>
    <s v="Ocasional"/>
    <n v="4"/>
    <s v="Bajo"/>
    <n v="60"/>
    <s v="Muy Grave"/>
    <n v="240"/>
    <s v="II"/>
    <x v="2"/>
    <s v="Todos los trabajadores"/>
    <s v="Colapso de estructuras, golpes, poli traumas."/>
    <s v="SI "/>
    <m/>
    <s v="x"/>
    <s v="x"/>
    <s v="x"/>
    <s v="x"/>
    <s v="Se efectua mentenimiento preventivo de las instalaciones en genral de toda la corporacion, mantenimiento de techos filtraciones y canales."/>
  </r>
  <r>
    <x v="0"/>
    <x v="0"/>
    <x v="0"/>
    <x v="0"/>
    <s v="x"/>
    <m/>
    <x v="0"/>
    <x v="3"/>
    <x v="10"/>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s v="N/A"/>
    <n v="6"/>
    <s v="Alto"/>
    <n v="3"/>
    <s v="Frecuente"/>
    <n v="18"/>
    <s v="Alto"/>
    <n v="10"/>
    <s v="Leve"/>
    <n v="180"/>
    <s v="II"/>
    <x v="2"/>
    <s v="Todos los trabajadores"/>
    <s v="Desordenes de trauma acumulativo, lesiones del sistema músculo esquelético, Tendinitis, síndrome del túnel carpiano (STC)"/>
    <s v="SI "/>
    <m/>
    <s v="x"/>
    <s v="x"/>
    <s v="x"/>
    <m/>
    <s v="Distribucion de espacios, reposicion de  y mantenimiento  de sillas. Implementacion de intrevenciones para el control de fectacion y sintomatologia. Contratacion de personal competente, pausas activas"/>
  </r>
  <r>
    <x v="0"/>
    <x v="0"/>
    <x v="0"/>
    <x v="0"/>
    <s v="x"/>
    <m/>
    <x v="0"/>
    <x v="1"/>
    <x v="11"/>
    <s v="Uso de herramientas de oficina (grapadora, cosedora, tijeras, exactos, ganchos, entre otros)"/>
    <s v="Golpes, traumas, laceraciones, punciones"/>
    <s v="N/A"/>
    <s v="N/A"/>
    <s v="N/A"/>
    <s v="Actividades de mantenimiento por parte de recursos físicos (Reparación, reemplazo de herramientas de oficina)."/>
    <s v="N/A"/>
    <n v="0"/>
    <s v="Bajo"/>
    <n v="3"/>
    <s v="Frecuente"/>
    <n v="0"/>
    <s v="Bajo"/>
    <n v="10"/>
    <s v="Leve"/>
    <n v="0"/>
    <s v="IV"/>
    <x v="0"/>
    <s v="Todos los trabajadores"/>
    <s v="Golpes, traumas, laceraciones, punciones"/>
    <s v="SI "/>
    <m/>
    <s v="x"/>
    <s v="x"/>
    <s v="x"/>
    <s v="x"/>
    <m/>
  </r>
  <r>
    <x v="0"/>
    <x v="0"/>
    <x v="0"/>
    <x v="0"/>
    <s v="x"/>
    <m/>
    <x v="0"/>
    <x v="1"/>
    <x v="11"/>
    <s v="Manipulación de materiales filosos. Caída de objetos, objetos que se deslizan o ruedan."/>
    <s v="Golpes, traumas, laceraciones, punciones"/>
    <s v="N/A"/>
    <s v="N/A"/>
    <s v="N/A"/>
    <s v="Actividades de transporte de carga efectuado por personal masculino. Verificación del entorno. Aseo en el área del patio y punto de acopio de materiales."/>
    <s v="N/A"/>
    <n v="0"/>
    <s v="Bajo"/>
    <n v="1"/>
    <s v="Esporadica"/>
    <n v="0"/>
    <s v="Bajo"/>
    <n v="10"/>
    <s v="Leve"/>
    <n v="0"/>
    <s v="IV"/>
    <x v="0"/>
    <s v="Todos los trabajadores"/>
    <s v="Golpes, traumas, laceraciones, punciones"/>
    <s v="SI "/>
    <m/>
    <s v="x"/>
    <s v="x"/>
    <s v="x"/>
    <s v="x"/>
    <m/>
  </r>
  <r>
    <x v="0"/>
    <x v="0"/>
    <x v="0"/>
    <x v="0"/>
    <s v="x"/>
    <m/>
    <x v="0"/>
    <x v="1"/>
    <x v="12"/>
    <s v="Exposición a electricidad estática por manipulación de equipos eléctricos conexion y desconexion de equip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N/A"/>
    <n v="0"/>
    <s v="Bajo"/>
    <n v="2"/>
    <s v="Ocasional"/>
    <n v="0"/>
    <s v="Bajo"/>
    <n v="60"/>
    <s v="Muy Grave"/>
    <n v="0"/>
    <s v="IV"/>
    <x v="0"/>
    <s v="Todos los trabajadores"/>
    <s v="Descargas eléctricas, dolor de cabeza, quemaduras, shock, golpes, heridas, contusiones."/>
    <s v="SI "/>
    <m/>
    <s v="x"/>
    <s v="x"/>
    <s v="x"/>
    <s v="x"/>
    <m/>
  </r>
  <r>
    <x v="0"/>
    <x v="0"/>
    <x v="0"/>
    <x v="0"/>
    <s v="x"/>
    <m/>
    <x v="0"/>
    <x v="1"/>
    <x v="12"/>
    <s v="Exposición a electricidad estática por manipulación de equipos eléctricos conexion y desconexion de equip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N/A"/>
    <n v="0"/>
    <s v="Bajo"/>
    <n v="2"/>
    <s v="Ocasional"/>
    <n v="0"/>
    <s v="Bajo"/>
    <n v="60"/>
    <s v="Muy Grave"/>
    <n v="0"/>
    <s v="IV"/>
    <x v="0"/>
    <s v="Todos los trabajadores"/>
    <s v="Descargas eléctricas, dolor de cabeza, quemaduras, shock, golpes, heridas, contusiones."/>
    <s v="SI "/>
    <m/>
    <s v="x"/>
    <s v="x"/>
    <s v="x"/>
    <s v="x"/>
    <m/>
  </r>
  <r>
    <x v="0"/>
    <x v="0"/>
    <x v="0"/>
    <x v="0"/>
    <s v="x"/>
    <m/>
    <x v="0"/>
    <x v="0"/>
    <x v="13"/>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n v="0"/>
    <s v="Bajo"/>
    <n v="2"/>
    <s v="Ocasional"/>
    <n v="0"/>
    <s v="Bajo"/>
    <n v="10"/>
    <s v="Leve"/>
    <n v="0"/>
    <s v="IV"/>
    <x v="0"/>
    <s v="Todos los trabajadores"/>
    <s v="Golpes, traumas, heridas, infecciones, intoxicación, Mordeduras, picaduras, punciones, reacciones alérgicas, muerte"/>
    <s v="SI "/>
    <m/>
    <s v="x"/>
    <s v="x"/>
    <s v="x"/>
    <s v="x"/>
    <s v="Mantenimiento de Instalaciones: controles de Humedad"/>
  </r>
  <r>
    <x v="0"/>
    <x v="0"/>
    <x v="0"/>
    <x v="0"/>
    <s v="x"/>
    <m/>
    <x v="0"/>
    <x v="1"/>
    <x v="11"/>
    <s v="Atrapamiento. Almacenamiento de documentación en estantería"/>
    <s v="Caída de estantería, golpes, atrapamientos, contusiones."/>
    <s v="N/A"/>
    <s v="N/A"/>
    <s v="Procedimientos de gestión documental (digitalización) que permiten la eliminación de documentos._x000a_Control de la humedad, producto de las filtraciones _x000a_Cronograma de mantenimiento de recursos físicos"/>
    <s v="Mantenimiento de las condiciones de orden y aseo en los puestos de trabajo_x000a_Jornadas de orden y aseo."/>
    <s v="N/A"/>
    <n v="0"/>
    <s v="Bajo"/>
    <n v="2"/>
    <s v="Ocasional"/>
    <n v="0"/>
    <s v="Bajo"/>
    <n v="60"/>
    <s v="Muy Grave"/>
    <n v="0"/>
    <s v="IV"/>
    <x v="0"/>
    <s v="Todos los trabajadores"/>
    <s v="Caída de estantería, golpes, atrapamientos, contusiones."/>
    <s v="SI "/>
    <m/>
    <s v="x"/>
    <s v="x"/>
    <s v="x"/>
    <m/>
    <m/>
  </r>
  <r>
    <x v="0"/>
    <x v="0"/>
    <x v="0"/>
    <x v="0"/>
    <s v="x"/>
    <m/>
    <x v="0"/>
    <x v="0"/>
    <x v="14"/>
    <s v="Presencia de polvo y hongos en almacenamiento de equipos y documentación. Archivos."/>
    <s v="Alergias, dermatitis."/>
    <s v="N/A"/>
    <s v="N/A"/>
    <s v="Digitalización de documentación de archivo. (Disminuye la presencia de documentación física y se libera espacio). _x000a_Control de la humedad, producto de las filtraciones_x000a_Cronograma de mantenimiento de recursos físicos"/>
    <s v="Procedimientos del proceso Gestión documental y archivo._x000a_Programa de manejo del riesgo biológico._x000a_Procedimiento de Baja de Bienes gestionado por el proceso Gestión de la infraestructura"/>
    <s v="uso de guantes"/>
    <n v="0"/>
    <s v="Bajo"/>
    <n v="2"/>
    <s v="Ocasional"/>
    <n v="0"/>
    <s v="Bajo"/>
    <n v="60"/>
    <s v="Muy Grave"/>
    <n v="0"/>
    <s v="IV"/>
    <x v="0"/>
    <s v="Todos los trabajadores"/>
    <s v="Alergias, dermatitis."/>
    <s v="SI "/>
    <m/>
    <s v="x"/>
    <s v="x"/>
    <s v="x"/>
    <m/>
    <m/>
  </r>
  <r>
    <x v="0"/>
    <x v="0"/>
    <x v="1"/>
    <x v="1"/>
    <s v="x"/>
    <m/>
    <x v="1"/>
    <x v="6"/>
    <x v="15"/>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6"/>
    <s v="Incendios, quemaduras, intoxicación, afectaciones respiratorias, dermatitis, alergias."/>
    <s v="SI "/>
    <m/>
    <m/>
    <s v="x"/>
    <m/>
    <m/>
    <m/>
  </r>
  <r>
    <x v="0"/>
    <x v="0"/>
    <x v="1"/>
    <x v="1"/>
    <s v="x"/>
    <m/>
    <x v="1"/>
    <x v="0"/>
    <x v="16"/>
    <s v="Manipulación o exposición a residuos sólidos, recoleccion de basuras baños, vertimientos, aguas estancadas, fangos, fluidos, secreciones, partes en descomposición."/>
    <s v="infección,  mordeduras, picaduras"/>
    <s v="N/A"/>
    <s v="N/A"/>
    <s v="N/A"/>
    <s v="Programa de manejo del riesgo biológico."/>
    <s v="Suministro de gafas de seguridad, mascarilla, guantes, calzado de seguridad. "/>
    <n v="0"/>
    <s v="Bajo"/>
    <n v="2"/>
    <s v="Ocasional"/>
    <n v="0"/>
    <s v="Bajo"/>
    <n v="60"/>
    <s v="Muy Grave"/>
    <n v="0"/>
    <s v="IV"/>
    <x v="0"/>
    <n v="6"/>
    <s v="infección,  mordeduras, picaduras"/>
    <s v="SI "/>
    <m/>
    <m/>
    <s v="x"/>
    <m/>
    <m/>
    <m/>
  </r>
  <r>
    <x v="0"/>
    <x v="0"/>
    <x v="1"/>
    <x v="1"/>
    <s v="x"/>
    <m/>
    <x v="2"/>
    <x v="3"/>
    <x v="17"/>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6"/>
    <s v="Desordenes de trauma acumulativo, lesiones del sistema músculo esquelético."/>
    <s v="SI "/>
    <m/>
    <m/>
    <s v="x"/>
    <m/>
    <m/>
    <m/>
  </r>
  <r>
    <x v="0"/>
    <x v="0"/>
    <x v="1"/>
    <x v="1"/>
    <s v="x"/>
    <m/>
    <x v="1"/>
    <x v="3"/>
    <x v="10"/>
    <s v="Movimientos repetitivos barrer, trapear"/>
    <s v="Desordenes de trauma acumulativo, lesiones del sistema músculo esquelético, Tendinitis, síndrome del túnel carpiano (STC)"/>
    <s v="N/A"/>
    <s v="N/A"/>
    <s v="Uso de traperos livianos, carro con ruedas para transportar elementos de limpieza, y escurrir trapero."/>
    <s v="Programa para el manejo del riesgo musco esquelético"/>
    <m/>
    <n v="0"/>
    <s v="Bajo"/>
    <n v="3"/>
    <s v="Frecuente"/>
    <n v="0"/>
    <s v="Bajo"/>
    <n v="10"/>
    <s v="Leve"/>
    <n v="0"/>
    <s v="IV"/>
    <x v="0"/>
    <n v="6"/>
    <s v="Desordenes de trauma acumulativo, lesiones del sistema músculo esquelético, Tendinitis, síndrome del túnel carpiano (STC)"/>
    <s v="SI "/>
    <m/>
    <m/>
    <s v="x"/>
    <m/>
    <m/>
    <m/>
  </r>
  <r>
    <x v="0"/>
    <x v="0"/>
    <x v="1"/>
    <x v="1"/>
    <s v="x"/>
    <m/>
    <x v="1"/>
    <x v="1"/>
    <x v="12"/>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Electrocución, afectación de órganos vitales, quemaduras, incendio y muerte"/>
    <s v="SI "/>
    <m/>
    <m/>
    <s v="x"/>
    <m/>
    <m/>
    <m/>
  </r>
  <r>
    <x v="0"/>
    <x v="0"/>
    <x v="1"/>
    <x v="1"/>
    <s v="x"/>
    <m/>
    <x v="2"/>
    <x v="1"/>
    <x v="12"/>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Desordenes de trauma acumulativo, lesiones del sistema músculo esquelético."/>
    <s v="SI "/>
    <m/>
    <m/>
    <s v="x"/>
    <m/>
    <m/>
    <m/>
  </r>
  <r>
    <x v="0"/>
    <x v="0"/>
    <x v="1"/>
    <x v="1"/>
    <s v="x"/>
    <m/>
    <x v="2"/>
    <x v="5"/>
    <x v="9"/>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r>
  <r>
    <x v="0"/>
    <x v="0"/>
    <x v="1"/>
    <x v="1"/>
    <s v="x"/>
    <m/>
    <x v="2"/>
    <x v="5"/>
    <x v="18"/>
    <s v="Exposición a luz solar y altas temperaturas"/>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r>
  <r>
    <x v="0"/>
    <x v="0"/>
    <x v="1"/>
    <x v="1"/>
    <s v="x"/>
    <m/>
    <x v="1"/>
    <x v="5"/>
    <x v="9"/>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r>
  <r>
    <x v="0"/>
    <x v="0"/>
    <x v="1"/>
    <x v="1"/>
    <s v="x"/>
    <m/>
    <x v="1"/>
    <x v="5"/>
    <x v="18"/>
    <s v="Exposición a luz solar y altas temperaturas"/>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r>
  <r>
    <x v="0"/>
    <x v="0"/>
    <x v="1"/>
    <x v="1"/>
    <s v="x"/>
    <m/>
    <x v="1"/>
    <x v="6"/>
    <x v="15"/>
    <s v="Exposición o manipulación de productos químicos de limpieza de areas. Detergentes de pisos, hipoclorito, limpia vidrios, jabon en polvo, desodorizadores, ambientadores."/>
    <s v="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n v="0"/>
    <s v="Bajo"/>
    <n v="2"/>
    <s v="Ocasional"/>
    <n v="0"/>
    <s v="Bajo"/>
    <n v="25"/>
    <s v="Grave"/>
    <n v="0"/>
    <s v="IV"/>
    <x v="0"/>
    <n v="6"/>
    <s v="Incendios, quemaduras, intoxicación, afectaciones respiratorias, dermatitis, alergias."/>
    <s v="SI "/>
    <m/>
    <m/>
    <s v="x"/>
    <m/>
    <m/>
    <m/>
  </r>
  <r>
    <x v="1"/>
    <x v="1"/>
    <x v="2"/>
    <x v="2"/>
    <s v="x"/>
    <m/>
    <x v="3"/>
    <x v="6"/>
    <x v="15"/>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0"/>
    <s v="Bajo"/>
    <n v="2"/>
    <s v="Ocasional"/>
    <n v="0"/>
    <s v="Bajo"/>
    <n v="60"/>
    <s v="Muy Grave"/>
    <n v="0"/>
    <s v="IV"/>
    <x v="0"/>
    <n v="6"/>
    <s v="Incendios, quemaduras, intoxicación, afectaciones respiratorias, dermatitis, alergias."/>
    <s v="SI "/>
    <m/>
    <m/>
    <s v="x"/>
    <m/>
    <m/>
    <m/>
  </r>
  <r>
    <x v="0"/>
    <x v="0"/>
    <x v="0"/>
    <x v="0"/>
    <s v="x"/>
    <m/>
    <x v="0"/>
    <x v="7"/>
    <x v="19"/>
    <s v="Incendios zotano, almacenamiento de material combustible, carton papel, elementos en desuso. Almacenamiento de combustibles en archivos, instalaciones lectricas cortos circuidos"/>
    <s v="Quemaduras, intoxicación, afectaciones respiratorias"/>
    <s v="N/A"/>
    <s v="N/A"/>
    <m/>
    <s v="Brigada de emergencias, plan de emergencias, manejo de extintores, capacitacion de brigadas. Programa de mantenimiento del transformador."/>
    <m/>
    <n v="6"/>
    <s v="Alto"/>
    <n v="2"/>
    <s v="Ocasional"/>
    <n v="12"/>
    <s v="Alto"/>
    <n v="100"/>
    <s v="Mortal o Catrastrofico"/>
    <n v="1200"/>
    <s v="I"/>
    <x v="3"/>
    <s v="Todos los trabajadores"/>
    <s v="Golpes, traumas, heridas, infecciones, intoxicación, Mordeduras, picaduras, punciones, reacciones alérgicas, muerte"/>
    <s v="SI "/>
    <s v="x"/>
    <s v="x"/>
    <s v="x"/>
    <s v="x"/>
    <s v="x"/>
    <s v="Mantenimiento de la unidad de medida del transformador_x000a_Proyecto Cambio de instalaciones a nueva sede_x000a_Encerramiento, encapasular transformador._x000a_Solicitud de procedimineto de corte de energia al transformador, a AIRE"/>
  </r>
  <r>
    <x v="0"/>
    <x v="0"/>
    <x v="1"/>
    <x v="1"/>
    <s v="x"/>
    <m/>
    <x v="2"/>
    <x v="0"/>
    <x v="13"/>
    <s v="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
    <s v="Golpes, traumas, heridas, infecciones, intoxicación, Mordeduras, picaduras, punciones, reacciones alérgicas, muerte"/>
    <s v="N/A"/>
    <s v="N/A"/>
    <s v="N/A"/>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s v="Suministro de guantes, calzado de seguridad, gafas de seguridad al personal masculino de servicios generales."/>
    <n v="0"/>
    <s v="Bajo"/>
    <n v="2"/>
    <s v="Ocasional"/>
    <n v="0"/>
    <s v="Bajo"/>
    <n v="60"/>
    <s v="Muy Grave"/>
    <n v="0"/>
    <s v="IV"/>
    <x v="0"/>
    <n v="6"/>
    <s v="Golpes, traumas, heridas, infecciones, intoxicación, Mordeduras, picaduras, punciones, reacciones alérgicas, muerte"/>
    <s v="SI "/>
    <m/>
    <m/>
    <s v="x"/>
    <m/>
    <m/>
    <m/>
  </r>
  <r>
    <x v="0"/>
    <x v="0"/>
    <x v="1"/>
    <x v="1"/>
    <s v="x"/>
    <m/>
    <x v="2"/>
    <x v="1"/>
    <x v="11"/>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6"/>
    <s v="Golpes, traumas, laceraciones, punciones"/>
    <s v="SI "/>
    <m/>
    <m/>
    <s v="x"/>
    <m/>
    <m/>
    <m/>
  </r>
  <r>
    <x v="0"/>
    <x v="0"/>
    <x v="1"/>
    <x v="1"/>
    <s v="x"/>
    <m/>
    <x v="1"/>
    <x v="1"/>
    <x v="20"/>
    <s v="Acceso y desarrollo de trabajo en alturas.. Actividades de mantenimiento a la infraestructura o equipos que requieren trabajo en altura. Instalación de equipos que requieren trabajo en altura. Obras civiles que requieren de trabajo en altur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6"/>
    <s v="Alto"/>
    <n v="1"/>
    <s v="Esporadica"/>
    <n v="6"/>
    <s v="Medio"/>
    <n v="100"/>
    <s v="Mortal o Catrastrofico"/>
    <n v="600"/>
    <s v="I"/>
    <x v="3"/>
    <n v="6"/>
    <s v="Caídas a diferente nivel, golpes, traumas, laceraciones, muerte."/>
    <s v="SI "/>
    <m/>
    <m/>
    <s v="x"/>
    <m/>
    <m/>
    <s v="1. Actividades de alturas restringidas, hasta la instalacion de puntos de anclaje y capacitacion del personal autorizado._x000a__x000a_(Proyecto: de  Instalacion de puerta de acceso a la azotea en oficinas piso 2, puntos de anclaje para acceso.)_x000a_"/>
  </r>
  <r>
    <x v="0"/>
    <x v="0"/>
    <x v="1"/>
    <x v="1"/>
    <s v="x"/>
    <m/>
    <x v="1"/>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guantes y gafas de seguridad al personal masculino de servicios generales"/>
    <n v="0"/>
    <s v="Bajo"/>
    <n v="2"/>
    <s v="Ocasional"/>
    <n v="0"/>
    <s v="Bajo"/>
    <n v="25"/>
    <s v="Grave"/>
    <n v="0"/>
    <s v="IV"/>
    <x v="0"/>
    <n v="6"/>
    <s v="Caídas al mismo nivel, golpes, traumas, laceraciones."/>
    <s v="SI "/>
    <m/>
    <m/>
    <s v="x"/>
    <m/>
    <m/>
    <m/>
  </r>
  <r>
    <x v="0"/>
    <x v="0"/>
    <x v="1"/>
    <x v="1"/>
    <s v="x"/>
    <m/>
    <x v="1"/>
    <x v="1"/>
    <x v="11"/>
    <s v="Manipulación de líquidos calientes"/>
    <s v="Quemaduras de 1er grado"/>
    <s v="N/A"/>
    <s v="N/A"/>
    <s v="N/A"/>
    <s v="Programa para el manejo del riesgo mecánico"/>
    <s v="Suministro de guantes "/>
    <n v="0"/>
    <s v="Bajo"/>
    <n v="2"/>
    <s v="Ocasional"/>
    <n v="0"/>
    <s v="Bajo"/>
    <n v="25"/>
    <s v="Grave"/>
    <n v="0"/>
    <s v="IV"/>
    <x v="0"/>
    <n v="6"/>
    <s v="Quemaduras de 1er grado"/>
    <s v="SI "/>
    <m/>
    <m/>
    <s v="x"/>
    <m/>
    <m/>
    <m/>
  </r>
  <r>
    <x v="0"/>
    <x v="0"/>
    <x v="1"/>
    <x v="1"/>
    <s v="x"/>
    <m/>
    <x v="1"/>
    <x v="1"/>
    <x v="11"/>
    <s v="Uso de artículos artículos de cocina y cafetería"/>
    <s v="Cortes, laceraciones."/>
    <s v="N/A"/>
    <s v="N/A"/>
    <s v="N/A"/>
    <s v="Programa para el manejo del riesgo mecánico"/>
    <s v="Suministro de guantes "/>
    <n v="0"/>
    <s v="Bajo"/>
    <n v="2"/>
    <s v="Ocasional"/>
    <n v="0"/>
    <s v="Bajo"/>
    <n v="25"/>
    <s v="Grave"/>
    <n v="0"/>
    <s v="IV"/>
    <x v="0"/>
    <n v="6"/>
    <s v="Cortes, laceraciones."/>
    <s v="SI "/>
    <m/>
    <m/>
    <s v="x"/>
    <m/>
    <m/>
    <m/>
  </r>
  <r>
    <x v="0"/>
    <x v="0"/>
    <x v="1"/>
    <x v="1"/>
    <s v="x"/>
    <m/>
    <x v="2"/>
    <x v="6"/>
    <x v="15"/>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_x000a_Suministro de calzado de seguridad a personal masculino de servicios generales"/>
    <n v="0"/>
    <s v="Bajo"/>
    <n v="2"/>
    <s v="Ocasional"/>
    <n v="0"/>
    <s v="Bajo"/>
    <n v="25"/>
    <s v="Grave"/>
    <n v="0"/>
    <s v="IV"/>
    <x v="0"/>
    <n v="6"/>
    <s v="Incendios, quemaduras, intoxicación, afectaciones respiratorias, dermatitis, alergias."/>
    <s v="SI "/>
    <m/>
    <m/>
    <s v="x"/>
    <m/>
    <m/>
    <m/>
  </r>
  <r>
    <x v="0"/>
    <x v="0"/>
    <x v="1"/>
    <x v="1"/>
    <s v="x"/>
    <m/>
    <x v="2"/>
    <x v="0"/>
    <x v="13"/>
    <s v="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
    <s v="Golpes, traumas, heridas, infecciones, intoxicación, Mordeduras, picaduras, punciones, reacciones alérgicas, muerte"/>
    <s v="N/A"/>
    <s v="N/A"/>
    <s v="N/A"/>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s v="Suministro de guantes, calzado de seguridad, gafas de seguridad al personal masculino de servicios generales"/>
    <n v="0"/>
    <s v="Bajo"/>
    <n v="2"/>
    <s v="Ocasional"/>
    <n v="0"/>
    <s v="Bajo"/>
    <n v="25"/>
    <s v="Grave"/>
    <n v="0"/>
    <s v="IV"/>
    <x v="0"/>
    <n v="6"/>
    <s v="Golpes, traumas, heridas, infecciones, intoxicación, Mordeduras, picaduras, punciones, reacciones alérgicas, muerte"/>
    <s v="SI "/>
    <m/>
    <m/>
    <s v="x"/>
    <m/>
    <m/>
    <m/>
  </r>
  <r>
    <x v="0"/>
    <x v="0"/>
    <x v="1"/>
    <x v="1"/>
    <s v="x"/>
    <m/>
    <x v="2"/>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guantes y gafas de seguridad. Impermeables._x000a_"/>
    <n v="0"/>
    <s v="Bajo"/>
    <n v="2"/>
    <s v="Ocasional"/>
    <n v="0"/>
    <s v="Bajo"/>
    <n v="25"/>
    <s v="Grave"/>
    <n v="0"/>
    <s v="IV"/>
    <x v="0"/>
    <n v="6"/>
    <s v="Caídas al mismo nivel, golpes, traumas, laceraciones."/>
    <s v="SI "/>
    <m/>
    <m/>
    <s v="x"/>
    <m/>
    <m/>
    <m/>
  </r>
  <r>
    <x v="0"/>
    <x v="0"/>
    <x v="1"/>
    <x v="1"/>
    <s v="x"/>
    <m/>
    <x v="2"/>
    <x v="1"/>
    <x v="11"/>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25"/>
    <s v="Grave"/>
    <n v="0"/>
    <s v="IV"/>
    <x v="0"/>
    <n v="6"/>
    <s v="Golpes, traumas, laceraciones, punciones"/>
    <s v="SI "/>
    <m/>
    <m/>
    <s v="x"/>
    <m/>
    <m/>
    <m/>
  </r>
  <r>
    <x v="0"/>
    <x v="0"/>
    <x v="1"/>
    <x v="1"/>
    <s v="x"/>
    <m/>
    <x v="2"/>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a personal masculino de servicios generales"/>
    <n v="0"/>
    <s v="Bajo"/>
    <n v="2"/>
    <s v="Ocasional"/>
    <n v="0"/>
    <s v="Bajo"/>
    <n v="25"/>
    <s v="Grave"/>
    <n v="0"/>
    <s v="IV"/>
    <x v="0"/>
    <n v="6"/>
    <s v="Zoonosis, Enfermedades infecciosas, gastrointestinales, tóxicas y reacciones alérgicas. "/>
    <s v="SI "/>
    <m/>
    <m/>
    <s v="x"/>
    <m/>
    <m/>
    <m/>
  </r>
  <r>
    <x v="0"/>
    <x v="0"/>
    <x v="1"/>
    <x v="3"/>
    <s v="x"/>
    <m/>
    <x v="4"/>
    <x v="1"/>
    <x v="22"/>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0"/>
    <s v="Bajo"/>
    <n v="2"/>
    <s v="Ocasional"/>
    <n v="0"/>
    <s v="Bajo"/>
    <n v="25"/>
    <s v="Grave"/>
    <n v="0"/>
    <s v="IV"/>
    <x v="0"/>
    <s v="Todos los trabajadores"/>
    <s v="Heridas, golpes, muerte, fatiga, estrés, disminución de la destreza y precisión. Contagio por virus. Estados de ansiedad y/o depresión y trastornos del aparato digestivo."/>
    <s v="SI "/>
    <m/>
    <m/>
    <s v="x"/>
    <m/>
    <m/>
    <m/>
  </r>
  <r>
    <x v="0"/>
    <x v="0"/>
    <x v="1"/>
    <x v="4"/>
    <s v="x"/>
    <m/>
    <x v="4"/>
    <x v="3"/>
    <x v="5"/>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6"/>
    <s v="Desordenes de trauma acumulativo, lesiones del sistema músculo esquelético, Tendinitis, síndrome del túnel carpiano (STC)"/>
    <s v="SI "/>
    <m/>
    <m/>
    <s v="x"/>
    <m/>
    <m/>
    <m/>
  </r>
  <r>
    <x v="0"/>
    <x v="0"/>
    <x v="1"/>
    <x v="5"/>
    <s v="x"/>
    <m/>
    <x v="4"/>
    <x v="1"/>
    <x v="11"/>
    <s v="Tenencia y porte de armas de fuego. Uso de armas de fuego"/>
    <s v="Traumas, heridas, muerte"/>
    <s v="N/A"/>
    <s v="N/A"/>
    <s v="N/A"/>
    <s v="Celebración de contrato con empresa de vigilancia legalmente constituida.certificado de aptitud psicofísica para la tenencia y porte de armas de fuego."/>
    <s v="N/A"/>
    <m/>
    <s v="Bajo"/>
    <n v="1"/>
    <s v="Esporadica"/>
    <n v="0"/>
    <s v="Bajo"/>
    <n v="100"/>
    <s v="Mortal o Catrastrofico"/>
    <n v="0"/>
    <s v="IV"/>
    <x v="0"/>
    <n v="6"/>
    <s v="Traumas, heridas, muerte"/>
    <s v="SI "/>
    <m/>
    <m/>
    <s v="x"/>
    <m/>
    <m/>
    <m/>
  </r>
  <r>
    <x v="0"/>
    <x v="0"/>
    <x v="1"/>
    <x v="3"/>
    <s v="x"/>
    <m/>
    <x v="4"/>
    <x v="1"/>
    <x v="1"/>
    <s v="Deficientes condiciones de orden y aseo, distribucion de las areas."/>
    <s v="Caídas al mismo nivel, caídas a diferente nivel, contusiones, golpes, fracturas"/>
    <s v="N/A"/>
    <s v="N/A"/>
    <s v="N/A"/>
    <s v="Mantenimiento de las condiciones de orden y aseo en los puestos de trabajo"/>
    <s v="N/A"/>
    <n v="0"/>
    <s v="Bajo"/>
    <n v="2"/>
    <s v="Ocasional"/>
    <n v="0"/>
    <s v="Bajo"/>
    <n v="60"/>
    <s v="Muy Grave"/>
    <n v="0"/>
    <s v="IV"/>
    <x v="0"/>
    <n v="6"/>
    <s v="Caídas al mismo nivel, caídas a diferente nivel, contusiones, golpes, fracturas"/>
    <s v="SI "/>
    <m/>
    <m/>
    <s v="x"/>
    <m/>
    <m/>
    <s v="Se designa area en la porteria de la casa 2 para ubicar al canino."/>
  </r>
  <r>
    <x v="0"/>
    <x v="0"/>
    <x v="1"/>
    <x v="6"/>
    <s v="x"/>
    <m/>
    <x v="1"/>
    <x v="1"/>
    <x v="1"/>
    <s v="Superficies de trabajo (irregulares, deslizantes, con diferencia del nivel), condiciones de orden y aseo, (caídas de objeto)."/>
    <s v="Caídas al mismo nivel, golpes, traumas, laceraciones."/>
    <s v="N/A"/>
    <s v="N/A"/>
    <s v="N/A"/>
    <s v="Señalización de peligros en las instalaciones de la Corporación"/>
    <s v="N/A"/>
    <n v="0"/>
    <s v="Bajo"/>
    <n v="2"/>
    <s v="Ocasional"/>
    <n v="0"/>
    <s v="Bajo"/>
    <n v="60"/>
    <s v="Muy Grave"/>
    <n v="0"/>
    <s v="IV"/>
    <x v="0"/>
    <n v="6"/>
    <s v="Caídas al mismo nivel, golpes, traumas, laceraciones."/>
    <s v="SI "/>
    <m/>
    <m/>
    <s v="x"/>
    <m/>
    <m/>
    <m/>
  </r>
  <r>
    <x v="0"/>
    <x v="0"/>
    <x v="2"/>
    <x v="2"/>
    <s v="x"/>
    <m/>
    <x v="3"/>
    <x v="6"/>
    <x v="15"/>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0"/>
    <s v="Bajo"/>
    <n v="2"/>
    <s v="Ocasional"/>
    <n v="0"/>
    <s v="Bajo"/>
    <n v="60"/>
    <s v="Muy Grave"/>
    <n v="0"/>
    <s v="IV"/>
    <x v="0"/>
    <n v="6"/>
    <s v="Incendios, quemaduras, intoxicación, afectaciones respiratorias, dermatitis, alergias."/>
    <s v="SI "/>
    <m/>
    <m/>
    <s v="x"/>
    <m/>
    <m/>
    <m/>
  </r>
  <r>
    <x v="0"/>
    <x v="0"/>
    <x v="3"/>
    <x v="7"/>
    <s v="x"/>
    <m/>
    <x v="5"/>
    <x v="1"/>
    <x v="11"/>
    <s v="uso de herramientas de manuales y eléctricas."/>
    <s v="Golpes, traumas, laceraciones, punciones"/>
    <s v="N/A"/>
    <s v="N/A"/>
    <s v="N/A"/>
    <s v="Programa para el manejo del riesgo mecánico_x000a_Programa para el manejo del riesgo eléctrico"/>
    <s v="Suministro de botas de seguridad, gafas de seguridad y guantes tipo ingeniero, pechera, polainas"/>
    <n v="0"/>
    <s v="Bajo"/>
    <n v="2"/>
    <s v="Ocasional"/>
    <n v="0"/>
    <s v="Bajo"/>
    <n v="60"/>
    <s v="Muy Grave"/>
    <n v="0"/>
    <s v="IV"/>
    <x v="0"/>
    <n v="6"/>
    <s v="Golpes, traumas, laceraciones, punciones"/>
    <s v="SI "/>
    <m/>
    <m/>
    <s v="x"/>
    <m/>
    <m/>
    <m/>
  </r>
  <r>
    <x v="0"/>
    <x v="0"/>
    <x v="3"/>
    <x v="7"/>
    <s v="x"/>
    <m/>
    <x v="5"/>
    <x v="1"/>
    <x v="20"/>
    <s v="Acceso y desarrollo de trabajo en alturas.. Actividades de mantenimiento a la infraestructura o equipos que requieren trabajo en altura. Instalación de equipos que requieren trabajo en altura. Obras civiles que requieren de trabajo en altura. Mantenimiento de aires acondicionados manejadoras en azote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2"/>
    <s v="Medio"/>
    <n v="2"/>
    <s v="Ocasional"/>
    <n v="4"/>
    <s v="Bajo"/>
    <n v="100"/>
    <s v="Mortal o Catrastrofico"/>
    <n v="400"/>
    <s v="II"/>
    <x v="2"/>
    <n v="6"/>
    <s v="Caídas a diferente nivel, golpes, traumas, laceraciones, muerte."/>
    <s v="SI "/>
    <m/>
    <m/>
    <s v="x"/>
    <m/>
    <m/>
    <s v="1. instalacion de puntos de anclaje y capacitacion del personal autorizado._x000a_2. Cambio de manejadoras de aire ubicadas en la azotea del patio de la corporacion a ubicacion a nivel de piso_x000a_(Proyecto:  de  Instalacion de puerta de acceso a la azotea en oficinas piso 2, puntos de anclaje para acceso. )"/>
  </r>
  <r>
    <x v="0"/>
    <x v="0"/>
    <x v="3"/>
    <x v="7"/>
    <s v="x"/>
    <m/>
    <x v="5"/>
    <x v="6"/>
    <x v="15"/>
    <s v="Exposición o manipulación de productos químicos"/>
    <s v="Incendios, quemaduras, intoxicación, afectaciones respiratorias, dermatitis, alergias."/>
    <s v="N/A"/>
    <s v="N/A"/>
    <m/>
    <s v="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6"/>
    <s v="Incendios, quemaduras, intoxicación, afectaciones respiratorias, dermatitis, alergias."/>
    <s v="SI "/>
    <m/>
    <m/>
    <s v="x"/>
    <m/>
    <m/>
    <m/>
  </r>
  <r>
    <x v="0"/>
    <x v="0"/>
    <x v="3"/>
    <x v="7"/>
    <s v="x"/>
    <m/>
    <x v="5"/>
    <x v="1"/>
    <x v="12"/>
    <s v="Operación o mantenimiento de equipos o redes eléctricas, y redes de telecomunicaciones. Mantenimineto de transformador"/>
    <s v="Electrocución, afectación de órganos vitales, quemaduras incendio y muerte"/>
    <s v="N/A"/>
    <s v="N/A"/>
    <s v="N/A"/>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6"/>
    <s v="Alto"/>
    <n v="2"/>
    <s v="Ocasional"/>
    <n v="12"/>
    <s v="Alto"/>
    <n v="100"/>
    <s v="Mortal o Catrastrofico"/>
    <n v="1200"/>
    <s v="I"/>
    <x v="3"/>
    <m/>
    <s v="Electrocución, afectación de órganos vitales, quemaduras incendio y muerte"/>
    <s v="SI "/>
    <m/>
    <m/>
    <s v="x"/>
    <m/>
    <m/>
    <s v="Mantenimiento de la unidad de medida del transformador_x000a_Proyecto Cambio de instalaciones a nueva sede_x000a_Encerramiento, encapasular transformador._x000a_Solicitud de procedimineto de corte de energia al transformador, a AIRE"/>
  </r>
  <r>
    <x v="0"/>
    <x v="1"/>
    <x v="0"/>
    <x v="8"/>
    <s v="x"/>
    <m/>
    <x v="6"/>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r>
  <r>
    <x v="0"/>
    <x v="1"/>
    <x v="0"/>
    <x v="8"/>
    <s v="x"/>
    <m/>
    <x v="6"/>
    <x v="2"/>
    <x v="23"/>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r>
  <r>
    <x v="0"/>
    <x v="1"/>
    <x v="0"/>
    <x v="8"/>
    <s v="x"/>
    <m/>
    <x v="6"/>
    <x v="2"/>
    <x v="24"/>
    <s v="Colapso de parte del suelo, por acumulacion de agua de lluvias. Nivel freatico, cercania con cuerpos de agua"/>
    <s v="Golpes, heridas, atrapamiento muerte"/>
    <m/>
    <m/>
    <m/>
    <s v="Plan de emergencia. Suspensión de las actividades en el area durante lluvias y posteriormente"/>
    <s v="Bota de seguridad, casco"/>
    <n v="0"/>
    <s v="Bajo"/>
    <n v="1"/>
    <s v="Esporadica"/>
    <n v="0"/>
    <s v="Bajo"/>
    <n v="60"/>
    <s v="Muy Grave"/>
    <n v="0"/>
    <s v="IV"/>
    <x v="0"/>
    <s v="Todos los trabajadores"/>
    <s v="Golpes, heridas, atrapamiento muerte"/>
    <s v="SI "/>
    <s v="x"/>
    <s v="x"/>
    <s v="x"/>
    <m/>
    <m/>
    <m/>
  </r>
  <r>
    <x v="0"/>
    <x v="1"/>
    <x v="0"/>
    <x v="8"/>
    <s v="x"/>
    <m/>
    <x v="6"/>
    <x v="2"/>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r>
  <r>
    <x v="0"/>
    <x v="1"/>
    <x v="0"/>
    <x v="0"/>
    <s v="x"/>
    <m/>
    <x v="0"/>
    <x v="0"/>
    <x v="25"/>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r>
  <r>
    <x v="0"/>
    <x v="1"/>
    <x v="0"/>
    <x v="0"/>
    <s v="x"/>
    <m/>
    <x v="0"/>
    <x v="0"/>
    <x v="13"/>
    <s v="Presencia de animales en la corporacion y en los alrededores de las instalaciones de la Corporación.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m/>
    <s v="Bajo"/>
    <n v="2"/>
    <s v="Ocasional"/>
    <n v="0"/>
    <s v="Bajo"/>
    <n v="10"/>
    <s v="Leve"/>
    <n v="0"/>
    <s v="IV"/>
    <x v="0"/>
    <s v="Todos los trabajadores"/>
    <s v="Golpes, traumas, heridas, infecciones, intoxicación, Mordeduras, picaduras, punciones, reacciones alérgicas, muerte"/>
    <s v="SI "/>
    <s v="x"/>
    <s v="x"/>
    <s v="x"/>
    <m/>
    <m/>
    <m/>
  </r>
  <r>
    <x v="0"/>
    <x v="1"/>
    <x v="0"/>
    <x v="0"/>
    <s v="x"/>
    <m/>
    <x v="0"/>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s v="x"/>
    <s v="x"/>
    <s v="x"/>
    <m/>
    <m/>
    <m/>
  </r>
  <r>
    <x v="0"/>
    <x v="1"/>
    <x v="0"/>
    <x v="0"/>
    <s v="x"/>
    <m/>
    <x v="0"/>
    <x v="1"/>
    <x v="12"/>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r>
  <r>
    <x v="0"/>
    <x v="1"/>
    <x v="0"/>
    <x v="0"/>
    <s v="x"/>
    <m/>
    <x v="0"/>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
    <n v="0"/>
    <s v="Bajo"/>
    <n v="2"/>
    <s v="Ocasional"/>
    <n v="0"/>
    <s v="Bajo"/>
    <n v="60"/>
    <s v="Muy Grave"/>
    <n v="0"/>
    <s v="IV"/>
    <x v="0"/>
    <s v="Todos los trabajadores"/>
    <s v="Caídas al mismo nivel, golpes, traumas, laceraciones."/>
    <s v="SI "/>
    <s v="x"/>
    <s v="x"/>
    <s v="x"/>
    <m/>
    <m/>
    <m/>
  </r>
  <r>
    <x v="0"/>
    <x v="1"/>
    <x v="0"/>
    <x v="0"/>
    <s v="x"/>
    <m/>
    <x v="0"/>
    <x v="1"/>
    <x v="11"/>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s v="Todos los trabajadores"/>
    <s v="Golpes, traumas, laceraciones, punciones"/>
    <s v="SI "/>
    <s v="x"/>
    <s v="x"/>
    <s v="x"/>
    <m/>
    <m/>
    <m/>
  </r>
  <r>
    <x v="0"/>
    <x v="1"/>
    <x v="0"/>
    <x v="0"/>
    <s v="x"/>
    <m/>
    <x v="0"/>
    <x v="2"/>
    <x v="3"/>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r>
  <r>
    <x v="0"/>
    <x v="1"/>
    <x v="0"/>
    <x v="0"/>
    <s v="x"/>
    <m/>
    <x v="0"/>
    <x v="2"/>
    <x v="24"/>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s v="Bota de seguridad, casco"/>
    <n v="0"/>
    <s v="Bajo"/>
    <n v="1"/>
    <s v="Esporadica"/>
    <n v="0"/>
    <s v="Bajo"/>
    <n v="60"/>
    <s v="Muy Grave"/>
    <n v="0"/>
    <s v="IV"/>
    <x v="0"/>
    <s v="Todos los trabajadores"/>
    <s v="Golpes, heridas, atrapamiento muerte"/>
    <s v="SI "/>
    <s v="x"/>
    <s v="x"/>
    <s v="x"/>
    <m/>
    <m/>
    <m/>
  </r>
  <r>
    <x v="0"/>
    <x v="1"/>
    <x v="0"/>
    <x v="0"/>
    <s v="x"/>
    <m/>
    <x v="0"/>
    <x v="2"/>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r>
  <r>
    <x v="0"/>
    <x v="1"/>
    <x v="0"/>
    <x v="0"/>
    <s v="x"/>
    <m/>
    <x v="0"/>
    <x v="5"/>
    <x v="9"/>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r>
  <r>
    <x v="0"/>
    <x v="1"/>
    <x v="0"/>
    <x v="0"/>
    <s v="x"/>
    <m/>
    <x v="0"/>
    <x v="5"/>
    <x v="18"/>
    <s v="Exposición a luz solar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r>
  <r>
    <x v="0"/>
    <x v="1"/>
    <x v="0"/>
    <x v="0"/>
    <s v="x"/>
    <m/>
    <x v="0"/>
    <x v="4"/>
    <x v="6"/>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s v="Todos los trabajadores"/>
    <s v="Fatiga, estrés, disminución de la destreza y precisión. Estados de ansiedad y/o depresión y trastornos del aparato digestivo."/>
    <s v="SI "/>
    <s v="x"/>
    <s v="x"/>
    <s v="x"/>
    <m/>
    <m/>
    <s v="Se efectuan activiaddes jormadas de salud enficadas al riesgo, en cajacopi, aplicación de bateria. Jornadas de capacitacion e intervencion del riesgo, contratacion de personal para inervencion, enfermera, pisocologa, capacitaciones con el ICONTEC"/>
  </r>
  <r>
    <x v="0"/>
    <x v="1"/>
    <x v="0"/>
    <x v="0"/>
    <s v="x"/>
    <m/>
    <x v="7"/>
    <x v="1"/>
    <x v="2"/>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Barrera perimetrales. Controles de acceso"/>
    <s v="N/A"/>
    <n v="2"/>
    <s v="Medio"/>
    <n v="2"/>
    <s v="Ocasional"/>
    <n v="4"/>
    <s v="Bajo"/>
    <n v="25"/>
    <s v="Grave"/>
    <n v="100"/>
    <s v="III"/>
    <x v="1"/>
    <s v="Todos los trabajadores"/>
    <s v="Heridas, golpes, muerte, fatiga, estrés, disminución de la destreza y precisión. Estados de ansiedad y/o depresión y trastornos del aparato digestivo."/>
    <s v="SI "/>
    <m/>
    <s v="x"/>
    <s v="x"/>
    <s v="x"/>
    <s v="x"/>
    <m/>
  </r>
  <r>
    <x v="0"/>
    <x v="1"/>
    <x v="0"/>
    <x v="9"/>
    <s v="x"/>
    <m/>
    <x v="8"/>
    <x v="1"/>
    <x v="26"/>
    <s v="Traslado a Pie. Incumplimiento de normas de tránsito por parte de conductores, Condiciones inseguras en la vía, Mal estado de vías"/>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0"/>
    <s v="Bajo"/>
    <n v="2"/>
    <s v="Ocasional"/>
    <n v="0"/>
    <s v="Bajo"/>
    <n v="60"/>
    <s v="Muy Grave"/>
    <n v="0"/>
    <s v="IV"/>
    <x v="0"/>
    <s v="Todos los trabajadores"/>
    <s v="Accidentes de tránsito, fracturas, contusiones, laceraciones, muerte."/>
    <s v="SI "/>
    <m/>
    <s v="x"/>
    <s v="x"/>
    <m/>
    <m/>
    <m/>
  </r>
  <r>
    <x v="0"/>
    <x v="1"/>
    <x v="0"/>
    <x v="9"/>
    <s v="x"/>
    <m/>
    <x v="8"/>
    <x v="1"/>
    <x v="2"/>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r>
  <r>
    <x v="0"/>
    <x v="1"/>
    <x v="0"/>
    <x v="8"/>
    <s v="x"/>
    <m/>
    <x v="8"/>
    <x v="1"/>
    <x v="26"/>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0"/>
    <s v="Bajo"/>
    <n v="2"/>
    <s v="Ocasional"/>
    <n v="0"/>
    <s v="Bajo"/>
    <n v="60"/>
    <s v="Muy Grave"/>
    <n v="0"/>
    <s v="IV"/>
    <x v="0"/>
    <s v="Todos los trabajadores"/>
    <s v="Accidentes de tránsito, fracturas, contusiones, laceraciones, muerte."/>
    <s v="SI "/>
    <m/>
    <s v="x"/>
    <s v="x"/>
    <m/>
    <m/>
    <m/>
  </r>
  <r>
    <x v="0"/>
    <x v="1"/>
    <x v="0"/>
    <x v="8"/>
    <s v="x"/>
    <m/>
    <x v="6"/>
    <x v="1"/>
    <x v="2"/>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r>
  <r>
    <x v="0"/>
    <x v="1"/>
    <x v="0"/>
    <x v="10"/>
    <s v="x"/>
    <m/>
    <x v="9"/>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r>
  <r>
    <x v="0"/>
    <x v="1"/>
    <x v="0"/>
    <x v="10"/>
    <s v="x"/>
    <m/>
    <x v="9"/>
    <x v="1"/>
    <x v="2"/>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r>
  <r>
    <x v="0"/>
    <x v="1"/>
    <x v="0"/>
    <x v="10"/>
    <s v="x"/>
    <m/>
    <x v="9"/>
    <x v="2"/>
    <x v="3"/>
    <s v="Turbulencias, tormentas. Cambios en condiciones termo higrométricas (Temperatura ambiental, Humedad relativa y Velocidad del aire). Generado por situaciones naturales  o antrópicas. condiciones climatológicas adversas"/>
    <s v="Accidentes aéreos, muertefracturas, contusiones, laceraciones,  golpes, machucones, muerte."/>
    <s v="N/A"/>
    <s v="N/A"/>
    <s v="Mantenimiento preventivo y correctivo de los vehiculos de la Corporación"/>
    <s v="Capacitación en el marco del PESV a los conductores de los vehículos de la Corporación._x000a_Contratación de una empresa que cumpla con todos los aspectos del PESV."/>
    <s v="Botas de seguridad, _x000a_Impermeables"/>
    <n v="0"/>
    <s v="Bajo"/>
    <n v="2"/>
    <s v="Ocasional"/>
    <n v="0"/>
    <s v="Bajo"/>
    <n v="25"/>
    <s v="Grave"/>
    <n v="0"/>
    <s v="IV"/>
    <x v="0"/>
    <s v="Todos los trabajadores"/>
    <s v="Accidentes aéreos, muertefracturas, contusiones, laceraciones,  golpes, machucones, muerte."/>
    <s v="SI "/>
    <m/>
    <s v="x"/>
    <s v="x"/>
    <s v="x"/>
    <m/>
    <m/>
  </r>
  <r>
    <x v="0"/>
    <x v="1"/>
    <x v="0"/>
    <x v="10"/>
    <s v="x"/>
    <m/>
    <x v="9"/>
    <x v="1"/>
    <x v="27"/>
    <s v="fallas mecanicas, tecnicas , humanas, turbulencias, tormentas. Desatención a las instrucciones de seguridad brindadas por parte de la tripulación de la aeronave. No usar cinturón de seguridad, no permanecer sentado cuando se indique, usar equipos celulares, entre otros."/>
    <s v="Accidentes aéreos, muertefracturas, contusiones, laceraciones,  golpes, machucones, muerte."/>
    <s v="N/A"/>
    <s v="N/A"/>
    <s v="N/A"/>
    <s v="Diseño en implementación de SVE Psicosocial,  gestión del riesgo público, capacitación sobre cómo proceder en situaciones de riesgo público."/>
    <s v="N/A"/>
    <n v="0"/>
    <s v="Bajo"/>
    <n v="1"/>
    <s v="Esporadica"/>
    <n v="0"/>
    <s v="Bajo"/>
    <n v="25"/>
    <s v="Grave"/>
    <n v="0"/>
    <s v="IV"/>
    <x v="0"/>
    <s v="Todos los trabajadores"/>
    <s v="Accidentes aéreos, muertefracturas, contusiones, laceraciones,  golpes, machucones, muerte."/>
    <s v="SI "/>
    <m/>
    <s v="x"/>
    <s v="x"/>
    <s v="x"/>
    <m/>
    <m/>
  </r>
  <r>
    <x v="0"/>
    <x v="1"/>
    <x v="0"/>
    <x v="10"/>
    <s v="x"/>
    <m/>
    <x v="9"/>
    <x v="1"/>
    <x v="27"/>
    <s v="fallas mecanicas, tecnicas , humanas, turbulencias, tormentas..Aeronaves en mal estado. Falta de capacitación de pilotos. Pilotos expuestos a largas jornadas de trabajo que conllevan agotamiento, falta de concentración."/>
    <s v="Accidentes de aéreos,  muerte fracturas, contusiones, laceraciones,  golpes, machucones, muerte."/>
    <s v="N/A"/>
    <s v="N/A"/>
    <s v="N/A"/>
    <s v="Contratación de servicios de transporte aéreo con compañías legalmente conformadas y reguladas por las autoridades competentes."/>
    <s v="N/A"/>
    <n v="0"/>
    <s v="Bajo"/>
    <n v="1"/>
    <s v="Esporadica"/>
    <n v="0"/>
    <s v="Bajo"/>
    <n v="100"/>
    <s v="Mortal o Catrastrofico"/>
    <n v="0"/>
    <s v="IV"/>
    <x v="0"/>
    <s v="Todos los trabajadores"/>
    <s v="Accidentes de aéreos,  muerte fracturas, contusiones, laceraciones,  golpes, machucones, muerte."/>
    <s v="SI "/>
    <m/>
    <s v="x"/>
    <s v="x"/>
    <s v="x"/>
    <m/>
    <m/>
  </r>
  <r>
    <x v="0"/>
    <x v="1"/>
    <x v="0"/>
    <x v="11"/>
    <s v="x"/>
    <m/>
    <x v="9"/>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r>
  <r>
    <x v="0"/>
    <x v="1"/>
    <x v="0"/>
    <x v="11"/>
    <s v="x"/>
    <m/>
    <x v="9"/>
    <x v="1"/>
    <x v="2"/>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r>
  <r>
    <x v="0"/>
    <x v="1"/>
    <x v="0"/>
    <x v="11"/>
    <s v="x"/>
    <m/>
    <x v="9"/>
    <x v="1"/>
    <x v="28"/>
    <s v="Traslado en bote, embarcaciones. ,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0"/>
    <s v="Bajo"/>
    <n v="1"/>
    <s v="Esporadica"/>
    <n v="0"/>
    <s v="Bajo"/>
    <n v="100"/>
    <s v="Mortal o Catrastrofico"/>
    <n v="0"/>
    <s v="IV"/>
    <x v="0"/>
    <s v="Todos los trabajadores"/>
    <s v="Naufragios, hundimientos. Inmersión. Caída a cuerpos de agua.Heridas, golpes, ahogamiento, muerte"/>
    <s v="SI "/>
    <m/>
    <s v="x"/>
    <s v="x"/>
    <s v="x"/>
    <m/>
    <m/>
  </r>
  <r>
    <x v="0"/>
    <x v="1"/>
    <x v="0"/>
    <x v="11"/>
    <s v="x"/>
    <m/>
    <x v="9"/>
    <x v="2"/>
    <x v="3"/>
    <s v="Cambios en condiciones termo higrométricas (Temperatura ambiental, Humedad relativa y Velocidad del aire). Generado por situaciones naturales  o antrópicas. condiciones climatológicas adversas"/>
    <s v="Heridas, golpes, ahogamiento, muerte"/>
    <s v="N/A"/>
    <s v="N/A"/>
    <s v="N/A"/>
    <s v="Retringir el suso de transporte en embarcaciones, durante lluvias o tormentas. Contratación de servicios de transporte por agua (marítimo o fluvial) con compañías legalmente conformadas y reguladas por las autoridades competentes."/>
    <s v="N/A"/>
    <n v="0"/>
    <s v="Bajo"/>
    <n v="1"/>
    <s v="Esporadica"/>
    <n v="0"/>
    <s v="Bajo"/>
    <n v="100"/>
    <s v="Mortal o Catrastrofico"/>
    <n v="0"/>
    <s v="IV"/>
    <x v="0"/>
    <s v="Todos los trabajadores"/>
    <s v="Heridas, golpes, ahogamiento, muerte"/>
    <s v="SI "/>
    <m/>
    <s v="x"/>
    <s v="x"/>
    <s v="x"/>
    <m/>
    <m/>
  </r>
  <r>
    <x v="0"/>
    <x v="1"/>
    <x v="0"/>
    <x v="0"/>
    <s v="x"/>
    <m/>
    <x v="9"/>
    <x v="2"/>
    <x v="29"/>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r>
  <r>
    <x v="0"/>
    <x v="1"/>
    <x v="0"/>
    <x v="11"/>
    <s v="x"/>
    <m/>
    <x v="9"/>
    <x v="1"/>
    <x v="28"/>
    <s v="Traslado en bote, embarcaciones. Caída a cuerpos de agua.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0"/>
    <s v="Bajo"/>
    <n v="1"/>
    <s v="Esporadica"/>
    <n v="0"/>
    <s v="Bajo"/>
    <n v="100"/>
    <s v="Mortal o Catrastrofico"/>
    <n v="0"/>
    <s v="IV"/>
    <x v="0"/>
    <s v="Todos los trabajadores"/>
    <s v="Naufragios, hundimientos. Inmersión. Caída a cuerpos de agua.Heridas, golpes, ahogamiento, muerte"/>
    <s v="SI "/>
    <m/>
    <s v="x"/>
    <s v="x"/>
    <s v="x"/>
    <m/>
    <m/>
  </r>
  <r>
    <x v="0"/>
    <x v="1"/>
    <x v="0"/>
    <x v="12"/>
    <s v="x"/>
    <m/>
    <x v="8"/>
    <x v="5"/>
    <x v="9"/>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s v="Todos los trabajadores"/>
    <s v="Fatiga, estrés"/>
    <s v="SI "/>
    <m/>
    <s v="x"/>
    <s v="x"/>
    <m/>
    <m/>
    <m/>
  </r>
  <r>
    <x v="0"/>
    <x v="1"/>
    <x v="0"/>
    <x v="12"/>
    <s v="x"/>
    <m/>
    <x v="8"/>
    <x v="5"/>
    <x v="18"/>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s v="Todos los trabajadores"/>
    <s v="Alteraciones de la piel, deshidratación, alteración en algunos tejidos blandos (ojos). Fatiga, estrés, cambios neurológico, resfriados."/>
    <s v="SI "/>
    <m/>
    <s v="x"/>
    <s v="x"/>
    <m/>
    <m/>
    <m/>
  </r>
  <r>
    <x v="0"/>
    <x v="1"/>
    <x v="0"/>
    <x v="12"/>
    <s v="x"/>
    <m/>
    <x v="9"/>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r>
  <r>
    <x v="0"/>
    <x v="1"/>
    <x v="0"/>
    <x v="12"/>
    <s v="x"/>
    <m/>
    <x v="9"/>
    <x v="1"/>
    <x v="2"/>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r>
  <r>
    <x v="0"/>
    <x v="1"/>
    <x v="0"/>
    <x v="12"/>
    <s v="x"/>
    <m/>
    <x v="9"/>
    <x v="2"/>
    <x v="3"/>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_x000a_Plan de emergencia"/>
    <s v="Suministro de Indumentarias propias para afrontar cambios climáticos, impermeables, botas pantaneras"/>
    <n v="0"/>
    <s v="Bajo"/>
    <n v="1"/>
    <s v="Esporadica"/>
    <n v="0"/>
    <s v="Bajo"/>
    <n v="25"/>
    <s v="Grave"/>
    <n v="0"/>
    <s v="IV"/>
    <x v="0"/>
    <s v="Todos los trabajadores"/>
    <s v="Fatiga, estrés, resfriados, golpes, traumas."/>
    <s v="SI "/>
    <m/>
    <s v="x"/>
    <s v="x"/>
    <s v="x"/>
    <m/>
    <m/>
  </r>
  <r>
    <x v="0"/>
    <x v="1"/>
    <x v="0"/>
    <x v="12"/>
    <s v="x"/>
    <m/>
    <x v="9"/>
    <x v="3"/>
    <x v="5"/>
    <s v="Posturas prolongadas de pie, sentado, etc. Actividades administrativas y durante desplamientos en comision"/>
    <s v="Desordenes de trauma acumulativo, lesiones del sistema músculo esquelético, Tendinitis, síndrome del túnel carpiano (STC)"/>
    <s v="N/A"/>
    <s v="N/A"/>
    <m/>
    <s v="Exámenes médicos ocupacionales con énfasis osteomuscular. _x000a_Programa para el manejo del riesgo musco esquelético Pausas Activas."/>
    <s v="N/A"/>
    <m/>
    <s v="Bajo"/>
    <n v="2"/>
    <s v="Ocasional"/>
    <n v="0"/>
    <s v="Bajo"/>
    <n v="10"/>
    <s v="Leve"/>
    <n v="0"/>
    <s v="IV"/>
    <x v="0"/>
    <s v="Todos los trabajadores"/>
    <s v="Desordenes de trauma acumulativo, lesiones del sistema músculo esquelético, Tendinitis, síndrome del túnel carpiano (STC)"/>
    <s v="SI "/>
    <m/>
    <s v="x"/>
    <s v="x"/>
    <s v="x"/>
    <m/>
    <m/>
  </r>
  <r>
    <x v="0"/>
    <x v="1"/>
    <x v="0"/>
    <x v="12"/>
    <s v="x"/>
    <m/>
    <x v="9"/>
    <x v="4"/>
    <x v="6"/>
    <s v="Alta carga laboral._x000a_Atención a personal externo e interno(usuarios, funcionarios, contratistas, asesores, entes de control). _x000a_Exigencia en las actividades diarias._x000a_Trabajo bajo presión._x000a_Jornadas extenuantes de trabajo._x000a_Tiempos prolongados de traslado entre las área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n v="6"/>
    <s v="Fatiga, estrés, disminución de la destreza y precisión. Estados de ansiedad y/o depresión y trastornos del aparato digestivo."/>
    <s v="SI "/>
    <m/>
    <s v="x"/>
    <s v="x"/>
    <s v="x"/>
    <m/>
    <s v="Se efectuan activiaddes jormadas de salud enficadas al riesgo, en cajacopi, aplicación de bateria. Jornadas de capacitacion e intervencion del riesgo, contratacion de personal para inervencion, enfermera, pisocologa, capacitaciones con el ICONTEC"/>
  </r>
  <r>
    <x v="0"/>
    <x v="1"/>
    <x v="0"/>
    <x v="12"/>
    <s v="x"/>
    <m/>
    <x v="9"/>
    <x v="5"/>
    <x v="7"/>
    <s v=" fuentes inadecuadas de iluminación"/>
    <s v="Fatiga visual, cefalea, disminución de la destreza y precisión, afectaciones a la vista, deslumbramiento, caídas a nivel, golpes."/>
    <s v="N/A"/>
    <s v="N/A"/>
    <s v="N/A"/>
    <s v="Capacitación sobre prevención de lesiones, identificación de peligros y riesgosn entre otros._x000a_Cuando se identifique el peligro asociado a fuentes inadecuada de iluminación el personal que realiza las visitas y el Profesional especializado en SST coordinaran la logística para disponer de los controles necesarios que garanticen una operación segura."/>
    <s v="N/A"/>
    <n v="0"/>
    <s v="Bajo"/>
    <n v="2"/>
    <s v="Ocasional"/>
    <n v="0"/>
    <s v="Bajo"/>
    <n v="10"/>
    <s v="Leve"/>
    <n v="0"/>
    <s v="IV"/>
    <x v="0"/>
    <n v="6"/>
    <s v="Fatiga visual, cefalea, disminución de la destreza y precisión, afectaciones a la vista, deslumbramiento, caídas a nivel, golpes."/>
    <s v="SI "/>
    <m/>
    <s v="x"/>
    <s v="x"/>
    <s v="x"/>
    <m/>
    <m/>
  </r>
  <r>
    <x v="0"/>
    <x v="1"/>
    <x v="0"/>
    <x v="12"/>
    <s v="x"/>
    <m/>
    <x v="9"/>
    <x v="1"/>
    <x v="1"/>
    <s v="Condiciones inadecuadas del sitio de trabajo.  (Incluyendo sitio de trabajo para trabajo remoto)"/>
    <s v="Desordenes de trauma acumulativo, lesiones del sistema músculo esquelético, Tendinitis, síndrome del túnel carpiano (STC), golpes, caídas a nivel, contusiones"/>
    <s v="N/A"/>
    <s v="N/A"/>
    <s v="N/A"/>
    <s v="Programa para el manejo del riesgo musculoesquelético_x000a_Capacitación Pausas Activas, Higiene postural, prevención de lesiones, entre otros"/>
    <s v="N/A"/>
    <n v="0"/>
    <s v="Bajo"/>
    <n v="2"/>
    <s v="Ocasional"/>
    <n v="0"/>
    <s v="Bajo"/>
    <n v="10"/>
    <s v="Leve"/>
    <n v="0"/>
    <s v="IV"/>
    <x v="0"/>
    <s v="Todos los trabajadores"/>
    <s v="Desordenes de trauma acumulativo, lesiones del sistema músculo esquelético, Tendinitis, síndrome del túnel carpiano (STC), golpes, caídas a nivel, contusiones"/>
    <s v="SI "/>
    <m/>
    <s v="x"/>
    <s v="x"/>
    <s v="x"/>
    <m/>
    <m/>
  </r>
  <r>
    <x v="0"/>
    <x v="1"/>
    <x v="0"/>
    <x v="12"/>
    <s v="x"/>
    <m/>
    <x v="9"/>
    <x v="3"/>
    <x v="10"/>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s v="N/A"/>
    <n v="0"/>
    <s v="Bajo"/>
    <n v="2"/>
    <s v="Ocasional"/>
    <n v="0"/>
    <s v="Bajo"/>
    <n v="10"/>
    <s v="Leve"/>
    <n v="0"/>
    <s v="IV"/>
    <x v="0"/>
    <s v="Todos los trabajadores"/>
    <s v="Desordenes de trauma acumulativo, lesiones del sistema músculo esquelético, Tendinitis, síndrome del túnel carpiano (STC)"/>
    <s v="SI "/>
    <m/>
    <s v="x"/>
    <s v="x"/>
    <s v="x"/>
    <m/>
    <m/>
  </r>
  <r>
    <x v="0"/>
    <x v="1"/>
    <x v="0"/>
    <x v="12"/>
    <s v="x"/>
    <m/>
    <x v="9"/>
    <x v="1"/>
    <x v="11"/>
    <s v="Uso de herramientas de oficina (grapadora, cosedora, tijeras, exactos, ganchos, entre otros). Uso de herramientas y equipos propios del trabajo."/>
    <s v="Golpes, traumas, laceraciones, punciones"/>
    <s v="N/A"/>
    <s v="N/A"/>
    <s v="N/A"/>
    <s v="Actividades de mantenimiento por parte de recursos físicos (Reparación, reemplazo de herramientas de oficina)."/>
    <s v="N/A"/>
    <n v="0"/>
    <s v="Bajo"/>
    <n v="1"/>
    <s v="Esporadica"/>
    <n v="0"/>
    <s v="Bajo"/>
    <n v="10"/>
    <s v="Leve"/>
    <n v="0"/>
    <s v="IV"/>
    <x v="0"/>
    <s v="Todos los trabajadores"/>
    <s v="Golpes, traumas, laceraciones, punciones"/>
    <s v="SI "/>
    <m/>
    <s v="x"/>
    <s v="x"/>
    <s v="x"/>
    <m/>
    <m/>
  </r>
  <r>
    <x v="0"/>
    <x v="1"/>
    <x v="0"/>
    <x v="12"/>
    <s v="x"/>
    <m/>
    <x v="9"/>
    <x v="1"/>
    <x v="12"/>
    <s v="Exposición a electricidad estática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m/>
    <s v="x"/>
    <s v="x"/>
    <m/>
    <m/>
    <m/>
  </r>
  <r>
    <x v="1"/>
    <x v="1"/>
    <x v="4"/>
    <x v="13"/>
    <s v="x"/>
    <m/>
    <x v="2"/>
    <x v="2"/>
    <x v="3"/>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r>
  <r>
    <x v="1"/>
    <x v="1"/>
    <x v="4"/>
    <x v="13"/>
    <s v="x"/>
    <m/>
    <x v="2"/>
    <x v="2"/>
    <x v="24"/>
    <s v="Colapso de parte del suelo, por acumulacion de agua de lluvias. Nivel freatico, cercania con cuerpos de agua"/>
    <s v="Golpes, heridas, atrapamiento muerte"/>
    <m/>
    <m/>
    <s v="Muro de contencion de ladera del canal. Nivelacion del terreno."/>
    <s v="Plan de emergencia. Suspensión de las actividades en el area durante lluvias y posteriormente"/>
    <s v="Bota de seguridad, casco"/>
    <n v="0"/>
    <s v="Bajo"/>
    <n v="1"/>
    <s v="Esporadica"/>
    <n v="0"/>
    <s v="Bajo"/>
    <n v="60"/>
    <s v="Muy Grave"/>
    <n v="0"/>
    <s v="IV"/>
    <x v="0"/>
    <n v="2"/>
    <s v="Golpes, heridas, atrapamiento muerte"/>
    <m/>
    <m/>
    <s v="x"/>
    <s v="x"/>
    <m/>
    <s v="x"/>
    <m/>
  </r>
  <r>
    <x v="1"/>
    <x v="1"/>
    <x v="4"/>
    <x v="13"/>
    <s v="x"/>
    <m/>
    <x v="2"/>
    <x v="2"/>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r>
  <r>
    <x v="1"/>
    <x v="1"/>
    <x v="4"/>
    <x v="13"/>
    <s v="x"/>
    <m/>
    <x v="2"/>
    <x v="3"/>
    <x v="17"/>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2"/>
    <s v="Desordenes de trauma acumulativo, lesiones del sistema músculo esquelético."/>
    <s v="SI "/>
    <m/>
    <m/>
    <s v="x"/>
    <m/>
    <m/>
    <m/>
  </r>
  <r>
    <x v="1"/>
    <x v="1"/>
    <x v="4"/>
    <x v="13"/>
    <s v="x"/>
    <m/>
    <x v="2"/>
    <x v="5"/>
    <x v="9"/>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r>
  <r>
    <x v="1"/>
    <x v="1"/>
    <x v="4"/>
    <x v="13"/>
    <s v="x"/>
    <m/>
    <x v="2"/>
    <x v="5"/>
    <x v="18"/>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r>
  <r>
    <x v="1"/>
    <x v="1"/>
    <x v="4"/>
    <x v="13"/>
    <s v="x"/>
    <m/>
    <x v="2"/>
    <x v="1"/>
    <x v="1"/>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r>
  <r>
    <x v="1"/>
    <x v="1"/>
    <x v="4"/>
    <x v="13"/>
    <s v="x"/>
    <m/>
    <x v="2"/>
    <x v="6"/>
    <x v="15"/>
    <s v="Exposición o manipulación de productos químico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m/>
    <m/>
    <m/>
    <s v="x"/>
    <m/>
    <m/>
    <m/>
  </r>
  <r>
    <x v="1"/>
    <x v="1"/>
    <x v="4"/>
    <x v="13"/>
    <s v="x"/>
    <m/>
    <x v="2"/>
    <x v="1"/>
    <x v="12"/>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r>
  <r>
    <x v="1"/>
    <x v="1"/>
    <x v="4"/>
    <x v="13"/>
    <s v="x"/>
    <m/>
    <x v="2"/>
    <x v="0"/>
    <x v="25"/>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r>
  <r>
    <x v="1"/>
    <x v="1"/>
    <x v="4"/>
    <x v="13"/>
    <s v="x"/>
    <m/>
    <x v="2"/>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a personal masculino de servicios generales"/>
    <n v="0"/>
    <s v="Bajo"/>
    <n v="2"/>
    <s v="Ocasional"/>
    <n v="0"/>
    <s v="Bajo"/>
    <n v="25"/>
    <s v="Grave"/>
    <n v="0"/>
    <s v="IV"/>
    <x v="0"/>
    <n v="2"/>
    <s v="Zoonosis, Enfermedades infecciosas, gastrointestinales, tóxicas y reacciones alérgicas. "/>
    <m/>
    <m/>
    <m/>
    <s v="x"/>
    <m/>
    <m/>
    <m/>
  </r>
  <r>
    <x v="0"/>
    <x v="1"/>
    <x v="1"/>
    <x v="0"/>
    <s v="x"/>
    <m/>
    <x v="7"/>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_x000a_Suministro de calzado de seguridad "/>
    <n v="0"/>
    <s v="Bajo"/>
    <n v="2"/>
    <s v="Ocasional"/>
    <n v="0"/>
    <s v="Bajo"/>
    <n v="25"/>
    <s v="Grave"/>
    <n v="0"/>
    <s v="IV"/>
    <x v="0"/>
    <s v="Todos los trabajadores"/>
    <s v="Zoonosis, Enfermedades infecciosas, gastrointestinales, tóxicas y reacciones alérgicas. "/>
    <m/>
    <m/>
    <s v="x"/>
    <s v="x"/>
    <s v="x"/>
    <m/>
    <m/>
  </r>
  <r>
    <x v="1"/>
    <x v="1"/>
    <x v="4"/>
    <x v="13"/>
    <s v="x"/>
    <m/>
    <x v="2"/>
    <x v="0"/>
    <x v="3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guantes, calzado de seguridad, gafas de seguridad al personal masculino de servicios generales."/>
    <n v="2"/>
    <s v="Medio"/>
    <n v="2"/>
    <s v="Ocasional"/>
    <n v="4"/>
    <s v="Bajo"/>
    <n v="25"/>
    <s v="Grave"/>
    <n v="100"/>
    <s v="III"/>
    <x v="1"/>
    <n v="2"/>
    <s v="Golpes, traumas, heridas, infecciones, intoxicación, Mordeduras, picaduras, punciones, reacciones alérgicas, muerte"/>
    <m/>
    <m/>
    <m/>
    <s v="x"/>
    <m/>
    <m/>
    <m/>
  </r>
  <r>
    <x v="1"/>
    <x v="1"/>
    <x v="4"/>
    <x v="13"/>
    <s v="x"/>
    <m/>
    <x v="2"/>
    <x v="1"/>
    <x v="11"/>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m/>
  </r>
  <r>
    <x v="1"/>
    <x v="1"/>
    <x v="1"/>
    <x v="14"/>
    <s v="x"/>
    <m/>
    <x v="4"/>
    <x v="1"/>
    <x v="22"/>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0"/>
    <s v="Bajo"/>
    <n v="2"/>
    <s v="Ocasional"/>
    <n v="0"/>
    <s v="Bajo"/>
    <n v="25"/>
    <s v="Grave"/>
    <n v="0"/>
    <s v="IV"/>
    <x v="0"/>
    <n v="2"/>
    <s v="Heridas, golpes, muerte, fatiga, estrés, disminución de la destreza y precisión. Contagio por virus. Estados de ansiedad y/o depresión y trastornos del aparato digestivo."/>
    <m/>
    <m/>
    <m/>
    <s v="x"/>
    <m/>
    <m/>
    <m/>
  </r>
  <r>
    <x v="1"/>
    <x v="1"/>
    <x v="1"/>
    <x v="15"/>
    <s v="x"/>
    <m/>
    <x v="4"/>
    <x v="3"/>
    <x v="5"/>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2"/>
    <s v="Desordenes de trauma acumulativo, lesiones del sistema músculo esquelético, Tendinitis, síndrome del túnel carpiano (STC)"/>
    <s v="SI "/>
    <m/>
    <m/>
    <s v="x"/>
    <m/>
    <m/>
    <m/>
  </r>
  <r>
    <x v="1"/>
    <x v="1"/>
    <x v="1"/>
    <x v="16"/>
    <s v="x"/>
    <m/>
    <x v="4"/>
    <x v="1"/>
    <x v="11"/>
    <s v="Tenencia y porte de armas de fuego. Uso de armas de fuego"/>
    <s v="Traumas, heridas, muerte"/>
    <s v="N/A"/>
    <s v="N/A"/>
    <s v="N/A"/>
    <s v="Celebración de contrato con empresa de vigilancia legalmente constituida.certificado de aptitud psicofísica para la tenencia y porte de armas de fuego."/>
    <s v="N/A"/>
    <n v="0"/>
    <s v="Bajo"/>
    <n v="1"/>
    <s v="Esporadica"/>
    <n v="0"/>
    <s v="Bajo"/>
    <n v="100"/>
    <s v="Mortal o Catrastrofico"/>
    <n v="0"/>
    <s v="IV"/>
    <x v="0"/>
    <n v="2"/>
    <s v="Traumas, heridas, muerte"/>
    <s v="SI "/>
    <m/>
    <m/>
    <s v="x"/>
    <m/>
    <m/>
    <m/>
  </r>
  <r>
    <x v="1"/>
    <x v="1"/>
    <x v="1"/>
    <x v="14"/>
    <s v="x"/>
    <m/>
    <x v="4"/>
    <x v="1"/>
    <x v="1"/>
    <s v="Deficientes condiciones de orden y aseo, distribucion de las areas."/>
    <s v="Caídas al mismo nivel, caídas a diferente nivel, contusiones, golpes, fracturas"/>
    <s v="N/A"/>
    <s v="N/A"/>
    <m/>
    <s v="Mantenimiento de las condiciones de orden y aseo en los puestos de trabajo"/>
    <s v="N/A"/>
    <n v="0"/>
    <s v="Bajo"/>
    <n v="2"/>
    <s v="Ocasional"/>
    <n v="0"/>
    <s v="Bajo"/>
    <n v="60"/>
    <s v="Muy Grave"/>
    <n v="0"/>
    <s v="IV"/>
    <x v="0"/>
    <n v="2"/>
    <s v="Caídas al mismo nivel, caídas a diferente nivel, contusiones, golpes, fracturas"/>
    <m/>
    <m/>
    <m/>
    <s v="x"/>
    <m/>
    <m/>
    <s v="Se designa area en la porteria de la casa 2 para ubicar al canino."/>
  </r>
  <r>
    <x v="1"/>
    <x v="1"/>
    <x v="1"/>
    <x v="14"/>
    <s v="x"/>
    <m/>
    <x v="4"/>
    <x v="0"/>
    <x v="25"/>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_x000a_calzado de seguridad"/>
    <m/>
    <s v="Bajo"/>
    <n v="1"/>
    <s v="Esporadica"/>
    <n v="0"/>
    <s v="Bajo"/>
    <n v="25"/>
    <s v="Grave"/>
    <n v="0"/>
    <s v="IV"/>
    <x v="0"/>
    <n v="2"/>
    <s v="Enfermedades gastrointestinales, Intoxicaciones, reacciones alérgicas, muerte"/>
    <m/>
    <m/>
    <m/>
    <s v="x"/>
    <m/>
    <m/>
    <m/>
  </r>
  <r>
    <x v="1"/>
    <x v="1"/>
    <x v="1"/>
    <x v="14"/>
    <s v="x"/>
    <m/>
    <x v="4"/>
    <x v="2"/>
    <x v="3"/>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r>
  <r>
    <x v="1"/>
    <x v="1"/>
    <x v="1"/>
    <x v="14"/>
    <s v="x"/>
    <m/>
    <x v="4"/>
    <x v="2"/>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r>
  <r>
    <x v="1"/>
    <x v="1"/>
    <x v="1"/>
    <x v="14"/>
    <s v="x"/>
    <m/>
    <x v="4"/>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_x000a_calzado de seguridad"/>
    <n v="0"/>
    <s v="Bajo"/>
    <n v="2"/>
    <s v="Ocasional"/>
    <n v="0"/>
    <s v="Bajo"/>
    <n v="25"/>
    <s v="Grave"/>
    <n v="0"/>
    <s v="IV"/>
    <x v="0"/>
    <n v="2"/>
    <s v="Zoonosis, Enfermedades infecciosas, gastrointestinales, tóxicas y reacciones alérgicas. "/>
    <m/>
    <m/>
    <m/>
    <s v="x"/>
    <m/>
    <m/>
    <m/>
  </r>
  <r>
    <x v="1"/>
    <x v="1"/>
    <x v="1"/>
    <x v="14"/>
    <s v="x"/>
    <m/>
    <x v="4"/>
    <x v="0"/>
    <x v="3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_x000a_Suministro de calzado de seguridad "/>
    <m/>
    <s v="Bajo"/>
    <n v="3"/>
    <s v="Frecuente"/>
    <n v="0"/>
    <s v="Bajo"/>
    <n v="60"/>
    <s v="Muy Grave"/>
    <n v="0"/>
    <s v="IV"/>
    <x v="0"/>
    <n v="2"/>
    <s v="Golpes, traumas, heridas, infecciones, intoxicación, Mordeduras, picaduras, punciones, reacciones alérgicas, muerte"/>
    <m/>
    <m/>
    <m/>
    <s v="x"/>
    <m/>
    <m/>
    <m/>
  </r>
  <r>
    <x v="1"/>
    <x v="1"/>
    <x v="1"/>
    <x v="14"/>
    <s v="x"/>
    <m/>
    <x v="4"/>
    <x v="5"/>
    <x v="9"/>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r>
  <r>
    <x v="1"/>
    <x v="1"/>
    <x v="1"/>
    <x v="14"/>
    <s v="x"/>
    <m/>
    <x v="4"/>
    <x v="5"/>
    <x v="18"/>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r>
  <r>
    <x v="0"/>
    <x v="1"/>
    <x v="0"/>
    <x v="12"/>
    <s v="x"/>
    <m/>
    <x v="9"/>
    <x v="0"/>
    <x v="31"/>
    <s v="Contacto directo/ contacto indirecto con residuos sólidos, basuras, vertimientos, aguas estancadas, fangos, fluidos, secreciones, partes en descomposición."/>
    <s v="Cortes, traumas, heridas, infección,  mordeduras, picaduras"/>
    <s v="N/A"/>
    <s v="N/A"/>
    <s v="N/A"/>
    <s v="Programa para el manejo del riesgo biológico "/>
    <s v="Suministro de gafas de seguridad, mascarilla, guantes, calzado de seguridad"/>
    <n v="0"/>
    <s v="Bajo"/>
    <n v="2"/>
    <s v="Ocasional"/>
    <n v="0"/>
    <s v="Bajo"/>
    <n v="60"/>
    <s v="Muy Grave"/>
    <n v="0"/>
    <s v="IV"/>
    <x v="0"/>
    <s v="Todos los trabajadores"/>
    <s v="Cortes, traumas, heridas, infección,  mordeduras, picaduras"/>
    <s v="SI "/>
    <m/>
    <s v="x"/>
    <s v="x"/>
    <s v="x"/>
    <m/>
    <m/>
  </r>
  <r>
    <x v="0"/>
    <x v="1"/>
    <x v="0"/>
    <x v="12"/>
    <s v="x"/>
    <m/>
    <x v="9"/>
    <x v="0"/>
    <x v="30"/>
    <s v="Contacto directo o indirecto con seres vivos (roedores, serpientes, caballos, reptiles, osos, etc.) por medio de mordedura, picadura, rasgadura y en general ataque de animales "/>
    <s v="Golpes, traumas, heridas, infecciones, intoxicación, Mordeduras, picaduras, punciones, reacciones alérgicas, muerte"/>
    <s v="N/A"/>
    <s v="N/A"/>
    <s v="N/A"/>
    <s v="Diseño e implementación de programa de Vigilancia para el riesgo Biológico. 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
    <s v="Suministro de guantes, calzado de seguridad, gafas de seguridad "/>
    <n v="2"/>
    <s v="Medio"/>
    <n v="2"/>
    <s v="Ocasional"/>
    <n v="4"/>
    <s v="Bajo"/>
    <n v="60"/>
    <s v="Muy Grave"/>
    <n v="240"/>
    <s v="II"/>
    <x v="2"/>
    <s v="Todos los trabajadores"/>
    <s v="Golpes, traumas, heridas, infecciones, intoxicación, Mordeduras, picaduras, punciones, reacciones alérgicas, muerte"/>
    <s v="SI "/>
    <m/>
    <s v="x"/>
    <s v="x"/>
    <s v="x"/>
    <m/>
    <s v="Normas de seguridad. Curso, Capacitacion en manejo de fauna silvestre, efectuada por personal competente"/>
  </r>
  <r>
    <x v="0"/>
    <x v="1"/>
    <x v="0"/>
    <x v="12"/>
    <s v="x"/>
    <m/>
    <x v="9"/>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gafas de seguridad, calzado de seguridad, guantes."/>
    <n v="0"/>
    <s v="Bajo"/>
    <n v="2"/>
    <s v="Ocasional"/>
    <n v="0"/>
    <s v="Bajo"/>
    <n v="60"/>
    <s v="Muy Grave"/>
    <n v="0"/>
    <s v="IV"/>
    <x v="0"/>
    <s v="Todos los trabajadores"/>
    <s v="Zoonosis, Enfermedades infecciosas, gastrointestinales, tóxicas y reacciones alérgicas. "/>
    <s v="SI "/>
    <m/>
    <s v="x"/>
    <s v="x"/>
    <s v="x"/>
    <m/>
    <m/>
  </r>
  <r>
    <x v="0"/>
    <x v="1"/>
    <x v="0"/>
    <x v="12"/>
    <s v="x"/>
    <m/>
    <x v="9"/>
    <x v="6"/>
    <x v="15"/>
    <s v="Exposición o manipulación de combustibles, sustancias químicas, sustancias tóxica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s v="Todos los trabajadores"/>
    <s v="quemaduras, intoxicación, afectaciones respiratorias, dermatitis, alergias."/>
    <s v="SI "/>
    <m/>
    <s v="x"/>
    <s v="x"/>
    <s v="x"/>
    <m/>
    <m/>
  </r>
  <r>
    <x v="0"/>
    <x v="1"/>
    <x v="0"/>
    <x v="12"/>
    <s v="x"/>
    <m/>
    <x v="9"/>
    <x v="1"/>
    <x v="11"/>
    <s v="Uso de herramientas de manuales y eléctricas para el desarrollo de las actividades en campo"/>
    <s v="Golpes, traumas, laceraciones, punciones"/>
    <s v="N/A"/>
    <s v="N/A"/>
    <s v="N/A"/>
    <s v="Programa para el manejo del riesgo mecánico_x000a_Programa para el manejo del riesgo eléctrico"/>
    <s v="Suministro de botas de seguridad, gafas de seguridad y guantes tipo ingeniero, pechera, polainas"/>
    <n v="0"/>
    <s v="Bajo"/>
    <n v="2"/>
    <s v="Ocasional"/>
    <n v="0"/>
    <s v="Bajo"/>
    <n v="60"/>
    <s v="Muy Grave"/>
    <n v="0"/>
    <s v="IV"/>
    <x v="0"/>
    <s v="Todos los trabajadores"/>
    <s v="Golpes, traumas, laceraciones, punciones"/>
    <s v="SI "/>
    <m/>
    <s v="x"/>
    <s v="x"/>
    <s v="x"/>
    <m/>
    <m/>
  </r>
  <r>
    <x v="0"/>
    <x v="1"/>
    <x v="0"/>
    <x v="12"/>
    <s v="x"/>
    <m/>
    <x v="9"/>
    <x v="1"/>
    <x v="20"/>
    <s v="Acceso y desarrollo de trabajo en alturas dependiendo de las actividades a realizar"/>
    <s v="Caídas a diferente nivel, golpes, traumas, laceraciones."/>
    <s v="N/A"/>
    <s v="N/A"/>
    <s v="N/A"/>
    <s v="Restringir el desarrollo de actividades en alturas por parte de personal propio de la Corporación y/o personal de servicios generales. _x000a_Para desarrollo de actividades en alturas por parte de personal vistante que requiera cotizacion de trabajos,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6"/>
    <s v="Alto"/>
    <n v="1"/>
    <s v="Esporadica"/>
    <n v="6"/>
    <s v="Medio"/>
    <n v="100"/>
    <s v="Mortal o Catrastrofico"/>
    <n v="600"/>
    <s v="I"/>
    <x v="3"/>
    <s v="Todos los trabajadores"/>
    <s v="Caídas a diferente nivel, golpes, traumas, laceraciones."/>
    <s v="SI "/>
    <m/>
    <s v="x"/>
    <s v="x"/>
    <m/>
    <m/>
    <s v="Actividades de alturas restringidas. Hasta la instalacion de puntos de anclaje y capacitacion del personal autorizado.Proyecto de  Instalacion de puerta de acceso a la azotea en oficinas piso 2, puntos de anclaje para acceso"/>
  </r>
  <r>
    <x v="0"/>
    <x v="1"/>
    <x v="0"/>
    <x v="12"/>
    <s v="x"/>
    <m/>
    <x v="9"/>
    <x v="1"/>
    <x v="1"/>
    <s v="Pisos, condiciones del terreno. Irregularidades del terreno y superficie, superficies deslizante, húmeda, arenosa."/>
    <s v="caídas al mismo nivel, golpes, heridas fracturas"/>
    <s v="N/A"/>
    <s v="N/A"/>
    <s v="N/A"/>
    <s v="Intervencion de verificacion del entorno de trabajo. Capacitaciones sobre autocuidado"/>
    <s v="Suministro de guantes antideslizantes y botas pantaneras."/>
    <n v="0"/>
    <s v="Bajo"/>
    <n v="2"/>
    <s v="Ocasional"/>
    <n v="0"/>
    <s v="Bajo"/>
    <n v="25"/>
    <s v="Grave"/>
    <n v="0"/>
    <s v="IV"/>
    <x v="0"/>
    <s v="Todos los trabajadores"/>
    <s v="caídas al mismo nivel, golpes, heridas fracturas"/>
    <s v="SI "/>
    <m/>
    <s v="x"/>
    <s v="x"/>
    <s v="x"/>
    <m/>
    <m/>
  </r>
  <r>
    <x v="0"/>
    <x v="1"/>
    <x v="0"/>
    <x v="12"/>
    <s v="x"/>
    <m/>
    <x v="9"/>
    <x v="3"/>
    <x v="17"/>
    <s v="Manipulación de cargas (animales, equipos, materiales)"/>
    <s v="Desordenes de trauma acumulativo, lesiones del sistema músculo esquelético."/>
    <s v="N/A"/>
    <s v="N/A"/>
    <s v="N/A"/>
    <s v="Programa para el manejo del riesgo musco esquelético"/>
    <m/>
    <n v="0"/>
    <s v="Bajo"/>
    <n v="2"/>
    <s v="Ocasional"/>
    <n v="0"/>
    <s v="Bajo"/>
    <n v="60"/>
    <s v="Muy Grave"/>
    <n v="0"/>
    <s v="IV"/>
    <x v="0"/>
    <s v="Todos los trabajadores"/>
    <s v="Desordenes de trauma acumulativo, lesiones del sistema músculo esquelético."/>
    <s v="SI "/>
    <m/>
    <s v="x"/>
    <s v="x"/>
    <s v="x"/>
    <m/>
    <m/>
  </r>
  <r>
    <x v="0"/>
    <x v="1"/>
    <x v="0"/>
    <x v="12"/>
    <s v="x"/>
    <m/>
    <x v="9"/>
    <x v="1"/>
    <x v="1"/>
    <s v="Trabajos realizados en riberas de rios, lagunas, riberas, playas  y cuerpos de cuerpos de agua en general. Caida a cuerpos de agua, inmersion. Inspeccion de las instlaciones."/>
    <s v="Inmersión. Caída a cuerpos de agua.Ahogamiento, muerte."/>
    <s v="N/A"/>
    <s v="N/A"/>
    <s v="N/A"/>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de vigilante"/>
    <s v="Suministro de botas pantaneras, guantes. Impermeables, gafas de seguridad_x000a_Uso de chalecos salvavidas._x000a_Uso de equipos de protección y restricción."/>
    <n v="0"/>
    <s v="Bajo"/>
    <n v="2"/>
    <s v="Ocasional"/>
    <n v="0"/>
    <s v="Bajo"/>
    <n v="60"/>
    <s v="Muy Grave"/>
    <n v="0"/>
    <s v="IV"/>
    <x v="0"/>
    <s v="Todos los trabajadores"/>
    <s v="Inmersión. Caída a cuerpos de agua.Ahogamiento, muerte."/>
    <s v="SI "/>
    <m/>
    <s v="x"/>
    <s v="x"/>
    <m/>
    <m/>
    <m/>
  </r>
  <r>
    <x v="0"/>
    <x v="1"/>
    <x v="0"/>
    <x v="12"/>
    <s v="x"/>
    <m/>
    <x v="9"/>
    <x v="1"/>
    <x v="1"/>
    <s v="Desatención de instrucciones de seguridad brindadas por terceros para realizar labores en las instalaciones de los terceros"/>
    <s v="Fracturas, contusiones, laceraciones,  golpes, machucones, muerte."/>
    <s v="N/A"/>
    <s v="N/A"/>
    <s v="N/A"/>
    <s v="Intervencion de verificacion del entorno de trabajo. Capacitaciones sobre autocuidado"/>
    <s v="N/A"/>
    <n v="0"/>
    <s v="Bajo"/>
    <n v="2"/>
    <s v="Ocasional"/>
    <n v="0"/>
    <s v="Bajo"/>
    <n v="25"/>
    <s v="Grave"/>
    <n v="0"/>
    <s v="IV"/>
    <x v="0"/>
    <s v="Todos los trabajadores"/>
    <s v="Fracturas, contusiones, laceraciones,  golpes, machucones, muerte."/>
    <s v="SI "/>
    <m/>
    <s v="x"/>
    <s v="x"/>
    <s v="x"/>
    <m/>
    <m/>
  </r>
  <r>
    <x v="0"/>
    <x v="1"/>
    <x v="0"/>
    <x v="12"/>
    <s v="x"/>
    <m/>
    <x v="9"/>
    <x v="0"/>
    <x v="32"/>
    <s v="Visitas de inspeccion cementerios, basureros a cielo  abierto.Contacto directo / contacto indirecto con residuos hospitalarios etc"/>
    <s v="intoxicaciones, alteración del sistema nervioso, enfermedades infecto-contagiosas"/>
    <s v="N/A"/>
    <s v="N/A"/>
    <s v="N/A"/>
    <s v="Programa para el manejo del riesgo biológico. El personal de la CRA que efectua inspecciones no manipula  residuos, se efectuan inspeccion visual."/>
    <s v="Suministro de gafas de seguridad, mascarilla, guantes., botas."/>
    <m/>
    <s v="Bajo"/>
    <n v="2"/>
    <s v="Ocasional"/>
    <n v="0"/>
    <s v="Bajo"/>
    <n v="60"/>
    <s v="Muy Grave"/>
    <n v="0"/>
    <s v="IV"/>
    <x v="0"/>
    <s v="Todos los trabajadores"/>
    <s v="intoxicaciones, alteración del sistema nervioso, enfermedades infecto-contagiosas"/>
    <s v="SI "/>
    <m/>
    <s v="x"/>
    <s v="x"/>
    <s v="x"/>
    <m/>
    <m/>
  </r>
  <r>
    <x v="0"/>
    <x v="1"/>
    <x v="0"/>
    <x v="12"/>
    <s v="x"/>
    <m/>
    <x v="9"/>
    <x v="5"/>
    <x v="8"/>
    <s v="Fuentes de sonido de alta intensidad en las áreas a inspeccionar"/>
    <s v="Pérdida auditiva inducida por ruido"/>
    <s v="N/A"/>
    <s v="N/A"/>
    <s v="N/A"/>
    <s v="Exámenes médico ocupacionales periódicos."/>
    <s v="Suministro de protección auditiva"/>
    <n v="0"/>
    <s v="Bajo"/>
    <n v="1"/>
    <s v="Esporadica"/>
    <n v="0"/>
    <s v="Bajo"/>
    <n v="25"/>
    <s v="Grave"/>
    <n v="0"/>
    <s v="IV"/>
    <x v="0"/>
    <s v="Todos los trabajadores"/>
    <s v="Pérdida auditiva inducida por ruido"/>
    <s v="SI "/>
    <m/>
    <s v="x"/>
    <s v="x"/>
    <s v="x"/>
    <m/>
    <m/>
  </r>
  <r>
    <x v="0"/>
    <x v="1"/>
    <x v="0"/>
    <x v="12"/>
    <s v="x"/>
    <m/>
    <x v="9"/>
    <x v="1"/>
    <x v="11"/>
    <s v="Atrapamiento. Contacto con superficies abrasivas o filosas. Atrapamiento entre dos cuerpos."/>
    <s v="Heridas, laceraciones, cortes"/>
    <s v="N/A"/>
    <s v="N/A"/>
    <s v="N/A"/>
    <s v="Intervencion de verificacion del entorno de trabajo. Capacitaciones sobre autocuidado"/>
    <s v="Suministro de Guantes Tipo Ing_x000a_Gafas de seguridad_x000a_Elementos de protección personal"/>
    <n v="0"/>
    <s v="Bajo"/>
    <n v="1"/>
    <s v="Esporadica"/>
    <n v="0"/>
    <s v="Bajo"/>
    <n v="25"/>
    <s v="Grave"/>
    <n v="0"/>
    <s v="IV"/>
    <x v="0"/>
    <s v="Todos los trabajadores"/>
    <s v="Heridas, laceraciones, cortes"/>
    <s v="SI "/>
    <m/>
    <s v="x"/>
    <s v="x"/>
    <s v="x"/>
    <m/>
    <m/>
  </r>
  <r>
    <x v="0"/>
    <x v="1"/>
    <x v="0"/>
    <x v="12"/>
    <s v="x"/>
    <m/>
    <x v="9"/>
    <x v="6"/>
    <x v="33"/>
    <s v="Exposición a material particulado"/>
    <s v="intoxicaciones, alteración del sistema nervioso, enfermedades infecto-contagiosas"/>
    <s v="N/A"/>
    <s v="N/A"/>
    <s v="N/A"/>
    <s v="Programa de manejo de quimicos Capacitación de Brigadas de emergencias. Programa de manejo seguro de productos químicos. Programa para el  manejo seguro de productos químicos"/>
    <s v="Suministro de mascarilla, gafas de seguridad, guantes tipo ingeniero."/>
    <n v="0"/>
    <s v="Bajo"/>
    <n v="2"/>
    <s v="Ocasional"/>
    <n v="0"/>
    <s v="Bajo"/>
    <n v="10"/>
    <s v="Leve"/>
    <n v="0"/>
    <s v="IV"/>
    <x v="0"/>
    <s v="Todos los trabajadores"/>
    <s v="intoxicaciones, alteración del sistema nervioso, enfermedades infecto-contagiosas"/>
    <s v="SI "/>
    <m/>
    <s v="x"/>
    <s v="x"/>
    <s v="x"/>
    <m/>
    <m/>
  </r>
  <r>
    <x v="0"/>
    <x v="1"/>
    <x v="0"/>
    <x v="12"/>
    <s v="x"/>
    <m/>
    <x v="9"/>
    <x v="5"/>
    <x v="18"/>
    <s v="Exposición a luz solar y altas temperaturas"/>
    <s v="Alteraciones de la piel, deshidratación, alteración en algunos tejidos blandos (ojos). Fatiga, estrés, cambios neurológico, resfriados."/>
    <s v="N/A"/>
    <s v="N/A"/>
    <s v="N/A"/>
    <s v="Mantener hidratación disponible, pausas en la jornada laboral."/>
    <s v="Suministro de gafas para exteriores, gorras con protección en la nuca, camisas mangas largas."/>
    <n v="0"/>
    <s v="Bajo"/>
    <n v="2"/>
    <s v="Ocasional"/>
    <n v="0"/>
    <s v="Bajo"/>
    <n v="25"/>
    <s v="Grave"/>
    <n v="0"/>
    <s v="IV"/>
    <x v="0"/>
    <s v="Todos los trabajadores"/>
    <s v="Alteraciones de la piel, deshidratación, alteración en algunos tejidos blandos (ojos). Fatiga, estrés, cambios neurológico, resfriados."/>
    <s v="SI "/>
    <m/>
    <s v="x"/>
    <s v="x"/>
    <s v="x"/>
    <m/>
    <m/>
  </r>
  <r>
    <x v="0"/>
    <x v="1"/>
    <x v="0"/>
    <x v="12"/>
    <s v="x"/>
    <m/>
    <x v="9"/>
    <x v="1"/>
    <x v="11"/>
    <s v="Contacto con superficies calientes, inspecciones en áreas de fabricación y calderas, generación de vapor."/>
    <s v="Quemaduras"/>
    <s v="N/A"/>
    <s v="N/A"/>
    <s v="N/A"/>
    <s v="Programa para el manejo del riesgo mecánico"/>
    <s v="Suministro de guantes, gafas de seguridad, uso de camisas mangas largas"/>
    <n v="0"/>
    <s v="Bajo"/>
    <n v="2"/>
    <s v="Ocasional"/>
    <n v="0"/>
    <s v="Bajo"/>
    <n v="25"/>
    <s v="Grave"/>
    <n v="0"/>
    <s v="IV"/>
    <x v="0"/>
    <s v="Todos los trabajadores"/>
    <s v="Quemaduras"/>
    <s v="SI "/>
    <m/>
    <s v="x"/>
    <s v="x"/>
    <s v="x"/>
    <m/>
    <m/>
  </r>
  <r>
    <x v="0"/>
    <x v="1"/>
    <x v="0"/>
    <x v="17"/>
    <m/>
    <s v="x"/>
    <x v="0"/>
    <x v="1"/>
    <x v="1"/>
    <s v="Superficies irregulares, resbalosas"/>
    <s v="Golpes, heridas laceraciones golpes"/>
    <s v="N/A"/>
    <s v="N/A"/>
    <s v="N/A"/>
    <s v="Intervencion de verificacion del entorno de trabajo. Capacitaciones sobre autocuidado_x000a_Efectuar charla de sensibilización antes de cada inicio de actividades deportivas y recreativas._x000a_Uso de instalaciones adecuadas, reconocidas seguras como cajas de compensacion, entre otras que brinden condiciones de seguridad_x000a_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Superficies irregulares, resbalosas"/>
    <s v="SI "/>
    <m/>
    <s v="x"/>
    <s v="x"/>
    <s v="x"/>
    <m/>
    <m/>
  </r>
  <r>
    <x v="0"/>
    <x v="1"/>
    <x v="0"/>
    <x v="17"/>
    <m/>
    <s v="x"/>
    <x v="0"/>
    <x v="3"/>
    <x v="17"/>
    <s v="Actividades recretiva, cultural. Manipulación de cargas, correr, saltar"/>
    <s v="Desordenes de trauma acumulativo, lesiones del sistema músculo esquelético."/>
    <s v="N/A"/>
    <s v="N/A"/>
    <s v="N/A"/>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Actividades recretiva, cultural. Manipulación de cargas, correr, saltar"/>
    <s v="SI "/>
    <m/>
    <s v="x"/>
    <s v="x"/>
    <s v="x"/>
    <m/>
    <m/>
  </r>
  <r>
    <x v="0"/>
    <x v="1"/>
    <x v="0"/>
    <x v="17"/>
    <m/>
    <s v="x"/>
    <x v="0"/>
    <x v="1"/>
    <x v="11"/>
    <s v="Atrapamiento. Entre personas, deportes de contacto, golpes con objetos moviles, particulas proyectiles_x000a_"/>
    <s v="Caída de estantería, golpes, atrapamientos, contusiones."/>
    <s v="N/A"/>
    <s v="N/A"/>
    <m/>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60"/>
    <s v="Muy Grave"/>
    <n v="0"/>
    <s v="IV"/>
    <x v="0"/>
    <s v="Todos los trabajadores"/>
    <s v="Caída de estantería, golpes, atrapamientos, contusiones."/>
    <s v="SI "/>
    <m/>
    <s v="x"/>
    <s v="x"/>
    <s v="x"/>
    <m/>
    <m/>
  </r>
  <r>
    <x v="2"/>
    <x v="1"/>
    <x v="1"/>
    <x v="18"/>
    <s v="x"/>
    <m/>
    <x v="10"/>
    <x v="2"/>
    <x v="3"/>
    <s v="Cambios en condiciones termo higrométricas (Temperatura ambiental, Humedad relativa y Velocidad del aire). Generado por situaciones naturales  o antrópicas. condiciones climatológicas adversas"/>
    <s v="Golpes, descargas electricas, heridas, inmersion, muerte."/>
    <m/>
    <m/>
    <s v="Mantenimiento preventivo y correctivo de los equipos de movimineto e izaje de compuertas e infraestructura completa."/>
    <s v="Plan de emergencia. Suspensión de las actividades ante cambios en el estado del tiempo, presencia de tormentas en las inmediaciones de las cmpuertas  Plan de emergencia. comunicaciones. Presencia de personal militar (ejercito) en el area. "/>
    <s v="Suministro de Indumentarias propias para afrontar cambios climáticos, impermeables, botas pantaneras"/>
    <m/>
    <s v="Bajo"/>
    <n v="2"/>
    <s v="Ocasional"/>
    <n v="0"/>
    <s v="Bajo"/>
    <n v="25"/>
    <s v="Grave"/>
    <n v="0"/>
    <s v="IV"/>
    <x v="0"/>
    <n v="2"/>
    <s v="Golpes, descargas electricas, heridas"/>
    <s v="SI "/>
    <m/>
    <s v="x"/>
    <s v="x"/>
    <m/>
    <s v="x"/>
    <m/>
  </r>
  <r>
    <x v="2"/>
    <x v="1"/>
    <x v="1"/>
    <x v="18"/>
    <s v="x"/>
    <m/>
    <x v="10"/>
    <x v="2"/>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r>
  <r>
    <x v="2"/>
    <x v="1"/>
    <x v="1"/>
    <x v="18"/>
    <s v="x"/>
    <m/>
    <x v="10"/>
    <x v="3"/>
    <x v="17"/>
    <s v="Manipulación de cargas, equipos, materiales de trabajo. Traslado de equipos de trabajo"/>
    <s v="Desordenes de trauma acumulativo, lesiones del sistema músculo esquelético."/>
    <s v="N/A"/>
    <s v="N/A"/>
    <s v="N/A"/>
    <s v="Programa para el manejo del riesgo musco esquelético. Levantamiento de equipos con ayuda menual y mecanica"/>
    <m/>
    <m/>
    <s v="Bajo"/>
    <n v="2"/>
    <s v="Ocasional"/>
    <n v="0"/>
    <s v="Bajo"/>
    <n v="60"/>
    <s v="Muy Grave"/>
    <n v="0"/>
    <s v="IV"/>
    <x v="0"/>
    <n v="2"/>
    <s v="Desordenes de trauma acumulativo, lesiones del sistema músculo esquelético."/>
    <s v="SI "/>
    <m/>
    <m/>
    <s v="x"/>
    <m/>
    <m/>
    <m/>
  </r>
  <r>
    <x v="2"/>
    <x v="1"/>
    <x v="1"/>
    <x v="18"/>
    <s v="x"/>
    <m/>
    <x v="10"/>
    <x v="5"/>
    <x v="9"/>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
    <m/>
    <s v="Bajo"/>
    <n v="3"/>
    <s v="Frecuente"/>
    <n v="0"/>
    <s v="Bajo"/>
    <n v="25"/>
    <s v="Grave"/>
    <n v="0"/>
    <s v="IV"/>
    <x v="0"/>
    <n v="2"/>
    <s v="Fatiga, estrés"/>
    <s v="SI "/>
    <m/>
    <m/>
    <s v="x"/>
    <m/>
    <m/>
    <m/>
  </r>
  <r>
    <x v="2"/>
    <x v="1"/>
    <x v="1"/>
    <x v="18"/>
    <s v="x"/>
    <m/>
    <x v="10"/>
    <x v="5"/>
    <x v="18"/>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r>
  <r>
    <x v="2"/>
    <x v="1"/>
    <x v="1"/>
    <x v="18"/>
    <s v="x"/>
    <m/>
    <x v="10"/>
    <x v="1"/>
    <x v="1"/>
    <s v="Superficies de trabajo (irregulares, deslizantes, con diferencia del nivel), condiciones de orden y aseo"/>
    <s v="Caídas al mismo nivel, golpes, traumas, laceraciones."/>
    <s v="N/A"/>
    <s v="N/A"/>
    <m/>
    <s v="Limpieza de areas de transito, pasillo"/>
    <s v="botas de seguridad, guantes y gafas de seguridad. Impermeables._x000a_"/>
    <m/>
    <s v="Bajo"/>
    <n v="2"/>
    <s v="Ocasional"/>
    <n v="0"/>
    <s v="Bajo"/>
    <n v="25"/>
    <s v="Grave"/>
    <n v="0"/>
    <s v="IV"/>
    <x v="0"/>
    <n v="2"/>
    <s v="Caídas al mismo nivel, golpes, traumas, laceraciones."/>
    <s v="SI "/>
    <m/>
    <m/>
    <s v="x"/>
    <m/>
    <m/>
    <m/>
  </r>
  <r>
    <x v="2"/>
    <x v="1"/>
    <x v="1"/>
    <x v="18"/>
    <s v="x"/>
    <m/>
    <x v="10"/>
    <x v="6"/>
    <x v="34"/>
    <s v="Exposición o manipulación de productos químicos en la operación de los equipos de respaldo. Combustible planlta electrica, aceite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s v="SI "/>
    <m/>
    <m/>
    <s v="x"/>
    <m/>
    <m/>
    <m/>
  </r>
  <r>
    <x v="2"/>
    <x v="1"/>
    <x v="1"/>
    <x v="18"/>
    <s v="x"/>
    <m/>
    <x v="10"/>
    <x v="1"/>
    <x v="12"/>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
    <s v="Programa para el manejo del riesgo eléctrico_x000a_Señalización de zonas de riesgo eléctrico_x000a_Desarrollo de programa de formación en Brigadas. Capacitación en uso de extintores. "/>
    <s v="Guantes, gafas de seguridad._x000a_calzado de seguridad "/>
    <m/>
    <s v="Bajo"/>
    <n v="2"/>
    <s v="Ocasional"/>
    <n v="0"/>
    <s v="Bajo"/>
    <n v="60"/>
    <s v="Muy Grave"/>
    <n v="0"/>
    <s v="IV"/>
    <x v="0"/>
    <n v="2"/>
    <s v="Descargas eléctricas, dolor de cabeza, quemaduras, shock, golpes, heridas, contusiones."/>
    <s v="SI "/>
    <m/>
    <m/>
    <s v="x"/>
    <m/>
    <m/>
    <m/>
  </r>
  <r>
    <x v="2"/>
    <x v="1"/>
    <x v="1"/>
    <x v="18"/>
    <s v="x"/>
    <m/>
    <x v="10"/>
    <x v="0"/>
    <x v="25"/>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 Calzado de seguridad "/>
    <m/>
    <s v="Bajo"/>
    <n v="1"/>
    <s v="Esporadica"/>
    <n v="0"/>
    <s v="Bajo"/>
    <n v="25"/>
    <s v="Grave"/>
    <n v="0"/>
    <s v="IV"/>
    <x v="0"/>
    <n v="2"/>
    <s v="Enfermedades gastrointestinales, Intoxicaciones, reacciones alérgicas, muerte"/>
    <s v="SI "/>
    <m/>
    <m/>
    <s v="x"/>
    <m/>
    <m/>
    <m/>
  </r>
  <r>
    <x v="2"/>
    <x v="1"/>
    <x v="1"/>
    <x v="18"/>
    <s v="x"/>
    <m/>
    <x v="10"/>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
    <m/>
    <s v="Bajo"/>
    <n v="2"/>
    <s v="Ocasional"/>
    <n v="0"/>
    <s v="Bajo"/>
    <n v="25"/>
    <s v="Grave"/>
    <n v="0"/>
    <s v="IV"/>
    <x v="0"/>
    <n v="2"/>
    <s v="Zoonosis, Enfermedades infecciosas, gastrointestinales, tóxicas y reacciones alérgicas. "/>
    <s v="SI "/>
    <m/>
    <m/>
    <s v="x"/>
    <m/>
    <m/>
    <m/>
  </r>
  <r>
    <x v="2"/>
    <x v="1"/>
    <x v="1"/>
    <x v="18"/>
    <s v="x"/>
    <m/>
    <x v="10"/>
    <x v="0"/>
    <x v="30"/>
    <s v="Contacto con seres vivos (roedores, serpientes, caballos, reptiles, 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 Calzado de seguridad "/>
    <m/>
    <s v="Bajo"/>
    <n v="3"/>
    <s v="Frecuente"/>
    <n v="0"/>
    <s v="Bajo"/>
    <n v="60"/>
    <s v="Muy Grave"/>
    <n v="0"/>
    <s v="IV"/>
    <x v="0"/>
    <n v="2"/>
    <s v="Golpes, traumas, heridas, infecciones, intoxicación, Mordeduras, picaduras, punciones, reacciones alérgicas, muerte"/>
    <s v="SI "/>
    <m/>
    <m/>
    <s v="x"/>
    <m/>
    <m/>
    <m/>
  </r>
  <r>
    <x v="2"/>
    <x v="1"/>
    <x v="1"/>
    <x v="18"/>
    <s v="x"/>
    <m/>
    <x v="10"/>
    <x v="1"/>
    <x v="11"/>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s v="Mantenimineto de compuertas, sietma de elevacion mecanico de compuertas. Mantenimineto preventivo de eslingas, estrobos, mecanismos de elevacion motores."/>
  </r>
  <r>
    <x v="2"/>
    <x v="1"/>
    <x v="1"/>
    <x v="18"/>
    <s v="x"/>
    <m/>
    <x v="10"/>
    <x v="1"/>
    <x v="11"/>
    <s v="Manejo de equipos mecanicos, electricos, motores de c adena sin guardas. Partes deterioradas"/>
    <s v="atrapamientos, amputaciones Golpes, traumas, laceraciones, punciones"/>
    <s v="N/A"/>
    <s v="N/A"/>
    <s v="N/A"/>
    <s v="Programa de riesgo mecánico_x000a_Actividades de mantenimiento a las herramientas rotativas y manuales."/>
    <s v="Suministro de botas de seguridad, gafas de seguridad y guantes tipo ingeniero"/>
    <n v="6"/>
    <s v="Alto"/>
    <n v="4"/>
    <s v="Continua"/>
    <n v="24"/>
    <s v="Medio Alto"/>
    <n v="60"/>
    <s v="Muy Grave"/>
    <n v="1440"/>
    <s v="I"/>
    <x v="3"/>
    <n v="2"/>
    <s v="Golpes, traumas, laceraciones, punciones"/>
    <s v="SI "/>
    <m/>
    <m/>
    <s v="x"/>
    <m/>
    <m/>
    <s v="Mantenimineto de compuertas, sietma de elevacion mecanico de compuertas. Mantenimineto preventivo de eslingas, estrobos, mecanismos de elevacion motores."/>
  </r>
  <r>
    <x v="2"/>
    <x v="1"/>
    <x v="1"/>
    <x v="18"/>
    <s v="x"/>
    <m/>
    <x v="10"/>
    <x v="1"/>
    <x v="2"/>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Presencia permanante del ejerciro dentro de las instalaciones de las compuertas en manati acompañamiento en las actividades"/>
    <m/>
    <m/>
    <s v="Bajo"/>
    <n v="2"/>
    <s v="Ocasional"/>
    <n v="0"/>
    <s v="Bajo"/>
    <n v="25"/>
    <s v="Grave"/>
    <n v="0"/>
    <s v="IV"/>
    <x v="0"/>
    <s v="Todos los trabajadores"/>
    <s v="Heridas, golpes, muerte, fatiga, estrés, disminución de la destreza y precisión. Estados de ansiedad y/o depresión y trastornos del aparato digestivo."/>
    <s v="SI "/>
    <m/>
    <m/>
    <s v="x"/>
    <m/>
    <m/>
    <m/>
  </r>
  <r>
    <x v="2"/>
    <x v="1"/>
    <x v="1"/>
    <x v="18"/>
    <s v="x"/>
    <m/>
    <x v="10"/>
    <x v="1"/>
    <x v="22"/>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 implementación de SVE Psicosocial, Capítulo de gestión del riesgo público._x000a_Campaña de prevención del riesgo público._x000a_Presencia permanante del ejerciro dentro de las instalaciones de las compuertas en manati acompañamiento en las actividades"/>
    <m/>
    <m/>
    <s v="Bajo"/>
    <n v="2"/>
    <s v="Ocasional"/>
    <n v="0"/>
    <s v="Bajo"/>
    <n v="25"/>
    <s v="Grave"/>
    <n v="0"/>
    <s v="IV"/>
    <x v="0"/>
    <n v="2"/>
    <s v="Heridas, golpes, muerte, fatiga, estrés, disminución de la destreza y precisión. Contagio por virus. Estados de ansiedad y/o depresión y trastornos del aparato digestivo."/>
    <s v="SI "/>
    <m/>
    <m/>
    <s v="x"/>
    <m/>
    <m/>
    <m/>
  </r>
  <r>
    <x v="2"/>
    <x v="1"/>
    <x v="1"/>
    <x v="18"/>
    <s v="x"/>
    <m/>
    <x v="10"/>
    <x v="1"/>
    <x v="1"/>
    <s v="Deterioro de estructuras locativas, grietas en paredes de casas, filtración de aguas lluvias, presencia de humedad."/>
    <s v="Colapso de estructuras, golpes, poli traumas."/>
    <s v="N/A"/>
    <s v="N/A"/>
    <s v="N/A"/>
    <s v="Cronograma de mantenimiento de recursos físicos"/>
    <s v="N/A"/>
    <n v="2"/>
    <s v="Medio"/>
    <n v="2"/>
    <s v="Ocasional"/>
    <n v="4"/>
    <s v="Bajo"/>
    <n v="60"/>
    <s v="Muy Grave"/>
    <n v="240"/>
    <s v="II"/>
    <x v="2"/>
    <s v="Todos los trabajadores"/>
    <s v="Colapso de estructuras, golpes, poli traumas."/>
    <s v="SI "/>
    <m/>
    <m/>
    <s v="x"/>
    <m/>
    <m/>
    <s v="Se requiere manteniminto estructural de la casa de vivero Sibarco y techos de vivero repelon"/>
  </r>
  <r>
    <x v="2"/>
    <x v="1"/>
    <x v="1"/>
    <x v="18"/>
    <s v="x"/>
    <m/>
    <x v="10"/>
    <x v="1"/>
    <x v="1"/>
    <s v="Trabajos realizados en riberas de rios, lagunas, riberas, playas  y cuerpos de cuerpos de agua en general. Caida a cuerpos de agua, inmersion. Inspeccion de las instlaciones."/>
    <s v="Inmersión. Caída a cuerpos de agua.Ahogamiento, muerte."/>
    <s v="N/A"/>
    <s v="N/A"/>
    <s v="N/A"/>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s v="Suministro de botas pantaneras, guantes. Impermeables, gafas de seguridad_x000a_Uso de chalecos salvavidas._x000a_Uso de equipos de protección y restricción."/>
    <n v="2"/>
    <s v="Medio"/>
    <n v="2"/>
    <s v="Ocasional"/>
    <n v="4"/>
    <s v="Bajo"/>
    <n v="60"/>
    <s v="Muy Grave"/>
    <n v="240"/>
    <s v="II"/>
    <x v="2"/>
    <s v="Todos los trabajadores"/>
    <s v="Inmersión. Caída a cuerpos de agua.Ahogamiento, muerte."/>
    <s v="SI "/>
    <m/>
    <m/>
    <s v="x"/>
    <m/>
    <m/>
    <m/>
  </r>
  <r>
    <x v="2"/>
    <x v="1"/>
    <x v="1"/>
    <x v="18"/>
    <s v="x"/>
    <m/>
    <x v="10"/>
    <x v="1"/>
    <x v="1"/>
    <s v="Desatención de instrucciones de seguridad brindadas por  para realizar labores en las instalaciones"/>
    <s v="Fracturas, contusiones, laceraciones,  golpes, machucones, muerte."/>
    <s v="N/A"/>
    <s v="N/A"/>
    <s v="N/A"/>
    <s v="Intervencion de verificacion del entorno de trabajo. Capacitaciones sobre autocuidado.  Capacitacion en auticuidado, vistas de inspeccion"/>
    <s v="N/A"/>
    <n v="0"/>
    <s v="Bajo"/>
    <n v="2"/>
    <s v="Ocasional"/>
    <n v="0"/>
    <s v="Bajo"/>
    <n v="25"/>
    <s v="Grave"/>
    <n v="0"/>
    <s v="IV"/>
    <x v="0"/>
    <s v="Todos los trabajadores"/>
    <s v="Fracturas, contusiones, laceraciones,  golpes, machucones, muerte."/>
    <s v="SI "/>
    <m/>
    <m/>
    <s v="x"/>
    <m/>
    <m/>
    <m/>
  </r>
  <r>
    <x v="3"/>
    <x v="2"/>
    <x v="5"/>
    <x v="19"/>
    <m/>
    <m/>
    <x v="11"/>
    <x v="8"/>
    <x v="35"/>
    <m/>
    <m/>
    <m/>
    <m/>
    <m/>
    <m/>
    <m/>
    <m/>
    <m/>
    <m/>
    <m/>
    <m/>
    <m/>
    <m/>
    <m/>
    <m/>
    <m/>
    <x v="4"/>
    <m/>
    <m/>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3">
  <r>
    <x v="0"/>
    <x v="0"/>
    <s v="Todos los procesos"/>
    <s v="Actividades administrativas dentro de las instalaciones de la Corporación"/>
    <s v="x"/>
    <m/>
    <s v="Todo el personal"/>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60"/>
    <s v="Muy Grave"/>
    <n v="0"/>
    <s v="IV"/>
    <x v="0"/>
    <n v="8"/>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s v="x"/>
    <m/>
    <m/>
    <m/>
    <m/>
    <m/>
    <m/>
    <m/>
    <m/>
    <s v="Bajo"/>
    <m/>
    <b v="0"/>
    <n v="0"/>
    <s v="Bajo"/>
    <m/>
    <b v="0"/>
    <n v="0"/>
    <s v="IV"/>
    <s v="ACEPTABLE"/>
  </r>
  <r>
    <x v="0"/>
    <x v="0"/>
    <s v="Todos los procesos"/>
    <s v="Actividades administrativas dentro de las instalaciones de la Corporación"/>
    <s v="x"/>
    <m/>
    <s v="Todo el personal"/>
    <x v="1"/>
    <s v="Locativo"/>
    <s v="Presencia de superficies resbalosas"/>
    <s v="Caída a mismo nivel, golpes, contusiones, fracturas"/>
    <s v="N/A"/>
    <s v="N/A"/>
    <s v="N/A"/>
    <s v="Señalización de áreas y superficies resbalosas."/>
    <s v="N/A"/>
    <n v="0"/>
    <s v="Bajo"/>
    <n v="2"/>
    <s v="Ocasional"/>
    <n v="0"/>
    <s v="Bajo"/>
    <n v="10"/>
    <s v="Leve"/>
    <n v="0"/>
    <s v="IV"/>
    <x v="0"/>
    <s v="Todos los trabajadores"/>
    <s v="Caída a mismo nivel, golpes, contusiones, fracturas"/>
    <s v="SI "/>
    <m/>
    <s v="x"/>
    <s v="x"/>
    <s v="x"/>
    <s v="x"/>
    <m/>
    <m/>
    <m/>
    <m/>
    <m/>
    <m/>
    <m/>
    <m/>
    <s v="Bajo"/>
    <m/>
    <b v="0"/>
    <n v="0"/>
    <s v="Bajo"/>
    <m/>
    <b v="0"/>
    <n v="0"/>
    <s v="IV"/>
    <s v="ACEPTABLE"/>
  </r>
  <r>
    <x v="0"/>
    <x v="0"/>
    <s v="Todos los procesos"/>
    <s v="Actividades administrativas dentro de las instalaciones de la Corporación"/>
    <s v="x"/>
    <m/>
    <s v="Todo el personal"/>
    <x v="1"/>
    <s v="Público. Orden público."/>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
    <s v="N/A"/>
    <n v="2"/>
    <s v="Medio"/>
    <n v="2"/>
    <s v="Ocasional"/>
    <n v="4"/>
    <s v="Bajo"/>
    <n v="25"/>
    <s v="Grave"/>
    <n v="100"/>
    <s v="III"/>
    <x v="1"/>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x v="0"/>
    <x v="0"/>
    <s v="Todos los procesos"/>
    <s v="Actividades administrativas dentro de las instalaciones de la Corporación"/>
    <s v="x"/>
    <m/>
    <s v="Todo el personal"/>
    <x v="2"/>
    <s v="Tormentas, vientos huracanados, inundaciones"/>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efectuado con la Cruz Roja._x000a_Plan de emergencia"/>
    <s v="N/A"/>
    <n v="0"/>
    <s v="Bajo"/>
    <n v="1"/>
    <s v="Esporadica"/>
    <n v="0"/>
    <s v="Bajo"/>
    <n v="25"/>
    <s v="Grave"/>
    <n v="0"/>
    <s v="IV"/>
    <x v="0"/>
    <s v="Todos los trabajadores"/>
    <s v="Fatiga, estrés, resfriados, golpes, traumas."/>
    <s v="SI "/>
    <m/>
    <s v="x"/>
    <s v="x"/>
    <s v="x"/>
    <s v="x"/>
    <m/>
    <m/>
    <m/>
    <m/>
    <m/>
    <m/>
    <m/>
    <m/>
    <s v="Bajo"/>
    <m/>
    <b v="0"/>
    <n v="0"/>
    <s v="Bajo"/>
    <m/>
    <b v="0"/>
    <n v="0"/>
    <s v="IV"/>
    <s v="ACEPTABLE"/>
  </r>
  <r>
    <x v="0"/>
    <x v="0"/>
    <s v="Todos los procesos"/>
    <s v="Actividades administrativas dentro de las instalaciones de la Corporación"/>
    <s v="x"/>
    <m/>
    <s v="Todo el personal"/>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s v="x"/>
    <s v="x"/>
    <m/>
    <m/>
    <m/>
    <m/>
    <m/>
    <m/>
    <m/>
    <m/>
    <s v="Bajo"/>
    <m/>
    <b v="0"/>
    <n v="0"/>
    <s v="Bajo"/>
    <m/>
    <b v="0"/>
    <n v="0"/>
    <s v="IV"/>
    <s v="ACEPTABLE"/>
  </r>
  <r>
    <x v="0"/>
    <x v="0"/>
    <s v="Todos los procesos"/>
    <s v="Actividades administrativas dentro de las instalaciones de la Corporación"/>
    <s v="x"/>
    <m/>
    <s v="Todo el personal"/>
    <x v="3"/>
    <s v="Posturas prolongadas"/>
    <s v="Posturas prolongadas de pie, sentado, etc. Actividades administrativas"/>
    <s v="Desordenes de trauma acumulativo, lesiones del sistema músculo esquelético, Tendinitis, síndrome del túnel carpiano (STC)"/>
    <s v="N/A"/>
    <s v="N/A"/>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 v="N/A"/>
    <n v="6"/>
    <s v="Alto"/>
    <n v="4"/>
    <s v="Continua"/>
    <n v="24"/>
    <s v="Medio Alto"/>
    <n v="10"/>
    <s v="Leve"/>
    <n v="240"/>
    <s v="II"/>
    <x v="2"/>
    <s v="Todos los trabajadores"/>
    <s v="Desordenes de trauma acumulativo, lesiones del sistema músculo esquelético, Tendinitis, síndrome del túnel carpiano (STC)"/>
    <s v="SI "/>
    <m/>
    <s v="x"/>
    <s v="x"/>
    <s v="x"/>
    <m/>
    <s v="Distribucion de espacios, reposicion de  y mantenimiento  de sillas. Implementacion de intrevenciones para el control de fectacion y sintomatologia. Contratacion de personal competente, pausas activas"/>
    <m/>
    <m/>
    <s v="x"/>
    <m/>
    <m/>
    <s v="x"/>
    <n v="2"/>
    <s v="Medio"/>
    <n v="4"/>
    <s v="Continua"/>
    <n v="8"/>
    <s v="Medio"/>
    <n v="10"/>
    <s v="Leve"/>
    <n v="80"/>
    <s v="III"/>
    <s v="MEJORABLE"/>
  </r>
  <r>
    <x v="0"/>
    <x v="0"/>
    <s v="Todos los procesos"/>
    <s v="Actividades administrativas dentro de las instalaciones de la Corporación"/>
    <s v="x"/>
    <m/>
    <s v="Todo el personal"/>
    <x v="4"/>
    <s v="Condiciones de la tarea (carga mental, contenido de la tarea, demandas emocionales). Comunicación, tecnología, organización del trabajo, demandas cualitativas y cuantitativas de la labor."/>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s v="Todos los trabajadores"/>
    <s v="Fatiga, estrés, disminución de la destreza y precisión. Estados de ansiedad y/o depresión y trastornos del aparato digestivo."/>
    <s v="SI "/>
    <m/>
    <s v="x"/>
    <s v="x"/>
    <s v="x"/>
    <m/>
    <s v="Se efectuan activiaddes jormadas de salud enficadas al riesgo, en cajacopi, aplicación de bateria. Jornadas de capacitacion e intervencion del riesgo, contratacion de personal para inervencion, enfermera, pisocologa, capacitaciones con el ICONTEC"/>
    <m/>
    <m/>
    <m/>
    <s v="x"/>
    <m/>
    <s v="x"/>
    <n v="0"/>
    <s v="Bajo"/>
    <n v="3"/>
    <s v="Frecuente"/>
    <n v="0"/>
    <s v="Bajo"/>
    <n v="25"/>
    <s v="Grave"/>
    <n v="0"/>
    <s v="IV"/>
    <s v="ACEPTABLE"/>
  </r>
  <r>
    <x v="0"/>
    <x v="0"/>
    <s v="Todos los procesos"/>
    <s v="Actividades administrativas dentro de las instalaciones de la Corporación"/>
    <s v="x"/>
    <m/>
    <s v="Todo el personal"/>
    <x v="5"/>
    <s v="Iluminación deficiente o en exceso."/>
    <s v="Exposición a fuentes inadecuadas de iluminación"/>
    <s v="Fatiga visual, cefalea, disminución de la destreza y precisión, afectaciones a la vista, deslumbramiento, caídas a nivel, golpes."/>
    <s v="N/A"/>
    <s v="N/A"/>
    <s v="Cronograma de mantenimiento de recursos físicos. Reposicion y limpieza de luminarias"/>
    <s v="Efectuar mediciones higiénicas para verificar los niveles de iluminación de las áreas de trabajo."/>
    <s v="N/A"/>
    <n v="0"/>
    <s v="Bajo"/>
    <n v="2"/>
    <s v="Ocasional"/>
    <n v="0"/>
    <s v="Bajo"/>
    <n v="10"/>
    <s v="Leve"/>
    <n v="0"/>
    <s v="IV"/>
    <x v="0"/>
    <s v="Todos los trabajadores"/>
    <s v="Fatiga visual, cefalea, disminución de la destreza y precisión, afectaciones a la vista, deslumbramiento, caídas a nivel, golpes."/>
    <s v="SI "/>
    <m/>
    <s v="x"/>
    <s v="x"/>
    <s v="x"/>
    <m/>
    <m/>
    <m/>
    <m/>
    <m/>
    <m/>
    <m/>
    <m/>
    <m/>
    <s v="Bajo"/>
    <m/>
    <b v="0"/>
    <n v="0"/>
    <s v="Bajo"/>
    <m/>
    <b v="0"/>
    <n v="0"/>
    <s v="IV"/>
    <s v="ACEPTABLE"/>
  </r>
  <r>
    <x v="0"/>
    <x v="0"/>
    <s v="Todos los procesos"/>
    <s v="Actividades administrativas dentro de las instalaciones de la Corporación"/>
    <s v="x"/>
    <m/>
    <s v="Todo el personal"/>
    <x v="5"/>
    <s v="Ruido."/>
    <s v="Ruido continuo ambiente de trabajo. (confort ). (Oficina administrativa segundo piso)"/>
    <s v="Desconcentracion, Fatiga, estrés"/>
    <m/>
    <m/>
    <m/>
    <s v="Mantenimiento de equipos de oficina"/>
    <m/>
    <n v="6"/>
    <s v="Alto"/>
    <n v="4"/>
    <s v="Continua"/>
    <n v="24"/>
    <s v="Medio Alto"/>
    <n v="10"/>
    <s v="Leve"/>
    <n v="240"/>
    <s v="II"/>
    <x v="2"/>
    <s v="Todos los trabajadores"/>
    <s v="Fatiga, estrés"/>
    <s v="SI "/>
    <m/>
    <s v="x"/>
    <s v="x"/>
    <s v="x"/>
    <m/>
    <s v="Reposicion de manejadoras de aires acondicionados centrales de las oficinas, por equipos nuevos. Estos equipos generan ruido que afecta el confort del area de trabajo"/>
    <m/>
    <m/>
    <s v="x"/>
    <m/>
    <m/>
    <s v="x"/>
    <n v="0"/>
    <s v="Bajo"/>
    <n v="4"/>
    <s v="Continua"/>
    <n v="0"/>
    <s v="Bajo"/>
    <n v="10"/>
    <s v="Leve"/>
    <n v="0"/>
    <s v="IV"/>
    <s v="ACEPTABLE"/>
  </r>
  <r>
    <x v="0"/>
    <x v="0"/>
    <s v="Todos los procesos"/>
    <s v="Actividades administrativas dentro de las instalaciones de la Corporación"/>
    <s v="x"/>
    <m/>
    <s v="Todo el personal"/>
    <x v="5"/>
    <s v="Disconfort térmico por calor"/>
    <s v="Exposición a condiciones termohigrométricas (Temperatura ambiental, Humedad relativa y Velocidad del aire). Generado por situaciones naturales  del ambiente de trabajo externo"/>
    <s v="Fatiga, estrés"/>
    <m/>
    <m/>
    <m/>
    <s v="Termostatos en aires acondicionados, control de los niveles de temperatura. programa de mantenimineto de aires acondicionados."/>
    <m/>
    <n v="2"/>
    <s v="Medio"/>
    <n v="4"/>
    <s v="Continua"/>
    <n v="8"/>
    <s v="Medio"/>
    <n v="10"/>
    <s v="Leve"/>
    <n v="80"/>
    <s v="III"/>
    <x v="1"/>
    <s v="Todos los trabajadores"/>
    <s v="Fatiga, estrés"/>
    <s v="SI "/>
    <m/>
    <s v="x"/>
    <s v="x"/>
    <s v="x"/>
    <m/>
    <s v="Reposicion de manejadoras de aires acondicionados centrales de las oficinas, por equipos nuevos. Actualmente se cuenta con equipos obsoletos que no compensan la carga termica"/>
    <m/>
    <m/>
    <s v="x"/>
    <m/>
    <m/>
    <s v="x"/>
    <n v="0"/>
    <s v="Bajo"/>
    <n v="4"/>
    <s v="Continua"/>
    <n v="0"/>
    <s v="Bajo"/>
    <n v="10"/>
    <s v="Leve"/>
    <n v="0"/>
    <s v="IV"/>
    <s v="ACEPTABLE"/>
  </r>
  <r>
    <x v="0"/>
    <x v="0"/>
    <s v="Todos los procesos"/>
    <s v="Actividades administrativas dentro de las instalaciones de la Corporación"/>
    <s v="x"/>
    <m/>
    <s v="Todo el personal"/>
    <x v="1"/>
    <s v="Locativo"/>
    <s v="Circulación por las diferentes áreas de las instalaciones de la Corporación_x000a_Uso de escaleras (escaleras de caracol, rectas)"/>
    <s v="Caídas al mismo nivel, caídas a diferente nivel, contusiones, golpes, fracturas"/>
    <s v="N/A"/>
    <s v="N/A"/>
    <s v="Cronograma de mantenimiento de recursos físicos. Mantenimientos de casa 1 y 2"/>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s v="N/A"/>
    <n v="0"/>
    <s v="Bajo"/>
    <n v="2"/>
    <s v="Ocasional"/>
    <n v="0"/>
    <s v="Bajo"/>
    <n v="60"/>
    <s v="Muy Grave"/>
    <n v="0"/>
    <s v="IV"/>
    <x v="0"/>
    <s v="Todos los trabajadores"/>
    <s v="Caídas al mismo nivel, caídas a diferente nivel, contusiones, golpes, fracturas"/>
    <s v="SI "/>
    <m/>
    <s v="x"/>
    <s v="x"/>
    <s v="x"/>
    <s v="x"/>
    <m/>
    <m/>
    <m/>
    <m/>
    <m/>
    <m/>
    <m/>
    <m/>
    <s v="Bajo"/>
    <m/>
    <b v="0"/>
    <n v="0"/>
    <s v="Bajo"/>
    <m/>
    <b v="0"/>
    <n v="0"/>
    <s v="IV"/>
    <s v="ACEPTABLE"/>
  </r>
  <r>
    <x v="0"/>
    <x v="0"/>
    <s v="Todos los procesos"/>
    <s v="Actividades administrativas dentro de las instalaciones de la Corporación"/>
    <s v="x"/>
    <m/>
    <s v="Todo el personal"/>
    <x v="1"/>
    <s v="Locativo"/>
    <s v="Condiciones y conductas inadecuadas en el sitio de trabajo. Uso de elementos de trabajo, instalaciones, infreastructura y muebeles, sillas, escritorios (Incluyendo sitio de trabajo para trabajo remoto). Uso de muebles para las actividades de oficina, uso inadecuado de muebles, enseres y equipos de la oficina"/>
    <s v="lesiones del sistema músculo esquelético, golpes, caídas a nivel, contusiones"/>
    <s v="N/A"/>
    <s v="N/A"/>
    <s v="Puestos de trabajos diseñados bajo criterios ergonómicos._x000a_"/>
    <s v="Programa de mantenimiento y reposición de sillas y enseres del área de trabajo, vida útil de los elementos., _x000a_Capacitación Pausas Activas, Higiene postural, prevención de lesiones, entre otros. Uso adecuado de las sillas, normas de seguridad"/>
    <m/>
    <n v="0"/>
    <s v="Bajo"/>
    <n v="2"/>
    <s v="Ocasional"/>
    <n v="0"/>
    <s v="Bajo"/>
    <n v="10"/>
    <s v="Leve"/>
    <n v="0"/>
    <s v="IV"/>
    <x v="0"/>
    <s v="Todos los trabajadores"/>
    <s v="lesiones del sistema músculo esquelético, golpes, caídas a nivel, contusiones"/>
    <s v="SI "/>
    <m/>
    <s v="x"/>
    <s v="x"/>
    <s v="x"/>
    <s v="x"/>
    <m/>
    <m/>
    <m/>
    <m/>
    <m/>
    <m/>
    <m/>
    <m/>
    <s v="Bajo"/>
    <m/>
    <b v="0"/>
    <n v="0"/>
    <s v="Bajo"/>
    <m/>
    <b v="0"/>
    <n v="0"/>
    <s v="IV"/>
    <s v="ACEPTABLE"/>
  </r>
  <r>
    <x v="0"/>
    <x v="0"/>
    <s v="Todos los procesos"/>
    <s v="Actividades administrativas dentro de las instalaciones de la Corporación"/>
    <s v="x"/>
    <m/>
    <s v="Todo el personal"/>
    <x v="1"/>
    <s v="Locativo"/>
    <s v="Condiciones de  condiciones de orden y aseo"/>
    <s v="Caídas al mismo nivel, caídas a diferente nivel, contusiones, golpes, fracturas"/>
    <s v="N/A"/>
    <s v="N/A"/>
    <s v="N/A"/>
    <s v="Mantenimiento de las condiciones de orden y aseo en los puestos de trabajo. Capacitacion en uso adecuado de los puestos de trabajo "/>
    <s v="N/A"/>
    <n v="2"/>
    <s v="Medio"/>
    <n v="2"/>
    <s v="Ocasional"/>
    <n v="4"/>
    <s v="Bajo"/>
    <n v="25"/>
    <s v="Grave"/>
    <n v="100"/>
    <s v="III"/>
    <x v="1"/>
    <s v="Todos los trabajadores"/>
    <s v="Caídas al mismo nivel, caídas a diferente nivel, contusiones, golpes, fracturas"/>
    <s v="SI "/>
    <m/>
    <s v="x"/>
    <s v="x"/>
    <s v="x"/>
    <s v="x"/>
    <s v="Se efectua mejora en la dsitribucion de los puestos de trabajo en las oficinas de la subdireccion ambiental. Mejora en la distribucion del personal, escritorios superficies de trabajo y organización del area, se limita el almacenamiento temporal de cajas de archivos en uso, traslado de archivo de uso poco frecuente  al archivo de la casa 2. "/>
    <m/>
    <m/>
    <s v="x"/>
    <s v="x"/>
    <m/>
    <s v="x"/>
    <n v="0"/>
    <s v="Bajo"/>
    <n v="4"/>
    <s v="Continua"/>
    <n v="0"/>
    <s v="Bajo"/>
    <n v="25"/>
    <s v="Grave"/>
    <n v="0"/>
    <s v="IV"/>
    <s v="ACEPTABLE"/>
  </r>
  <r>
    <x v="0"/>
    <x v="0"/>
    <s v="Todos los procesos"/>
    <s v="Actividades administrativas dentro de las instalaciones de la Corporación"/>
    <s v="x"/>
    <m/>
    <s v="Todo el personal"/>
    <x v="1"/>
    <s v="Locativo"/>
    <s v="Deterioro de estructuras locativas, grietas en paredes de casas, filtración de aguas lluvias, presencia de humedad."/>
    <s v="Colapso de estructuras, golpes, poli traumas."/>
    <s v="N/A"/>
    <s v="N/A"/>
    <s v="N/A"/>
    <s v="Cronograma de mantenimiento de recursos físicos. Mantenimientos de casa 1 y 2"/>
    <s v="N/A"/>
    <n v="2"/>
    <s v="Medio"/>
    <n v="2"/>
    <s v="Ocasional"/>
    <n v="4"/>
    <s v="Bajo"/>
    <n v="60"/>
    <s v="Muy Grave"/>
    <n v="240"/>
    <s v="II"/>
    <x v="2"/>
    <s v="Todos los trabajadores"/>
    <s v="Colapso de estructuras, golpes, poli traumas."/>
    <s v="SI "/>
    <m/>
    <s v="x"/>
    <s v="x"/>
    <s v="x"/>
    <s v="x"/>
    <s v="Se efectua mentenimiento preventivo de las instalaciones en general de toda la corporacion, Casa 1 y 2, mantenimiento de techos filtraciones y canales.Impermeabilizacion, controles de Humedad"/>
    <m/>
    <m/>
    <s v="x"/>
    <m/>
    <m/>
    <s v="En ejeciucion demantenimiento de casa 1 y 2. fase Inicial, correcion de humedades en Juridica y Planeacion"/>
    <m/>
    <s v="Bajo"/>
    <m/>
    <b v="0"/>
    <n v="0"/>
    <s v="Bajo"/>
    <m/>
    <b v="0"/>
    <n v="0"/>
    <m/>
    <b v="0"/>
  </r>
  <r>
    <x v="0"/>
    <x v="0"/>
    <s v="Todos los procesos"/>
    <s v="Actividades administrativas dentro de las instalaciones de la Corporación"/>
    <s v="x"/>
    <m/>
    <s v="Todo el personal"/>
    <x v="3"/>
    <s v="Movimientos repetitivos"/>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s v="N/A"/>
    <n v="6"/>
    <s v="Alto"/>
    <n v="3"/>
    <s v="Frecuente"/>
    <n v="18"/>
    <s v="Alto"/>
    <n v="10"/>
    <s v="Leve"/>
    <n v="180"/>
    <s v="II"/>
    <x v="2"/>
    <s v="Todos los trabajadores"/>
    <s v="Desordenes de trauma acumulativo, lesiones del sistema músculo esquelético, Tendinitis, síndrome del túnel carpiano (STC)"/>
    <s v="SI "/>
    <m/>
    <s v="x"/>
    <s v="x"/>
    <s v="x"/>
    <m/>
    <s v="Distribucion de espacios, reposicion de  y mantenimiento  de sillas. Implementacion de intrevenciones para el control de fectacion y sintomatologia. Contratacion de personal competente, pausas activas"/>
    <m/>
    <m/>
    <s v="x"/>
    <s v="x"/>
    <m/>
    <s v="x"/>
    <n v="2"/>
    <s v="Medio"/>
    <n v="4"/>
    <s v="Continua"/>
    <n v="8"/>
    <s v="Medio"/>
    <n v="10"/>
    <s v="Leve"/>
    <n v="80"/>
    <s v="III"/>
    <s v="MEJORABLE"/>
  </r>
  <r>
    <x v="0"/>
    <x v="0"/>
    <s v="Todos los procesos"/>
    <s v="Actividades administrativas dentro de las instalaciones de la Corporación"/>
    <s v="x"/>
    <m/>
    <s v="Todo el personal"/>
    <x v="1"/>
    <s v="Mecánico"/>
    <s v="Uso de herramientas de oficina (grapadora, cosedora, tijeras, exactos, ganchos, entre otros)"/>
    <s v="Golpes, traumas, laceraciones, punciones"/>
    <s v="N/A"/>
    <s v="N/A"/>
    <s v="N/A"/>
    <s v="Actividades de mantenimiento por parte de recursos físicos (Reparación, reemplazo de herramientas de oficina)."/>
    <s v="N/A"/>
    <n v="0"/>
    <s v="Bajo"/>
    <n v="3"/>
    <s v="Frecuente"/>
    <n v="0"/>
    <s v="Bajo"/>
    <n v="10"/>
    <s v="Leve"/>
    <n v="0"/>
    <s v="IV"/>
    <x v="0"/>
    <s v="Todos los trabajadores"/>
    <s v="Golpes, traumas, laceraciones, punciones"/>
    <s v="SI "/>
    <m/>
    <s v="x"/>
    <s v="x"/>
    <s v="x"/>
    <s v="x"/>
    <m/>
    <m/>
    <m/>
    <m/>
    <m/>
    <m/>
    <m/>
    <m/>
    <s v="Bajo"/>
    <m/>
    <b v="0"/>
    <n v="0"/>
    <s v="Bajo"/>
    <m/>
    <b v="0"/>
    <n v="0"/>
    <s v="IV"/>
    <s v="ACEPTABLE"/>
  </r>
  <r>
    <x v="0"/>
    <x v="0"/>
    <s v="Todos los procesos"/>
    <s v="Actividades administrativas dentro de las instalaciones de la Corporación"/>
    <s v="x"/>
    <m/>
    <s v="Todo el personal"/>
    <x v="1"/>
    <s v="Mecánico"/>
    <s v="Manipulación de materiales filosos. Caída de objetos, objetos que se deslizan o ruedan."/>
    <s v="Golpes, traumas, laceraciones, punciones"/>
    <s v="N/A"/>
    <s v="N/A"/>
    <s v="N/A"/>
    <s v="Actividades de transporte de carga efectuado por personal masculino. Verificación del entorno. Aseo en el área del patio y punto de acopio de materiales."/>
    <s v="N/A"/>
    <n v="0"/>
    <s v="Bajo"/>
    <n v="1"/>
    <s v="Esporadica"/>
    <n v="0"/>
    <s v="Bajo"/>
    <n v="10"/>
    <s v="Leve"/>
    <n v="0"/>
    <s v="IV"/>
    <x v="0"/>
    <s v="Todos los trabajadores"/>
    <s v="Golpes, traumas, laceraciones, punciones"/>
    <s v="SI "/>
    <m/>
    <s v="x"/>
    <s v="x"/>
    <s v="x"/>
    <s v="x"/>
    <m/>
    <m/>
    <m/>
    <m/>
    <m/>
    <m/>
    <m/>
    <m/>
    <s v="Bajo"/>
    <m/>
    <b v="0"/>
    <n v="0"/>
    <s v="Bajo"/>
    <m/>
    <b v="0"/>
    <n v="0"/>
    <s v="IV"/>
    <s v="ACEPTABLE"/>
  </r>
  <r>
    <x v="0"/>
    <x v="0"/>
    <s v="Todos los procesos"/>
    <s v="Actividades administrativas dentro de las instalaciones de la Corporación"/>
    <s v="x"/>
    <m/>
    <s v="Todo el personal"/>
    <x v="1"/>
    <s v="electricico. "/>
    <s v="Exposición a electricidad estática por manipulación de equipos eléctricos conexion y desconexion de equip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N/A"/>
    <n v="0"/>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x v="0"/>
    <x v="0"/>
    <s v="Todos los procesos"/>
    <s v="Actividades administrativas dentro de las instalaciones de la Corporación"/>
    <s v="x"/>
    <m/>
    <s v="Todo el personal"/>
    <x v="1"/>
    <s v="electricico. "/>
    <s v="Exposición a electricidad estática por manipulación de equipos eléctricos conexion y desconexion de equip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N/A"/>
    <n v="0"/>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x v="0"/>
    <x v="0"/>
    <s v="Todos los procesos"/>
    <s v="Actividades administrativas dentro de las instalaciones de la Corporación"/>
    <s v="x"/>
    <m/>
    <s v="Todo el personal"/>
    <x v="0"/>
    <s v="Macroorganismos (Mordeduras, golpes, pisadas de animales, picadas etc.) "/>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n v="0"/>
    <s v="Bajo"/>
    <n v="2"/>
    <s v="Ocasional"/>
    <n v="0"/>
    <s v="Bajo"/>
    <n v="10"/>
    <s v="Leve"/>
    <n v="0"/>
    <s v="IV"/>
    <x v="0"/>
    <s v="Todos los trabajadores"/>
    <s v="Golpes, traumas, heridas, infecciones, intoxicación, Mordeduras, picaduras, punciones, reacciones alérgicas, muerte"/>
    <s v="SI "/>
    <m/>
    <s v="x"/>
    <s v="x"/>
    <s v="x"/>
    <s v="x"/>
    <s v="Se efectua mentenimiento preventivo de las instalaciones en general de toda la corporacion, Casa 1 y 2, mantenimiento de techos filtraciones y canales.Impermeabilizacion, controles de Humedad"/>
    <m/>
    <m/>
    <s v="x"/>
    <m/>
    <m/>
    <m/>
    <m/>
    <s v="Bajo"/>
    <m/>
    <b v="0"/>
    <n v="0"/>
    <s v="Bajo"/>
    <m/>
    <b v="0"/>
    <n v="0"/>
    <s v="IV"/>
    <s v="ACEPTABLE"/>
  </r>
  <r>
    <x v="0"/>
    <x v="0"/>
    <s v="Todos los procesos"/>
    <s v="Actividades administrativas dentro de las instalaciones de la Corporación"/>
    <s v="x"/>
    <m/>
    <s v="Todo el personal"/>
    <x v="1"/>
    <s v="Mecánico"/>
    <s v="Atrapamiento. Almacenamiento de documentación en estantería"/>
    <s v="Caída de estantería, golpes, atrapamientos, contusiones."/>
    <s v="N/A"/>
    <s v="N/A"/>
    <s v="Procedimientos de gestión documental (digitalización) que permiten la eliminación de documentos._x000a_Control de la humedad, producto de las filtraciones _x000a_Cronograma de mantenimiento de recursos físicos"/>
    <s v="Mantenimiento de las condiciones de orden y aseo en los puestos de trabajo_x000a_Jornadas de orden y aseo."/>
    <s v="N/A"/>
    <n v="0"/>
    <s v="Bajo"/>
    <n v="2"/>
    <s v="Ocasional"/>
    <n v="0"/>
    <s v="Bajo"/>
    <n v="60"/>
    <s v="Muy Grave"/>
    <n v="0"/>
    <s v="IV"/>
    <x v="0"/>
    <s v="Todos los trabajadores"/>
    <s v="Caída de estantería, golpes, atrapamientos, contusiones."/>
    <s v="SI "/>
    <m/>
    <s v="x"/>
    <s v="x"/>
    <s v="x"/>
    <m/>
    <m/>
    <m/>
    <m/>
    <m/>
    <m/>
    <m/>
    <m/>
    <m/>
    <s v="Bajo"/>
    <m/>
    <b v="0"/>
    <n v="0"/>
    <s v="Bajo"/>
    <m/>
    <b v="0"/>
    <n v="0"/>
    <s v="IV"/>
    <s v="ACEPTABLE"/>
  </r>
  <r>
    <x v="0"/>
    <x v="0"/>
    <s v="Todos los procesos"/>
    <s v="Actividades administrativas dentro de las instalaciones de la Corporación"/>
    <s v="x"/>
    <m/>
    <s v="Todo el personal"/>
    <x v="0"/>
    <s v="Microorganismos Hongos, polvo, ácaros."/>
    <s v="Presencia de polvo y hongos en almacenamiento de equipos y documentación. Archivos."/>
    <s v="Alergias, dermatitis."/>
    <s v="N/A"/>
    <s v="N/A"/>
    <s v="Digitalización de documentación de archivo. (Disminuye la presencia de documentación física y se libera espacio). _x000a_Control de la humedad, producto de las filtraciones_x000a_Cronograma de mantenimiento de recursos físicos"/>
    <s v="Procedimientos del proceso Gestión documental y archivo._x000a_Programa de manejo del riesgo biológico._x000a_Procedimiento de Baja de Bienes gestionado por el proceso Gestión de la infraestructura"/>
    <s v="uso de guantes"/>
    <n v="2"/>
    <s v="Medio"/>
    <n v="2"/>
    <s v="Ocasional"/>
    <n v="4"/>
    <s v="Bajo"/>
    <n v="60"/>
    <s v="Muy Grave"/>
    <n v="240"/>
    <s v="II"/>
    <x v="2"/>
    <s v="Todos los trabajadores"/>
    <s v="Alergias, dermatitis."/>
    <s v="SI "/>
    <m/>
    <s v="x"/>
    <s v="x"/>
    <s v="x"/>
    <m/>
    <s v="Se efectua mentenimiento preventivo de las instalaciones en general de toda la corporacion, Casa 1 y 2, mantenimiento de techos filtraciones y canales.Impermeabilizacion, controles de Humedad Control de Humedades, redistribucion de elementos de archivo en  Planeacion y juridica."/>
    <m/>
    <m/>
    <s v="x"/>
    <m/>
    <m/>
    <s v="En ejeciucion demantenimiento de casa 1 y 2. fase Inicial, correcion de humedades en Juridica y Planeacion"/>
    <m/>
    <s v="Bajo"/>
    <n v="2"/>
    <s v="Ocasional"/>
    <n v="0"/>
    <s v="Bajo"/>
    <n v="60"/>
    <s v="Muy Grave"/>
    <n v="0"/>
    <m/>
    <b v="0"/>
  </r>
  <r>
    <x v="0"/>
    <x v="0"/>
    <s v="Secretaría general"/>
    <s v="Actividades de aseo y servicios generales"/>
    <s v="x"/>
    <m/>
    <s v="Contratista de servicios generales"/>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6"/>
    <s v="Incendios, quemaduras, intoxicación, afectaciones respiratorias, dermatitis, alergias."/>
    <s v="SI "/>
    <m/>
    <m/>
    <s v="x"/>
    <m/>
    <m/>
    <m/>
    <m/>
    <m/>
    <m/>
    <m/>
    <m/>
    <m/>
    <m/>
    <s v="Bajo"/>
    <m/>
    <b v="0"/>
    <n v="0"/>
    <s v="Bajo"/>
    <m/>
    <b v="0"/>
    <n v="0"/>
    <s v="IV"/>
    <s v="ACEPTABLE"/>
  </r>
  <r>
    <x v="0"/>
    <x v="0"/>
    <s v="Secretaría general"/>
    <s v="Actividades de aseo y servicios generales"/>
    <s v="x"/>
    <m/>
    <s v="Contratista de servicios generales"/>
    <x v="0"/>
    <s v="Fluidos, hongos, secreciones"/>
    <s v="Manipulación o exposición a residuos sólidos, recoleccion de basuras baños, vertimientos, aguas estancadas, fangos, fluidos, secreciones, partes en descomposición."/>
    <s v="infección,  mordeduras, picaduras"/>
    <s v="N/A"/>
    <s v="N/A"/>
    <s v="N/A"/>
    <s v="Programa de manejo del riesgo biológico."/>
    <s v="Suministro de gafas de seguridad, mascarilla, guantes, calzado de seguridad. "/>
    <n v="0"/>
    <s v="Bajo"/>
    <n v="2"/>
    <s v="Ocasional"/>
    <n v="0"/>
    <s v="Bajo"/>
    <n v="60"/>
    <s v="Muy Grave"/>
    <n v="0"/>
    <s v="IV"/>
    <x v="0"/>
    <n v="6"/>
    <s v="infección,  mordeduras, picaduras"/>
    <s v="SI "/>
    <m/>
    <m/>
    <s v="x"/>
    <m/>
    <m/>
    <m/>
    <m/>
    <m/>
    <m/>
    <m/>
    <m/>
    <m/>
    <m/>
    <s v="Bajo"/>
    <m/>
    <b v="0"/>
    <n v="0"/>
    <s v="Bajo"/>
    <m/>
    <b v="0"/>
    <n v="0"/>
    <s v="IV"/>
    <s v="ACEPTABLE"/>
  </r>
  <r>
    <x v="0"/>
    <x v="0"/>
    <s v="Secretaría general"/>
    <s v="Actividades de aseo y servicios generales"/>
    <s v="x"/>
    <m/>
    <s v="Contratista de servicios de jardinería"/>
    <x v="3"/>
    <s v="Carga dinámica por esfuerzos"/>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6"/>
    <s v="Desordenes de trauma acumulativo, lesiones del sistema músculo esquelético."/>
    <s v="SI "/>
    <m/>
    <m/>
    <s v="x"/>
    <m/>
    <m/>
    <m/>
    <m/>
    <m/>
    <m/>
    <m/>
    <m/>
    <m/>
    <m/>
    <s v="Bajo"/>
    <m/>
    <b v="0"/>
    <n v="0"/>
    <s v="Bajo"/>
    <m/>
    <b v="0"/>
    <n v="0"/>
    <s v="IV"/>
    <s v="ACEPTABLE"/>
  </r>
  <r>
    <x v="0"/>
    <x v="0"/>
    <s v="Secretaría general"/>
    <s v="Actividades de aseo y servicios generales"/>
    <s v="x"/>
    <m/>
    <s v="Contratista de servicios generales"/>
    <x v="3"/>
    <s v="Movimientos repetitivos"/>
    <s v="Movimientos repetitivos barrer, trapear"/>
    <s v="Desordenes de trauma acumulativo, lesiones del sistema músculo esquelético, Tendinitis, síndrome del túnel carpiano (STC)"/>
    <s v="N/A"/>
    <s v="N/A"/>
    <s v="Uso de traperos livianos, carro con ruedas para transportar elementos de limpieza, y escurrir trapero."/>
    <s v="Programa para el manejo del riesgo musco esquelético"/>
    <m/>
    <n v="0"/>
    <s v="Bajo"/>
    <n v="3"/>
    <s v="Frecuente"/>
    <n v="0"/>
    <s v="Bajo"/>
    <n v="10"/>
    <s v="Leve"/>
    <n v="0"/>
    <s v="IV"/>
    <x v="0"/>
    <n v="6"/>
    <s v="Desordenes de trauma acumulativo, lesiones del sistema músculo esquelético, Tendinitis, síndrome del túnel carpiano (STC)"/>
    <s v="SI "/>
    <m/>
    <m/>
    <s v="x"/>
    <m/>
    <m/>
    <m/>
    <m/>
    <m/>
    <m/>
    <m/>
    <m/>
    <m/>
    <m/>
    <s v="Bajo"/>
    <m/>
    <b v="0"/>
    <n v="0"/>
    <s v="Bajo"/>
    <m/>
    <b v="0"/>
    <n v="0"/>
    <s v="IV"/>
    <s v="ACEPTABLE"/>
  </r>
  <r>
    <x v="0"/>
    <x v="0"/>
    <s v="Secretaría general"/>
    <s v="Actividades de aseo y servicios generales"/>
    <s v="x"/>
    <m/>
    <s v="Contratista de servicios generales"/>
    <x v="1"/>
    <s v="electricico. "/>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Electrocución, afectación de órganos vitales, quemaduras, incendio y muerte"/>
    <s v="SI "/>
    <m/>
    <m/>
    <s v="x"/>
    <m/>
    <m/>
    <m/>
    <m/>
    <m/>
    <m/>
    <m/>
    <m/>
    <m/>
    <m/>
    <s v="Bajo"/>
    <m/>
    <b v="0"/>
    <n v="0"/>
    <s v="Bajo"/>
    <m/>
    <b v="0"/>
    <n v="0"/>
    <s v="IV"/>
    <s v="ACEPTABLE"/>
  </r>
  <r>
    <x v="0"/>
    <x v="0"/>
    <s v="Secretaría general"/>
    <s v="Actividades de aseo y servicios generales"/>
    <s v="x"/>
    <m/>
    <s v="Contratista de servicios de jardinería"/>
    <x v="1"/>
    <s v="electricico. "/>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Desordenes de trauma acumulativo, lesiones del sistema músculo esquelético."/>
    <s v="SI "/>
    <m/>
    <m/>
    <s v="x"/>
    <m/>
    <m/>
    <m/>
    <m/>
    <m/>
    <m/>
    <m/>
    <m/>
    <m/>
    <m/>
    <s v="Bajo"/>
    <m/>
    <b v="0"/>
    <n v="0"/>
    <s v="Bajo"/>
    <m/>
    <b v="0"/>
    <n v="0"/>
    <s v="IV"/>
    <s v="ACEPTABLE"/>
  </r>
  <r>
    <x v="0"/>
    <x v="0"/>
    <s v="Secretaría general"/>
    <s v="Actividades de aseo y servicios generales"/>
    <s v="x"/>
    <m/>
    <s v="Contratista de servicios de jardinería"/>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m/>
    <m/>
    <m/>
    <m/>
    <m/>
    <m/>
    <m/>
    <s v="Bajo"/>
    <m/>
    <b v="0"/>
    <n v="0"/>
    <s v="Bajo"/>
    <m/>
    <b v="0"/>
    <n v="0"/>
    <s v="IV"/>
    <s v="ACEPTABLE"/>
  </r>
  <r>
    <x v="0"/>
    <x v="0"/>
    <s v="Secretaría general"/>
    <s v="Actividades de aseo y servicios generales"/>
    <s v="x"/>
    <m/>
    <s v="Contratista de servicios de jardinería"/>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x v="0"/>
    <x v="0"/>
    <s v="Secretaría general"/>
    <s v="Actividades de aseo y servicios generales"/>
    <s v="x"/>
    <m/>
    <s v="Contratista de servicios generales"/>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m/>
    <m/>
    <m/>
    <m/>
    <m/>
    <m/>
    <m/>
    <s v="Bajo"/>
    <m/>
    <b v="0"/>
    <n v="0"/>
    <s v="Bajo"/>
    <m/>
    <b v="0"/>
    <n v="0"/>
    <s v="IV"/>
    <s v="ACEPTABLE"/>
  </r>
  <r>
    <x v="0"/>
    <x v="0"/>
    <s v="Secretaría general"/>
    <s v="Actividades de aseo y servicios generales"/>
    <s v="x"/>
    <m/>
    <s v="Contratista de servicios generales"/>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x v="0"/>
    <x v="0"/>
    <s v="Secretaría general"/>
    <s v="Actividades de aseo y servicios generales"/>
    <s v="x"/>
    <m/>
    <s v="Contratista de servicios generales"/>
    <x v="6"/>
    <s v="Líquidos, Gases y vapores"/>
    <s v="Exposición o manipulación de productos químicos de limpieza de areas. Detergentes de pisos, hipoclorito, limpia vidrios, jabon en polvo, desodorizadores, ambientadores."/>
    <s v="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n v="0"/>
    <s v="Bajo"/>
    <n v="2"/>
    <s v="Ocasional"/>
    <n v="0"/>
    <s v="Bajo"/>
    <n v="25"/>
    <s v="Grave"/>
    <n v="0"/>
    <s v="IV"/>
    <x v="0"/>
    <n v="6"/>
    <s v="Incendios, quemaduras, intoxicación, afectaciones respiratorias, dermatitis, alergias."/>
    <s v="SI "/>
    <m/>
    <m/>
    <s v="x"/>
    <m/>
    <m/>
    <m/>
    <m/>
    <m/>
    <m/>
    <m/>
    <m/>
    <m/>
    <m/>
    <s v="Bajo"/>
    <m/>
    <b v="0"/>
    <n v="0"/>
    <s v="Bajo"/>
    <m/>
    <b v="0"/>
    <n v="0"/>
    <s v="IV"/>
    <s v="ACEPTABLE"/>
  </r>
  <r>
    <x v="1"/>
    <x v="1"/>
    <s v="Gestión de la infraestructura_x000a_(Recursos Físicos)"/>
    <s v="Actividades operativas dentro de las instalaciones de la Corporación. Actividades de fumigacion"/>
    <s v="x"/>
    <m/>
    <s v="Contratistas de servicios de fumigación"/>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0"/>
    <s v="Bajo"/>
    <n v="2"/>
    <s v="Ocasional"/>
    <n v="0"/>
    <s v="Bajo"/>
    <n v="60"/>
    <s v="Muy Grave"/>
    <n v="0"/>
    <s v="IV"/>
    <x v="0"/>
    <n v="6"/>
    <s v="Incendios, quemaduras, intoxicación, afectaciones respiratorias, dermatitis, alergias."/>
    <s v="SI "/>
    <m/>
    <m/>
    <s v="x"/>
    <m/>
    <m/>
    <m/>
    <m/>
    <m/>
    <m/>
    <m/>
    <m/>
    <m/>
    <m/>
    <s v="Bajo"/>
    <m/>
    <b v="0"/>
    <n v="0"/>
    <s v="Bajo"/>
    <m/>
    <b v="0"/>
    <n v="0"/>
    <s v="IV"/>
    <s v="ACEPTABLE"/>
  </r>
  <r>
    <x v="0"/>
    <x v="0"/>
    <s v="Todos los procesos"/>
    <s v="Actividades administrativas dentro de las instalaciones de la Corporación"/>
    <s v="x"/>
    <m/>
    <s v="Todo el personal"/>
    <x v="7"/>
    <s v="Incendio"/>
    <s v="Incendios zotano, almacenamiento de material combustible, carton papel, elementos en desuso. Almacenamiento de combustibles en archivos, instalaciones lectricas cortos circuidos"/>
    <s v="Quemaduras, intoxicación, afectaciones respiratorias"/>
    <s v="N/A"/>
    <s v="N/A"/>
    <m/>
    <s v="Brigada de emergencias, plan de emergencias, manejo de extintores, capacitacion de brigadas. Programa de mantenimiento del transformador."/>
    <m/>
    <n v="2"/>
    <s v="Medio"/>
    <n v="2"/>
    <s v="Ocasional"/>
    <n v="4"/>
    <s v="Bajo"/>
    <n v="100"/>
    <s v="Mortal o Catrastrofico"/>
    <n v="400"/>
    <s v="II"/>
    <x v="2"/>
    <s v="Todos los trabajadores"/>
    <s v="Golpes, traumas, heridas, infecciones, intoxicación, Mordeduras, picaduras, punciones, reacciones alérgicas, muerte"/>
    <s v="SI "/>
    <s v="x"/>
    <s v="x"/>
    <s v="x"/>
    <s v="x"/>
    <s v="x"/>
    <s v="Mantenimiento de la unidad de medida del transformador_x000a_Proyecto Cambio de instalaciones a nueva sede_x000a_Encerramiento, encapasular transformador._x000a_Solicitud de procedimineto de corte de energia al transformador, a AIRE"/>
    <m/>
    <m/>
    <s v="x"/>
    <m/>
    <m/>
    <m/>
    <m/>
    <s v="Bajo"/>
    <m/>
    <b v="0"/>
    <n v="0"/>
    <s v="Bajo"/>
    <m/>
    <b v="0"/>
    <n v="0"/>
    <m/>
    <b v="0"/>
  </r>
  <r>
    <x v="0"/>
    <x v="0"/>
    <s v="Secretaría general"/>
    <s v="Actividades de aseo y servicios generales"/>
    <s v="x"/>
    <m/>
    <s v="Contratista de servicios de jardinería"/>
    <x v="0"/>
    <s v="Macroorganismos (Mordeduras, golpes, pisadas de animales, picadas etc.) "/>
    <s v="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
    <s v="Golpes, traumas, heridas, infecciones, intoxicación, Mordeduras, picaduras, punciones, reacciones alérgicas, muerte"/>
    <s v="N/A"/>
    <s v="N/A"/>
    <s v="N/A"/>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s v="Suministro de guantes, calzado de seguridad, gafas de seguridad al personal masculino de servicios generales."/>
    <n v="0"/>
    <s v="Bajo"/>
    <n v="2"/>
    <s v="Ocasional"/>
    <n v="0"/>
    <s v="Bajo"/>
    <n v="60"/>
    <s v="Muy Grave"/>
    <n v="0"/>
    <s v="IV"/>
    <x v="0"/>
    <n v="6"/>
    <s v="Golpes, traumas, heridas, infecciones, intoxicación, Mordeduras, picaduras, punciones, reacciones alérgicas, muerte"/>
    <s v="SI "/>
    <m/>
    <m/>
    <s v="x"/>
    <m/>
    <m/>
    <m/>
    <m/>
    <m/>
    <m/>
    <m/>
    <m/>
    <m/>
    <m/>
    <s v="Bajo"/>
    <m/>
    <b v="0"/>
    <n v="0"/>
    <s v="Bajo"/>
    <m/>
    <b v="0"/>
    <n v="0"/>
    <s v="IV"/>
    <s v="ACEPTABLE"/>
  </r>
  <r>
    <x v="0"/>
    <x v="0"/>
    <s v="Secretaría general"/>
    <s v="Actividades de aseo y servicios generales"/>
    <s v="x"/>
    <m/>
    <s v="Contratista de servicios de jardinería"/>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6"/>
    <s v="Golpes, traumas, laceraciones, punciones"/>
    <s v="SI "/>
    <m/>
    <m/>
    <s v="x"/>
    <m/>
    <m/>
    <m/>
    <m/>
    <m/>
    <m/>
    <m/>
    <m/>
    <m/>
    <m/>
    <s v="Bajo"/>
    <m/>
    <b v="0"/>
    <n v="0"/>
    <s v="Bajo"/>
    <m/>
    <b v="0"/>
    <n v="0"/>
    <s v="IV"/>
    <s v="ACEPTABLE"/>
  </r>
  <r>
    <x v="0"/>
    <x v="0"/>
    <s v="Secretaría general"/>
    <s v="Actividades de aseo y servicios generales"/>
    <s v="x"/>
    <m/>
    <s v="Contratista de servicios generales"/>
    <x v="1"/>
    <s v="trabajo en alturas."/>
    <s v="Acceso y desarrollo de trabajo en alturas.. Actividades de mantenimiento a la infraestructura o equipos que requieren trabajo en altura. Instalación de equipos que requieren trabajo en altura. Obras civiles que requieren de trabajo en altur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6"/>
    <s v="Alto"/>
    <n v="1"/>
    <s v="Esporadica"/>
    <n v="6"/>
    <s v="Medio"/>
    <n v="100"/>
    <s v="Mortal o Catrastrofico"/>
    <n v="600"/>
    <s v="I"/>
    <x v="3"/>
    <n v="6"/>
    <s v="Caídas a diferente nivel, golpes, traumas, laceraciones, muerte."/>
    <s v="SI "/>
    <m/>
    <m/>
    <s v="x"/>
    <m/>
    <m/>
    <s v="1. Actividades de alturas restringidas, hasta la instalacion de puntos de anclaje y capacitacion del personal autorizado._x000a__x000a_(Proyecto: de  Instalacion de puerta de acceso a la azotea en oficinas piso 2, puntos de anclaje para acceso.)_x000a_"/>
    <m/>
    <m/>
    <s v="x"/>
    <s v="x"/>
    <m/>
    <m/>
    <m/>
    <s v="Bajo"/>
    <m/>
    <b v="0"/>
    <n v="0"/>
    <s v="Bajo"/>
    <m/>
    <b v="0"/>
    <n v="0"/>
    <m/>
    <b v="0"/>
  </r>
  <r>
    <x v="0"/>
    <x v="0"/>
    <s v="Secretaría general"/>
    <s v="Actividades de aseo y servicios generales"/>
    <s v="x"/>
    <m/>
    <s v="Contratista de servicios generales"/>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Suministro de botas de seguridad, guantes y gafas de seguridad al personal masculino de servicios generales"/>
    <n v="0"/>
    <s v="Bajo"/>
    <n v="2"/>
    <s v="Ocasional"/>
    <n v="0"/>
    <s v="Bajo"/>
    <n v="25"/>
    <s v="Grave"/>
    <n v="0"/>
    <s v="IV"/>
    <x v="0"/>
    <n v="6"/>
    <s v="Caídas al mismo nivel y diferente nivel golpes, traumas, laceraciones."/>
    <s v="SI "/>
    <m/>
    <m/>
    <s v="x"/>
    <m/>
    <m/>
    <m/>
    <m/>
    <m/>
    <m/>
    <m/>
    <m/>
    <m/>
    <m/>
    <s v="Bajo"/>
    <m/>
    <b v="0"/>
    <n v="0"/>
    <s v="Bajo"/>
    <m/>
    <b v="0"/>
    <n v="0"/>
    <s v="IV"/>
    <s v="ACEPTABLE"/>
  </r>
  <r>
    <x v="0"/>
    <x v="0"/>
    <s v="Secretaría general"/>
    <s v="Actividades de aseo y servicios generales"/>
    <s v="x"/>
    <m/>
    <s v="Contratista de servicios generales"/>
    <x v="1"/>
    <s v="Mecánico"/>
    <s v="Manipulación de líquidos calientes"/>
    <s v="Quemaduras de 1er grado"/>
    <s v="N/A"/>
    <s v="N/A"/>
    <s v="N/A"/>
    <s v="Programa para el manejo del riesgo mecánico"/>
    <s v="Suministro de guantes "/>
    <n v="0"/>
    <s v="Bajo"/>
    <n v="2"/>
    <s v="Ocasional"/>
    <n v="0"/>
    <s v="Bajo"/>
    <n v="25"/>
    <s v="Grave"/>
    <n v="0"/>
    <s v="IV"/>
    <x v="0"/>
    <n v="6"/>
    <s v="Quemaduras de 1er grado"/>
    <s v="SI "/>
    <m/>
    <m/>
    <s v="x"/>
    <m/>
    <m/>
    <m/>
    <m/>
    <m/>
    <m/>
    <m/>
    <m/>
    <m/>
    <m/>
    <s v="Bajo"/>
    <m/>
    <b v="0"/>
    <n v="0"/>
    <s v="Bajo"/>
    <m/>
    <b v="0"/>
    <n v="0"/>
    <s v="IV"/>
    <s v="ACEPTABLE"/>
  </r>
  <r>
    <x v="0"/>
    <x v="0"/>
    <s v="Secretaría general"/>
    <s v="Actividades de aseo y servicios generales"/>
    <s v="x"/>
    <m/>
    <s v="Contratista de servicios generales"/>
    <x v="1"/>
    <s v="Mecánico"/>
    <s v="Uso de artículos artículos de cocina y cafetería"/>
    <s v="Cortes, laceraciones."/>
    <s v="N/A"/>
    <s v="N/A"/>
    <s v="N/A"/>
    <s v="Programa para el manejo del riesgo mecánico"/>
    <s v="Suministro de guantes "/>
    <n v="0"/>
    <s v="Bajo"/>
    <n v="2"/>
    <s v="Ocasional"/>
    <n v="0"/>
    <s v="Bajo"/>
    <n v="25"/>
    <s v="Grave"/>
    <n v="0"/>
    <s v="IV"/>
    <x v="0"/>
    <n v="6"/>
    <s v="Cortes, laceraciones."/>
    <s v="SI "/>
    <m/>
    <m/>
    <s v="x"/>
    <m/>
    <m/>
    <m/>
    <m/>
    <m/>
    <m/>
    <m/>
    <m/>
    <m/>
    <m/>
    <s v="Bajo"/>
    <m/>
    <b v="0"/>
    <n v="0"/>
    <s v="Bajo"/>
    <m/>
    <b v="0"/>
    <n v="0"/>
    <s v="IV"/>
    <s v="ACEPTABLE"/>
  </r>
  <r>
    <x v="0"/>
    <x v="0"/>
    <s v="Secretaría general"/>
    <s v="Actividades de aseo y servicios generales"/>
    <s v="x"/>
    <m/>
    <s v="Contratista de servicios de jardinería"/>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_x000a_Suministro de calzado de seguridad a personal masculino de servicios generales"/>
    <n v="0"/>
    <s v="Bajo"/>
    <n v="2"/>
    <s v="Ocasional"/>
    <n v="0"/>
    <s v="Bajo"/>
    <n v="25"/>
    <s v="Grave"/>
    <n v="0"/>
    <s v="IV"/>
    <x v="0"/>
    <n v="6"/>
    <s v="Incendios, quemaduras, intoxicación, afectaciones respiratorias, dermatitis, alergias."/>
    <s v="SI "/>
    <m/>
    <m/>
    <s v="x"/>
    <m/>
    <m/>
    <m/>
    <m/>
    <m/>
    <m/>
    <m/>
    <m/>
    <m/>
    <m/>
    <s v="Bajo"/>
    <m/>
    <b v="0"/>
    <n v="0"/>
    <s v="Bajo"/>
    <m/>
    <b v="0"/>
    <n v="0"/>
    <s v="IV"/>
    <s v="ACEPTABLE"/>
  </r>
  <r>
    <x v="0"/>
    <x v="0"/>
    <s v="Secretaría general"/>
    <s v="Actividades de aseo y servicios generales"/>
    <s v="x"/>
    <m/>
    <s v="Contratista de servicios de jardinería"/>
    <x v="0"/>
    <s v="Macroorganismos (Mordeduras, golpes, pisadas de animales, picadas etc.) "/>
    <s v="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
    <s v="Golpes, traumas, heridas, infecciones, intoxicación, Mordeduras, picaduras, punciones, reacciones alérgicas, muerte"/>
    <s v="N/A"/>
    <s v="N/A"/>
    <s v="N/A"/>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s v="Suministro de guantes, calzado de seguridad, gafas de seguridad al personal masculino de servicios generales"/>
    <n v="0"/>
    <s v="Bajo"/>
    <n v="2"/>
    <s v="Ocasional"/>
    <n v="0"/>
    <s v="Bajo"/>
    <n v="25"/>
    <s v="Grave"/>
    <n v="0"/>
    <s v="IV"/>
    <x v="0"/>
    <n v="6"/>
    <s v="Golpes, traumas, heridas, infecciones, intoxicación, Mordeduras, picaduras, punciones, reacciones alérgicas, muerte"/>
    <s v="SI "/>
    <m/>
    <m/>
    <s v="x"/>
    <m/>
    <m/>
    <m/>
    <m/>
    <m/>
    <m/>
    <m/>
    <m/>
    <m/>
    <m/>
    <s v="Bajo"/>
    <m/>
    <b v="0"/>
    <n v="0"/>
    <s v="Bajo"/>
    <m/>
    <b v="0"/>
    <n v="0"/>
    <s v="IV"/>
    <s v="ACEPTABLE"/>
  </r>
  <r>
    <x v="0"/>
    <x v="0"/>
    <s v="Secretaría general"/>
    <s v="Actividades de aseo y servicios generales"/>
    <s v="x"/>
    <m/>
    <s v="Contratista de servicios de jardinería"/>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Suministro de botas de seguridad, guantes y gafas de seguridad. Impermeables._x000a_"/>
    <n v="0"/>
    <s v="Bajo"/>
    <n v="2"/>
    <s v="Ocasional"/>
    <n v="0"/>
    <s v="Bajo"/>
    <n v="25"/>
    <s v="Grave"/>
    <n v="0"/>
    <s v="IV"/>
    <x v="0"/>
    <n v="6"/>
    <s v="Caídas al mismo nivel y diferente nivel golpes, traumas, laceraciones."/>
    <s v="SI "/>
    <m/>
    <m/>
    <s v="x"/>
    <m/>
    <m/>
    <m/>
    <m/>
    <m/>
    <m/>
    <m/>
    <m/>
    <m/>
    <m/>
    <s v="Bajo"/>
    <m/>
    <b v="0"/>
    <n v="0"/>
    <s v="Bajo"/>
    <m/>
    <b v="0"/>
    <n v="0"/>
    <s v="IV"/>
    <s v="ACEPTABLE"/>
  </r>
  <r>
    <x v="0"/>
    <x v="0"/>
    <s v="Secretaría general"/>
    <s v="Actividades de aseo y servicios generales"/>
    <s v="x"/>
    <m/>
    <s v="Contratista de servicios de jardinería"/>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25"/>
    <s v="Grave"/>
    <n v="0"/>
    <s v="IV"/>
    <x v="0"/>
    <n v="6"/>
    <s v="Golpes, traumas, laceraciones, punciones"/>
    <s v="SI "/>
    <m/>
    <m/>
    <s v="x"/>
    <m/>
    <m/>
    <m/>
    <m/>
    <m/>
    <m/>
    <m/>
    <m/>
    <m/>
    <m/>
    <s v="Bajo"/>
    <m/>
    <b v="0"/>
    <n v="0"/>
    <s v="Bajo"/>
    <m/>
    <b v="0"/>
    <n v="0"/>
    <s v="IV"/>
    <s v="ACEPTABLE"/>
  </r>
  <r>
    <x v="0"/>
    <x v="0"/>
    <s v="Secretaría general"/>
    <s v="Actividades de aseo y servicios generales"/>
    <s v="x"/>
    <m/>
    <s v="Contratista de servicios de jardinería"/>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a personal masculino de servicios generales"/>
    <n v="0"/>
    <s v="Bajo"/>
    <n v="2"/>
    <s v="Ocasional"/>
    <n v="0"/>
    <s v="Bajo"/>
    <n v="25"/>
    <s v="Grave"/>
    <n v="0"/>
    <s v="IV"/>
    <x v="0"/>
    <n v="6"/>
    <s v="Zoonosis, Enfermedades infecciosas, gastrointestinales, tóxicas y reacciones alérgicas. "/>
    <s v="SI "/>
    <m/>
    <m/>
    <s v="x"/>
    <m/>
    <m/>
    <m/>
    <m/>
    <m/>
    <m/>
    <m/>
    <m/>
    <m/>
    <m/>
    <s v="Bajo"/>
    <m/>
    <b v="0"/>
    <n v="0"/>
    <s v="Bajo"/>
    <m/>
    <b v="0"/>
    <n v="0"/>
    <s v="IV"/>
    <s v="ACEPTABLE"/>
  </r>
  <r>
    <x v="0"/>
    <x v="0"/>
    <s v="Secretaría general"/>
    <s v="Actividades del personal de vigilancia_x000a_(Recibo de personal en la entrada de las instalaciones)"/>
    <s v="x"/>
    <m/>
    <s v="Personal contratista que presta servicios de vigilancia"/>
    <x v="1"/>
    <s v="Públicos (robos, atracos, asaltos, atentados, desorden público, etc.)"/>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0"/>
    <s v="Bajo"/>
    <n v="2"/>
    <s v="Ocasional"/>
    <n v="0"/>
    <s v="Bajo"/>
    <n v="25"/>
    <s v="Grave"/>
    <n v="0"/>
    <s v="IV"/>
    <x v="0"/>
    <s v="Todos los trabajadores"/>
    <s v="Heridas, golpes, muerte, fatiga, estrés, disminución de la destreza y precisión. Contagio por virus. Estados de ansiedad y/o depresión y trastornos del aparato digestivo."/>
    <s v="SI "/>
    <m/>
    <m/>
    <s v="x"/>
    <m/>
    <m/>
    <m/>
    <m/>
    <m/>
    <m/>
    <m/>
    <m/>
    <m/>
    <m/>
    <s v="Bajo"/>
    <m/>
    <b v="0"/>
    <n v="0"/>
    <s v="Bajo"/>
    <m/>
    <b v="0"/>
    <n v="0"/>
    <s v="IV"/>
    <s v="ACEPTABLE"/>
  </r>
  <r>
    <x v="0"/>
    <x v="0"/>
    <s v="Secretaría general"/>
    <s v="Actividades del personal de vigilancia_x000a_(Posición prolongada de pie)"/>
    <s v="x"/>
    <m/>
    <s v="Personal contratista que presta servicios de vigilancia"/>
    <x v="3"/>
    <s v="Posturas prolongadas"/>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6"/>
    <s v="Desordenes de trauma acumulativo, lesiones del sistema músculo esquelético, Tendinitis, síndrome del túnel carpiano (STC)"/>
    <s v="SI "/>
    <m/>
    <m/>
    <s v="x"/>
    <m/>
    <m/>
    <m/>
    <m/>
    <m/>
    <m/>
    <m/>
    <m/>
    <m/>
    <m/>
    <s v="Bajo"/>
    <m/>
    <b v="0"/>
    <n v="0"/>
    <s v="Bajo"/>
    <m/>
    <b v="0"/>
    <n v="0"/>
    <s v="IV"/>
    <s v="ACEPTABLE"/>
  </r>
  <r>
    <x v="0"/>
    <x v="0"/>
    <s v="Secretaría general"/>
    <s v="Actividades del personal de vigilancia_x000a_(Tenencia y porte de armas de fuego)"/>
    <s v="x"/>
    <m/>
    <s v="Personal contratista que presta servicios de vigilancia"/>
    <x v="1"/>
    <s v="Mecánico"/>
    <s v="Tenencia y porte de armas de fuego. Uso de armas de fuego"/>
    <s v="Traumas, heridas, muerte"/>
    <s v="N/A"/>
    <s v="N/A"/>
    <s v="N/A"/>
    <s v="Celebración de contrato con empresa de vigilancia legalmente constituida.certificado de aptitud psicofísica para la tenencia y porte de armas de fuego."/>
    <s v="N/A"/>
    <m/>
    <s v="Bajo"/>
    <n v="1"/>
    <s v="Esporadica"/>
    <n v="0"/>
    <s v="Bajo"/>
    <n v="100"/>
    <s v="Mortal o Catrastrofico"/>
    <n v="0"/>
    <s v="IV"/>
    <x v="0"/>
    <n v="6"/>
    <s v="Traumas, heridas, muerte"/>
    <s v="SI "/>
    <m/>
    <m/>
    <s v="x"/>
    <m/>
    <m/>
    <m/>
    <m/>
    <m/>
    <m/>
    <m/>
    <m/>
    <m/>
    <m/>
    <s v="Bajo"/>
    <m/>
    <b v="0"/>
    <n v="0"/>
    <s v="Bajo"/>
    <m/>
    <b v="0"/>
    <n v="0"/>
    <s v="IV"/>
    <s v="ACEPTABLE"/>
  </r>
  <r>
    <x v="0"/>
    <x v="0"/>
    <s v="Secretaría general"/>
    <s v="Actividades del personal de vigilancia_x000a_(Recibo de personal en la entrada de las instalaciones, controles de acceso, inspecciones de seguridad)"/>
    <s v="x"/>
    <m/>
    <s v="Personal contratista que presta servicios de vigilancia"/>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Correr en pasillos y escaleras. 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Botas de seguridad"/>
    <n v="0"/>
    <s v="Bajo"/>
    <n v="2"/>
    <s v="Ocasional"/>
    <n v="0"/>
    <s v="Bajo"/>
    <n v="60"/>
    <s v="Muy Grave"/>
    <n v="0"/>
    <s v="IV"/>
    <x v="0"/>
    <n v="6"/>
    <s v="Caídas al mismo nivel y diferente nivel golpes, traumas, laceraciones."/>
    <s v="SI "/>
    <m/>
    <m/>
    <s v="x"/>
    <m/>
    <m/>
    <s v="Normas de seguridad No corret en la escalera. Notificar a esquemas de seguridad la notificacion con antelacion de ingreso de personas por parqueadero y garantizar la disponibilidad inmediata al llamado de los guardas de seguridad"/>
    <m/>
    <m/>
    <m/>
    <s v="x"/>
    <m/>
    <s v="x"/>
    <n v="0"/>
    <s v="Bajo"/>
    <n v="2"/>
    <s v="Ocasional"/>
    <n v="0"/>
    <s v="Bajo"/>
    <n v="60"/>
    <s v="Muy Grave"/>
    <n v="0"/>
    <s v="IV"/>
    <s v="ACEPTABLE"/>
  </r>
  <r>
    <x v="0"/>
    <x v="0"/>
    <s v="Secretaría general"/>
    <s v="Actividades del personal de vigilancia_x000a_(Inspercción y Verificación de áreas)"/>
    <s v="x"/>
    <m/>
    <s v="Contratista de servicios generales"/>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Botas de calzado suela adherente"/>
    <n v="0"/>
    <s v="Bajo"/>
    <n v="2"/>
    <s v="Ocasional"/>
    <n v="0"/>
    <s v="Bajo"/>
    <n v="60"/>
    <s v="Muy Grave"/>
    <n v="0"/>
    <s v="IV"/>
    <x v="0"/>
    <n v="6"/>
    <s v="Caídas al mismo nivel, golpes, traumas, laceraciones."/>
    <s v="SI "/>
    <m/>
    <m/>
    <s v="x"/>
    <m/>
    <m/>
    <m/>
    <m/>
    <m/>
    <m/>
    <m/>
    <m/>
    <m/>
    <m/>
    <s v="Bajo"/>
    <m/>
    <b v="0"/>
    <n v="0"/>
    <s v="Bajo"/>
    <m/>
    <b v="0"/>
    <n v="0"/>
    <s v="IV"/>
    <s v="ACEPTABLE"/>
  </r>
  <r>
    <x v="0"/>
    <x v="0"/>
    <s v="Gestión de la infraestructura_x000a_(Recursos Físicos)"/>
    <s v="Actividades operativas dentro de las instalaciones de la Corporación. Actividades de fumigacion"/>
    <s v="x"/>
    <m/>
    <s v="Contratistas de servicios de fumigación"/>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0"/>
    <s v="Bajo"/>
    <n v="2"/>
    <s v="Ocasional"/>
    <n v="0"/>
    <s v="Bajo"/>
    <n v="60"/>
    <s v="Muy Grave"/>
    <n v="0"/>
    <s v="IV"/>
    <x v="0"/>
    <n v="6"/>
    <s v="Incendios, quemaduras, intoxicación, afectaciones respiratorias, dermatitis, alergias."/>
    <s v="SI "/>
    <m/>
    <m/>
    <s v="x"/>
    <m/>
    <m/>
    <m/>
    <m/>
    <m/>
    <m/>
    <m/>
    <m/>
    <m/>
    <m/>
    <s v="Bajo"/>
    <m/>
    <b v="0"/>
    <n v="0"/>
    <s v="Bajo"/>
    <m/>
    <b v="0"/>
    <n v="0"/>
    <s v="IV"/>
    <s v="ACEPTABLE"/>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1"/>
    <s v="Mecánico"/>
    <s v="uso de herramientas de manuales y eléctricas."/>
    <s v="Golpes, traumas, laceraciones, punciones"/>
    <s v="N/A"/>
    <s v="N/A"/>
    <s v="N/A"/>
    <s v="Programa para el manejo del riesgo mecánico_x000a_Programa para el manejo del riesgo eléctrico"/>
    <s v="Suministro de botas de seguridad, gafas de seguridad y guantes tipo ingeniero, pechera, polainas"/>
    <n v="0"/>
    <s v="Bajo"/>
    <n v="2"/>
    <s v="Ocasional"/>
    <n v="0"/>
    <s v="Bajo"/>
    <n v="60"/>
    <s v="Muy Grave"/>
    <n v="0"/>
    <s v="IV"/>
    <x v="0"/>
    <n v="6"/>
    <s v="Golpes, traumas, laceraciones, punciones"/>
    <s v="SI "/>
    <m/>
    <m/>
    <s v="x"/>
    <m/>
    <m/>
    <m/>
    <m/>
    <m/>
    <m/>
    <m/>
    <m/>
    <m/>
    <m/>
    <s v="Bajo"/>
    <m/>
    <b v="0"/>
    <n v="0"/>
    <s v="Bajo"/>
    <m/>
    <b v="0"/>
    <n v="0"/>
    <s v="IV"/>
    <s v="ACEPTABLE"/>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1"/>
    <s v="trabajo en alturas."/>
    <s v="Acceso y desarrollo de trabajo en alturas.. Actividades de mantenimiento a la infraestructura o equipos que requieren trabajo en altura. Instalación de equipos que requieren trabajo en altura. Obras civiles que requieren de trabajo en altura. Mantenimiento de aires acondicionados manejadoras en azote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2"/>
    <s v="Medio"/>
    <n v="2"/>
    <s v="Ocasional"/>
    <n v="4"/>
    <s v="Bajo"/>
    <n v="100"/>
    <s v="Mortal o Catrastrofico"/>
    <n v="400"/>
    <s v="II"/>
    <x v="2"/>
    <n v="6"/>
    <s v="Caídas a diferente nivel, golpes, traumas, laceraciones, muerte."/>
    <s v="SI "/>
    <m/>
    <m/>
    <s v="x"/>
    <m/>
    <m/>
    <s v="1. instalacion de puntos de anclaje y capacitacion del personal autorizado._x000a_2. Cambio de manejadoras de aire ubicadas en la azotea del patio de la corporacion a ubicacion a nivel de piso_x000a_(Proyecto:  de  Instalacion de puerta de acceso a la azotea en oficinas piso 2, puntos de anclaje para acceso. )"/>
    <m/>
    <m/>
    <s v="x"/>
    <s v="x"/>
    <m/>
    <s v="2. X"/>
    <n v="2"/>
    <s v="Medio"/>
    <n v="2"/>
    <s v="Ocasional"/>
    <n v="4"/>
    <s v="Bajo"/>
    <n v="100"/>
    <s v="Mortal o Catrastrofico"/>
    <n v="400"/>
    <m/>
    <b v="0"/>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6"/>
    <s v="Líquidos, Gases y vapores"/>
    <s v="Exposición o manipulación de productos químicos"/>
    <s v="Incendios, quemaduras, intoxicación, afectaciones respiratorias, dermatitis, alergias."/>
    <s v="N/A"/>
    <s v="N/A"/>
    <m/>
    <s v="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6"/>
    <s v="Incendios, quemaduras, intoxicación, afectaciones respiratorias, dermatitis, alergias."/>
    <s v="SI "/>
    <m/>
    <m/>
    <s v="x"/>
    <m/>
    <m/>
    <m/>
    <m/>
    <m/>
    <m/>
    <m/>
    <m/>
    <m/>
    <m/>
    <s v="Bajo"/>
    <m/>
    <b v="0"/>
    <n v="0"/>
    <s v="Bajo"/>
    <m/>
    <b v="0"/>
    <n v="0"/>
    <s v="IV"/>
    <s v="ACEPTABLE"/>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1"/>
    <s v="electricico. "/>
    <s v="Operación o mantenimiento de equipos o redes eléctricas, y redes de telecomunicaciones. Mantenimineto de transformador"/>
    <s v="Electrocución, afectación de órganos vitales, quemaduras incendio y muerte"/>
    <s v="N/A"/>
    <s v="N/A"/>
    <s v="N/A"/>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6"/>
    <s v="Alto"/>
    <n v="2"/>
    <s v="Ocasional"/>
    <n v="12"/>
    <s v="Alto"/>
    <n v="100"/>
    <s v="Mortal o Catrastrofico"/>
    <n v="1200"/>
    <s v="I"/>
    <x v="3"/>
    <m/>
    <s v="Electrocución, afectación de órganos vitales, quemaduras incendio y muerte"/>
    <s v="SI "/>
    <m/>
    <m/>
    <s v="x"/>
    <m/>
    <m/>
    <s v="Mantenimiento de la unidad de medida del transformador_x000a_Proyecto Cambio de instalaciones a nueva sede_x000a_Encerramiento, encapasular transformador._x000a_Solicitud de procedimineto de corte de energia al transformador, a AIRE"/>
    <m/>
    <m/>
    <s v="x"/>
    <m/>
    <m/>
    <m/>
    <m/>
    <s v="Bajo"/>
    <m/>
    <b v="0"/>
    <n v="0"/>
    <s v="Bajo"/>
    <m/>
    <b v="0"/>
    <n v="0"/>
    <m/>
    <b v="0"/>
  </r>
  <r>
    <x v="0"/>
    <x v="1"/>
    <s v="Todos los procesos"/>
    <s v="Traslado del personal en vehículos terrestres"/>
    <s v="x"/>
    <m/>
    <s v="Personal que visita instalaciones de terceros_x000a_Conductore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m/>
    <m/>
    <s v="Bajo"/>
    <m/>
    <b v="0"/>
    <n v="0"/>
    <s v="Bajo"/>
    <m/>
    <b v="0"/>
    <n v="0"/>
    <s v="IV"/>
    <s v="ACEPTABLE"/>
  </r>
  <r>
    <x v="0"/>
    <x v="1"/>
    <s v="Todos los procesos"/>
    <s v="Traslado del personal en vehículos terrestres"/>
    <s v="x"/>
    <m/>
    <s v="Personal que visita instalaciones de terceros_x000a_Conductores"/>
    <x v="2"/>
    <s v="Tormentas, vientos huracanados, inundaciones, arroyos"/>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x v="0"/>
    <x v="1"/>
    <s v="Todos los procesos"/>
    <s v="Traslado del personal en vehículos terrestres"/>
    <s v="x"/>
    <m/>
    <s v="Personal que visita instalaciones de terceros_x000a_Conductores"/>
    <x v="2"/>
    <s v="Derrumbes"/>
    <s v="Colapso de parte del suelo, por acumulacion de agua de lluvias. Nivel freatico, cercania con cuerpos de agua"/>
    <s v="Golpes, heridas, atrapamiento muerte"/>
    <m/>
    <m/>
    <m/>
    <s v="Plan de emergencia. Suspensión de las actividades en el area durante lluvias y posteriormente"/>
    <s v="Bota de seguridad, casco"/>
    <n v="0"/>
    <s v="Bajo"/>
    <n v="1"/>
    <s v="Esporadica"/>
    <n v="0"/>
    <s v="Bajo"/>
    <n v="60"/>
    <s v="Muy Grave"/>
    <n v="0"/>
    <s v="IV"/>
    <x v="0"/>
    <s v="Todos los trabajadores"/>
    <s v="Golpes, heridas, atrapamiento muerte"/>
    <s v="SI "/>
    <s v="x"/>
    <s v="x"/>
    <s v="x"/>
    <m/>
    <m/>
    <m/>
    <m/>
    <m/>
    <m/>
    <m/>
    <m/>
    <m/>
    <m/>
    <s v="Bajo"/>
    <m/>
    <b v="0"/>
    <n v="0"/>
    <s v="Bajo"/>
    <m/>
    <b v="0"/>
    <n v="0"/>
    <s v="IV"/>
    <s v="ACEPTABLE"/>
  </r>
  <r>
    <x v="0"/>
    <x v="1"/>
    <s v="Todos los procesos"/>
    <s v="Traslado del personal en vehículos terrestres"/>
    <s v="x"/>
    <m/>
    <s v="Personal que visita instalaciones de terceros_x000a_Conductores"/>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m/>
    <m/>
    <m/>
    <m/>
    <m/>
    <m/>
    <m/>
    <s v="Bajo"/>
    <m/>
    <b v="0"/>
    <n v="0"/>
    <s v="Bajo"/>
    <m/>
    <b v="0"/>
    <n v="0"/>
    <s v="IV"/>
    <s v="ACEPTABLE"/>
  </r>
  <r>
    <x v="0"/>
    <x v="1"/>
    <s v="Todos los procesos"/>
    <s v="Actividades administrativas dentro de las instalaciones de la Corporación"/>
    <s v="x"/>
    <m/>
    <s v="Todo el personal"/>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r>
  <r>
    <x v="0"/>
    <x v="1"/>
    <s v="Todos los procesos"/>
    <s v="Actividades administrativas dentro de las instalaciones de la Corporación"/>
    <s v="x"/>
    <m/>
    <s v="Todo el personal"/>
    <x v="0"/>
    <s v="Macroorganismos (Mordeduras, golpes, pisadas de animales, picadas etc.) "/>
    <s v="Presencia de animales en la corporacion y en los alrededores de las instalaciones de la Corporación.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x v="0"/>
    <x v="1"/>
    <s v="Todos los procesos"/>
    <s v="Actividades administrativas dentro de las instalaciones de la Corporación"/>
    <s v="x"/>
    <m/>
    <s v="Todo el personal"/>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s v="x"/>
    <s v="x"/>
    <s v="x"/>
    <m/>
    <m/>
    <m/>
    <m/>
    <m/>
    <m/>
    <m/>
    <m/>
    <m/>
    <m/>
    <s v="Bajo"/>
    <m/>
    <b v="0"/>
    <n v="0"/>
    <s v="Bajo"/>
    <m/>
    <b v="0"/>
    <n v="0"/>
    <s v="IV"/>
    <s v="ACEPTABLE"/>
  </r>
  <r>
    <x v="0"/>
    <x v="1"/>
    <s v="Todos los procesos"/>
    <s v="Actividades administrativas dentro de las instalaciones de la Corporación"/>
    <s v="x"/>
    <m/>
    <s v="Todo el personal"/>
    <x v="1"/>
    <s v="electricico. "/>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x v="0"/>
    <x v="1"/>
    <s v="Todos los procesos"/>
    <s v="Actividades administrativas dentro de las instalaciones de la Corporación"/>
    <s v="x"/>
    <m/>
    <s v="Todo el personal"/>
    <x v="1"/>
    <s v="Locativo"/>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x v="0"/>
    <x v="1"/>
    <s v="Todos los procesos"/>
    <s v="Actividades administrativas dentro de las instalaciones de la Corporación"/>
    <s v="x"/>
    <m/>
    <s v="Todo el personal"/>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s v="Todos los trabajadores"/>
    <s v="Golpes, traumas, laceraciones, punciones"/>
    <s v="SI "/>
    <s v="x"/>
    <s v="x"/>
    <s v="x"/>
    <m/>
    <m/>
    <m/>
    <m/>
    <m/>
    <m/>
    <m/>
    <m/>
    <m/>
    <m/>
    <s v="Bajo"/>
    <m/>
    <b v="0"/>
    <n v="0"/>
    <s v="Bajo"/>
    <m/>
    <b v="0"/>
    <n v="0"/>
    <s v="IV"/>
    <s v="ACEPTABLE"/>
  </r>
  <r>
    <x v="0"/>
    <x v="1"/>
    <s v="Todos los procesos"/>
    <s v="Actividades administrativas dentro de las instalaciones de la Corporación"/>
    <s v="x"/>
    <m/>
    <s v="Todo el personal"/>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x v="0"/>
    <x v="1"/>
    <s v="Todos los procesos"/>
    <s v="Actividades administrativas dentro de las instalaciones de la Corporación"/>
    <s v="x"/>
    <m/>
    <s v="Todo el personal"/>
    <x v="2"/>
    <s v="Derrumbes"/>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s v="Bota de seguridad, casco"/>
    <n v="0"/>
    <s v="Bajo"/>
    <n v="1"/>
    <s v="Esporadica"/>
    <n v="0"/>
    <s v="Bajo"/>
    <n v="60"/>
    <s v="Muy Grave"/>
    <n v="0"/>
    <s v="IV"/>
    <x v="0"/>
    <s v="Todos los trabajadores"/>
    <s v="Golpes, heridas, atrapamiento muerte"/>
    <s v="SI "/>
    <s v="x"/>
    <s v="x"/>
    <s v="x"/>
    <m/>
    <m/>
    <m/>
    <m/>
    <m/>
    <m/>
    <m/>
    <m/>
    <m/>
    <m/>
    <s v="Bajo"/>
    <m/>
    <b v="0"/>
    <n v="0"/>
    <s v="Bajo"/>
    <m/>
    <b v="0"/>
    <n v="0"/>
    <s v="IV"/>
    <s v="ACEPTABLE"/>
  </r>
  <r>
    <x v="0"/>
    <x v="1"/>
    <s v="Todos los procesos"/>
    <s v="Actividades administrativas dentro de las instalaciones de la Corporación"/>
    <s v="x"/>
    <m/>
    <s v="Todo el personal"/>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m/>
    <m/>
    <m/>
    <m/>
    <m/>
    <m/>
    <m/>
    <s v="Bajo"/>
    <m/>
    <b v="0"/>
    <n v="0"/>
    <s v="Bajo"/>
    <m/>
    <b v="0"/>
    <n v="0"/>
    <s v="IV"/>
    <s v="ACEPTABLE"/>
  </r>
  <r>
    <x v="0"/>
    <x v="1"/>
    <s v="Todos los procesos"/>
    <s v="Actividades administrativas dentro de las instalaciones de la Corporación"/>
    <s v="x"/>
    <m/>
    <s v="Todo el personal"/>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x v="0"/>
    <x v="1"/>
    <s v="Todos los procesos"/>
    <s v="Actividades administrativas dentro de las instalaciones de la Corporación"/>
    <s v="x"/>
    <m/>
    <s v="Todo el personal"/>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x v="0"/>
    <x v="1"/>
    <s v="Todos los procesos"/>
    <s v="Actividades administrativas dentro de las instalaciones de la Corporación"/>
    <s v="x"/>
    <m/>
    <s v="Todo el personal"/>
    <x v="4"/>
    <s v="Condiciones de la tarea (carga mental, contenido de la tarea, demandas emocionales). Comunicación, tecnología, organización del trabajo, demandas cualitativas y cuantitativas de la labor."/>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s v="Todos los trabajadores"/>
    <s v="Fatiga, estrés, disminución de la destreza y precisión. Estados de ansiedad y/o depresión y trastornos del aparato digestivo."/>
    <s v="SI "/>
    <s v="x"/>
    <s v="x"/>
    <s v="x"/>
    <m/>
    <m/>
    <s v="Se efectuan activiaddes jormadas de salud enficadas al riesgo, en cajacopi, aplicación de bateria. Jornadas de capacitacion e intervencion del riesgo, contratacion de personal para inervencion, enfermera, pisocologa, capacitaciones con el ICONTEC"/>
    <m/>
    <m/>
    <m/>
    <s v="x"/>
    <m/>
    <s v="x"/>
    <n v="0"/>
    <s v="Bajo"/>
    <n v="3"/>
    <s v="Frecuente"/>
    <n v="0"/>
    <s v="Bajo"/>
    <n v="25"/>
    <s v="Grave"/>
    <n v="0"/>
    <s v="IV"/>
    <s v="ACEPTABLE"/>
  </r>
  <r>
    <x v="0"/>
    <x v="1"/>
    <s v="Todos los procesos"/>
    <s v="Actividades administrativas dentro de las instalaciones de la Corporación"/>
    <s v="x"/>
    <m/>
    <s v="Personal que visita instalaciones de la corporacion"/>
    <x v="1"/>
    <s v="Público. Orden público."/>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Barrera perimetrales. Controles de acceso"/>
    <s v="N/A"/>
    <n v="2"/>
    <s v="Medio"/>
    <n v="2"/>
    <s v="Ocasional"/>
    <n v="4"/>
    <s v="Bajo"/>
    <n v="25"/>
    <s v="Grave"/>
    <n v="100"/>
    <s v="III"/>
    <x v="1"/>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x v="0"/>
    <x v="1"/>
    <s v="Todos los procesos"/>
    <s v="Traslado del personal caminando. Desarrollo de actividadaes admistrativas fuera de la corporacion"/>
    <s v="x"/>
    <m/>
    <s v="Personal que visita instalaciones de terceros_x000a_Conductores, funcionarios y contrstistas"/>
    <x v="1"/>
    <s v="Transito. "/>
    <s v="Traslado a Pie. Incumplimiento de normas de tránsito por parte de conductores, Condiciones inseguras en la vía, Mal estado de vías"/>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0"/>
    <s v="Bajo"/>
    <n v="2"/>
    <s v="Ocasional"/>
    <n v="0"/>
    <s v="Bajo"/>
    <n v="60"/>
    <s v="Muy Grave"/>
    <n v="0"/>
    <s v="IV"/>
    <x v="0"/>
    <s v="Todos los trabajadores"/>
    <s v="Accidentes de tránsito, fracturas, contusiones, laceraciones, muerte."/>
    <s v="SI "/>
    <m/>
    <s v="x"/>
    <s v="x"/>
    <m/>
    <m/>
    <m/>
    <m/>
    <m/>
    <m/>
    <m/>
    <m/>
    <m/>
    <m/>
    <s v="Bajo"/>
    <m/>
    <b v="0"/>
    <n v="0"/>
    <s v="Bajo"/>
    <m/>
    <b v="0"/>
    <n v="0"/>
    <s v="IV"/>
    <s v="ACEPTABLE"/>
  </r>
  <r>
    <x v="0"/>
    <x v="1"/>
    <s v="Todos los procesos"/>
    <s v="Traslado del personal caminando. Desarrollo de actividadaes admistrativas fuera de la corporacion"/>
    <s v="x"/>
    <m/>
    <s v="Personal que visita instalaciones de terceros_x000a_Conductores, funcionarios y contrstistas"/>
    <x v="1"/>
    <s v="Público. Orden público."/>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x v="0"/>
    <x v="1"/>
    <s v="Todos los procesos"/>
    <s v="Traslado del personal en vehículos terrestres"/>
    <s v="x"/>
    <m/>
    <s v="Personal que visita instalaciones de terceros_x000a_Conductores, funcionarios y contrstistas"/>
    <x v="1"/>
    <s v="Transito. "/>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0"/>
    <s v="Bajo"/>
    <n v="2"/>
    <s v="Ocasional"/>
    <n v="0"/>
    <s v="Bajo"/>
    <n v="60"/>
    <s v="Muy Grave"/>
    <n v="0"/>
    <s v="IV"/>
    <x v="0"/>
    <s v="Todos los trabajadores"/>
    <s v="Accidentes de tránsito, fracturas, contusiones, laceraciones, muerte."/>
    <s v="SI "/>
    <m/>
    <s v="x"/>
    <s v="x"/>
    <m/>
    <m/>
    <m/>
    <m/>
    <m/>
    <m/>
    <m/>
    <m/>
    <m/>
    <m/>
    <s v="Bajo"/>
    <m/>
    <b v="0"/>
    <n v="0"/>
    <s v="Bajo"/>
    <m/>
    <b v="0"/>
    <n v="0"/>
    <s v="IV"/>
    <s v="ACEPTABLE"/>
  </r>
  <r>
    <x v="0"/>
    <x v="1"/>
    <s v="Todos los procesos"/>
    <s v="Traslado del personal en vehículos terrestres"/>
    <s v="x"/>
    <m/>
    <s v="Personal que visita instalaciones de terceros_x000a_Conductores"/>
    <x v="1"/>
    <s v="Público. Orden público."/>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x v="0"/>
    <x v="1"/>
    <s v="Todos los procesos"/>
    <s v="Traslado del personal por vía área"/>
    <s v="x"/>
    <m/>
    <s v="Personal que visita instalaciones de tercero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m/>
    <m/>
    <s v="Bajo"/>
    <m/>
    <b v="0"/>
    <n v="0"/>
    <s v="Bajo"/>
    <m/>
    <b v="0"/>
    <n v="0"/>
    <s v="IV"/>
    <s v="ACEPTABLE"/>
  </r>
  <r>
    <x v="0"/>
    <x v="1"/>
    <s v="Todos los procesos"/>
    <s v="Traslado del personal por vía área"/>
    <s v="x"/>
    <m/>
    <s v="Personal que visita instalaciones de terceros"/>
    <x v="1"/>
    <s v="Público. Orden público."/>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x v="0"/>
    <x v="1"/>
    <s v="Todos los procesos"/>
    <s v="Traslado del personal por vía área"/>
    <s v="x"/>
    <m/>
    <s v="Personal que visita instalaciones de terceros"/>
    <x v="2"/>
    <s v="Tormentas, vientos huracanados, inundaciones"/>
    <s v="Turbulencias, tormentas. Cambios en condiciones termo higrométricas (Temperatura ambiental, Humedad relativa y Velocidad del aire). Generado por situaciones naturales  o antrópicas. condiciones climatológicas adversas"/>
    <s v="Accidentes aéreos, muertefracturas, contusiones, laceraciones,  golpes, machucones, muerte."/>
    <s v="N/A"/>
    <s v="N/A"/>
    <s v="Mantenimiento preventivo y correctivo de los vehiculos de la Corporación"/>
    <s v="Capacitación en el marco del PESV a los conductores de los vehículos de la Corporación._x000a_Contratación de una empresa que cumpla con todos los aspectos del PESV."/>
    <s v="Botas de seguridad, _x000a_Impermeables"/>
    <n v="0"/>
    <s v="Bajo"/>
    <n v="2"/>
    <s v="Ocasional"/>
    <n v="0"/>
    <s v="Bajo"/>
    <n v="25"/>
    <s v="Grave"/>
    <n v="0"/>
    <s v="IV"/>
    <x v="0"/>
    <s v="Todos los trabajadores"/>
    <s v="Accidentes aéreos, muertefracturas, contusiones, laceraciones,  golpes, machucones, muerte."/>
    <s v="SI "/>
    <m/>
    <s v="x"/>
    <s v="x"/>
    <s v="x"/>
    <m/>
    <m/>
    <m/>
    <m/>
    <m/>
    <m/>
    <m/>
    <m/>
    <m/>
    <s v="Bajo"/>
    <m/>
    <b v="0"/>
    <n v="0"/>
    <s v="Bajo"/>
    <m/>
    <b v="0"/>
    <n v="0"/>
    <s v="IV"/>
    <s v="ACEPTABLE"/>
  </r>
  <r>
    <x v="0"/>
    <x v="1"/>
    <s v="Todos los procesos"/>
    <s v="Traslado del personal por vía área"/>
    <s v="x"/>
    <m/>
    <s v="Personal que visita instalaciones de terceros"/>
    <x v="1"/>
    <s v="Transporte  aéreos"/>
    <s v="fallas mecanicas, tecnicas , humanas, turbulencias, tormentas. Desatención a las instrucciones de seguridad brindadas por parte de la tripulación de la aeronave. No usar cinturón de seguridad, no permanecer sentado cuando se indique, usar equipos celulares, entre otros."/>
    <s v="Accidentes aéreos, muertefracturas, contusiones, laceraciones,  golpes, machucones, muerte."/>
    <s v="N/A"/>
    <s v="N/A"/>
    <s v="N/A"/>
    <s v="Diseño en implementación de SVE Psicosocial,  gestión del riesgo público, capacitación sobre cómo proceder en situaciones de riesgo público."/>
    <s v="N/A"/>
    <n v="0"/>
    <s v="Bajo"/>
    <n v="1"/>
    <s v="Esporadica"/>
    <n v="0"/>
    <s v="Bajo"/>
    <n v="25"/>
    <s v="Grave"/>
    <n v="0"/>
    <s v="IV"/>
    <x v="0"/>
    <s v="Todos los trabajadores"/>
    <s v="Accidentes aéreos, muertefracturas, contusiones, laceraciones,  golpes, machucones, muerte."/>
    <s v="SI "/>
    <m/>
    <s v="x"/>
    <s v="x"/>
    <s v="x"/>
    <m/>
    <m/>
    <m/>
    <m/>
    <m/>
    <m/>
    <m/>
    <m/>
    <m/>
    <s v="Bajo"/>
    <m/>
    <b v="0"/>
    <n v="0"/>
    <s v="Bajo"/>
    <m/>
    <b v="0"/>
    <n v="0"/>
    <s v="IV"/>
    <s v="ACEPTABLE"/>
  </r>
  <r>
    <x v="0"/>
    <x v="1"/>
    <s v="Todos los procesos"/>
    <s v="Traslado del personal por vía área"/>
    <s v="x"/>
    <m/>
    <s v="Personal que visita instalaciones de terceros"/>
    <x v="1"/>
    <s v="Transporte  aéreos"/>
    <s v="fallas mecanicas, tecnicas , humanas, turbulencias, tormentas..Aeronaves en mal estado. Falta de capacitación de pilotos. Pilotos expuestos a largas jornadas de trabajo que conllevan agotamiento, falta de concentración."/>
    <s v="Accidentes de aéreos,  muerte fracturas, contusiones, laceraciones,  golpes, machucones, muerte."/>
    <s v="N/A"/>
    <s v="N/A"/>
    <s v="N/A"/>
    <s v="Contratación de servicios de transporte aéreo con compañías legalmente conformadas y reguladas por las autoridades competentes."/>
    <s v="N/A"/>
    <n v="0"/>
    <s v="Bajo"/>
    <n v="1"/>
    <s v="Esporadica"/>
    <n v="0"/>
    <s v="Bajo"/>
    <n v="100"/>
    <s v="Mortal o Catrastrofico"/>
    <n v="0"/>
    <s v="IV"/>
    <x v="0"/>
    <s v="Todos los trabajadores"/>
    <s v="Accidentes de aéreos,  muerte fracturas, contusiones, laceraciones,  golpes, machucones, muerte."/>
    <s v="SI "/>
    <m/>
    <s v="x"/>
    <s v="x"/>
    <s v="x"/>
    <m/>
    <m/>
    <m/>
    <m/>
    <m/>
    <m/>
    <m/>
    <m/>
    <m/>
    <s v="Bajo"/>
    <m/>
    <b v="0"/>
    <n v="0"/>
    <s v="Bajo"/>
    <m/>
    <b v="0"/>
    <n v="0"/>
    <s v="IV"/>
    <s v="ACEPTABLE"/>
  </r>
  <r>
    <x v="0"/>
    <x v="1"/>
    <s v="Todos los procesos"/>
    <s v="Traslado del personal por agua"/>
    <s v="x"/>
    <m/>
    <s v="Personal que visita instalaciones de tercero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m/>
    <m/>
    <s v="Bajo"/>
    <m/>
    <b v="0"/>
    <n v="0"/>
    <s v="Bajo"/>
    <m/>
    <b v="0"/>
    <n v="0"/>
    <s v="IV"/>
    <s v="ACEPTABLE"/>
  </r>
  <r>
    <x v="0"/>
    <x v="1"/>
    <s v="Todos los procesos"/>
    <s v="Traslado del personal por agua"/>
    <s v="x"/>
    <m/>
    <s v="Personal que visita instalaciones de terceros"/>
    <x v="1"/>
    <s v="Público. Orden público."/>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x v="0"/>
    <x v="1"/>
    <s v="Todos los procesos"/>
    <s v="Traslado del personal por agua"/>
    <s v="x"/>
    <m/>
    <s v="Personal que visita instalaciones de terceros"/>
    <x v="1"/>
    <s v="Transporte en Cuerpos de Agua"/>
    <s v="Traslado en bote, embarcaciones. ,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0"/>
    <s v="Bajo"/>
    <n v="1"/>
    <s v="Esporadica"/>
    <n v="0"/>
    <s v="Bajo"/>
    <n v="100"/>
    <s v="Mortal o Catrastrofico"/>
    <n v="0"/>
    <s v="IV"/>
    <x v="0"/>
    <s v="Todos los trabajadores"/>
    <s v="Naufragios, hundimientos. Inmersión. Caída a cuerpos de agua.Heridas, golpes, ahogamiento, muerte"/>
    <s v="SI "/>
    <m/>
    <s v="x"/>
    <s v="x"/>
    <s v="x"/>
    <m/>
    <m/>
    <m/>
    <m/>
    <m/>
    <m/>
    <m/>
    <m/>
    <m/>
    <s v="Bajo"/>
    <m/>
    <b v="0"/>
    <n v="0"/>
    <s v="Bajo"/>
    <m/>
    <b v="0"/>
    <n v="0"/>
    <s v="IV"/>
    <s v="ACEPTABLE"/>
  </r>
  <r>
    <x v="0"/>
    <x v="1"/>
    <s v="Todos los procesos"/>
    <s v="Traslado del personal por agua"/>
    <s v="x"/>
    <m/>
    <s v="Personal que visita instalaciones de terceros"/>
    <x v="2"/>
    <s v="Tormentas, vientos huracanados, inundaciones"/>
    <s v="Cambios en condiciones termo higrométricas (Temperatura ambiental, Humedad relativa y Velocidad del aire). Generado por situaciones naturales  o antrópicas. condiciones climatológicas adversas"/>
    <s v="Heridas, golpes, ahogamiento, muerte"/>
    <s v="N/A"/>
    <s v="N/A"/>
    <s v="N/A"/>
    <s v="Retringir el suso de transporte en embarcaciones, durante lluvias o tormentas. Contratación de servicios de transporte por agua (marítimo o fluvial) con compañías legalmente conformadas y reguladas por las autoridades competentes."/>
    <s v="N/A"/>
    <n v="0"/>
    <s v="Bajo"/>
    <n v="1"/>
    <s v="Esporadica"/>
    <n v="0"/>
    <s v="Bajo"/>
    <n v="100"/>
    <s v="Mortal o Catrastrofico"/>
    <n v="0"/>
    <s v="IV"/>
    <x v="0"/>
    <s v="Todos los trabajadores"/>
    <s v="Heridas, golpes, ahogamiento, muerte"/>
    <s v="SI "/>
    <m/>
    <s v="x"/>
    <s v="x"/>
    <s v="x"/>
    <m/>
    <m/>
    <m/>
    <m/>
    <m/>
    <m/>
    <m/>
    <m/>
    <m/>
    <s v="Bajo"/>
    <m/>
    <b v="0"/>
    <n v="0"/>
    <s v="Bajo"/>
    <m/>
    <b v="0"/>
    <n v="0"/>
    <s v="IV"/>
    <s v="ACEPTABLE"/>
  </r>
  <r>
    <x v="0"/>
    <x v="1"/>
    <s v="Todos los procesos"/>
    <s v="Actividades administrativas dentro de las instalaciones de la Corporación"/>
    <s v="x"/>
    <m/>
    <s v="Personal que visita instalaciones de terceros"/>
    <x v="2"/>
    <s v="Terremoto / Tsunami"/>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x v="0"/>
    <x v="1"/>
    <s v="Todos los procesos"/>
    <s v="Traslado del personal por agua"/>
    <s v="x"/>
    <m/>
    <s v="Personal que visita instalaciones de terceros"/>
    <x v="1"/>
    <s v="Transporte en Cuerpos de Agua"/>
    <s v="Traslado en bote, embarcaciones. Caída a cuerpos de agua.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0"/>
    <s v="Bajo"/>
    <n v="1"/>
    <s v="Esporadica"/>
    <n v="0"/>
    <s v="Bajo"/>
    <n v="100"/>
    <s v="Mortal o Catrastrofico"/>
    <n v="0"/>
    <s v="IV"/>
    <x v="0"/>
    <s v="Todos los trabajadores"/>
    <s v="Naufragios, hundimientos. Inmersión. Caída a cuerpos de agua.Heridas, golpes, ahogamiento, muerte"/>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_x000a_Conductores, funcionarios y contrstistas"/>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s v="Todos los trabajadores"/>
    <s v="Fatiga, estrés"/>
    <s v="SI "/>
    <m/>
    <s v="x"/>
    <s v="x"/>
    <m/>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_x000a_Conductores, funcionarios y contrstistas"/>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s v="Todos los trabajadores"/>
    <s v="Alteraciones de la piel, deshidratación, alteración en algunos tejidos blandos (ojos). Fatiga, estrés, cambios neurológico, resfriados."/>
    <s v="SI "/>
    <m/>
    <s v="x"/>
    <s v="x"/>
    <m/>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Público. Orden público."/>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2"/>
    <s v="Tormentas, vientos huracanados, inundaciones"/>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_x000a_Plan de emergencia"/>
    <s v="Suministro de Indumentarias propias para afrontar cambios climáticos, impermeables, botas pantaneras"/>
    <n v="0"/>
    <s v="Bajo"/>
    <n v="1"/>
    <s v="Esporadica"/>
    <n v="0"/>
    <s v="Bajo"/>
    <n v="25"/>
    <s v="Grave"/>
    <n v="0"/>
    <s v="IV"/>
    <x v="0"/>
    <s v="Todos los trabajadores"/>
    <s v="Fatiga, estrés, resfriados, golpes, trauma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3"/>
    <s v="Posturas prolongadas"/>
    <s v="Posturas prolongadas de pie, sentado, etc. Actividades administrativas y durante desplamientos en comision"/>
    <s v="Desordenes de trauma acumulativo, lesiones del sistema músculo esquelético, Tendinitis, síndrome del túnel carpiano (STC)"/>
    <s v="N/A"/>
    <s v="N/A"/>
    <m/>
    <s v="Exámenes médicos ocupacionales con énfasis osteomuscular. _x000a_Programa para el manejo del riesgo musco esquelético Pausas Activas."/>
    <s v="N/A"/>
    <m/>
    <s v="Bajo"/>
    <n v="2"/>
    <s v="Ocasional"/>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4"/>
    <s v="Condiciones de la tarea (carga mental, contenido de la tarea, demandas emocionales). Comunicación, tecnología, organización del trabajo, demandas cualitativas y cuantitativas de la labor."/>
    <s v="Alta carga laboral._x000a_Atención a personal externo e interno(usuarios, funcionarios, contratistas, asesores, entes de control). _x000a_Exigencia en las actividades diarias._x000a_Trabajo bajo presión._x000a_Jornadas extenuantes de trabajo._x000a_Tiempos prolongados de traslado entre las área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n v="6"/>
    <s v="Fatiga, estrés, disminución de la destreza y precisión. Estados de ansiedad y/o depresión y trastornos del aparato digestivo."/>
    <s v="SI "/>
    <m/>
    <s v="x"/>
    <s v="x"/>
    <s v="x"/>
    <m/>
    <s v="Se efectuan activiaddes jormadas de salud enficadas al riesgo, en cajacopi, aplicación de bateria. Jornadas de capacitacion e intervencion del riesgo, contratacion de personal para inervencion, enfermera, pisocologa, capacitaciones con el ICONTEC"/>
    <m/>
    <m/>
    <m/>
    <s v="x"/>
    <m/>
    <s v="x"/>
    <n v="0"/>
    <s v="Bajo"/>
    <n v="3"/>
    <s v="Frecuente"/>
    <n v="0"/>
    <s v="Bajo"/>
    <n v="25"/>
    <s v="Grave"/>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5"/>
    <s v="Iluminación deficiente o en exceso."/>
    <s v=" fuentes inadecuadas de iluminación"/>
    <s v="Fatiga visual, cefalea, disminución de la destreza y precisión, afectaciones a la vista, deslumbramiento, caídas a nivel, golpes."/>
    <s v="N/A"/>
    <s v="N/A"/>
    <s v="N/A"/>
    <s v="Capacitación sobre prevención de lesiones, identificación de peligros y riesgosn entre otros._x000a_Cuando se identifique el peligro asociado a fuentes inadecuada de iluminación el personal que realiza las visitas y el Profesional especializado en SST coordinaran la logística para disponer de los controles necesarios que garanticen una operación segura."/>
    <s v="N/A"/>
    <n v="0"/>
    <s v="Bajo"/>
    <n v="2"/>
    <s v="Ocasional"/>
    <n v="0"/>
    <s v="Bajo"/>
    <n v="10"/>
    <s v="Leve"/>
    <n v="0"/>
    <s v="IV"/>
    <x v="0"/>
    <n v="6"/>
    <s v="Fatiga visual, cefalea, disminución de la destreza y precisión, afectaciones a la vista, deslumbramiento, caídas a nivel, golpe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Condiciones inadecuadas del sitio de trabajo.  (Incluyendo sitio de trabajo para trabajo remoto)"/>
    <s v="Desordenes de trauma acumulativo, lesiones del sistema músculo esquelético, Tendinitis, síndrome del túnel carpiano (STC), golpes, caídas a nivel, contusiones"/>
    <s v="N/A"/>
    <s v="N/A"/>
    <s v="N/A"/>
    <s v="Programa para el manejo del riesgo musculoesquelético_x000a_Capacitación Pausas Activas, Higiene postural, prevención de lesiones, entre otros"/>
    <s v="N/A"/>
    <n v="0"/>
    <s v="Bajo"/>
    <n v="2"/>
    <s v="Ocasional"/>
    <n v="0"/>
    <s v="Bajo"/>
    <n v="10"/>
    <s v="Leve"/>
    <n v="0"/>
    <s v="IV"/>
    <x v="0"/>
    <s v="Todos los trabajadores"/>
    <s v="Desordenes de trauma acumulativo, lesiones del sistema músculo esquelético, Tendinitis, síndrome del túnel carpiano (STC), golpes, caídas a nivel, contusione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3"/>
    <s v="Movimientos repetitivos"/>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s v="N/A"/>
    <n v="0"/>
    <s v="Bajo"/>
    <n v="2"/>
    <s v="Ocasional"/>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Uso de herramientas de oficina (grapadora, cosedora, tijeras, exactos, ganchos, entre otros). Uso de herramientas y equipos propios del trabajo."/>
    <s v="Golpes, traumas, laceraciones, punciones"/>
    <s v="N/A"/>
    <s v="N/A"/>
    <s v="N/A"/>
    <s v="Actividades de mantenimiento por parte de recursos físicos (Reparación, reemplazo de herramientas de oficina)."/>
    <s v="N/A"/>
    <n v="0"/>
    <s v="Bajo"/>
    <n v="1"/>
    <s v="Esporadica"/>
    <n v="0"/>
    <s v="Bajo"/>
    <n v="10"/>
    <s v="Leve"/>
    <n v="0"/>
    <s v="IV"/>
    <x v="0"/>
    <s v="Todos los trabajadores"/>
    <s v="Golpes, traumas, laceraciones, puncione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electricico. "/>
    <s v="Exposición a electricidad estática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m/>
    <s v="x"/>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2"/>
    <s v="Derrumbes"/>
    <s v="Colapso de parte del suelo, por acumulacion de agua de lluvias. Nivel freatico, cercania con cuerpos de agua"/>
    <s v="Golpes, heridas, atrapamiento muerte"/>
    <m/>
    <m/>
    <s v="Muro de contencion de ladera del canal. Nivelacion del terreno."/>
    <s v="Plan de emergencia. Suspensión de las actividades en el area durante lluvias y posteriormente"/>
    <s v="Bota de seguridad, casco"/>
    <n v="0"/>
    <s v="Bajo"/>
    <n v="1"/>
    <s v="Esporadica"/>
    <n v="0"/>
    <s v="Bajo"/>
    <n v="60"/>
    <s v="Muy Grave"/>
    <n v="0"/>
    <s v="IV"/>
    <x v="0"/>
    <n v="2"/>
    <s v="Golpes, heridas, atrapamiento muerte"/>
    <m/>
    <m/>
    <s v="x"/>
    <s v="x"/>
    <m/>
    <s v="x"/>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3"/>
    <s v="Carga dinámica por esfuerzos"/>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2"/>
    <s v="Desordenes de trauma acumulativo, lesiones del sistema músculo esquelético."/>
    <s v="SI "/>
    <m/>
    <m/>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1"/>
    <s v="Locativo"/>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m/>
    <m/>
    <m/>
    <m/>
    <m/>
    <m/>
    <m/>
    <s v="Bajo"/>
    <m/>
    <b v="0"/>
    <n v="0"/>
    <s v="Bajo"/>
    <m/>
    <b v="0"/>
    <n v="0"/>
    <m/>
    <b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6"/>
    <s v="Líquidos, Gases y vapores"/>
    <s v="Exposición o manipulación de productos químico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m/>
    <m/>
    <m/>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1"/>
    <s v="electricico. "/>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a personal masculino de servicios generales"/>
    <n v="0"/>
    <s v="Bajo"/>
    <n v="2"/>
    <s v="Ocasional"/>
    <n v="0"/>
    <s v="Bajo"/>
    <n v="25"/>
    <s v="Grave"/>
    <n v="0"/>
    <s v="IV"/>
    <x v="0"/>
    <n v="2"/>
    <s v="Zoonosis, Enfermedades infecciosas, gastrointestinales, tóxicas y reacciones alérgicas. "/>
    <m/>
    <m/>
    <m/>
    <s v="x"/>
    <m/>
    <m/>
    <m/>
    <m/>
    <m/>
    <m/>
    <m/>
    <m/>
    <m/>
    <m/>
    <s v="Bajo"/>
    <m/>
    <b v="0"/>
    <n v="0"/>
    <s v="Bajo"/>
    <m/>
    <b v="0"/>
    <n v="0"/>
    <s v="IV"/>
    <s v="ACEPTABLE"/>
  </r>
  <r>
    <x v="0"/>
    <x v="1"/>
    <s v="Secretaría general"/>
    <s v="Actividades administrativas dentro de las instalaciones de la Corporación"/>
    <s v="x"/>
    <m/>
    <s v="Personal que visita instalaciones de la corporacion"/>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_x000a_Suministro de calzado de seguridad "/>
    <n v="0"/>
    <s v="Bajo"/>
    <n v="2"/>
    <s v="Ocasional"/>
    <n v="0"/>
    <s v="Bajo"/>
    <n v="25"/>
    <s v="Grave"/>
    <n v="0"/>
    <s v="IV"/>
    <x v="0"/>
    <s v="Todos los trabajadores"/>
    <s v="Zoonosis, Enfermedades infecciosas, gastrointestinales, tóxicas y reacciones alérgicas. "/>
    <m/>
    <m/>
    <s v="x"/>
    <s v="x"/>
    <s v="x"/>
    <m/>
    <m/>
    <m/>
    <m/>
    <m/>
    <m/>
    <m/>
    <m/>
    <m/>
    <s v="Bajo"/>
    <m/>
    <b v="0"/>
    <n v="0"/>
    <s v="Bajo"/>
    <m/>
    <b v="0"/>
    <n v="0"/>
    <s v="IV"/>
    <s v="ACEPTABLE"/>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1"/>
    <s v="Públicos (robos, atracos, asaltos, atentados, desorden público, etc.)"/>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0"/>
    <s v="Bajo"/>
    <n v="2"/>
    <s v="Ocasional"/>
    <n v="0"/>
    <s v="Bajo"/>
    <n v="25"/>
    <s v="Grave"/>
    <n v="0"/>
    <s v="IV"/>
    <x v="0"/>
    <n v="2"/>
    <s v="Heridas, golpes, muerte, fatiga, estrés, disminución de la destreza y precisión. Contagio por virus. Estados de ansiedad y/o depresión y trastornos del aparato digestivo."/>
    <m/>
    <m/>
    <m/>
    <s v="x"/>
    <m/>
    <m/>
    <m/>
    <m/>
    <m/>
    <m/>
    <m/>
    <m/>
    <m/>
    <m/>
    <s v="Bajo"/>
    <m/>
    <b v="0"/>
    <n v="0"/>
    <s v="Bajo"/>
    <m/>
    <b v="0"/>
    <n v="0"/>
    <s v="IV"/>
    <s v="ACEPTABLE"/>
  </r>
  <r>
    <x v="1"/>
    <x v="1"/>
    <s v="Secretaría general"/>
    <s v="Actividades del personal de vigilancia_x000a_(Posición prolongada de pie). Vivero Sibarco y Repelon"/>
    <s v="x"/>
    <m/>
    <s v="Personal contratista que presta servicios de vigilancia"/>
    <x v="3"/>
    <s v="Posturas prolongadas"/>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2"/>
    <s v="Desordenes de trauma acumulativo, lesiones del sistema músculo esquelético, Tendinitis, síndrome del túnel carpiano (STC)"/>
    <s v="SI "/>
    <m/>
    <m/>
    <s v="x"/>
    <m/>
    <m/>
    <m/>
    <m/>
    <m/>
    <m/>
    <m/>
    <m/>
    <m/>
    <m/>
    <s v="Bajo"/>
    <m/>
    <b v="0"/>
    <n v="0"/>
    <s v="Bajo"/>
    <m/>
    <b v="0"/>
    <n v="0"/>
    <s v="IV"/>
    <s v="ACEPTABLE"/>
  </r>
  <r>
    <x v="1"/>
    <x v="1"/>
    <s v="Secretaría general"/>
    <s v="Actividades del personal de vigilancia_x000a_(Tenencia y porte de armas de fuego). Vivero Sibarco y Repelon"/>
    <s v="x"/>
    <m/>
    <s v="Personal contratista que presta servicios de vigilancia"/>
    <x v="1"/>
    <s v="Mecánico"/>
    <s v="Tenencia y porte de armas de fuego. Uso de armas de fuego"/>
    <s v="Traumas, heridas, muerte"/>
    <s v="N/A"/>
    <s v="N/A"/>
    <s v="N/A"/>
    <s v="Celebración de contrato con empresa de vigilancia legalmente constituida.certificado de aptitud psicofísica para la tenencia y porte de armas de fuego."/>
    <s v="N/A"/>
    <n v="0"/>
    <s v="Bajo"/>
    <n v="1"/>
    <s v="Esporadica"/>
    <n v="0"/>
    <s v="Bajo"/>
    <n v="100"/>
    <s v="Mortal o Catrastrofico"/>
    <n v="0"/>
    <s v="IV"/>
    <x v="0"/>
    <n v="2"/>
    <s v="Traumas, heridas, muerte"/>
    <s v="SI "/>
    <m/>
    <m/>
    <s v="x"/>
    <m/>
    <m/>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1"/>
    <s v="Locativo"/>
    <s v="Deficientes condiciones de orden y aseo, distribucion de las areas."/>
    <s v="Caídas al mismo nivel, caídas a diferente nivel, contusiones, golpes, fracturas"/>
    <s v="N/A"/>
    <s v="N/A"/>
    <m/>
    <s v="Mantenimiento de las condiciones de orden y aseo en los puestos de trabajo"/>
    <s v="N/A"/>
    <n v="0"/>
    <s v="Bajo"/>
    <n v="2"/>
    <s v="Ocasional"/>
    <n v="0"/>
    <s v="Bajo"/>
    <n v="60"/>
    <s v="Muy Grave"/>
    <n v="0"/>
    <s v="IV"/>
    <x v="0"/>
    <n v="2"/>
    <s v="Caídas al mismo nivel, caídas a diferente nivel, contusiones, golpes, fracturas"/>
    <m/>
    <m/>
    <m/>
    <s v="x"/>
    <m/>
    <m/>
    <s v="Se designa area en la porteria de la casa 2 para ubicar al canino."/>
    <m/>
    <m/>
    <m/>
    <m/>
    <m/>
    <m/>
    <m/>
    <s v="Bajo"/>
    <m/>
    <b v="0"/>
    <n v="0"/>
    <s v="Bajo"/>
    <m/>
    <b v="0"/>
    <n v="0"/>
    <m/>
    <b v="0"/>
  </r>
  <r>
    <x v="1"/>
    <x v="1"/>
    <s v="Secretaría general"/>
    <s v="Actividades del personal de vigilancia_x000a_(Recibo de personal en la entrada de las instalaciones, rondas de inspeccion) Vivero Sibarco y Repelon"/>
    <s v="x"/>
    <m/>
    <s v="Personal contratista que presta servicios de vigilancia"/>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_x000a_calzado de seguridad"/>
    <m/>
    <s v="Bajo"/>
    <n v="1"/>
    <s v="Esporadica"/>
    <n v="0"/>
    <s v="Bajo"/>
    <n v="25"/>
    <s v="Grave"/>
    <n v="0"/>
    <s v="IV"/>
    <x v="0"/>
    <n v="2"/>
    <s v="Enfermedades gastrointestinales, Intoxicaciones, reacciones alérgicas, muerte"/>
    <m/>
    <m/>
    <m/>
    <s v="x"/>
    <m/>
    <m/>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_x000a_Calzado de seguridad"/>
    <n v="0"/>
    <s v="Bajo"/>
    <n v="2"/>
    <s v="Ocasional"/>
    <n v="0"/>
    <s v="Bajo"/>
    <n v="25"/>
    <s v="Grave"/>
    <n v="0"/>
    <s v="IV"/>
    <x v="0"/>
    <n v="2"/>
    <s v="Zoonosis, Enfermedades infecciosas, gastrointestinales, tóxicas y reacciones alérgicas. "/>
    <m/>
    <m/>
    <m/>
    <s v="x"/>
    <m/>
    <m/>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_x000a_Suministro de calzado de seguridad "/>
    <m/>
    <s v="Bajo"/>
    <n v="3"/>
    <s v="Frecuente"/>
    <n v="0"/>
    <s v="Bajo"/>
    <n v="60"/>
    <s v="Muy Grave"/>
    <n v="0"/>
    <s v="IV"/>
    <x v="0"/>
    <n v="2"/>
    <s v="Golpes, traumas, heridas, infecciones, intoxicación, Mordeduras, picaduras, punciones, reacciones alérgicas, muerte"/>
    <m/>
    <m/>
    <m/>
    <s v="x"/>
    <m/>
    <m/>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r>
  <r>
    <x v="1"/>
    <x v="1"/>
    <s v="Secretaría general"/>
    <s v="Actividades del personal de vigilancia_x000a_(Recibo de personal en la entrada de las instalaciones, rondas de inspeccion) Vivero Sibarco y Repelon"/>
    <s v="x"/>
    <m/>
    <s v="Personal contratista que presta servicios de vigilancia"/>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Macroorganismos (Mordeduras, picadas etc.), Fluidos, hongos"/>
    <s v="Contacto directo/ contacto indirecto con residuos sólidos, basuras, vertimientos, aguas estancadas, fangos, fluidos, secreciones, partes en descomposición."/>
    <s v="Cortes, traumas, heridas, infección,  mordeduras, picaduras"/>
    <s v="N/A"/>
    <s v="N/A"/>
    <s v="N/A"/>
    <s v="Programa para el manejo del riesgo biológico "/>
    <s v="Suministro de gafas de seguridad, mascarilla, guantes, calzado de seguridad"/>
    <n v="0"/>
    <s v="Bajo"/>
    <n v="2"/>
    <s v="Ocasional"/>
    <n v="0"/>
    <s v="Bajo"/>
    <n v="60"/>
    <s v="Muy Grave"/>
    <n v="0"/>
    <s v="IV"/>
    <x v="0"/>
    <s v="Todos los trabajadores"/>
    <s v="Cortes, traumas, heridas, infección,  mordeduras, picadura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lan de emergencias, canales de comunicacion, disponibilidad de vehiculos para traslado de lesionados a clinicas. Diseño e implementación de programa de  para el riesgo Biológico. 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
    <s v="Suministro de guantes, calzado de seguridad, gafas de seguridad "/>
    <n v="2"/>
    <s v="Medio"/>
    <n v="2"/>
    <s v="Ocasional"/>
    <n v="4"/>
    <s v="Bajo"/>
    <n v="60"/>
    <s v="Muy Grave"/>
    <n v="240"/>
    <s v="II"/>
    <x v="2"/>
    <s v="Todos los trabajadores"/>
    <s v="Golpes, traumas, heridas, infecciones, intoxicación, Mordeduras, picaduras, punciones, reacciones alérgicas, muerte"/>
    <s v="SI "/>
    <m/>
    <s v="x"/>
    <s v="x"/>
    <s v="x"/>
    <m/>
    <s v="Normas de seguridad. Curso, Capacitacion en manejo de fauna silvestre, efectuada por personal competente"/>
    <m/>
    <m/>
    <m/>
    <s v="x"/>
    <m/>
    <s v="x"/>
    <n v="0"/>
    <s v="Bajo"/>
    <n v="2"/>
    <s v="Ocasional"/>
    <n v="0"/>
    <s v="Bajo"/>
    <n v="60"/>
    <s v="Muy Grave"/>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gafas de seguridad, calzado de seguridad, guantes."/>
    <n v="0"/>
    <s v="Bajo"/>
    <n v="2"/>
    <s v="Ocasional"/>
    <n v="0"/>
    <s v="Bajo"/>
    <n v="60"/>
    <s v="Muy Grave"/>
    <n v="0"/>
    <s v="IV"/>
    <x v="0"/>
    <s v="Todos los trabajadores"/>
    <s v="Zoonosis, Enfermedades infecciosas, gastrointestinales, tóxicas y reacciones alérgicas. "/>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6"/>
    <s v="Líquidos, Gases y vapores"/>
    <s v="Exposición o manipulación de combustibles, sustancias químicas, sustancias tóxica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s v="Todos los trabajadores"/>
    <s v="quemaduras, intoxicación, afectaciones respiratorias, dermatitis, alergia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Uso de herramientas de manuales y eléctricas para el desarrollo de las actividades en campo"/>
    <s v="Golpes, traumas, laceraciones, punciones"/>
    <s v="N/A"/>
    <s v="N/A"/>
    <s v="N/A"/>
    <s v="Programa para el manejo del riesgo mecánico_x000a_Programa para el manejo del riesgo eléctrico"/>
    <s v="Suministro de botas de seguridad, gafas de seguridad y guantes tipo ingeniero, pechera, polainas"/>
    <n v="0"/>
    <s v="Bajo"/>
    <n v="2"/>
    <s v="Ocasional"/>
    <n v="0"/>
    <s v="Bajo"/>
    <n v="60"/>
    <s v="Muy Grave"/>
    <n v="0"/>
    <s v="IV"/>
    <x v="0"/>
    <s v="Todos los trabajadores"/>
    <s v="Golpes, traumas, laceraciones, puncione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trabajo en alturas."/>
    <s v="Acceso y desarrollo de trabajo en alturas dependiendo de las actividades a realizar"/>
    <s v="Caídas a diferente nivel, golpes, traumas, laceraciones."/>
    <s v="N/A"/>
    <s v="N/A"/>
    <s v="N/A"/>
    <s v="Restringir el desarrollo de actividades en alturas por parte de personal propio de la Corporación y/o personal de servicios generales. _x000a_Para desarrollo de actividades en alturas por parte de personal vistante que requiera cotizacion de trabajos,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6"/>
    <s v="Alto"/>
    <n v="1"/>
    <s v="Esporadica"/>
    <n v="6"/>
    <s v="Medio"/>
    <n v="100"/>
    <s v="Mortal o Catrastrofico"/>
    <n v="600"/>
    <s v="I"/>
    <x v="3"/>
    <s v="Todos los trabajadores"/>
    <s v="Caídas a diferente nivel, golpes, traumas, laceraciones."/>
    <s v="SI "/>
    <m/>
    <s v="x"/>
    <s v="x"/>
    <m/>
    <m/>
    <s v="Actividades de alturas restringidas. Hasta la instalacion de puntos de anclaje y capacitacion del personal autorizado.Proyecto de  Instalacion de puerta de acceso a la azotea en oficinas piso 2, puntos de anclaje para acceso"/>
    <m/>
    <m/>
    <s v="x"/>
    <s v="x"/>
    <m/>
    <m/>
    <m/>
    <s v="Bajo"/>
    <m/>
    <b v="0"/>
    <n v="0"/>
    <s v="Bajo"/>
    <m/>
    <b v="0"/>
    <n v="0"/>
    <m/>
    <b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Pisos, condiciones del terreno. Irregularidades del terreno y superficie, superficies deslizante, húmeda, arenosa."/>
    <s v="caídas al mismo nivel, golpes, heridas fracturas"/>
    <s v="N/A"/>
    <s v="N/A"/>
    <s v="N/A"/>
    <s v="Intervencion de verificacion del entorno de trabajo. Capacitaciones sobre autocuidado"/>
    <s v="Suministro de guantes antideslizantes y botas pantaneras."/>
    <n v="0"/>
    <s v="Bajo"/>
    <n v="2"/>
    <s v="Ocasional"/>
    <n v="0"/>
    <s v="Bajo"/>
    <n v="25"/>
    <s v="Grave"/>
    <n v="0"/>
    <s v="IV"/>
    <x v="0"/>
    <s v="Todos los trabajadores"/>
    <s v="caídas al mismo nivel, golpes, heridas fracturas"/>
    <s v="SI "/>
    <m/>
    <s v="x"/>
    <s v="x"/>
    <s v="x"/>
    <m/>
    <m/>
    <m/>
    <m/>
    <m/>
    <m/>
    <m/>
    <m/>
    <m/>
    <s v="Bajo"/>
    <m/>
    <b v="0"/>
    <n v="0"/>
    <s v="Bajo"/>
    <m/>
    <b v="0"/>
    <n v="0"/>
    <m/>
    <b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3"/>
    <s v="Carga dinámica por esfuerzos"/>
    <s v="Manipulación de cargas (animales, equipos, materiales)"/>
    <s v="Desordenes de trauma acumulativo, lesiones del sistema músculo esquelético."/>
    <s v="N/A"/>
    <s v="N/A"/>
    <s v="N/A"/>
    <s v="Programa para el manejo del riesgo musco esquelético"/>
    <m/>
    <n v="0"/>
    <s v="Bajo"/>
    <n v="2"/>
    <s v="Ocasional"/>
    <n v="0"/>
    <s v="Bajo"/>
    <n v="60"/>
    <s v="Muy Grave"/>
    <n v="0"/>
    <s v="IV"/>
    <x v="0"/>
    <s v="Todos los trabajadores"/>
    <s v="Desordenes de trauma acumulativo, lesiones del sistema músculo esquelético."/>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Trabajos realizados en riberas de rios, lagunas, riberas, playas  y cuerpos de cuerpos de agua en general. Caida a cuerpos de agua, inmersion. Inspeccion de las instlaciones."/>
    <s v="Inmersión. Caída a cuerpos de agua.Ahogamiento, muerte."/>
    <s v="N/A"/>
    <s v="N/A"/>
    <s v="N/A"/>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de vigilante"/>
    <s v="Suministro de botas pantaneras, guantes. Impermeables, gafas de seguridad_x000a_Uso de chalecos salvavidas._x000a_Uso de equipos de protección y restricción."/>
    <n v="0"/>
    <s v="Bajo"/>
    <n v="2"/>
    <s v="Ocasional"/>
    <n v="0"/>
    <s v="Bajo"/>
    <n v="60"/>
    <s v="Muy Grave"/>
    <n v="0"/>
    <s v="IV"/>
    <x v="0"/>
    <s v="Todos los trabajadores"/>
    <s v="Inmersión. Caída a cuerpos de agua.Ahogamiento, muerte."/>
    <s v="SI "/>
    <m/>
    <s v="x"/>
    <s v="x"/>
    <m/>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Desatención de instrucciones de seguridad brindadas por terceros para realizar labores en las instalaciones de los terceros"/>
    <s v="Fracturas, contusiones, laceraciones,  golpes, machucones, muerte."/>
    <s v="N/A"/>
    <s v="N/A"/>
    <s v="N/A"/>
    <s v="Intervencion de verificacion del entorno de trabajo. Capacitaciones sobre autocuidado"/>
    <s v="N/A"/>
    <n v="0"/>
    <s v="Bajo"/>
    <n v="2"/>
    <s v="Ocasional"/>
    <n v="0"/>
    <s v="Bajo"/>
    <n v="25"/>
    <s v="Grave"/>
    <n v="0"/>
    <s v="IV"/>
    <x v="0"/>
    <s v="Todos los trabajadores"/>
    <s v="Fracturas, contusiones, laceraciones,  golpes, machucones, muerte."/>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Contaminación con fluidos y secreciones. Contaminación biológica por vía aérea. Pinchazos"/>
    <s v="Visitas de inspeccion cementerios, basureros a cielo  abierto.Contacto directo / contacto indirecto con residuos hospitalarios etc"/>
    <s v="intoxicaciones, alteración del sistema nervioso, enfermedades infecto-contagiosas"/>
    <s v="N/A"/>
    <s v="N/A"/>
    <s v="N/A"/>
    <s v="Programa para el manejo del riesgo biológico. El personal de la CRA que efectua inspecciones no manipula  residuos, se efectuan inspeccion visual."/>
    <s v="Suministro de gafas de seguridad, mascarilla, guantes., botas."/>
    <m/>
    <s v="Bajo"/>
    <n v="2"/>
    <s v="Ocasional"/>
    <n v="0"/>
    <s v="Bajo"/>
    <n v="60"/>
    <s v="Muy Grave"/>
    <n v="0"/>
    <s v="IV"/>
    <x v="0"/>
    <s v="Todos los trabajadores"/>
    <s v="intoxicaciones, alteración del sistema nervioso, enfermedades infecto-contagiosa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5"/>
    <s v="Ruido."/>
    <s v="Fuentes de sonido de alta intensidad en las áreas a inspeccionar"/>
    <s v="Pérdida auditiva inducida por ruido"/>
    <s v="N/A"/>
    <s v="N/A"/>
    <s v="N/A"/>
    <s v="Exámenes médico ocupacionales periódicos."/>
    <s v="Suministro de protección auditiva"/>
    <n v="0"/>
    <s v="Bajo"/>
    <n v="1"/>
    <s v="Esporadica"/>
    <n v="0"/>
    <s v="Bajo"/>
    <n v="25"/>
    <s v="Grave"/>
    <n v="0"/>
    <s v="IV"/>
    <x v="0"/>
    <s v="Todos los trabajadores"/>
    <s v="Pérdida auditiva inducida por ruido"/>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Atrapamiento. Contacto con superficies abrasivas o filosas. Atrapamiento entre dos cuerpos."/>
    <s v="Heridas, laceraciones, cortes"/>
    <s v="N/A"/>
    <s v="N/A"/>
    <s v="N/A"/>
    <s v="Intervencion de verificacion del entorno de trabajo. Capacitaciones sobre autocuidado"/>
    <s v="Suministro de Guantes Tipo Ing_x000a_Gafas de seguridad_x000a_Elementos de protección personal"/>
    <n v="0"/>
    <s v="Bajo"/>
    <n v="1"/>
    <s v="Esporadica"/>
    <n v="0"/>
    <s v="Bajo"/>
    <n v="25"/>
    <s v="Grave"/>
    <n v="0"/>
    <s v="IV"/>
    <x v="0"/>
    <s v="Todos los trabajadores"/>
    <s v="Heridas, laceraciones, cortes"/>
    <s v="SI "/>
    <m/>
    <s v="x"/>
    <s v="x"/>
    <s v="x"/>
    <m/>
    <m/>
    <m/>
    <m/>
    <m/>
    <m/>
    <m/>
    <m/>
    <m/>
    <s v="Bajo"/>
    <m/>
    <b v="0"/>
    <n v="0"/>
    <s v="Bajo"/>
    <m/>
    <b v="0"/>
    <n v="0"/>
    <m/>
    <b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6"/>
    <s v="Material particulado"/>
    <s v="Exposición a material particulado"/>
    <s v="intoxicaciones, alteración del sistema nervioso, enfermedades infecto-contagiosas"/>
    <s v="N/A"/>
    <s v="N/A"/>
    <s v="N/A"/>
    <s v="Programa de manejo de quimicos Capacitación de Brigadas de emergencias. Programa de manejo seguro de productos químicos. Programa para el  manejo seguro de productos químicos"/>
    <s v="Suministro de mascarilla, gafas de seguridad, guantes tipo ingeniero."/>
    <n v="0"/>
    <s v="Bajo"/>
    <n v="2"/>
    <s v="Ocasional"/>
    <n v="0"/>
    <s v="Bajo"/>
    <n v="10"/>
    <s v="Leve"/>
    <n v="0"/>
    <s v="IV"/>
    <x v="0"/>
    <s v="Todos los trabajadores"/>
    <s v="intoxicaciones, alteración del sistema nervioso, enfermedades infecto-contagiosa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5"/>
    <s v="Radiaciones no ionizantes. "/>
    <s v="Exposición a luz solar y altas temperaturas"/>
    <s v="Alteraciones de la piel, deshidratación, alteración en algunos tejidos blandos (ojos). Fatiga, estrés, cambios neurológico, resfriados."/>
    <s v="N/A"/>
    <s v="N/A"/>
    <s v="N/A"/>
    <s v="Mantener hidratación disponible, pausas en la jornada laboral."/>
    <s v="Suministro de gafas para exteriores, gorras con protección en la nuca, camisas mangas largas."/>
    <n v="0"/>
    <s v="Bajo"/>
    <n v="2"/>
    <s v="Ocasional"/>
    <n v="0"/>
    <s v="Bajo"/>
    <n v="25"/>
    <s v="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Contacto con superficies calientes, inspecciones en áreas de fabricación y calderas, generación de vapor."/>
    <s v="Quemaduras"/>
    <s v="N/A"/>
    <s v="N/A"/>
    <s v="N/A"/>
    <s v="Programa para el manejo del riesgo mecánico"/>
    <s v="Suministro de guantes, gafas de seguridad, uso de camisas mangas largas"/>
    <n v="0"/>
    <s v="Bajo"/>
    <n v="2"/>
    <s v="Ocasional"/>
    <n v="0"/>
    <s v="Bajo"/>
    <n v="25"/>
    <s v="Grave"/>
    <n v="0"/>
    <s v="IV"/>
    <x v="0"/>
    <s v="Todos los trabajadores"/>
    <s v="Quemaduras"/>
    <s v="SI "/>
    <m/>
    <s v="x"/>
    <s v="x"/>
    <s v="x"/>
    <m/>
    <m/>
    <m/>
    <m/>
    <m/>
    <m/>
    <m/>
    <m/>
    <m/>
    <s v="Bajo"/>
    <m/>
    <b v="0"/>
    <n v="0"/>
    <s v="Bajo"/>
    <m/>
    <b v="0"/>
    <n v="0"/>
    <s v="IV"/>
    <s v="ACEPTABLE"/>
  </r>
  <r>
    <x v="0"/>
    <x v="1"/>
    <s v="Todos los procesos"/>
    <s v="Actividades recreativas deportivas y culturales"/>
    <m/>
    <s v="x"/>
    <s v="Todo el personal"/>
    <x v="1"/>
    <s v="Locativo"/>
    <s v="Superficies irregulares, resbalosas"/>
    <s v="Golpes, heridas laceraciones golpes"/>
    <s v="N/A"/>
    <s v="N/A"/>
    <s v="N/A"/>
    <s v="Intervencion de verificacion del entorno de trabajo. Capacitaciones sobre autocuidado_x000a_Efectuar charla de sensibilización antes de cada inicio de actividades deportivas y recreativas._x000a_Uso de instalaciones adecuadas, reconocidas seguras como cajas de compensacion, entre otras que brinden condiciones de seguridad_x000a_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Superficies irregulares, resbalosas"/>
    <s v="SI "/>
    <m/>
    <s v="x"/>
    <s v="x"/>
    <s v="x"/>
    <m/>
    <m/>
    <m/>
    <m/>
    <m/>
    <m/>
    <m/>
    <m/>
    <m/>
    <s v="Bajo"/>
    <m/>
    <b v="0"/>
    <n v="0"/>
    <s v="Bajo"/>
    <m/>
    <b v="0"/>
    <n v="0"/>
    <s v="IV"/>
    <s v="ACEPTABLE"/>
  </r>
  <r>
    <x v="0"/>
    <x v="1"/>
    <s v="Todos los procesos"/>
    <s v="Actividades recreativas deportivas y culturales"/>
    <m/>
    <s v="x"/>
    <s v="Todo el personal"/>
    <x v="3"/>
    <s v="Carga dinámica por esfuerzos"/>
    <s v="Actividades recretiva, cultural. Manipulación de cargas, correr, saltar"/>
    <s v="Desordenes de trauma acumulativo, lesiones del sistema músculo esquelético."/>
    <s v="N/A"/>
    <s v="N/A"/>
    <s v="N/A"/>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Actividades recretiva, cultural. Manipulación de cargas, correr, saltar"/>
    <s v="SI "/>
    <m/>
    <s v="x"/>
    <s v="x"/>
    <s v="x"/>
    <m/>
    <m/>
    <m/>
    <m/>
    <m/>
    <m/>
    <m/>
    <m/>
    <m/>
    <s v="Bajo"/>
    <m/>
    <b v="0"/>
    <n v="0"/>
    <s v="Bajo"/>
    <m/>
    <b v="0"/>
    <n v="0"/>
    <s v="IV"/>
    <s v="ACEPTABLE"/>
  </r>
  <r>
    <x v="0"/>
    <x v="1"/>
    <s v="Todos los procesos"/>
    <s v="Actividades recreativas deportivas y culturales"/>
    <m/>
    <s v="x"/>
    <s v="Todo el personal"/>
    <x v="1"/>
    <s v="Mecánico"/>
    <s v="Atrapamiento. Entre personas, deportes de contacto, golpes con objetos moviles, particulas proyectiles_x000a_"/>
    <s v="Caída de estantería, golpes, atrapamientos, contusiones."/>
    <s v="N/A"/>
    <s v="N/A"/>
    <m/>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60"/>
    <s v="Muy Grave"/>
    <n v="0"/>
    <s v="IV"/>
    <x v="0"/>
    <s v="Todos los trabajadores"/>
    <s v="Caída de estantería, golpes, atrapamientos, contusiones."/>
    <s v="SI "/>
    <m/>
    <s v="x"/>
    <s v="x"/>
    <s v="x"/>
    <m/>
    <m/>
    <m/>
    <m/>
    <m/>
    <m/>
    <m/>
    <m/>
    <m/>
    <s v="Bajo"/>
    <m/>
    <b v="0"/>
    <n v="0"/>
    <s v="Bajo"/>
    <m/>
    <b v="0"/>
    <n v="0"/>
    <s v="IV"/>
    <s v="ACEPTABLE"/>
  </r>
  <r>
    <x v="2"/>
    <x v="1"/>
    <s v="Secretaría general"/>
    <s v="Actividades de operación de compuertas en manati, villa rosa y palmar de varela"/>
    <s v="x"/>
    <m/>
    <s v="Operador compuertas"/>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inmersion, muerte."/>
    <m/>
    <m/>
    <s v="Mantenimiento preventivo y correctivo de los equipos de movimineto e izaje de compuertas e infraestructura completa."/>
    <s v="Plan de emergencia. Suspensión de las actividades ante cambios en el estado del tiempo, presencia de tormentas en las inmediaciones de las cmpuertas  Plan de emergencia. comunicaciones. Presencia de personal militar (ejercito) en el area. "/>
    <s v="Suministro de Indumentarias propias para afrontar cambios climáticos, impermeables, botas pantaneras"/>
    <m/>
    <s v="Bajo"/>
    <n v="2"/>
    <s v="Ocasional"/>
    <n v="0"/>
    <s v="Bajo"/>
    <n v="25"/>
    <s v="Grave"/>
    <n v="0"/>
    <s v="IV"/>
    <x v="0"/>
    <n v="2"/>
    <s v="Golpes, descargas electricas, heridas"/>
    <s v="SI "/>
    <m/>
    <s v="x"/>
    <s v="x"/>
    <m/>
    <s v="x"/>
    <m/>
    <m/>
    <m/>
    <m/>
    <m/>
    <m/>
    <m/>
    <m/>
    <s v="Bajo"/>
    <m/>
    <b v="0"/>
    <n v="0"/>
    <s v="Bajo"/>
    <m/>
    <b v="0"/>
    <n v="0"/>
    <s v="IV"/>
    <s v="ACEPTABLE"/>
  </r>
  <r>
    <x v="2"/>
    <x v="1"/>
    <s v="Secretaría general"/>
    <s v="Actividades de operación de compuertas en manati, villa rosa y palmar de varela"/>
    <s v="x"/>
    <m/>
    <s v="Operador compuertas"/>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r>
  <r>
    <x v="2"/>
    <x v="1"/>
    <s v="Secretaría general"/>
    <s v="Actividades de operación de compuertas en manati, villa rosa y palmar de varela"/>
    <s v="x"/>
    <m/>
    <s v="Operador compuertas"/>
    <x v="3"/>
    <s v="Carga dinámica por esfuerzos"/>
    <s v="Manipulación de cargas, equipos, materiales de trabajo. Traslado de equipos de trabajo"/>
    <s v="Desordenes de trauma acumulativo, lesiones del sistema músculo esquelético."/>
    <s v="N/A"/>
    <s v="N/A"/>
    <s v="N/A"/>
    <s v="Programa para el manejo del riesgo musco esquelético. Levantamiento de equipos con ayuda menual y mecanica"/>
    <m/>
    <m/>
    <s v="Bajo"/>
    <n v="2"/>
    <s v="Ocasional"/>
    <n v="0"/>
    <s v="Bajo"/>
    <n v="60"/>
    <s v="Muy Grave"/>
    <n v="0"/>
    <s v="IV"/>
    <x v="0"/>
    <n v="2"/>
    <s v="Desordenes de trauma acumulativo, lesiones del sistema músculo esquelético."/>
    <s v="SI "/>
    <m/>
    <m/>
    <s v="x"/>
    <m/>
    <m/>
    <m/>
    <m/>
    <m/>
    <m/>
    <m/>
    <m/>
    <m/>
    <m/>
    <s v="Bajo"/>
    <m/>
    <b v="0"/>
    <n v="0"/>
    <s v="Bajo"/>
    <m/>
    <b v="0"/>
    <n v="0"/>
    <s v="IV"/>
    <s v="ACEPTABLE"/>
  </r>
  <r>
    <x v="2"/>
    <x v="1"/>
    <s v="Secretaría general"/>
    <s v="Actividades de operación de compuertas en manati, villa rosa y palmar de varela"/>
    <s v="x"/>
    <m/>
    <s v="Operador compuertas"/>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r>
  <r>
    <x v="2"/>
    <x v="1"/>
    <s v="Secretaría general"/>
    <s v="Actividades de operación de compuertas en manati, villa rosa y palmar de varela"/>
    <s v="x"/>
    <m/>
    <s v="Operador compuertas"/>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x v="2"/>
    <x v="1"/>
    <s v="Secretaría general"/>
    <s v="Actividades de operación de compuertas en manati, villa rosa y palmar de varela"/>
    <s v="x"/>
    <m/>
    <s v="Operador compuertas"/>
    <x v="1"/>
    <s v="Locativo"/>
    <s v="Superficies de trabajo (irregulares, deslizantes, con diferencia del nivel), condiciones de orden y aseo"/>
    <s v="Caídas al mismo nivel, golpes, traumas, laceraciones."/>
    <s v="N/A"/>
    <s v="N/A"/>
    <m/>
    <s v="Limpieza de areas de transito, pasillo"/>
    <s v="botas de seguridad, guantes y gafas de seguridad. Impermeables._x000a_"/>
    <m/>
    <s v="Bajo"/>
    <n v="2"/>
    <s v="Ocasional"/>
    <n v="0"/>
    <s v="Bajo"/>
    <n v="25"/>
    <s v="Grave"/>
    <n v="0"/>
    <s v="IV"/>
    <x v="0"/>
    <n v="2"/>
    <s v="Caídas al mismo nivel, golpes, traumas, laceraciones."/>
    <s v="SI "/>
    <m/>
    <m/>
    <s v="x"/>
    <m/>
    <m/>
    <m/>
    <m/>
    <m/>
    <m/>
    <m/>
    <m/>
    <m/>
    <m/>
    <s v="Bajo"/>
    <m/>
    <b v="0"/>
    <n v="0"/>
    <s v="Bajo"/>
    <m/>
    <b v="0"/>
    <n v="0"/>
    <s v="IV"/>
    <s v="ACEPTABLE"/>
  </r>
  <r>
    <x v="2"/>
    <x v="1"/>
    <s v="Secretaría general"/>
    <s v="Actividades de operación de compuertas en manati, villa rosa y palmar de varela"/>
    <s v="x"/>
    <m/>
    <s v="Operador compuertas"/>
    <x v="6"/>
    <s v="Líquidos y vapores"/>
    <s v="Exposición o manipulación de productos químicos en la operación de los equipos de respaldo. Combustible planlta electrica, aceite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s v="SI "/>
    <m/>
    <m/>
    <s v="x"/>
    <m/>
    <m/>
    <m/>
    <m/>
    <m/>
    <m/>
    <m/>
    <m/>
    <m/>
    <m/>
    <s v="Bajo"/>
    <m/>
    <b v="0"/>
    <n v="0"/>
    <s v="Bajo"/>
    <m/>
    <b v="0"/>
    <n v="0"/>
    <s v="IV"/>
    <s v="ACEPTABLE"/>
  </r>
  <r>
    <x v="2"/>
    <x v="1"/>
    <s v="Secretaría general"/>
    <s v="Actividades de operación de compuertas en manati, villa rosa y palmar de varela"/>
    <s v="x"/>
    <m/>
    <s v="Operador compuertas"/>
    <x v="1"/>
    <s v="electricico. "/>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
    <s v="Programa para el manejo del riesgo eléctrico_x000a_Señalización de zonas de riesgo eléctrico_x000a_Desarrollo de programa de formación en Brigadas. Capacitación en uso de extintores. "/>
    <s v="Guantes, gafas de seguridad._x000a_calzado de seguridad "/>
    <m/>
    <s v="Bajo"/>
    <n v="2"/>
    <s v="Ocasional"/>
    <n v="0"/>
    <s v="Bajo"/>
    <n v="60"/>
    <s v="Muy Grave"/>
    <n v="0"/>
    <s v="IV"/>
    <x v="0"/>
    <n v="2"/>
    <s v="Descargas eléctricas, dolor de cabeza, quemaduras, shock, golpes, heridas, contusiones."/>
    <s v="SI "/>
    <m/>
    <m/>
    <s v="x"/>
    <m/>
    <m/>
    <m/>
    <m/>
    <m/>
    <m/>
    <m/>
    <m/>
    <m/>
    <m/>
    <s v="Bajo"/>
    <m/>
    <b v="0"/>
    <n v="0"/>
    <s v="Bajo"/>
    <m/>
    <b v="0"/>
    <n v="0"/>
    <s v="IV"/>
    <s v="ACEPTABLE"/>
  </r>
  <r>
    <x v="2"/>
    <x v="1"/>
    <s v="Secretaría general"/>
    <s v="Actividades de operación de compuertas en manati, villa rosa y palmar de varela"/>
    <s v="x"/>
    <m/>
    <s v="Operador compuertas"/>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 Calzado de seguridad "/>
    <m/>
    <s v="Bajo"/>
    <n v="1"/>
    <s v="Esporadica"/>
    <n v="0"/>
    <s v="Bajo"/>
    <n v="25"/>
    <s v="Grave"/>
    <n v="0"/>
    <s v="IV"/>
    <x v="0"/>
    <n v="2"/>
    <s v="Enfermedades gastrointestinales, Intoxicaciones, reacciones alérgicas, muerte"/>
    <s v="SI "/>
    <m/>
    <m/>
    <s v="x"/>
    <m/>
    <m/>
    <m/>
    <m/>
    <m/>
    <m/>
    <m/>
    <m/>
    <m/>
    <m/>
    <s v="Bajo"/>
    <m/>
    <b v="0"/>
    <n v="0"/>
    <s v="Bajo"/>
    <m/>
    <b v="0"/>
    <n v="0"/>
    <s v="IV"/>
    <s v="ACEPTABLE"/>
  </r>
  <r>
    <x v="2"/>
    <x v="1"/>
    <s v="Secretaría general"/>
    <s v="Actividades de operación de compuertas en manati, villa rosa y palmar de varela"/>
    <s v="x"/>
    <m/>
    <s v="Operador compuertas"/>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
    <m/>
    <s v="Bajo"/>
    <n v="2"/>
    <s v="Ocasional"/>
    <n v="0"/>
    <s v="Bajo"/>
    <n v="25"/>
    <s v="Grave"/>
    <n v="0"/>
    <s v="IV"/>
    <x v="0"/>
    <n v="2"/>
    <s v="Zoonosis, Enfermedades infecciosas, gastrointestinales, tóxicas y reacciones alérgicas. "/>
    <s v="SI "/>
    <m/>
    <m/>
    <s v="x"/>
    <m/>
    <m/>
    <m/>
    <m/>
    <m/>
    <m/>
    <m/>
    <m/>
    <m/>
    <m/>
    <s v="Bajo"/>
    <m/>
    <b v="0"/>
    <n v="0"/>
    <s v="Bajo"/>
    <m/>
    <b v="0"/>
    <n v="0"/>
    <s v="IV"/>
    <s v="ACEPTABLE"/>
  </r>
  <r>
    <x v="2"/>
    <x v="1"/>
    <s v="Secretaría general"/>
    <s v="Actividades de operación de compuertas en manati, villa rosa y palmar de varela"/>
    <s v="x"/>
    <m/>
    <s v="Operador compuertas"/>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lan de emergencias, canales de comunicacion, disponibilidad de vehiculos para traslado de lesionados a clinicas. Diseño e implementación de programa de  para el riesgo Biológico.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 Calzado de seguridad "/>
    <m/>
    <s v="Bajo"/>
    <n v="3"/>
    <s v="Frecuente"/>
    <n v="0"/>
    <s v="Bajo"/>
    <n v="60"/>
    <s v="Muy Grave"/>
    <n v="0"/>
    <s v="IV"/>
    <x v="0"/>
    <n v="2"/>
    <s v="Golpes, traumas, heridas, infecciones, intoxicación, Mordeduras, picaduras, punciones, reacciones alérgicas, muerte"/>
    <s v="SI "/>
    <m/>
    <m/>
    <s v="x"/>
    <m/>
    <m/>
    <m/>
    <m/>
    <m/>
    <m/>
    <m/>
    <m/>
    <m/>
    <m/>
    <s v="Bajo"/>
    <m/>
    <b v="0"/>
    <n v="0"/>
    <s v="Bajo"/>
    <m/>
    <b v="0"/>
    <n v="0"/>
    <s v="IV"/>
    <s v="ACEPTABLE"/>
  </r>
  <r>
    <x v="2"/>
    <x v="1"/>
    <s v="Secretaría general"/>
    <s v="Actividades de operación de compuertas en manati, villa rosa y palmar de varela"/>
    <s v="x"/>
    <m/>
    <s v="Operador compuertas"/>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s v="Mantenimineto de compuertas, sietma de elevacion mecanico de compuertas. Mantenimineto preventivo de eslingas, estrobos, mecanismos de elevacion motores."/>
    <m/>
    <m/>
    <s v="x"/>
    <m/>
    <m/>
    <s v="x"/>
    <m/>
    <s v="Bajo"/>
    <m/>
    <b v="0"/>
    <n v="0"/>
    <s v="Bajo"/>
    <m/>
    <b v="0"/>
    <n v="0"/>
    <s v="IV"/>
    <s v="ACEPTABLE"/>
  </r>
  <r>
    <x v="2"/>
    <x v="1"/>
    <s v="Secretaría general"/>
    <s v="Actividades de operación de compuertas en manati, villa rosa y palmar de varela"/>
    <s v="x"/>
    <m/>
    <s v="Operador compuertas"/>
    <x v="1"/>
    <s v="Mecánico"/>
    <s v="Manejo de equipos mecanicos, electricos, motores de c adena sin guardas. Partes deterioradas"/>
    <s v="atrapamientos, amputaciones Golpes, traumas, laceraciones, punciones"/>
    <s v="N/A"/>
    <s v="N/A"/>
    <s v="N/A"/>
    <s v="Programa de riesgo mecánico_x000a_Actividades de mantenimiento a las herramientas rotativas y manuales."/>
    <s v="Suministro de botas de seguridad, gafas de seguridad y guantes tipo ingeniero"/>
    <n v="6"/>
    <s v="Alto"/>
    <n v="4"/>
    <s v="Continua"/>
    <n v="24"/>
    <s v="Medio Alto"/>
    <n v="60"/>
    <s v="Muy Grave"/>
    <n v="1440"/>
    <s v="I"/>
    <x v="3"/>
    <n v="2"/>
    <s v="Golpes, traumas, laceraciones, punciones"/>
    <s v="SI "/>
    <m/>
    <m/>
    <s v="x"/>
    <m/>
    <m/>
    <s v="Mantenimineto de compuertas, sietma de elevacion mecanico de compuertas. Mantenimineto preventivo de eslingas, estrobos, mecanismos de elevacion motores."/>
    <m/>
    <m/>
    <s v="x"/>
    <m/>
    <m/>
    <s v="x"/>
    <n v="2"/>
    <s v="Medio"/>
    <n v="4"/>
    <s v="Continua"/>
    <n v="8"/>
    <s v="Medio"/>
    <n v="60"/>
    <s v="Muy Grave"/>
    <n v="480"/>
    <s v="II"/>
    <s v="ACEPTABLE CON CONTROL ESPECIFICO"/>
  </r>
  <r>
    <x v="2"/>
    <x v="1"/>
    <s v="Secretaría general"/>
    <s v="Actividades de operación de compuertas en manati, villa rosa y palmar de varela"/>
    <s v="x"/>
    <m/>
    <s v="Operador compuertas"/>
    <x v="1"/>
    <s v="Público. Orden público."/>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Presencia permanante del ejerciro dentro de las instalaciones de las compuertas en manati acompañamiento en las actividades"/>
    <m/>
    <m/>
    <s v="Bajo"/>
    <n v="2"/>
    <s v="Ocasional"/>
    <n v="0"/>
    <s v="Bajo"/>
    <n v="25"/>
    <s v="Grave"/>
    <n v="0"/>
    <s v="IV"/>
    <x v="0"/>
    <s v="Todos los trabajadores"/>
    <s v="Heridas, golpes, muerte, fatiga, estrés, disminución de la destreza y precisión. Estados de ansiedad y/o depresión y trastornos del aparato digestivo."/>
    <s v="SI "/>
    <m/>
    <m/>
    <s v="x"/>
    <m/>
    <m/>
    <m/>
    <m/>
    <m/>
    <m/>
    <m/>
    <m/>
    <m/>
    <m/>
    <s v="Bajo"/>
    <m/>
    <b v="0"/>
    <n v="0"/>
    <s v="Bajo"/>
    <m/>
    <b v="0"/>
    <n v="0"/>
    <s v="IV"/>
    <s v="ACEPTABLE"/>
  </r>
  <r>
    <x v="2"/>
    <x v="1"/>
    <s v="Secretaría general"/>
    <s v="Actividades de operación de compuertas en manati, villa rosa y palmar de varela"/>
    <s v="x"/>
    <m/>
    <s v="Operador compuertas"/>
    <x v="1"/>
    <s v="Públicos (robos, atracos, asaltos, atentados, desorden público, etc.)"/>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 implementación de SVE Psicosocial, Capítulo de gestión del riesgo público._x000a_Campaña de prevención del riesgo público._x000a_Presencia permanante del ejerciro dentro de las instalaciones de las compuertas en manati acompañamiento en las actividades"/>
    <m/>
    <m/>
    <s v="Bajo"/>
    <n v="2"/>
    <s v="Ocasional"/>
    <n v="0"/>
    <s v="Bajo"/>
    <n v="25"/>
    <s v="Grave"/>
    <n v="0"/>
    <s v="IV"/>
    <x v="0"/>
    <n v="2"/>
    <s v="Heridas, golpes, muerte, fatiga, estrés, disminución de la destreza y precisión. Contagio por virus. Estados de ansiedad y/o depresión y trastornos del aparato digestivo."/>
    <s v="SI "/>
    <m/>
    <m/>
    <s v="x"/>
    <m/>
    <m/>
    <m/>
    <m/>
    <m/>
    <m/>
    <m/>
    <m/>
    <m/>
    <m/>
    <s v="Bajo"/>
    <m/>
    <b v="0"/>
    <n v="0"/>
    <s v="Bajo"/>
    <m/>
    <b v="0"/>
    <n v="0"/>
    <s v="IV"/>
    <s v="ACEPTABLE"/>
  </r>
  <r>
    <x v="2"/>
    <x v="1"/>
    <s v="Secretaría general"/>
    <s v="Actividades de operación de compuertas en manati, villa rosa y palmar de varela"/>
    <s v="x"/>
    <m/>
    <s v="Operador compuertas"/>
    <x v="1"/>
    <s v="Locativo"/>
    <s v="Deterioro de estructuras locativas, grietas en paredes de casas, filtración de aguas lluvias, presencia de humedad."/>
    <s v="Colapso de estructuras, golpes, poli traumas."/>
    <s v="N/A"/>
    <s v="N/A"/>
    <s v="N/A"/>
    <s v="Cronograma de mantenimiento de recursos físicos"/>
    <s v="N/A"/>
    <n v="2"/>
    <s v="Medio"/>
    <n v="2"/>
    <s v="Ocasional"/>
    <n v="4"/>
    <s v="Bajo"/>
    <n v="60"/>
    <s v="Muy Grave"/>
    <n v="240"/>
    <s v="II"/>
    <x v="2"/>
    <s v="Todos los trabajadores"/>
    <s v="Colapso de estructuras, golpes, poli traumas."/>
    <s v="SI "/>
    <m/>
    <m/>
    <s v="x"/>
    <m/>
    <m/>
    <s v="Se requiere manteniminto estructural de la casa de vivero Sibarco y techos de vivero repelon"/>
    <m/>
    <m/>
    <s v="x"/>
    <m/>
    <m/>
    <m/>
    <m/>
    <s v="Bajo"/>
    <m/>
    <b v="0"/>
    <n v="0"/>
    <s v="Bajo"/>
    <m/>
    <b v="0"/>
    <n v="0"/>
    <m/>
    <b v="0"/>
  </r>
  <r>
    <x v="2"/>
    <x v="1"/>
    <s v="Secretaría general"/>
    <s v="Actividades de operación de compuertas en manati, villa rosa y palmar de varela"/>
    <s v="x"/>
    <m/>
    <s v="Operador compuertas"/>
    <x v="1"/>
    <s v="Locativo"/>
    <s v="Trabajos realizados en riberas de rios, lagunas, riberas, playas  y cuerpos de cuerpos de agua en general. Caida a cuerpos de agua, inmersion. Inspeccion de las instlaciones."/>
    <s v="Inmersión. Caída a cuerpos de agua.Ahogamiento, muerte."/>
    <s v="N/A"/>
    <s v="N/A"/>
    <s v="N/A"/>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s v="Suministro de botas pantaneras, guantes. Impermeables, gafas de seguridad_x000a_Uso de chalecos salvavidas._x000a_Uso de equipos de protección y restricción."/>
    <n v="2"/>
    <s v="Medio"/>
    <n v="2"/>
    <s v="Ocasional"/>
    <n v="4"/>
    <s v="Bajo"/>
    <n v="60"/>
    <s v="Muy Grave"/>
    <n v="240"/>
    <s v="II"/>
    <x v="2"/>
    <s v="Todos los trabajadores"/>
    <s v="Inmersión. Caída a cuerpos de agua.Ahogamiento, muerte."/>
    <s v="SI "/>
    <m/>
    <m/>
    <s v="x"/>
    <m/>
    <m/>
    <m/>
    <m/>
    <m/>
    <m/>
    <m/>
    <m/>
    <m/>
    <m/>
    <s v="Bajo"/>
    <m/>
    <b v="0"/>
    <n v="0"/>
    <s v="Bajo"/>
    <m/>
    <b v="0"/>
    <n v="0"/>
    <s v="IV"/>
    <s v="ACEPTABLE"/>
  </r>
  <r>
    <x v="2"/>
    <x v="1"/>
    <s v="Secretaría general"/>
    <s v="Actividades de operación de compuertas en manati, villa rosa y palmar de varela"/>
    <s v="x"/>
    <m/>
    <s v="Operador compuertas"/>
    <x v="1"/>
    <s v="Locativo"/>
    <s v="Desatención de instrucciones de seguridad brindadas por  para realizar labores en las instalaciones"/>
    <s v="Fracturas, contusiones, laceraciones,  golpes, machucones, muerte."/>
    <s v="N/A"/>
    <s v="N/A"/>
    <s v="N/A"/>
    <s v="Intervencion de verificacion del entorno de trabajo. Capacitaciones sobre autocuidado.  Capacitacion en auticuidado, vistas de inspeccion"/>
    <s v="N/A"/>
    <n v="0"/>
    <s v="Bajo"/>
    <n v="2"/>
    <s v="Ocasional"/>
    <n v="0"/>
    <s v="Bajo"/>
    <n v="25"/>
    <s v="Grave"/>
    <n v="0"/>
    <s v="IV"/>
    <x v="0"/>
    <s v="Todos los trabajadores"/>
    <s v="Fracturas, contusiones, laceraciones,  golpes, machucones, muerte."/>
    <s v="SI "/>
    <m/>
    <m/>
    <s v="x"/>
    <m/>
    <m/>
    <m/>
    <m/>
    <m/>
    <m/>
    <m/>
    <m/>
    <m/>
    <m/>
    <s v="Bajo"/>
    <m/>
    <b v="0"/>
    <n v="0"/>
    <s v="Bajo"/>
    <m/>
    <b v="0"/>
    <n v="0"/>
    <s v="IV"/>
    <s v="ACEPTABLE"/>
  </r>
  <r>
    <x v="3"/>
    <x v="2"/>
    <m/>
    <m/>
    <m/>
    <m/>
    <m/>
    <x v="8"/>
    <m/>
    <m/>
    <m/>
    <m/>
    <m/>
    <m/>
    <m/>
    <m/>
    <m/>
    <m/>
    <m/>
    <m/>
    <m/>
    <m/>
    <m/>
    <m/>
    <m/>
    <m/>
    <x v="4"/>
    <m/>
    <m/>
    <m/>
    <m/>
    <m/>
    <m/>
    <m/>
    <m/>
    <m/>
    <m/>
    <m/>
    <m/>
    <m/>
    <m/>
    <m/>
    <m/>
    <m/>
    <m/>
    <m/>
    <m/>
    <m/>
    <m/>
    <m/>
    <m/>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0">
  <r>
    <x v="0"/>
    <x v="0"/>
    <s v="Todos los procesos"/>
    <s v="Actividades administrativas dentro de las instalaciones de la Corporación"/>
    <s v="x"/>
    <m/>
    <s v="Todo el personal"/>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60"/>
    <s v="Muy Grave"/>
    <n v="0"/>
    <s v="IV"/>
    <x v="0"/>
    <n v="8"/>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s v="x"/>
    <m/>
    <m/>
    <m/>
    <m/>
    <m/>
    <m/>
    <x v="0"/>
    <m/>
    <s v="Bajo"/>
    <m/>
    <b v="0"/>
    <n v="0"/>
    <s v="Bajo"/>
    <m/>
    <b v="0"/>
    <n v="0"/>
    <s v="IV"/>
    <x v="0"/>
  </r>
  <r>
    <x v="0"/>
    <x v="0"/>
    <s v="Todos los procesos"/>
    <s v="Actividades administrativas dentro de las instalaciones de la Corporación"/>
    <s v="x"/>
    <m/>
    <s v="Todo el personal"/>
    <x v="1"/>
    <s v="Locativo"/>
    <s v="Presencia de superficies resbalosas"/>
    <s v="Caída a mismo nivel, golpes, contusiones, fracturas"/>
    <s v="N/A"/>
    <s v="N/A"/>
    <s v="N/A"/>
    <s v="Señalización de áreas y superficies resbalosas."/>
    <s v="N/A"/>
    <n v="0"/>
    <s v="Bajo"/>
    <n v="2"/>
    <s v="Ocasional"/>
    <n v="0"/>
    <s v="Bajo"/>
    <n v="10"/>
    <s v="Leve"/>
    <n v="0"/>
    <s v="IV"/>
    <x v="0"/>
    <s v="Todos los trabajadores"/>
    <s v="Caída a mismo nivel, golpes, contusiones, fracturas"/>
    <s v="SI "/>
    <m/>
    <s v="x"/>
    <s v="x"/>
    <s v="x"/>
    <s v="x"/>
    <m/>
    <m/>
    <m/>
    <m/>
    <m/>
    <m/>
    <x v="0"/>
    <m/>
    <s v="Bajo"/>
    <m/>
    <b v="0"/>
    <n v="0"/>
    <s v="Bajo"/>
    <m/>
    <b v="0"/>
    <n v="0"/>
    <s v="IV"/>
    <x v="0"/>
  </r>
  <r>
    <x v="0"/>
    <x v="0"/>
    <s v="Todos los procesos"/>
    <s v="Actividades administrativas dentro de las instalaciones de la Corporación"/>
    <s v="x"/>
    <m/>
    <s v="Todo el personal"/>
    <x v="1"/>
    <s v="Público. Orden público."/>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
    <s v="N/A"/>
    <n v="2"/>
    <s v="Medio"/>
    <n v="2"/>
    <s v="Ocasional"/>
    <n v="4"/>
    <s v="Bajo"/>
    <n v="25"/>
    <s v="Grave"/>
    <n v="100"/>
    <s v="III"/>
    <x v="1"/>
    <s v="Todos los trabajadores"/>
    <s v="Heridas, golpes, muerte, fatiga, estrés, disminución de la destreza y precisión. Estados de ansiedad y/o depresión y trastornos del aparato digestivo."/>
    <s v="SI "/>
    <m/>
    <s v="x"/>
    <s v="x"/>
    <s v="x"/>
    <s v="x"/>
    <m/>
    <m/>
    <m/>
    <m/>
    <m/>
    <m/>
    <x v="0"/>
    <m/>
    <s v="Bajo"/>
    <m/>
    <b v="0"/>
    <n v="0"/>
    <s v="Bajo"/>
    <m/>
    <b v="0"/>
    <n v="0"/>
    <s v="IV"/>
    <x v="0"/>
  </r>
  <r>
    <x v="0"/>
    <x v="0"/>
    <s v="Todos los procesos"/>
    <s v="Actividades administrativas dentro de las instalaciones de la Corporación"/>
    <s v="x"/>
    <m/>
    <s v="Todo el personal"/>
    <x v="2"/>
    <s v="Tormentas, vientos huracanados, inundaciones"/>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efectuado con la Cruz Roja._x000a_Plan de emergencia"/>
    <s v="N/A"/>
    <n v="0"/>
    <s v="Bajo"/>
    <n v="1"/>
    <s v="Esporadica"/>
    <n v="0"/>
    <s v="Bajo"/>
    <n v="25"/>
    <s v="Grave"/>
    <n v="0"/>
    <s v="IV"/>
    <x v="0"/>
    <s v="Todos los trabajadores"/>
    <s v="Fatiga, estrés, resfriados, golpes, traumas."/>
    <s v="SI "/>
    <m/>
    <s v="x"/>
    <s v="x"/>
    <s v="x"/>
    <s v="x"/>
    <m/>
    <m/>
    <m/>
    <m/>
    <m/>
    <m/>
    <x v="0"/>
    <m/>
    <s v="Bajo"/>
    <m/>
    <b v="0"/>
    <n v="0"/>
    <s v="Bajo"/>
    <m/>
    <b v="0"/>
    <n v="0"/>
    <s v="IV"/>
    <x v="0"/>
  </r>
  <r>
    <x v="0"/>
    <x v="0"/>
    <s v="Todos los procesos"/>
    <s v="Actividades administrativas dentro de las instalaciones de la Corporación"/>
    <s v="x"/>
    <m/>
    <s v="Todo el personal"/>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s v="x"/>
    <s v="x"/>
    <m/>
    <m/>
    <m/>
    <m/>
    <m/>
    <m/>
    <x v="0"/>
    <m/>
    <s v="Bajo"/>
    <m/>
    <b v="0"/>
    <n v="0"/>
    <s v="Bajo"/>
    <m/>
    <b v="0"/>
    <n v="0"/>
    <s v="IV"/>
    <x v="0"/>
  </r>
  <r>
    <x v="0"/>
    <x v="0"/>
    <s v="Todos los procesos"/>
    <s v="Actividades administrativas dentro de las instalaciones de la Corporación"/>
    <s v="x"/>
    <m/>
    <s v="Todo el personal"/>
    <x v="3"/>
    <s v="Posturas prolongadas"/>
    <s v="Posturas prolongadas de pie, sentado, etc. Actividades administrativas"/>
    <s v="Desordenes de trauma acumulativo, lesiones del sistema músculo esquelético, Tendinitis, síndrome del túnel carpiano (STC)"/>
    <s v="N/A"/>
    <s v="N/A"/>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 v="N/A"/>
    <n v="6"/>
    <s v="Alto"/>
    <n v="4"/>
    <s v="Continua"/>
    <n v="24"/>
    <s v="Medio Alto"/>
    <n v="10"/>
    <s v="Leve"/>
    <n v="240"/>
    <s v="II"/>
    <x v="2"/>
    <s v="Todos los trabajadores"/>
    <s v="Desordenes de trauma acumulativo, lesiones del sistema músculo esquelético, Tendinitis, síndrome del túnel carpiano (STC)"/>
    <s v="SI "/>
    <m/>
    <s v="x"/>
    <s v="x"/>
    <s v="x"/>
    <m/>
    <s v="Distribucion de espacios, reposicion de  y mantenimiento  de sillas. Implementacion de intrevenciones para el control de fectacion y sintomatologia. Contratacion de personal competente, pausas activas"/>
    <m/>
    <m/>
    <s v="x"/>
    <m/>
    <m/>
    <x v="1"/>
    <n v="2"/>
    <s v="Medio"/>
    <n v="4"/>
    <s v="Continua"/>
    <n v="8"/>
    <s v="Medio"/>
    <n v="10"/>
    <s v="Leve"/>
    <n v="80"/>
    <s v="III"/>
    <x v="1"/>
  </r>
  <r>
    <x v="0"/>
    <x v="0"/>
    <s v="Todos los procesos"/>
    <s v="Actividades administrativas dentro de las instalaciones de la Corporación"/>
    <s v="x"/>
    <m/>
    <s v="Todo el personal"/>
    <x v="4"/>
    <s v="Condiciones de la tarea (carga mental, contenido de la tarea, demandas emocionales). Comunicación, tecnología, organización del trabajo, demandas cualitativas y cuantitativas de la labor."/>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s v="Todos los trabajadores"/>
    <s v="Fatiga, estrés, disminución de la destreza y precisión. Estados de ansiedad y/o depresión y trastornos del aparato digestivo."/>
    <s v="SI "/>
    <m/>
    <s v="x"/>
    <s v="x"/>
    <s v="x"/>
    <m/>
    <s v="Se efectuan activiaddes jormadas de salud enficadas al riesgo, en cajacopi, aplicación de bateria. Jornadas de capacitacion e intervencion del riesgo, contratacion de personal para inervencion, enfermera, pisocologa, capacitaciones con el ICONTEC"/>
    <m/>
    <m/>
    <m/>
    <s v="x"/>
    <m/>
    <x v="1"/>
    <n v="0"/>
    <s v="Bajo"/>
    <n v="3"/>
    <s v="Frecuente"/>
    <n v="0"/>
    <s v="Bajo"/>
    <n v="25"/>
    <s v="Grave"/>
    <n v="0"/>
    <s v="IV"/>
    <x v="0"/>
  </r>
  <r>
    <x v="0"/>
    <x v="0"/>
    <s v="Todos los procesos"/>
    <s v="Actividades administrativas dentro de las instalaciones de la Corporación"/>
    <s v="x"/>
    <m/>
    <s v="Todo el personal"/>
    <x v="5"/>
    <s v="Iluminación deficiente o en exceso."/>
    <s v="Exposición a fuentes inadecuadas de iluminación"/>
    <s v="Fatiga visual, cefalea, disminución de la destreza y precisión, afectaciones a la vista, deslumbramiento, caídas a nivel, golpes."/>
    <s v="N/A"/>
    <s v="N/A"/>
    <s v="Cronograma de mantenimiento de recursos físicos. Reposicion y limpieza de luminarias"/>
    <s v="Efectuar mediciones higiénicas para verificar los niveles de iluminación de las áreas de trabajo."/>
    <s v="N/A"/>
    <n v="0"/>
    <s v="Bajo"/>
    <n v="2"/>
    <s v="Ocasional"/>
    <n v="0"/>
    <s v="Bajo"/>
    <n v="10"/>
    <s v="Leve"/>
    <n v="0"/>
    <s v="IV"/>
    <x v="0"/>
    <s v="Todos los trabajadores"/>
    <s v="Fatiga visual, cefalea, disminución de la destreza y precisión, afectaciones a la vista, deslumbramiento, caídas a nivel, golpes."/>
    <s v="SI "/>
    <m/>
    <s v="x"/>
    <s v="x"/>
    <s v="x"/>
    <m/>
    <m/>
    <m/>
    <m/>
    <m/>
    <m/>
    <m/>
    <x v="0"/>
    <m/>
    <s v="Bajo"/>
    <m/>
    <b v="0"/>
    <n v="0"/>
    <s v="Bajo"/>
    <m/>
    <b v="0"/>
    <n v="0"/>
    <s v="IV"/>
    <x v="0"/>
  </r>
  <r>
    <x v="0"/>
    <x v="0"/>
    <s v="Todos los procesos"/>
    <s v="Actividades administrativas dentro de las instalaciones de la Corporación"/>
    <s v="x"/>
    <m/>
    <s v="Todo el personal"/>
    <x v="5"/>
    <s v="Ruido."/>
    <s v="Ruido continuo ambiente de trabajo. (confort ). (Oficina administrativa segundo piso)"/>
    <s v="Desconcentracion, Fatiga, estrés"/>
    <m/>
    <m/>
    <m/>
    <s v="Mantenimiento de equipos de oficina"/>
    <m/>
    <n v="6"/>
    <s v="Alto"/>
    <n v="4"/>
    <s v="Continua"/>
    <n v="24"/>
    <s v="Medio Alto"/>
    <n v="10"/>
    <s v="Leve"/>
    <n v="240"/>
    <s v="II"/>
    <x v="2"/>
    <s v="Todos los trabajadores"/>
    <s v="Fatiga, estrés"/>
    <s v="SI "/>
    <m/>
    <s v="x"/>
    <s v="x"/>
    <s v="x"/>
    <m/>
    <s v="Reposicion de manejadoras de aires acondicionados centrales de las oficinas, por equipos nuevos. Estos equipos generan ruido que afecta el confort del area de trabajo"/>
    <m/>
    <m/>
    <s v="x"/>
    <m/>
    <m/>
    <x v="1"/>
    <n v="0"/>
    <s v="Bajo"/>
    <n v="4"/>
    <s v="Continua"/>
    <n v="0"/>
    <s v="Bajo"/>
    <n v="10"/>
    <s v="Leve"/>
    <n v="0"/>
    <s v="IV"/>
    <x v="0"/>
  </r>
  <r>
    <x v="0"/>
    <x v="0"/>
    <s v="Todos los procesos"/>
    <s v="Actividades administrativas dentro de las instalaciones de la Corporación"/>
    <s v="x"/>
    <m/>
    <s v="Todo el personal"/>
    <x v="5"/>
    <s v="Disconfort térmico por calor"/>
    <s v="Exposición a condiciones termohigrométricas (Temperatura ambiental, Humedad relativa y Velocidad del aire). Generado por situaciones naturales  del ambiente de trabajo externo"/>
    <s v="Fatiga, estrés"/>
    <m/>
    <m/>
    <m/>
    <s v="Termostatos en aires acondicionados, control de los niveles de temperatura. programa de mantenimineto de aires acondicionados."/>
    <m/>
    <n v="2"/>
    <s v="Medio"/>
    <n v="4"/>
    <s v="Continua"/>
    <n v="8"/>
    <s v="Medio"/>
    <n v="10"/>
    <s v="Leve"/>
    <n v="80"/>
    <s v="III"/>
    <x v="1"/>
    <s v="Todos los trabajadores"/>
    <s v="Fatiga, estrés"/>
    <s v="SI "/>
    <m/>
    <s v="x"/>
    <s v="x"/>
    <s v="x"/>
    <m/>
    <s v="Reposicion de manejadoras de aires acondicionados centrales de las oficinas, por equipos nuevos. Actualmente se cuenta con equipos obsoletos que no compensan la carga termica"/>
    <m/>
    <m/>
    <s v="x"/>
    <m/>
    <m/>
    <x v="1"/>
    <n v="0"/>
    <s v="Bajo"/>
    <n v="4"/>
    <s v="Continua"/>
    <n v="0"/>
    <s v="Bajo"/>
    <n v="10"/>
    <s v="Leve"/>
    <n v="0"/>
    <s v="IV"/>
    <x v="0"/>
  </r>
  <r>
    <x v="0"/>
    <x v="0"/>
    <s v="Todos los procesos"/>
    <s v="Actividades administrativas dentro de las instalaciones de la Corporación"/>
    <s v="x"/>
    <m/>
    <s v="Todo el personal"/>
    <x v="1"/>
    <s v="Locativo"/>
    <s v="Circulación por las diferentes áreas de las instalaciones de la Corporación_x000a_Uso de escaleras (escaleras de caracol, rectas)"/>
    <s v="Caídas al mismo nivel, caídas a diferente nivel, contusiones, golpes, fracturas"/>
    <s v="N/A"/>
    <s v="N/A"/>
    <s v="Cronograma de mantenimiento de recursos físicos. Mantenimientos de casa 1 y 2"/>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s v="N/A"/>
    <n v="0"/>
    <s v="Bajo"/>
    <n v="2"/>
    <s v="Ocasional"/>
    <n v="0"/>
    <s v="Bajo"/>
    <n v="60"/>
    <s v="Muy Grave"/>
    <n v="0"/>
    <s v="IV"/>
    <x v="0"/>
    <s v="Todos los trabajadores"/>
    <s v="Caídas al mismo nivel, caídas a diferente nivel, contusiones, golpes, fracturas"/>
    <s v="SI "/>
    <m/>
    <s v="x"/>
    <s v="x"/>
    <s v="x"/>
    <s v="x"/>
    <m/>
    <m/>
    <m/>
    <m/>
    <m/>
    <m/>
    <x v="0"/>
    <m/>
    <s v="Bajo"/>
    <m/>
    <b v="0"/>
    <n v="0"/>
    <s v="Bajo"/>
    <m/>
    <b v="0"/>
    <n v="0"/>
    <s v="IV"/>
    <x v="0"/>
  </r>
  <r>
    <x v="0"/>
    <x v="0"/>
    <s v="Todos los procesos"/>
    <s v="Actividades administrativas dentro de las instalaciones de la Corporación"/>
    <s v="x"/>
    <m/>
    <s v="Todo el personal"/>
    <x v="1"/>
    <s v="Locativo"/>
    <s v="Condiciones y conductas inadecuadas en el sitio de trabajo. Uso de elementos de trabajo, instalaciones, infreastructura y muebeles, sillas, escritorios (Incluyendo sitio de trabajo para trabajo remoto). Uso de muebles para las actividades de oficina, uso inadecuado de muebles, enseres y equipos de la oficina"/>
    <s v="lesiones del sistema músculo esquelético, golpes, caídas a nivel, contusiones"/>
    <s v="N/A"/>
    <s v="N/A"/>
    <s v="Puestos de trabajos diseñados bajo criterios ergonómicos._x000a_"/>
    <s v="Programa de mantenimiento y reposición de sillas y enseres del área de trabajo, vida útil de los elementos., _x000a_Capacitación Pausas Activas, Higiene postural, prevención de lesiones, entre otros. Uso adecuado de las sillas, normas de seguridad"/>
    <m/>
    <n v="0"/>
    <s v="Bajo"/>
    <n v="2"/>
    <s v="Ocasional"/>
    <n v="0"/>
    <s v="Bajo"/>
    <n v="10"/>
    <s v="Leve"/>
    <n v="0"/>
    <s v="IV"/>
    <x v="0"/>
    <s v="Todos los trabajadores"/>
    <s v="lesiones del sistema músculo esquelético, golpes, caídas a nivel, contusiones"/>
    <s v="SI "/>
    <m/>
    <s v="x"/>
    <s v="x"/>
    <s v="x"/>
    <s v="x"/>
    <m/>
    <m/>
    <m/>
    <m/>
    <m/>
    <m/>
    <x v="0"/>
    <m/>
    <s v="Bajo"/>
    <m/>
    <b v="0"/>
    <n v="0"/>
    <s v="Bajo"/>
    <m/>
    <b v="0"/>
    <n v="0"/>
    <s v="IV"/>
    <x v="0"/>
  </r>
  <r>
    <x v="0"/>
    <x v="0"/>
    <s v="Todos los procesos"/>
    <s v="Actividades administrativas dentro de las instalaciones de la Corporación"/>
    <s v="x"/>
    <m/>
    <s v="Todo el personal"/>
    <x v="1"/>
    <s v="Locativo"/>
    <s v="Condiciones de  condiciones de orden y aseo"/>
    <s v="Caídas al mismo nivel, caídas a diferente nivel, contusiones, golpes, fracturas"/>
    <s v="N/A"/>
    <s v="N/A"/>
    <s v="N/A"/>
    <s v="Mantenimiento de las condiciones de orden y aseo en los puestos de trabajo. Capacitacion en uso adecuado de los puestos de trabajo "/>
    <s v="N/A"/>
    <n v="2"/>
    <s v="Medio"/>
    <n v="2"/>
    <s v="Ocasional"/>
    <n v="4"/>
    <s v="Bajo"/>
    <n v="25"/>
    <s v="Grave"/>
    <n v="100"/>
    <s v="III"/>
    <x v="1"/>
    <s v="Todos los trabajadores"/>
    <s v="Caídas al mismo nivel, caídas a diferente nivel, contusiones, golpes, fracturas"/>
    <s v="SI "/>
    <m/>
    <s v="x"/>
    <s v="x"/>
    <s v="x"/>
    <s v="x"/>
    <s v="Se efectua mejora en la dsitribucion de los puestos de trabajo en las oficinas de la subdireccion ambiental. Mejora en la distribucion del personal, escritorios superficies de trabajo y organización del area, se limita el almacenamiento temporal de cajas de archivos en uso, traslado de archivo de uso poco frecuente  al archivo de la casa 2. "/>
    <m/>
    <m/>
    <s v="x"/>
    <s v="x"/>
    <m/>
    <x v="1"/>
    <n v="0"/>
    <s v="Bajo"/>
    <n v="4"/>
    <s v="Continua"/>
    <n v="0"/>
    <s v="Bajo"/>
    <n v="25"/>
    <s v="Grave"/>
    <n v="0"/>
    <s v="IV"/>
    <x v="0"/>
  </r>
  <r>
    <x v="0"/>
    <x v="0"/>
    <s v="Todos los procesos"/>
    <s v="Actividades administrativas dentro de las instalaciones de la Corporación"/>
    <s v="x"/>
    <m/>
    <s v="Todo el personal"/>
    <x v="1"/>
    <s v="Locativo"/>
    <s v="Deterioro de estructuras locativas, grietas en paredes de casas, filtración de aguas lluvias, presencia de humedad."/>
    <s v="Colapso de estructuras, golpes, poli traumas."/>
    <s v="N/A"/>
    <s v="N/A"/>
    <s v="N/A"/>
    <s v="Cronograma de mantenimiento de recursos físicos. Mantenimientos de casa 1 y 2"/>
    <s v="N/A"/>
    <n v="2"/>
    <s v="Medio"/>
    <n v="2"/>
    <s v="Ocasional"/>
    <n v="4"/>
    <s v="Bajo"/>
    <n v="60"/>
    <s v="Muy Grave"/>
    <n v="240"/>
    <s v="II"/>
    <x v="2"/>
    <s v="Todos los trabajadores"/>
    <s v="Colapso de estructuras, golpes, poli traumas."/>
    <s v="SI "/>
    <m/>
    <s v="x"/>
    <s v="x"/>
    <s v="x"/>
    <s v="x"/>
    <s v="Se efectua mentenimiento preventivo de las instalaciones en general de toda la corporacion, Casa 1 y 2, mantenimiento de techos filtraciones y canales.Impermeabilizacion, controles de Humedad"/>
    <m/>
    <m/>
    <s v="x"/>
    <m/>
    <m/>
    <x v="2"/>
    <m/>
    <s v="Bajo"/>
    <m/>
    <b v="0"/>
    <n v="0"/>
    <s v="Bajo"/>
    <m/>
    <b v="0"/>
    <n v="0"/>
    <m/>
    <x v="2"/>
  </r>
  <r>
    <x v="0"/>
    <x v="0"/>
    <s v="Todos los procesos"/>
    <s v="Actividades administrativas dentro de las instalaciones de la Corporación"/>
    <s v="x"/>
    <m/>
    <s v="Todo el personal"/>
    <x v="3"/>
    <s v="Movimientos repetitivos"/>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s v="N/A"/>
    <n v="6"/>
    <s v="Alto"/>
    <n v="3"/>
    <s v="Frecuente"/>
    <n v="18"/>
    <s v="Alto"/>
    <n v="10"/>
    <s v="Leve"/>
    <n v="180"/>
    <s v="II"/>
    <x v="2"/>
    <s v="Todos los trabajadores"/>
    <s v="Desordenes de trauma acumulativo, lesiones del sistema músculo esquelético, Tendinitis, síndrome del túnel carpiano (STC)"/>
    <s v="SI "/>
    <m/>
    <s v="x"/>
    <s v="x"/>
    <s v="x"/>
    <m/>
    <s v="Distribucion de espacios, reposicion de  y mantenimiento  de sillas. Implementacion de intrevenciones para el control de fectacion y sintomatologia. Contratacion de personal competente, pausas activas"/>
    <m/>
    <m/>
    <s v="x"/>
    <s v="x"/>
    <m/>
    <x v="1"/>
    <n v="2"/>
    <s v="Medio"/>
    <n v="4"/>
    <s v="Continua"/>
    <n v="8"/>
    <s v="Medio"/>
    <n v="10"/>
    <s v="Leve"/>
    <n v="80"/>
    <s v="III"/>
    <x v="1"/>
  </r>
  <r>
    <x v="0"/>
    <x v="0"/>
    <s v="Todos los procesos"/>
    <s v="Actividades administrativas dentro de las instalaciones de la Corporación"/>
    <s v="x"/>
    <m/>
    <s v="Todo el personal"/>
    <x v="1"/>
    <s v="Mecánico"/>
    <s v="Uso de herramientas de oficina (grapadora, cosedora, tijeras, exactos, ganchos, entre otros)"/>
    <s v="Golpes, traumas, laceraciones, punciones"/>
    <s v="N/A"/>
    <s v="N/A"/>
    <s v="N/A"/>
    <s v="Actividades de mantenimiento por parte de recursos físicos (Reparación, reemplazo de herramientas de oficina)."/>
    <s v="N/A"/>
    <n v="0"/>
    <s v="Bajo"/>
    <n v="3"/>
    <s v="Frecuente"/>
    <n v="0"/>
    <s v="Bajo"/>
    <n v="10"/>
    <s v="Leve"/>
    <n v="0"/>
    <s v="IV"/>
    <x v="0"/>
    <s v="Todos los trabajadores"/>
    <s v="Golpes, traumas, laceraciones, punciones"/>
    <s v="SI "/>
    <m/>
    <s v="x"/>
    <s v="x"/>
    <s v="x"/>
    <s v="x"/>
    <m/>
    <m/>
    <m/>
    <m/>
    <m/>
    <m/>
    <x v="0"/>
    <m/>
    <s v="Bajo"/>
    <m/>
    <b v="0"/>
    <n v="0"/>
    <s v="Bajo"/>
    <m/>
    <b v="0"/>
    <n v="0"/>
    <s v="IV"/>
    <x v="0"/>
  </r>
  <r>
    <x v="0"/>
    <x v="0"/>
    <s v="Todos los procesos"/>
    <s v="Actividades administrativas dentro de las instalaciones de la Corporación"/>
    <s v="x"/>
    <m/>
    <s v="Todo el personal"/>
    <x v="1"/>
    <s v="Mecánico"/>
    <s v="Manipulación de materiales filosos. Caída de objetos, objetos que se deslizan o ruedan."/>
    <s v="Golpes, traumas, laceraciones, punciones"/>
    <s v="N/A"/>
    <s v="N/A"/>
    <s v="N/A"/>
    <s v="Actividades de transporte de carga efectuado por personal masculino. Verificación del entorno. Aseo en el área del patio y punto de acopio de materiales."/>
    <s v="N/A"/>
    <n v="0"/>
    <s v="Bajo"/>
    <n v="1"/>
    <s v="Esporadica"/>
    <n v="0"/>
    <s v="Bajo"/>
    <n v="10"/>
    <s v="Leve"/>
    <n v="0"/>
    <s v="IV"/>
    <x v="0"/>
    <s v="Todos los trabajadores"/>
    <s v="Golpes, traumas, laceraciones, punciones"/>
    <s v="SI "/>
    <m/>
    <s v="x"/>
    <s v="x"/>
    <s v="x"/>
    <s v="x"/>
    <m/>
    <m/>
    <m/>
    <m/>
    <m/>
    <m/>
    <x v="0"/>
    <m/>
    <s v="Bajo"/>
    <m/>
    <b v="0"/>
    <n v="0"/>
    <s v="Bajo"/>
    <m/>
    <b v="0"/>
    <n v="0"/>
    <s v="IV"/>
    <x v="0"/>
  </r>
  <r>
    <x v="0"/>
    <x v="0"/>
    <s v="Todos los procesos"/>
    <s v="Actividades administrativas dentro de las instalaciones de la Corporación"/>
    <s v="x"/>
    <m/>
    <s v="Todo el personal"/>
    <x v="1"/>
    <s v="electricico. "/>
    <s v="Exposición a electricidad estática por manipulación de equipos eléctricos conexion y desconexion de equip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N/A"/>
    <n v="0"/>
    <s v="Bajo"/>
    <n v="2"/>
    <s v="Ocasional"/>
    <n v="0"/>
    <s v="Bajo"/>
    <n v="60"/>
    <s v="Muy Grave"/>
    <n v="0"/>
    <s v="IV"/>
    <x v="0"/>
    <s v="Todos los trabajadores"/>
    <s v="Descargas eléctricas, dolor de cabeza, quemaduras, shock, golpes, heridas, contusiones."/>
    <s v="SI "/>
    <m/>
    <s v="x"/>
    <s v="x"/>
    <s v="x"/>
    <s v="x"/>
    <m/>
    <m/>
    <m/>
    <m/>
    <m/>
    <m/>
    <x v="0"/>
    <m/>
    <s v="Bajo"/>
    <m/>
    <b v="0"/>
    <n v="0"/>
    <s v="Bajo"/>
    <m/>
    <b v="0"/>
    <n v="0"/>
    <s v="IV"/>
    <x v="0"/>
  </r>
  <r>
    <x v="0"/>
    <x v="0"/>
    <s v="Todos los procesos"/>
    <s v="Actividades administrativas dentro de las instalaciones de la Corporación"/>
    <s v="x"/>
    <m/>
    <s v="Todo el personal"/>
    <x v="1"/>
    <s v="electricico. "/>
    <s v="Exposición a electricidad estática por manipulación de equipos eléctricos conexion y desconexion de equipos (PC, impresora, cargadores, monitor, proyector, entre otros)"/>
    <s v="Descargas eléctricas, dolor de cabeza, quemaduras, shock, golpes, heridas, contusiones."/>
    <s v="N/A"/>
    <s v="N/A"/>
    <s v="Verificar la ubicación de los CPU, reguladores de voltaje._x000a_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N/A"/>
    <n v="0"/>
    <s v="Bajo"/>
    <n v="2"/>
    <s v="Ocasional"/>
    <n v="0"/>
    <s v="Bajo"/>
    <n v="60"/>
    <s v="Muy Grave"/>
    <n v="0"/>
    <s v="IV"/>
    <x v="0"/>
    <s v="Todos los trabajadores"/>
    <s v="Descargas eléctricas, dolor de cabeza, quemaduras, shock, golpes, heridas, contusiones."/>
    <s v="SI "/>
    <m/>
    <s v="x"/>
    <s v="x"/>
    <s v="x"/>
    <s v="x"/>
    <m/>
    <m/>
    <m/>
    <m/>
    <m/>
    <m/>
    <x v="0"/>
    <m/>
    <s v="Bajo"/>
    <m/>
    <b v="0"/>
    <n v="0"/>
    <s v="Bajo"/>
    <m/>
    <b v="0"/>
    <n v="0"/>
    <s v="IV"/>
    <x v="0"/>
  </r>
  <r>
    <x v="0"/>
    <x v="0"/>
    <s v="Todos los procesos"/>
    <s v="Actividades administrativas dentro de las instalaciones de la Corporación"/>
    <s v="x"/>
    <m/>
    <s v="Todo el personal"/>
    <x v="0"/>
    <s v="Macroorganismos (Mordeduras, golpes, pisadas de animales, picadas etc.) "/>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n v="0"/>
    <s v="Bajo"/>
    <n v="2"/>
    <s v="Ocasional"/>
    <n v="0"/>
    <s v="Bajo"/>
    <n v="10"/>
    <s v="Leve"/>
    <n v="0"/>
    <s v="IV"/>
    <x v="0"/>
    <s v="Todos los trabajadores"/>
    <s v="Golpes, traumas, heridas, infecciones, intoxicación, Mordeduras, picaduras, punciones, reacciones alérgicas, muerte"/>
    <s v="SI "/>
    <m/>
    <s v="x"/>
    <s v="x"/>
    <s v="x"/>
    <s v="x"/>
    <s v="Se efectua mentenimiento preventivo de las instalaciones en general de toda la corporacion, Casa 1 y 2, mantenimiento de techos filtraciones y canales.Impermeabilizacion, controles de Humedad"/>
    <m/>
    <m/>
    <s v="x"/>
    <m/>
    <m/>
    <x v="0"/>
    <m/>
    <s v="Bajo"/>
    <m/>
    <b v="0"/>
    <n v="0"/>
    <s v="Bajo"/>
    <m/>
    <b v="0"/>
    <n v="0"/>
    <s v="IV"/>
    <x v="0"/>
  </r>
  <r>
    <x v="0"/>
    <x v="0"/>
    <s v="Todos los procesos"/>
    <s v="Actividades administrativas dentro de las instalaciones de la Corporación"/>
    <s v="x"/>
    <m/>
    <s v="Todo el personal"/>
    <x v="1"/>
    <s v="Mecánico"/>
    <s v="Atrapamiento. Almacenamiento de documentación en estantería"/>
    <s v="Caída de estantería, golpes, atrapamientos, contusiones."/>
    <s v="N/A"/>
    <s v="N/A"/>
    <s v="Procedimientos de gestión documental (digitalización) que permiten la eliminación de documentos._x000a_Control de la humedad, producto de las filtraciones _x000a_Cronograma de mantenimiento de recursos físicos"/>
    <s v="Mantenimiento de las condiciones de orden y aseo en los puestos de trabajo_x000a_Jornadas de orden y aseo."/>
    <s v="N/A"/>
    <n v="0"/>
    <s v="Bajo"/>
    <n v="2"/>
    <s v="Ocasional"/>
    <n v="0"/>
    <s v="Bajo"/>
    <n v="60"/>
    <s v="Muy Grave"/>
    <n v="0"/>
    <s v="IV"/>
    <x v="0"/>
    <s v="Todos los trabajadores"/>
    <s v="Caída de estantería, golpes, atrapamientos, contusiones."/>
    <s v="SI "/>
    <m/>
    <s v="x"/>
    <s v="x"/>
    <s v="x"/>
    <m/>
    <m/>
    <m/>
    <m/>
    <m/>
    <m/>
    <m/>
    <x v="0"/>
    <m/>
    <s v="Bajo"/>
    <m/>
    <b v="0"/>
    <n v="0"/>
    <s v="Bajo"/>
    <m/>
    <b v="0"/>
    <n v="0"/>
    <s v="IV"/>
    <x v="0"/>
  </r>
  <r>
    <x v="0"/>
    <x v="0"/>
    <s v="Todos los procesos"/>
    <s v="Actividades administrativas dentro de las instalaciones de la Corporación"/>
    <s v="x"/>
    <m/>
    <s v="Todo el personal"/>
    <x v="0"/>
    <s v="Microorganismos Hongos, polvo, ácaros."/>
    <s v="Presencia de polvo y hongos en almacenamiento de equipos y documentación. Archivos."/>
    <s v="Alergias, dermatitis."/>
    <s v="N/A"/>
    <s v="N/A"/>
    <s v="Digitalización de documentación de archivo. (Disminuye la presencia de documentación física y se libera espacio). _x000a_Control de la humedad, producto de las filtraciones_x000a_Cronograma de mantenimiento de recursos físicos"/>
    <s v="Procedimientos del proceso Gestión documental y archivo._x000a_Programa de manejo del riesgo biológico._x000a_Procedimiento de Baja de Bienes gestionado por el proceso Gestión de la infraestructura"/>
    <s v="uso de guantes"/>
    <n v="2"/>
    <s v="Medio"/>
    <n v="2"/>
    <s v="Ocasional"/>
    <n v="4"/>
    <s v="Bajo"/>
    <n v="60"/>
    <s v="Muy Grave"/>
    <n v="240"/>
    <s v="II"/>
    <x v="2"/>
    <s v="Todos los trabajadores"/>
    <s v="Alergias, dermatitis."/>
    <s v="SI "/>
    <m/>
    <s v="x"/>
    <s v="x"/>
    <s v="x"/>
    <m/>
    <s v="Se efectua mentenimiento preventivo de las instalaciones en general de toda la corporacion, Casa 1 y 2, mantenimiento de techos filtraciones y canales.Impermeabilizacion, controles de Humedad Control de Humedades, redistribucion de elementos de archivo en  Planeacion y juridica."/>
    <m/>
    <m/>
    <s v="x"/>
    <m/>
    <m/>
    <x v="2"/>
    <m/>
    <s v="Bajo"/>
    <n v="2"/>
    <s v="Ocasional"/>
    <n v="0"/>
    <s v="Bajo"/>
    <n v="60"/>
    <s v="Muy Grave"/>
    <n v="0"/>
    <m/>
    <x v="2"/>
  </r>
  <r>
    <x v="0"/>
    <x v="0"/>
    <s v="Secretaría general"/>
    <s v="Actividades de aseo y servicios generales"/>
    <s v="x"/>
    <m/>
    <s v="Contratista de servicios generales"/>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6"/>
    <s v="Incendios, quemaduras, intoxicación, afectaciones respiratorias, dermatitis, alergias."/>
    <s v="SI "/>
    <m/>
    <m/>
    <s v="x"/>
    <m/>
    <m/>
    <m/>
    <m/>
    <m/>
    <m/>
    <m/>
    <m/>
    <x v="0"/>
    <m/>
    <s v="Bajo"/>
    <m/>
    <b v="0"/>
    <n v="0"/>
    <s v="Bajo"/>
    <m/>
    <b v="0"/>
    <n v="0"/>
    <s v="IV"/>
    <x v="0"/>
  </r>
  <r>
    <x v="0"/>
    <x v="0"/>
    <s v="Secretaría general"/>
    <s v="Actividades de aseo y servicios generales"/>
    <s v="x"/>
    <m/>
    <s v="Contratista de servicios generales"/>
    <x v="0"/>
    <s v="Fluidos, hongos, secreciones"/>
    <s v="Manipulación o exposición a residuos sólidos, recoleccion de basuras baños, vertimientos, aguas estancadas, fangos, fluidos, secreciones, partes en descomposición."/>
    <s v="infección,  mordeduras, picaduras"/>
    <s v="N/A"/>
    <s v="N/A"/>
    <s v="N/A"/>
    <s v="Programa de manejo del riesgo biológico."/>
    <s v="Suministro de gafas de seguridad, mascarilla, guantes, calzado de seguridad. "/>
    <n v="0"/>
    <s v="Bajo"/>
    <n v="2"/>
    <s v="Ocasional"/>
    <n v="0"/>
    <s v="Bajo"/>
    <n v="60"/>
    <s v="Muy Grave"/>
    <n v="0"/>
    <s v="IV"/>
    <x v="0"/>
    <n v="6"/>
    <s v="infección,  mordeduras, picaduras"/>
    <s v="SI "/>
    <m/>
    <m/>
    <s v="x"/>
    <m/>
    <m/>
    <m/>
    <m/>
    <m/>
    <m/>
    <m/>
    <m/>
    <x v="0"/>
    <m/>
    <s v="Bajo"/>
    <m/>
    <b v="0"/>
    <n v="0"/>
    <s v="Bajo"/>
    <m/>
    <b v="0"/>
    <n v="0"/>
    <s v="IV"/>
    <x v="0"/>
  </r>
  <r>
    <x v="0"/>
    <x v="0"/>
    <s v="Secretaría general"/>
    <s v="Actividades de aseo y servicios generales"/>
    <s v="x"/>
    <m/>
    <s v="Contratista de servicios de jardinería"/>
    <x v="3"/>
    <s v="Carga dinámica por esfuerzos"/>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6"/>
    <s v="Desordenes de trauma acumulativo, lesiones del sistema músculo esquelético."/>
    <s v="SI "/>
    <m/>
    <m/>
    <s v="x"/>
    <m/>
    <m/>
    <m/>
    <m/>
    <m/>
    <m/>
    <m/>
    <m/>
    <x v="0"/>
    <m/>
    <s v="Bajo"/>
    <m/>
    <b v="0"/>
    <n v="0"/>
    <s v="Bajo"/>
    <m/>
    <b v="0"/>
    <n v="0"/>
    <s v="IV"/>
    <x v="0"/>
  </r>
  <r>
    <x v="0"/>
    <x v="0"/>
    <s v="Secretaría general"/>
    <s v="Actividades de aseo y servicios generales"/>
    <s v="x"/>
    <m/>
    <s v="Contratista de servicios generales"/>
    <x v="3"/>
    <s v="Movimientos repetitivos"/>
    <s v="Movimientos repetitivos barrer, trapear"/>
    <s v="Desordenes de trauma acumulativo, lesiones del sistema músculo esquelético, Tendinitis, síndrome del túnel carpiano (STC)"/>
    <s v="N/A"/>
    <s v="N/A"/>
    <s v="Uso de traperos livianos, carro con ruedas para transportar elementos de limpieza, y escurrir trapero."/>
    <s v="Programa para el manejo del riesgo musco esquelético"/>
    <m/>
    <n v="0"/>
    <s v="Bajo"/>
    <n v="3"/>
    <s v="Frecuente"/>
    <n v="0"/>
    <s v="Bajo"/>
    <n v="10"/>
    <s v="Leve"/>
    <n v="0"/>
    <s v="IV"/>
    <x v="0"/>
    <n v="6"/>
    <s v="Desordenes de trauma acumulativo, lesiones del sistema músculo esquelético, Tendinitis, síndrome del túnel carpiano (STC)"/>
    <s v="SI "/>
    <m/>
    <m/>
    <s v="x"/>
    <m/>
    <m/>
    <m/>
    <m/>
    <m/>
    <m/>
    <m/>
    <m/>
    <x v="0"/>
    <m/>
    <s v="Bajo"/>
    <m/>
    <b v="0"/>
    <n v="0"/>
    <s v="Bajo"/>
    <m/>
    <b v="0"/>
    <n v="0"/>
    <s v="IV"/>
    <x v="0"/>
  </r>
  <r>
    <x v="0"/>
    <x v="0"/>
    <s v="Secretaría general"/>
    <s v="Actividades de aseo y servicios generales"/>
    <s v="x"/>
    <m/>
    <s v="Contratista de servicios generales"/>
    <x v="1"/>
    <s v="electricico. "/>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Electrocución, afectación de órganos vitales, quemaduras, incendio y muerte"/>
    <s v="SI "/>
    <m/>
    <m/>
    <s v="x"/>
    <m/>
    <m/>
    <m/>
    <m/>
    <m/>
    <m/>
    <m/>
    <m/>
    <x v="0"/>
    <m/>
    <s v="Bajo"/>
    <m/>
    <b v="0"/>
    <n v="0"/>
    <s v="Bajo"/>
    <m/>
    <b v="0"/>
    <n v="0"/>
    <s v="IV"/>
    <x v="0"/>
  </r>
  <r>
    <x v="0"/>
    <x v="0"/>
    <s v="Secretaría general"/>
    <s v="Actividades de aseo y servicios generales"/>
    <s v="x"/>
    <m/>
    <s v="Contratista de servicios de jardinería"/>
    <x v="1"/>
    <s v="electricico. "/>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Desordenes de trauma acumulativo, lesiones del sistema músculo esquelético."/>
    <s v="SI "/>
    <m/>
    <m/>
    <s v="x"/>
    <m/>
    <m/>
    <m/>
    <m/>
    <m/>
    <m/>
    <m/>
    <m/>
    <x v="0"/>
    <m/>
    <s v="Bajo"/>
    <m/>
    <b v="0"/>
    <n v="0"/>
    <s v="Bajo"/>
    <m/>
    <b v="0"/>
    <n v="0"/>
    <s v="IV"/>
    <x v="0"/>
  </r>
  <r>
    <x v="0"/>
    <x v="0"/>
    <s v="Secretaría general"/>
    <s v="Actividades de aseo y servicios generales"/>
    <s v="x"/>
    <m/>
    <s v="Contratista de servicios de jardinería"/>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m/>
    <m/>
    <m/>
    <m/>
    <m/>
    <x v="0"/>
    <m/>
    <s v="Bajo"/>
    <m/>
    <b v="0"/>
    <n v="0"/>
    <s v="Bajo"/>
    <m/>
    <b v="0"/>
    <n v="0"/>
    <s v="IV"/>
    <x v="0"/>
  </r>
  <r>
    <x v="0"/>
    <x v="0"/>
    <s v="Secretaría general"/>
    <s v="Actividades de aseo y servicios generales"/>
    <s v="x"/>
    <m/>
    <s v="Contratista de servicios de jardinería"/>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x v="0"/>
    <m/>
    <s v="Bajo"/>
    <m/>
    <b v="0"/>
    <n v="0"/>
    <s v="Bajo"/>
    <m/>
    <b v="0"/>
    <n v="0"/>
    <s v="IV"/>
    <x v="0"/>
  </r>
  <r>
    <x v="0"/>
    <x v="0"/>
    <s v="Secretaría general"/>
    <s v="Actividades de aseo y servicios generales"/>
    <s v="x"/>
    <m/>
    <s v="Contratista de servicios generales"/>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m/>
    <m/>
    <m/>
    <m/>
    <m/>
    <x v="0"/>
    <m/>
    <s v="Bajo"/>
    <m/>
    <b v="0"/>
    <n v="0"/>
    <s v="Bajo"/>
    <m/>
    <b v="0"/>
    <n v="0"/>
    <s v="IV"/>
    <x v="0"/>
  </r>
  <r>
    <x v="0"/>
    <x v="0"/>
    <s v="Secretaría general"/>
    <s v="Actividades de aseo y servicios generales"/>
    <s v="x"/>
    <m/>
    <s v="Contratista de servicios generales"/>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x v="0"/>
    <m/>
    <s v="Bajo"/>
    <m/>
    <b v="0"/>
    <n v="0"/>
    <s v="Bajo"/>
    <m/>
    <b v="0"/>
    <n v="0"/>
    <s v="IV"/>
    <x v="0"/>
  </r>
  <r>
    <x v="0"/>
    <x v="0"/>
    <s v="Secretaría general"/>
    <s v="Actividades de aseo y servicios generales"/>
    <s v="x"/>
    <m/>
    <s v="Contratista de servicios generales"/>
    <x v="6"/>
    <s v="Líquidos, Gases y vapores"/>
    <s v="Exposición o manipulación de productos químicos de limpieza de areas. Detergentes de pisos, hipoclorito, limpia vidrios, jabon en polvo, desodorizadores, ambientadores."/>
    <s v="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
    <n v="0"/>
    <s v="Bajo"/>
    <n v="2"/>
    <s v="Ocasional"/>
    <n v="0"/>
    <s v="Bajo"/>
    <n v="25"/>
    <s v="Grave"/>
    <n v="0"/>
    <s v="IV"/>
    <x v="0"/>
    <n v="6"/>
    <s v="Incendios, quemaduras, intoxicación, afectaciones respiratorias, dermatitis, alergias."/>
    <s v="SI "/>
    <m/>
    <m/>
    <s v="x"/>
    <m/>
    <m/>
    <m/>
    <m/>
    <m/>
    <m/>
    <m/>
    <m/>
    <x v="0"/>
    <m/>
    <s v="Bajo"/>
    <m/>
    <b v="0"/>
    <n v="0"/>
    <s v="Bajo"/>
    <m/>
    <b v="0"/>
    <n v="0"/>
    <s v="IV"/>
    <x v="0"/>
  </r>
  <r>
    <x v="1"/>
    <x v="1"/>
    <s v="Gestión de la infraestructura_x000a_(Recursos Físicos)"/>
    <s v="Actividades operativas dentro de las instalaciones de la Corporación. Actividades de fumigacion"/>
    <s v="x"/>
    <m/>
    <s v="Contratistas de servicios de fumigación"/>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0"/>
    <s v="Bajo"/>
    <n v="2"/>
    <s v="Ocasional"/>
    <n v="0"/>
    <s v="Bajo"/>
    <n v="60"/>
    <s v="Muy Grave"/>
    <n v="0"/>
    <s v="IV"/>
    <x v="0"/>
    <n v="6"/>
    <s v="Incendios, quemaduras, intoxicación, afectaciones respiratorias, dermatitis, alergias."/>
    <s v="SI "/>
    <m/>
    <m/>
    <s v="x"/>
    <m/>
    <m/>
    <m/>
    <m/>
    <m/>
    <m/>
    <m/>
    <m/>
    <x v="0"/>
    <m/>
    <s v="Bajo"/>
    <m/>
    <b v="0"/>
    <n v="0"/>
    <s v="Bajo"/>
    <m/>
    <b v="0"/>
    <n v="0"/>
    <s v="IV"/>
    <x v="0"/>
  </r>
  <r>
    <x v="0"/>
    <x v="0"/>
    <s v="Todos los procesos"/>
    <s v="Actividades administrativas dentro de las instalaciones de la Corporación"/>
    <s v="x"/>
    <m/>
    <s v="Todo el personal"/>
    <x v="7"/>
    <s v="Incendio"/>
    <s v="Incendios zotano, almacenamiento de material combustible, carton papel, elementos en desuso. Almacenamiento de combustibles en archivos, instalaciones lectricas cortos circuidos"/>
    <s v="Quemaduras, intoxicación, afectaciones respiratorias"/>
    <s v="N/A"/>
    <s v="N/A"/>
    <m/>
    <s v="Brigada de emergencias, plan de emergencias, manejo de extintores, capacitacion de brigadas. Programa de mantenimiento del transformador."/>
    <m/>
    <n v="2"/>
    <s v="Medio"/>
    <n v="2"/>
    <s v="Ocasional"/>
    <n v="4"/>
    <s v="Bajo"/>
    <n v="100"/>
    <s v="Mortal o Catrastrofico"/>
    <n v="400"/>
    <s v="II"/>
    <x v="2"/>
    <s v="Todos los trabajadores"/>
    <s v="Golpes, traumas, heridas, infecciones, intoxicación, Mordeduras, picaduras, punciones, reacciones alérgicas, muerte"/>
    <s v="SI "/>
    <s v="x"/>
    <s v="x"/>
    <s v="x"/>
    <s v="x"/>
    <s v="x"/>
    <s v="Mantenimiento de la unidad de medida del transformador_x000a_Proyecto Cambio de instalaciones a nueva sede_x000a_Encerramiento, encapasular transformador._x000a_Solicitud de procedimineto de corte de energia al transformador, a AIRE"/>
    <m/>
    <m/>
    <s v="x"/>
    <m/>
    <m/>
    <x v="0"/>
    <m/>
    <s v="Bajo"/>
    <m/>
    <b v="0"/>
    <n v="0"/>
    <s v="Bajo"/>
    <m/>
    <b v="0"/>
    <n v="0"/>
    <m/>
    <x v="2"/>
  </r>
  <r>
    <x v="0"/>
    <x v="0"/>
    <s v="Secretaría general"/>
    <s v="Actividades de aseo y servicios generales"/>
    <s v="x"/>
    <m/>
    <s v="Contratista de servicios de jardinería"/>
    <x v="0"/>
    <s v="Macroorganismos (Mordeduras, golpes, pisadas de animales, picadas etc.) "/>
    <s v="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
    <s v="Golpes, traumas, heridas, infecciones, intoxicación, Mordeduras, picaduras, punciones, reacciones alérgicas, muerte"/>
    <s v="N/A"/>
    <s v="N/A"/>
    <s v="N/A"/>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s v="Suministro de guantes, calzado de seguridad, gafas de seguridad al personal masculino de servicios generales."/>
    <n v="0"/>
    <s v="Bajo"/>
    <n v="2"/>
    <s v="Ocasional"/>
    <n v="0"/>
    <s v="Bajo"/>
    <n v="60"/>
    <s v="Muy Grave"/>
    <n v="0"/>
    <s v="IV"/>
    <x v="0"/>
    <n v="6"/>
    <s v="Golpes, traumas, heridas, infecciones, intoxicación, Mordeduras, picaduras, punciones, reacciones alérgicas, muerte"/>
    <s v="SI "/>
    <m/>
    <m/>
    <s v="x"/>
    <m/>
    <m/>
    <m/>
    <m/>
    <m/>
    <m/>
    <m/>
    <m/>
    <x v="0"/>
    <m/>
    <s v="Bajo"/>
    <m/>
    <b v="0"/>
    <n v="0"/>
    <s v="Bajo"/>
    <m/>
    <b v="0"/>
    <n v="0"/>
    <s v="IV"/>
    <x v="0"/>
  </r>
  <r>
    <x v="0"/>
    <x v="0"/>
    <s v="Secretaría general"/>
    <s v="Actividades de aseo y servicios generales"/>
    <s v="x"/>
    <m/>
    <s v="Contratista de servicios de jardinería"/>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6"/>
    <s v="Golpes, traumas, laceraciones, punciones"/>
    <s v="SI "/>
    <m/>
    <m/>
    <s v="x"/>
    <m/>
    <m/>
    <m/>
    <m/>
    <m/>
    <m/>
    <m/>
    <m/>
    <x v="0"/>
    <m/>
    <s v="Bajo"/>
    <m/>
    <b v="0"/>
    <n v="0"/>
    <s v="Bajo"/>
    <m/>
    <b v="0"/>
    <n v="0"/>
    <s v="IV"/>
    <x v="0"/>
  </r>
  <r>
    <x v="0"/>
    <x v="0"/>
    <s v="Secretaría general"/>
    <s v="Actividades de aseo y servicios generales"/>
    <s v="x"/>
    <m/>
    <s v="Contratista de servicios generales"/>
    <x v="1"/>
    <s v="trabajo en alturas."/>
    <s v="Acceso y desarrollo de trabajo en alturas.. Actividades de mantenimiento a la infraestructura o equipos que requieren trabajo en altura. Instalación de equipos que requieren trabajo en altura. Obras civiles que requieren de trabajo en altur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6"/>
    <s v="Alto"/>
    <n v="1"/>
    <s v="Esporadica"/>
    <n v="6"/>
    <s v="Medio"/>
    <n v="100"/>
    <s v="Mortal o Catrastrofico"/>
    <n v="600"/>
    <s v="I"/>
    <x v="3"/>
    <n v="6"/>
    <s v="Caídas a diferente nivel, golpes, traumas, laceraciones, muerte."/>
    <s v="SI "/>
    <m/>
    <m/>
    <s v="x"/>
    <m/>
    <m/>
    <s v="1. Actividades de alturas restringidas, hasta la instalacion de puntos de anclaje y capacitacion del personal autorizado._x000a__x000a_(Proyecto: de  Instalacion de puerta de acceso a la azotea en oficinas piso 2, puntos de anclaje para acceso.)_x000a_"/>
    <m/>
    <m/>
    <s v="x"/>
    <s v="x"/>
    <m/>
    <x v="0"/>
    <m/>
    <s v="Bajo"/>
    <m/>
    <b v="0"/>
    <n v="0"/>
    <s v="Bajo"/>
    <m/>
    <b v="0"/>
    <n v="0"/>
    <m/>
    <x v="2"/>
  </r>
  <r>
    <x v="0"/>
    <x v="0"/>
    <s v="Secretaría general"/>
    <s v="Actividades de aseo y servicios generales"/>
    <s v="x"/>
    <m/>
    <s v="Contratista de servicios generales"/>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Suministro de botas de seguridad, guantes y gafas de seguridad al personal masculino de servicios generales"/>
    <n v="0"/>
    <s v="Bajo"/>
    <n v="2"/>
    <s v="Ocasional"/>
    <n v="0"/>
    <s v="Bajo"/>
    <n v="25"/>
    <s v="Grave"/>
    <n v="0"/>
    <s v="IV"/>
    <x v="0"/>
    <n v="6"/>
    <s v="Caídas al mismo nivel y diferente nivel golpes, traumas, laceraciones."/>
    <s v="SI "/>
    <m/>
    <m/>
    <s v="x"/>
    <m/>
    <m/>
    <m/>
    <m/>
    <m/>
    <m/>
    <m/>
    <m/>
    <x v="0"/>
    <m/>
    <s v="Bajo"/>
    <m/>
    <b v="0"/>
    <n v="0"/>
    <s v="Bajo"/>
    <m/>
    <b v="0"/>
    <n v="0"/>
    <s v="IV"/>
    <x v="0"/>
  </r>
  <r>
    <x v="0"/>
    <x v="0"/>
    <s v="Secretaría general"/>
    <s v="Actividades de aseo y servicios generales"/>
    <s v="x"/>
    <m/>
    <s v="Contratista de servicios generales"/>
    <x v="1"/>
    <s v="Mecánico"/>
    <s v="Manipulación de líquidos calientes"/>
    <s v="Quemaduras de 1er grado"/>
    <s v="N/A"/>
    <s v="N/A"/>
    <s v="N/A"/>
    <s v="Programa para el manejo del riesgo mecánico"/>
    <s v="Suministro de guantes "/>
    <n v="0"/>
    <s v="Bajo"/>
    <n v="2"/>
    <s v="Ocasional"/>
    <n v="0"/>
    <s v="Bajo"/>
    <n v="25"/>
    <s v="Grave"/>
    <n v="0"/>
    <s v="IV"/>
    <x v="0"/>
    <n v="6"/>
    <s v="Quemaduras de 1er grado"/>
    <s v="SI "/>
    <m/>
    <m/>
    <s v="x"/>
    <m/>
    <m/>
    <m/>
    <m/>
    <m/>
    <m/>
    <m/>
    <m/>
    <x v="0"/>
    <m/>
    <s v="Bajo"/>
    <m/>
    <b v="0"/>
    <n v="0"/>
    <s v="Bajo"/>
    <m/>
    <b v="0"/>
    <n v="0"/>
    <s v="IV"/>
    <x v="0"/>
  </r>
  <r>
    <x v="0"/>
    <x v="0"/>
    <s v="Secretaría general"/>
    <s v="Actividades de aseo y servicios generales"/>
    <s v="x"/>
    <m/>
    <s v="Contratista de servicios generales"/>
    <x v="1"/>
    <s v="Mecánico"/>
    <s v="Uso de artículos artículos de cocina y cafetería"/>
    <s v="Cortes, laceraciones."/>
    <s v="N/A"/>
    <s v="N/A"/>
    <s v="N/A"/>
    <s v="Programa para el manejo del riesgo mecánico"/>
    <s v="Suministro de guantes "/>
    <n v="0"/>
    <s v="Bajo"/>
    <n v="2"/>
    <s v="Ocasional"/>
    <n v="0"/>
    <s v="Bajo"/>
    <n v="25"/>
    <s v="Grave"/>
    <n v="0"/>
    <s v="IV"/>
    <x v="0"/>
    <n v="6"/>
    <s v="Cortes, laceraciones."/>
    <s v="SI "/>
    <m/>
    <m/>
    <s v="x"/>
    <m/>
    <m/>
    <m/>
    <m/>
    <m/>
    <m/>
    <m/>
    <m/>
    <x v="0"/>
    <m/>
    <s v="Bajo"/>
    <m/>
    <b v="0"/>
    <n v="0"/>
    <s v="Bajo"/>
    <m/>
    <b v="0"/>
    <n v="0"/>
    <s v="IV"/>
    <x v="0"/>
  </r>
  <r>
    <x v="0"/>
    <x v="0"/>
    <s v="Secretaría general"/>
    <s v="Actividades de aseo y servicios generales"/>
    <s v="x"/>
    <m/>
    <s v="Contratista de servicios de jardinería"/>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s v="Suministro de mascarilla, guantes, gafas de seguridad._x000a_Suministro de calzado de seguridad a personal masculino de servicios generales"/>
    <n v="0"/>
    <s v="Bajo"/>
    <n v="2"/>
    <s v="Ocasional"/>
    <n v="0"/>
    <s v="Bajo"/>
    <n v="25"/>
    <s v="Grave"/>
    <n v="0"/>
    <s v="IV"/>
    <x v="0"/>
    <n v="6"/>
    <s v="Incendios, quemaduras, intoxicación, afectaciones respiratorias, dermatitis, alergias."/>
    <s v="SI "/>
    <m/>
    <m/>
    <s v="x"/>
    <m/>
    <m/>
    <m/>
    <m/>
    <m/>
    <m/>
    <m/>
    <m/>
    <x v="0"/>
    <m/>
    <s v="Bajo"/>
    <m/>
    <b v="0"/>
    <n v="0"/>
    <s v="Bajo"/>
    <m/>
    <b v="0"/>
    <n v="0"/>
    <s v="IV"/>
    <x v="0"/>
  </r>
  <r>
    <x v="0"/>
    <x v="0"/>
    <s v="Secretaría general"/>
    <s v="Actividades de aseo y servicios generales"/>
    <s v="x"/>
    <m/>
    <s v="Contratista de servicios de jardinería"/>
    <x v="0"/>
    <s v="Macroorganismos (Mordeduras, golpes, pisadas de animales, picadas etc.) "/>
    <s v="Presencia de animales en la corporacion y en los alrededores de las instalaciones de la Corporación. Contacto con seres vivos (roedores, serpientes, caballos, reptiles, osos, mosquitos, arañas, animales ponzoñosos etc.) por medio de mordedura, picadura, rasgadura y en general ataque de animales "/>
    <s v="Golpes, traumas, heridas, infecciones, intoxicación, Mordeduras, picaduras, punciones, reacciones alérgicas, muerte"/>
    <s v="N/A"/>
    <s v="N/A"/>
    <s v="N/A"/>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s v="Suministro de guantes, calzado de seguridad, gafas de seguridad al personal masculino de servicios generales"/>
    <n v="0"/>
    <s v="Bajo"/>
    <n v="2"/>
    <s v="Ocasional"/>
    <n v="0"/>
    <s v="Bajo"/>
    <n v="25"/>
    <s v="Grave"/>
    <n v="0"/>
    <s v="IV"/>
    <x v="0"/>
    <n v="6"/>
    <s v="Golpes, traumas, heridas, infecciones, intoxicación, Mordeduras, picaduras, punciones, reacciones alérgicas, muerte"/>
    <s v="SI "/>
    <m/>
    <m/>
    <s v="x"/>
    <m/>
    <m/>
    <m/>
    <m/>
    <m/>
    <m/>
    <m/>
    <m/>
    <x v="0"/>
    <m/>
    <s v="Bajo"/>
    <m/>
    <b v="0"/>
    <n v="0"/>
    <s v="Bajo"/>
    <m/>
    <b v="0"/>
    <n v="0"/>
    <s v="IV"/>
    <x v="0"/>
  </r>
  <r>
    <x v="0"/>
    <x v="0"/>
    <s v="Secretaría general"/>
    <s v="Actividades de aseo y servicios generales"/>
    <s v="x"/>
    <m/>
    <s v="Contratista de servicios de jardinería"/>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Suministro de botas de seguridad, guantes y gafas de seguridad. Impermeables._x000a_"/>
    <n v="0"/>
    <s v="Bajo"/>
    <n v="2"/>
    <s v="Ocasional"/>
    <n v="0"/>
    <s v="Bajo"/>
    <n v="25"/>
    <s v="Grave"/>
    <n v="0"/>
    <s v="IV"/>
    <x v="0"/>
    <n v="6"/>
    <s v="Caídas al mismo nivel y diferente nivel golpes, traumas, laceraciones."/>
    <s v="SI "/>
    <m/>
    <m/>
    <s v="x"/>
    <m/>
    <m/>
    <m/>
    <m/>
    <m/>
    <m/>
    <m/>
    <m/>
    <x v="0"/>
    <m/>
    <s v="Bajo"/>
    <m/>
    <b v="0"/>
    <n v="0"/>
    <s v="Bajo"/>
    <m/>
    <b v="0"/>
    <n v="0"/>
    <s v="IV"/>
    <x v="0"/>
  </r>
  <r>
    <x v="0"/>
    <x v="0"/>
    <s v="Secretaría general"/>
    <s v="Actividades de aseo y servicios generales"/>
    <s v="x"/>
    <m/>
    <s v="Contratista de servicios de jardinería"/>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25"/>
    <s v="Grave"/>
    <n v="0"/>
    <s v="IV"/>
    <x v="0"/>
    <n v="6"/>
    <s v="Golpes, traumas, laceraciones, punciones"/>
    <s v="SI "/>
    <m/>
    <m/>
    <s v="x"/>
    <m/>
    <m/>
    <m/>
    <m/>
    <m/>
    <m/>
    <m/>
    <m/>
    <x v="0"/>
    <m/>
    <s v="Bajo"/>
    <m/>
    <b v="0"/>
    <n v="0"/>
    <s v="Bajo"/>
    <m/>
    <b v="0"/>
    <n v="0"/>
    <s v="IV"/>
    <x v="0"/>
  </r>
  <r>
    <x v="0"/>
    <x v="0"/>
    <s v="Secretaría general"/>
    <s v="Actividades de aseo y servicios generales"/>
    <s v="x"/>
    <m/>
    <s v="Contratista de servicios de jardinería"/>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a personal masculino de servicios generales"/>
    <n v="0"/>
    <s v="Bajo"/>
    <n v="2"/>
    <s v="Ocasional"/>
    <n v="0"/>
    <s v="Bajo"/>
    <n v="25"/>
    <s v="Grave"/>
    <n v="0"/>
    <s v="IV"/>
    <x v="0"/>
    <n v="6"/>
    <s v="Zoonosis, Enfermedades infecciosas, gastrointestinales, tóxicas y reacciones alérgicas. "/>
    <s v="SI "/>
    <m/>
    <m/>
    <s v="x"/>
    <m/>
    <m/>
    <m/>
    <m/>
    <m/>
    <m/>
    <m/>
    <m/>
    <x v="0"/>
    <m/>
    <s v="Bajo"/>
    <m/>
    <b v="0"/>
    <n v="0"/>
    <s v="Bajo"/>
    <m/>
    <b v="0"/>
    <n v="0"/>
    <s v="IV"/>
    <x v="0"/>
  </r>
  <r>
    <x v="0"/>
    <x v="0"/>
    <s v="Secretaría general"/>
    <s v="Actividades del personal de vigilancia_x000a_(Recibo de personal en la entrada de las instalaciones)"/>
    <s v="x"/>
    <m/>
    <s v="Personal contratista que presta servicios de vigilancia"/>
    <x v="1"/>
    <s v="Públicos (robos, atracos, asaltos, atentados, desorden público, etc.)"/>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0"/>
    <s v="Bajo"/>
    <n v="2"/>
    <s v="Ocasional"/>
    <n v="0"/>
    <s v="Bajo"/>
    <n v="25"/>
    <s v="Grave"/>
    <n v="0"/>
    <s v="IV"/>
    <x v="0"/>
    <s v="Todos los trabajadores"/>
    <s v="Heridas, golpes, muerte, fatiga, estrés, disminución de la destreza y precisión. Contagio por virus. Estados de ansiedad y/o depresión y trastornos del aparato digestivo."/>
    <s v="SI "/>
    <m/>
    <m/>
    <s v="x"/>
    <m/>
    <m/>
    <m/>
    <m/>
    <m/>
    <m/>
    <m/>
    <m/>
    <x v="0"/>
    <m/>
    <s v="Bajo"/>
    <m/>
    <b v="0"/>
    <n v="0"/>
    <s v="Bajo"/>
    <m/>
    <b v="0"/>
    <n v="0"/>
    <s v="IV"/>
    <x v="0"/>
  </r>
  <r>
    <x v="0"/>
    <x v="0"/>
    <s v="Secretaría general"/>
    <s v="Actividades del personal de vigilancia_x000a_(Posición prolongada de pie)"/>
    <s v="x"/>
    <m/>
    <s v="Personal contratista que presta servicios de vigilancia"/>
    <x v="3"/>
    <s v="Posturas prolongadas"/>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6"/>
    <s v="Desordenes de trauma acumulativo, lesiones del sistema músculo esquelético, Tendinitis, síndrome del túnel carpiano (STC)"/>
    <s v="SI "/>
    <m/>
    <m/>
    <s v="x"/>
    <m/>
    <m/>
    <m/>
    <m/>
    <m/>
    <m/>
    <m/>
    <m/>
    <x v="0"/>
    <m/>
    <s v="Bajo"/>
    <m/>
    <b v="0"/>
    <n v="0"/>
    <s v="Bajo"/>
    <m/>
    <b v="0"/>
    <n v="0"/>
    <s v="IV"/>
    <x v="0"/>
  </r>
  <r>
    <x v="0"/>
    <x v="0"/>
    <s v="Secretaría general"/>
    <s v="Actividades del personal de vigilancia_x000a_(Tenencia y porte de armas de fuego)"/>
    <s v="x"/>
    <m/>
    <s v="Personal contratista que presta servicios de vigilancia"/>
    <x v="1"/>
    <s v="Mecánico"/>
    <s v="Tenencia y porte de armas de fuego. Uso de armas de fuego"/>
    <s v="Traumas, heridas, muerte"/>
    <s v="N/A"/>
    <s v="N/A"/>
    <s v="N/A"/>
    <s v="Celebración de contrato con empresa de vigilancia legalmente constituida.certificado de aptitud psicofísica para la tenencia y porte de armas de fuego."/>
    <s v="N/A"/>
    <m/>
    <s v="Bajo"/>
    <n v="1"/>
    <s v="Esporadica"/>
    <n v="0"/>
    <s v="Bajo"/>
    <n v="100"/>
    <s v="Mortal o Catrastrofico"/>
    <n v="0"/>
    <s v="IV"/>
    <x v="0"/>
    <n v="6"/>
    <s v="Traumas, heridas, muerte"/>
    <s v="SI "/>
    <m/>
    <m/>
    <s v="x"/>
    <m/>
    <m/>
    <m/>
    <m/>
    <m/>
    <m/>
    <m/>
    <m/>
    <x v="0"/>
    <m/>
    <s v="Bajo"/>
    <m/>
    <b v="0"/>
    <n v="0"/>
    <s v="Bajo"/>
    <m/>
    <b v="0"/>
    <n v="0"/>
    <s v="IV"/>
    <x v="0"/>
  </r>
  <r>
    <x v="0"/>
    <x v="0"/>
    <s v="Secretaría general"/>
    <s v="Actividades del personal de vigilancia_x000a_(Recibo de personal en la entrada de las instalaciones, controles de acceso, inspecciones de seguridad)"/>
    <s v="x"/>
    <m/>
    <s v="Personal contratista que presta servicios de vigilancia"/>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Correr en pasillos y escaleras. 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Botas de seguridad"/>
    <n v="0"/>
    <s v="Bajo"/>
    <n v="2"/>
    <s v="Ocasional"/>
    <n v="0"/>
    <s v="Bajo"/>
    <n v="60"/>
    <s v="Muy Grave"/>
    <n v="0"/>
    <s v="IV"/>
    <x v="0"/>
    <n v="6"/>
    <s v="Caídas al mismo nivel y diferente nivel golpes, traumas, laceraciones."/>
    <s v="SI "/>
    <m/>
    <m/>
    <s v="x"/>
    <m/>
    <m/>
    <s v="Normas de seguridad No corret en la escalera. Notificar a esquemas de seguridad la notificacion con antelacion de ingreso de personas por parqueadero y garantizar la disponibilidad inmediata al llamado de los guardas de seguridad"/>
    <m/>
    <m/>
    <m/>
    <s v="x"/>
    <m/>
    <x v="1"/>
    <n v="0"/>
    <s v="Bajo"/>
    <n v="2"/>
    <s v="Ocasional"/>
    <n v="0"/>
    <s v="Bajo"/>
    <n v="60"/>
    <s v="Muy Grave"/>
    <n v="0"/>
    <s v="IV"/>
    <x v="0"/>
  </r>
  <r>
    <x v="0"/>
    <x v="0"/>
    <s v="Secretaría general"/>
    <s v="Actividades del personal de vigilancia_x000a_(Inspercción y Verificación de áreas)"/>
    <s v="x"/>
    <m/>
    <s v="Contratista de servicios generales"/>
    <x v="1"/>
    <s v="Locativo"/>
    <s v="Deficientes condiciones de orden y aseo, distribucion de las areas. Superficies de trabajo (irregulares, deslizantes, con diferencia del nivel), condiciones de orden y aseo, (caídas de objeto)._x000a_Circulación por las diferentes áreas de las instalaciones de la Corporación_x000a_Uso de escaleras (escaleras de caracol, rectas)"/>
    <s v="Caídas al mismo nivel y diferente nivel golpes, traumas, laceraciones."/>
    <s v="N/A"/>
    <s v="N/A"/>
    <s v="Cronograma de mantenimiento de recursos físicos. Mantenimientos de casa 1 y 2"/>
    <s v="Señalización de peligros en las instalaciones de la Corporación. Instalacion de bandas antideslizantes, normas de seguridad de No correr en las escaleras y pasillos de la corporacion"/>
    <s v="Botas de calzado suela adherente"/>
    <n v="0"/>
    <s v="Bajo"/>
    <n v="2"/>
    <s v="Ocasional"/>
    <n v="0"/>
    <s v="Bajo"/>
    <n v="60"/>
    <s v="Muy Grave"/>
    <n v="0"/>
    <s v="IV"/>
    <x v="0"/>
    <n v="6"/>
    <s v="Caídas al mismo nivel, golpes, traumas, laceraciones."/>
    <s v="SI "/>
    <m/>
    <m/>
    <s v="x"/>
    <m/>
    <m/>
    <m/>
    <m/>
    <m/>
    <m/>
    <m/>
    <m/>
    <x v="0"/>
    <m/>
    <s v="Bajo"/>
    <m/>
    <b v="0"/>
    <n v="0"/>
    <s v="Bajo"/>
    <m/>
    <b v="0"/>
    <n v="0"/>
    <s v="IV"/>
    <x v="0"/>
  </r>
  <r>
    <x v="0"/>
    <x v="0"/>
    <s v="Gestión de la infraestructura_x000a_(Recursos Físicos)"/>
    <s v="Actividades operativas dentro de las instalaciones de la Corporación. Actividades de fumigacion"/>
    <s v="x"/>
    <m/>
    <s v="Contratistas de servicios de fumigación"/>
    <x v="6"/>
    <s v="Líquidos, Gases y vapores"/>
    <s v="Exposición o manipulación de productos químicos"/>
    <s v="Incendios, quemaduras, intoxicación, afectaciones respiratorias, dermatitis, alergias."/>
    <s v="N/A"/>
    <s v="N/A"/>
    <s v="N/A"/>
    <s v="Capacitación de Brigadas de emergencias. Programa de manejo seguro de productos químicos. Programa para el  manejo seguro de productos químicos"/>
    <m/>
    <n v="0"/>
    <s v="Bajo"/>
    <n v="2"/>
    <s v="Ocasional"/>
    <n v="0"/>
    <s v="Bajo"/>
    <n v="60"/>
    <s v="Muy Grave"/>
    <n v="0"/>
    <s v="IV"/>
    <x v="0"/>
    <n v="6"/>
    <s v="Incendios, quemaduras, intoxicación, afectaciones respiratorias, dermatitis, alergias."/>
    <s v="SI "/>
    <m/>
    <m/>
    <s v="x"/>
    <m/>
    <m/>
    <m/>
    <m/>
    <m/>
    <m/>
    <m/>
    <m/>
    <x v="0"/>
    <m/>
    <s v="Bajo"/>
    <m/>
    <b v="0"/>
    <n v="0"/>
    <s v="Bajo"/>
    <m/>
    <b v="0"/>
    <n v="0"/>
    <s v="IV"/>
    <x v="0"/>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1"/>
    <s v="Mecánico"/>
    <s v="uso de herramientas de manuales y eléctricas."/>
    <s v="Golpes, traumas, laceraciones, punciones"/>
    <s v="N/A"/>
    <s v="N/A"/>
    <s v="N/A"/>
    <s v="Programa para el manejo del riesgo mecánico_x000a_Programa para el manejo del riesgo eléctrico"/>
    <s v="Suministro de botas de seguridad, gafas de seguridad y guantes tipo ingeniero, pechera, polainas"/>
    <n v="0"/>
    <s v="Bajo"/>
    <n v="2"/>
    <s v="Ocasional"/>
    <n v="0"/>
    <s v="Bajo"/>
    <n v="60"/>
    <s v="Muy Grave"/>
    <n v="0"/>
    <s v="IV"/>
    <x v="0"/>
    <n v="6"/>
    <s v="Golpes, traumas, laceraciones, punciones"/>
    <s v="SI "/>
    <m/>
    <m/>
    <s v="x"/>
    <m/>
    <m/>
    <m/>
    <m/>
    <m/>
    <m/>
    <m/>
    <m/>
    <x v="0"/>
    <m/>
    <s v="Bajo"/>
    <m/>
    <b v="0"/>
    <n v="0"/>
    <s v="Bajo"/>
    <m/>
    <b v="0"/>
    <n v="0"/>
    <s v="IV"/>
    <x v="0"/>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1"/>
    <s v="trabajo en alturas."/>
    <s v="Acceso y desarrollo de trabajo en alturas.. Actividades de mantenimiento a la infraestructura o equipos que requieren trabajo en altura. Instalación de equipos que requieren trabajo en altura. Obras civiles que requieren de trabajo en altura. Mantenimiento de aires acondicionados manejadoras en azotea."/>
    <s v="Caídas a diferente nivel, golpes, traumas, laceraciones, muerte."/>
    <s v="N/A"/>
    <s v="N/A"/>
    <s v="Se requiere proyecto de adecuación para acceso y trabajo seguros en altura, para las actividades desarrolladas en azoteas y techos de la Corporación"/>
    <s v="Restringir el desarrollo de actividades en alturas por parte de personal propio de la Corporación y/o personal de servicios generales. _x000a_Para desarrollo de actividades en alturas por parte de personal contratado,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2"/>
    <s v="Medio"/>
    <n v="2"/>
    <s v="Ocasional"/>
    <n v="4"/>
    <s v="Bajo"/>
    <n v="100"/>
    <s v="Mortal o Catrastrofico"/>
    <n v="400"/>
    <s v="II"/>
    <x v="2"/>
    <n v="6"/>
    <s v="Caídas a diferente nivel, golpes, traumas, laceraciones, muerte."/>
    <s v="SI "/>
    <m/>
    <m/>
    <s v="x"/>
    <m/>
    <m/>
    <s v="1. instalacion de puntos de anclaje y capacitacion del personal autorizado._x000a_2. Cambio de manejadoras de aire ubicadas en la azotea del patio de la corporacion a ubicacion a nivel de piso_x000a_(Proyecto:  de  Instalacion de puerta de acceso a la azotea en oficinas piso 2, puntos de anclaje para acceso. )"/>
    <m/>
    <m/>
    <s v="x"/>
    <s v="x"/>
    <m/>
    <x v="3"/>
    <n v="2"/>
    <s v="Medio"/>
    <n v="2"/>
    <s v="Ocasional"/>
    <n v="4"/>
    <s v="Bajo"/>
    <n v="100"/>
    <s v="Mortal o Catrastrofico"/>
    <n v="400"/>
    <m/>
    <x v="2"/>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6"/>
    <s v="Líquidos, Gases y vapores"/>
    <s v="Exposición o manipulación de productos químicos"/>
    <s v="Incendios, quemaduras, intoxicación, afectaciones respiratorias, dermatitis, alergias."/>
    <s v="N/A"/>
    <s v="N/A"/>
    <m/>
    <s v="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6"/>
    <s v="Incendios, quemaduras, intoxicación, afectaciones respiratorias, dermatitis, alergias."/>
    <s v="SI "/>
    <m/>
    <m/>
    <s v="x"/>
    <m/>
    <m/>
    <m/>
    <m/>
    <m/>
    <m/>
    <m/>
    <m/>
    <x v="0"/>
    <m/>
    <s v="Bajo"/>
    <m/>
    <b v="0"/>
    <n v="0"/>
    <s v="Bajo"/>
    <m/>
    <b v="0"/>
    <n v="0"/>
    <s v="IV"/>
    <x v="0"/>
  </r>
  <r>
    <x v="0"/>
    <x v="0"/>
    <s v="Gestión de la infraestructura_x000a_(Recursos Físicos) /_x000a_Gestión de sistemas"/>
    <s v="Mantenimientos preventivos, correctivos y mejoras a los equipos eléctricos, de telecomunicaciones y a la infraestructura física de la Corporación"/>
    <s v="x"/>
    <m/>
    <s v="Contratista mantenimineto de infraestructura"/>
    <x v="1"/>
    <s v="electricico. "/>
    <s v="Operación o mantenimiento de equipos o redes eléctricas, y redes de telecomunicaciones. Mantenimineto de transformador"/>
    <s v="Electrocución, afectación de órganos vitales, quemaduras incendio y muerte"/>
    <s v="N/A"/>
    <s v="N/A"/>
    <s v="N/A"/>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6"/>
    <s v="Alto"/>
    <n v="2"/>
    <s v="Ocasional"/>
    <n v="12"/>
    <s v="Alto"/>
    <n v="100"/>
    <s v="Mortal o Catrastrofico"/>
    <n v="1200"/>
    <s v="I"/>
    <x v="3"/>
    <m/>
    <s v="Electrocución, afectación de órganos vitales, quemaduras incendio y muerte"/>
    <s v="SI "/>
    <m/>
    <m/>
    <s v="x"/>
    <m/>
    <m/>
    <s v="Mantenimiento de la unidad de medida del transformador_x000a_Proyecto Cambio de instalaciones a nueva sede_x000a_Encerramiento, encapasular transformador._x000a_Solicitud de procedimineto de corte de energia al transformador, a AIRE"/>
    <m/>
    <m/>
    <s v="x"/>
    <m/>
    <m/>
    <x v="0"/>
    <m/>
    <s v="Bajo"/>
    <m/>
    <b v="0"/>
    <n v="0"/>
    <s v="Bajo"/>
    <m/>
    <b v="0"/>
    <n v="0"/>
    <m/>
    <x v="2"/>
  </r>
  <r>
    <x v="0"/>
    <x v="1"/>
    <s v="Todos los procesos"/>
    <s v="Traslado del personal en vehículos terrestres"/>
    <s v="x"/>
    <m/>
    <s v="Personal que visita instalaciones de terceros_x000a_Conductore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x v="0"/>
    <m/>
    <s v="Bajo"/>
    <m/>
    <b v="0"/>
    <n v="0"/>
    <s v="Bajo"/>
    <m/>
    <b v="0"/>
    <n v="0"/>
    <s v="IV"/>
    <x v="0"/>
  </r>
  <r>
    <x v="0"/>
    <x v="1"/>
    <s v="Todos los procesos"/>
    <s v="Traslado del personal en vehículos terrestres"/>
    <s v="x"/>
    <m/>
    <s v="Personal que visita instalaciones de terceros_x000a_Conductores"/>
    <x v="2"/>
    <s v="Tormentas, vientos huracanados, inundaciones, arroyos"/>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x v="0"/>
    <m/>
    <s v="Bajo"/>
    <m/>
    <b v="0"/>
    <n v="0"/>
    <s v="Bajo"/>
    <m/>
    <b v="0"/>
    <n v="0"/>
    <s v="IV"/>
    <x v="0"/>
  </r>
  <r>
    <x v="0"/>
    <x v="1"/>
    <s v="Todos los procesos"/>
    <s v="Traslado del personal en vehículos terrestres"/>
    <s v="x"/>
    <m/>
    <s v="Personal que visita instalaciones de terceros_x000a_Conductores"/>
    <x v="2"/>
    <s v="Derrumbes"/>
    <s v="Colapso de parte del suelo, por acumulacion de agua de lluvias. Nivel freatico, cercania con cuerpos de agua"/>
    <s v="Golpes, heridas, atrapamiento muerte"/>
    <m/>
    <m/>
    <m/>
    <s v="Plan de emergencia. Suspensión de las actividades en el area durante lluvias y posteriormente"/>
    <s v="Bota de seguridad, casco"/>
    <n v="0"/>
    <s v="Bajo"/>
    <n v="1"/>
    <s v="Esporadica"/>
    <n v="0"/>
    <s v="Bajo"/>
    <n v="60"/>
    <s v="Muy Grave"/>
    <n v="0"/>
    <s v="IV"/>
    <x v="0"/>
    <s v="Todos los trabajadores"/>
    <s v="Golpes, heridas, atrapamiento muerte"/>
    <s v="SI "/>
    <s v="x"/>
    <s v="x"/>
    <s v="x"/>
    <m/>
    <m/>
    <m/>
    <m/>
    <m/>
    <m/>
    <m/>
    <m/>
    <x v="0"/>
    <m/>
    <s v="Bajo"/>
    <m/>
    <b v="0"/>
    <n v="0"/>
    <s v="Bajo"/>
    <m/>
    <b v="0"/>
    <n v="0"/>
    <s v="IV"/>
    <x v="0"/>
  </r>
  <r>
    <x v="0"/>
    <x v="1"/>
    <s v="Todos los procesos"/>
    <s v="Traslado del personal en vehículos terrestres"/>
    <s v="x"/>
    <m/>
    <s v="Personal que visita instalaciones de terceros_x000a_Conductores"/>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m/>
    <m/>
    <m/>
    <m/>
    <m/>
    <x v="0"/>
    <m/>
    <s v="Bajo"/>
    <m/>
    <b v="0"/>
    <n v="0"/>
    <s v="Bajo"/>
    <m/>
    <b v="0"/>
    <n v="0"/>
    <s v="IV"/>
    <x v="0"/>
  </r>
  <r>
    <x v="0"/>
    <x v="1"/>
    <s v="Todos los procesos"/>
    <s v="Actividades administrativas dentro de las instalaciones de la Corporación"/>
    <s v="x"/>
    <m/>
    <s v="Todo el personal"/>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x v="0"/>
    <m/>
    <s v="Bajo"/>
    <m/>
    <b v="0"/>
    <n v="0"/>
    <s v="Bajo"/>
    <m/>
    <b v="0"/>
    <n v="0"/>
    <s v="IV"/>
    <x v="0"/>
  </r>
  <r>
    <x v="0"/>
    <x v="1"/>
    <s v="Todos los procesos"/>
    <s v="Actividades administrativas dentro de las instalaciones de la Corporación"/>
    <s v="x"/>
    <m/>
    <s v="Todo el personal"/>
    <x v="0"/>
    <s v="Macroorganismos (Mordeduras, golpes, pisadas de animales, picadas etc.) "/>
    <s v="Presencia de animales en la corporacion y en los alrededores de las instalaciones de la Corporación.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m/>
    <s v="Bajo"/>
    <n v="2"/>
    <s v="Ocasional"/>
    <n v="0"/>
    <s v="Bajo"/>
    <n v="10"/>
    <s v="Leve"/>
    <n v="0"/>
    <s v="IV"/>
    <x v="0"/>
    <s v="Todos los trabajadores"/>
    <s v="Golpes, traumas, heridas, infecciones, intoxicación, Mordeduras, picaduras, punciones, reacciones alérgicas, muerte"/>
    <s v="SI "/>
    <s v="x"/>
    <s v="x"/>
    <s v="x"/>
    <m/>
    <m/>
    <m/>
    <m/>
    <m/>
    <m/>
    <m/>
    <m/>
    <x v="0"/>
    <m/>
    <s v="Bajo"/>
    <m/>
    <b v="0"/>
    <n v="0"/>
    <s v="Bajo"/>
    <m/>
    <b v="0"/>
    <n v="0"/>
    <s v="IV"/>
    <x v="0"/>
  </r>
  <r>
    <x v="0"/>
    <x v="1"/>
    <s v="Todos los procesos"/>
    <s v="Actividades administrativas dentro de las instalaciones de la Corporación"/>
    <s v="x"/>
    <m/>
    <s v="Todo el personal"/>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s v="x"/>
    <s v="x"/>
    <s v="x"/>
    <m/>
    <m/>
    <m/>
    <m/>
    <m/>
    <m/>
    <m/>
    <m/>
    <x v="0"/>
    <m/>
    <s v="Bajo"/>
    <m/>
    <b v="0"/>
    <n v="0"/>
    <s v="Bajo"/>
    <m/>
    <b v="0"/>
    <n v="0"/>
    <s v="IV"/>
    <x v="0"/>
  </r>
  <r>
    <x v="0"/>
    <x v="1"/>
    <s v="Todos los procesos"/>
    <s v="Actividades administrativas dentro de las instalaciones de la Corporación"/>
    <s v="x"/>
    <m/>
    <s v="Todo el personal"/>
    <x v="1"/>
    <s v="electricico. "/>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x v="0"/>
    <m/>
    <s v="Bajo"/>
    <m/>
    <b v="0"/>
    <n v="0"/>
    <s v="Bajo"/>
    <m/>
    <b v="0"/>
    <n v="0"/>
    <s v="IV"/>
    <x v="0"/>
  </r>
  <r>
    <x v="0"/>
    <x v="1"/>
    <s v="Todos los procesos"/>
    <s v="Actividades administrativas dentro de las instalaciones de la Corporación"/>
    <s v="x"/>
    <m/>
    <s v="Todo el personal"/>
    <x v="1"/>
    <s v="Locativo"/>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de la Corporación"/>
    <s v="Suministro de botas de seguridad, "/>
    <n v="0"/>
    <s v="Bajo"/>
    <n v="2"/>
    <s v="Ocasional"/>
    <n v="0"/>
    <s v="Bajo"/>
    <n v="60"/>
    <s v="Muy Grave"/>
    <n v="0"/>
    <s v="IV"/>
    <x v="0"/>
    <s v="Todos los trabajadores"/>
    <s v="Caídas al mismo nivel, golpes, traumas, laceraciones."/>
    <s v="SI "/>
    <s v="x"/>
    <s v="x"/>
    <s v="x"/>
    <m/>
    <m/>
    <m/>
    <m/>
    <m/>
    <m/>
    <m/>
    <m/>
    <x v="0"/>
    <m/>
    <s v="Bajo"/>
    <m/>
    <b v="0"/>
    <n v="0"/>
    <s v="Bajo"/>
    <m/>
    <b v="0"/>
    <n v="0"/>
    <s v="IV"/>
    <x v="0"/>
  </r>
  <r>
    <x v="0"/>
    <x v="1"/>
    <s v="Todos los procesos"/>
    <s v="Actividades administrativas dentro de las instalaciones de la Corporación"/>
    <s v="x"/>
    <m/>
    <s v="Todo el personal"/>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s v="Todos los trabajadores"/>
    <s v="Golpes, traumas, laceraciones, punciones"/>
    <s v="SI "/>
    <s v="x"/>
    <s v="x"/>
    <s v="x"/>
    <m/>
    <m/>
    <m/>
    <m/>
    <m/>
    <m/>
    <m/>
    <m/>
    <x v="0"/>
    <m/>
    <s v="Bajo"/>
    <m/>
    <b v="0"/>
    <n v="0"/>
    <s v="Bajo"/>
    <m/>
    <b v="0"/>
    <n v="0"/>
    <s v="IV"/>
    <x v="0"/>
  </r>
  <r>
    <x v="0"/>
    <x v="1"/>
    <s v="Todos los procesos"/>
    <s v="Actividades administrativas dentro de las instalaciones de la Corporación"/>
    <s v="x"/>
    <m/>
    <s v="Todo el personal"/>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x v="0"/>
    <m/>
    <s v="Bajo"/>
    <m/>
    <b v="0"/>
    <n v="0"/>
    <s v="Bajo"/>
    <m/>
    <b v="0"/>
    <n v="0"/>
    <s v="IV"/>
    <x v="0"/>
  </r>
  <r>
    <x v="0"/>
    <x v="1"/>
    <s v="Todos los procesos"/>
    <s v="Actividades administrativas dentro de las instalaciones de la Corporación"/>
    <s v="x"/>
    <m/>
    <s v="Todo el personal"/>
    <x v="2"/>
    <s v="Derrumbes"/>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s v="Bota de seguridad, casco"/>
    <n v="0"/>
    <s v="Bajo"/>
    <n v="1"/>
    <s v="Esporadica"/>
    <n v="0"/>
    <s v="Bajo"/>
    <n v="60"/>
    <s v="Muy Grave"/>
    <n v="0"/>
    <s v="IV"/>
    <x v="0"/>
    <s v="Todos los trabajadores"/>
    <s v="Golpes, heridas, atrapamiento muerte"/>
    <s v="SI "/>
    <s v="x"/>
    <s v="x"/>
    <s v="x"/>
    <m/>
    <m/>
    <m/>
    <m/>
    <m/>
    <m/>
    <m/>
    <m/>
    <x v="0"/>
    <m/>
    <s v="Bajo"/>
    <m/>
    <b v="0"/>
    <n v="0"/>
    <s v="Bajo"/>
    <m/>
    <b v="0"/>
    <n v="0"/>
    <s v="IV"/>
    <x v="0"/>
  </r>
  <r>
    <x v="0"/>
    <x v="1"/>
    <s v="Todos los procesos"/>
    <s v="Actividades administrativas dentro de las instalaciones de la Corporación"/>
    <s v="x"/>
    <m/>
    <s v="Todo el personal"/>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m/>
    <m/>
    <m/>
    <m/>
    <m/>
    <x v="0"/>
    <m/>
    <s v="Bajo"/>
    <m/>
    <b v="0"/>
    <n v="0"/>
    <s v="Bajo"/>
    <m/>
    <b v="0"/>
    <n v="0"/>
    <s v="IV"/>
    <x v="0"/>
  </r>
  <r>
    <x v="0"/>
    <x v="1"/>
    <s v="Todos los procesos"/>
    <s v="Actividades administrativas dentro de las instalaciones de la Corporación"/>
    <s v="x"/>
    <m/>
    <s v="Todo el personal"/>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x v="0"/>
    <m/>
    <s v="Bajo"/>
    <m/>
    <b v="0"/>
    <n v="0"/>
    <s v="Bajo"/>
    <m/>
    <b v="0"/>
    <n v="0"/>
    <s v="IV"/>
    <x v="0"/>
  </r>
  <r>
    <x v="0"/>
    <x v="1"/>
    <s v="Todos los procesos"/>
    <s v="Actividades administrativas dentro de las instalaciones de la Corporación"/>
    <s v="x"/>
    <m/>
    <s v="Todo el personal"/>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x v="0"/>
    <m/>
    <s v="Bajo"/>
    <m/>
    <b v="0"/>
    <n v="0"/>
    <s v="Bajo"/>
    <m/>
    <b v="0"/>
    <n v="0"/>
    <s v="IV"/>
    <x v="0"/>
  </r>
  <r>
    <x v="0"/>
    <x v="1"/>
    <s v="Todos los procesos"/>
    <s v="Actividades administrativas dentro de las instalaciones de la Corporación"/>
    <s v="x"/>
    <m/>
    <s v="Todo el personal"/>
    <x v="4"/>
    <s v="Condiciones de la tarea (carga mental, contenido de la tarea, demandas emocionales). Comunicación, tecnología, organización del trabajo, demandas cualitativas y cuantitativas de la labor."/>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s v="Todos los trabajadores"/>
    <s v="Fatiga, estrés, disminución de la destreza y precisión. Estados de ansiedad y/o depresión y trastornos del aparato digestivo."/>
    <s v="SI "/>
    <s v="x"/>
    <s v="x"/>
    <s v="x"/>
    <m/>
    <m/>
    <s v="Se efectuan activiaddes jormadas de salud enficadas al riesgo, en cajacopi, aplicación de bateria. Jornadas de capacitacion e intervencion del riesgo, contratacion de personal para inervencion, enfermera, pisocologa, capacitaciones con el ICONTEC"/>
    <m/>
    <m/>
    <m/>
    <s v="x"/>
    <m/>
    <x v="1"/>
    <n v="0"/>
    <s v="Bajo"/>
    <n v="3"/>
    <s v="Frecuente"/>
    <n v="0"/>
    <s v="Bajo"/>
    <n v="25"/>
    <s v="Grave"/>
    <n v="0"/>
    <s v="IV"/>
    <x v="0"/>
  </r>
  <r>
    <x v="0"/>
    <x v="1"/>
    <s v="Todos los procesos"/>
    <s v="Actividades administrativas dentro de las instalaciones de la Corporación"/>
    <s v="x"/>
    <m/>
    <s v="Personal que visita instalaciones de la corporacion"/>
    <x v="1"/>
    <s v="Público. Orden público."/>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Barrera perimetrales. Controles de acceso"/>
    <s v="N/A"/>
    <n v="2"/>
    <s v="Medio"/>
    <n v="2"/>
    <s v="Ocasional"/>
    <n v="4"/>
    <s v="Bajo"/>
    <n v="25"/>
    <s v="Grave"/>
    <n v="100"/>
    <s v="III"/>
    <x v="1"/>
    <s v="Todos los trabajadores"/>
    <s v="Heridas, golpes, muerte, fatiga, estrés, disminución de la destreza y precisión. Estados de ansiedad y/o depresión y trastornos del aparato digestivo."/>
    <s v="SI "/>
    <m/>
    <s v="x"/>
    <s v="x"/>
    <s v="x"/>
    <s v="x"/>
    <m/>
    <m/>
    <m/>
    <m/>
    <m/>
    <m/>
    <x v="0"/>
    <m/>
    <s v="Bajo"/>
    <m/>
    <b v="0"/>
    <n v="0"/>
    <s v="Bajo"/>
    <m/>
    <b v="0"/>
    <n v="0"/>
    <s v="IV"/>
    <x v="0"/>
  </r>
  <r>
    <x v="0"/>
    <x v="1"/>
    <s v="Todos los procesos"/>
    <s v="Traslado del personal caminando. Desarrollo de actividadaes admistrativas fuera de la corporacion"/>
    <s v="x"/>
    <m/>
    <s v="Personal que visita instalaciones de terceros_x000a_Conductores, funcionarios y contrstistas"/>
    <x v="1"/>
    <s v="Transito. "/>
    <s v="Traslado a Pie. Incumplimiento de normas de tránsito por parte de conductores, Condiciones inseguras en la vía, Mal estado de vías"/>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0"/>
    <s v="Bajo"/>
    <n v="2"/>
    <s v="Ocasional"/>
    <n v="0"/>
    <s v="Bajo"/>
    <n v="60"/>
    <s v="Muy Grave"/>
    <n v="0"/>
    <s v="IV"/>
    <x v="0"/>
    <s v="Todos los trabajadores"/>
    <s v="Accidentes de tránsito, fracturas, contusiones, laceraciones, muerte."/>
    <s v="SI "/>
    <m/>
    <s v="x"/>
    <s v="x"/>
    <m/>
    <m/>
    <m/>
    <m/>
    <m/>
    <m/>
    <m/>
    <m/>
    <x v="0"/>
    <m/>
    <s v="Bajo"/>
    <m/>
    <b v="0"/>
    <n v="0"/>
    <s v="Bajo"/>
    <m/>
    <b v="0"/>
    <n v="0"/>
    <s v="IV"/>
    <x v="0"/>
  </r>
  <r>
    <x v="0"/>
    <x v="1"/>
    <s v="Todos los procesos"/>
    <s v="Traslado del personal caminando. Desarrollo de actividadaes admistrativas fuera de la corporacion"/>
    <s v="x"/>
    <m/>
    <s v="Personal que visita instalaciones de terceros_x000a_Conductores, funcionarios y contrstistas"/>
    <x v="1"/>
    <s v="Público. Orden público."/>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x v="0"/>
    <m/>
    <s v="Bajo"/>
    <m/>
    <b v="0"/>
    <n v="0"/>
    <s v="Bajo"/>
    <m/>
    <b v="0"/>
    <n v="0"/>
    <s v="IV"/>
    <x v="0"/>
  </r>
  <r>
    <x v="0"/>
    <x v="1"/>
    <s v="Todos los procesos"/>
    <s v="Traslado del personal en vehículos terrestres"/>
    <s v="x"/>
    <m/>
    <s v="Personal que visita instalaciones de terceros_x000a_Conductores, funcionarios y contrstistas"/>
    <x v="1"/>
    <s v="Transito. "/>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s v="Accidentes de tránsito, fracturas, contusiones, laceraciones, muerte."/>
    <s v="N/A"/>
    <s v="N/A"/>
    <s v="N/A"/>
    <s v="Exigir al contratista programas de mantenimiento preventivo y correctivo y formación y entrenamiento en conducción segura y manejo defensivo del personal conductor. _x000a_Diseño e implementación del PESV._x000a_Programa de mantenimiento a vehículos propios que garantice el buen estado de funcionamiento de los mismos. "/>
    <s v="N/A"/>
    <n v="0"/>
    <s v="Bajo"/>
    <n v="2"/>
    <s v="Ocasional"/>
    <n v="0"/>
    <s v="Bajo"/>
    <n v="60"/>
    <s v="Muy Grave"/>
    <n v="0"/>
    <s v="IV"/>
    <x v="0"/>
    <s v="Todos los trabajadores"/>
    <s v="Accidentes de tránsito, fracturas, contusiones, laceraciones, muerte."/>
    <s v="SI "/>
    <m/>
    <s v="x"/>
    <s v="x"/>
    <m/>
    <m/>
    <m/>
    <m/>
    <m/>
    <m/>
    <m/>
    <m/>
    <x v="0"/>
    <m/>
    <s v="Bajo"/>
    <m/>
    <b v="0"/>
    <n v="0"/>
    <s v="Bajo"/>
    <m/>
    <b v="0"/>
    <n v="0"/>
    <s v="IV"/>
    <x v="0"/>
  </r>
  <r>
    <x v="0"/>
    <x v="1"/>
    <s v="Todos los procesos"/>
    <s v="Traslado del personal en vehículos terrestres"/>
    <s v="x"/>
    <m/>
    <s v="Personal que visita instalaciones de terceros_x000a_Conductores"/>
    <x v="1"/>
    <s v="Público. Orden público."/>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x v="0"/>
    <m/>
    <s v="Bajo"/>
    <m/>
    <b v="0"/>
    <n v="0"/>
    <s v="Bajo"/>
    <m/>
    <b v="0"/>
    <n v="0"/>
    <s v="IV"/>
    <x v="0"/>
  </r>
  <r>
    <x v="0"/>
    <x v="1"/>
    <s v="Todos los procesos"/>
    <s v="Traslado del personal por vía área"/>
    <s v="x"/>
    <m/>
    <s v="Personal que visita instalaciones de tercero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x v="0"/>
    <m/>
    <s v="Bajo"/>
    <m/>
    <b v="0"/>
    <n v="0"/>
    <s v="Bajo"/>
    <m/>
    <b v="0"/>
    <n v="0"/>
    <s v="IV"/>
    <x v="0"/>
  </r>
  <r>
    <x v="0"/>
    <x v="1"/>
    <s v="Todos los procesos"/>
    <s v="Traslado del personal por vía área"/>
    <s v="x"/>
    <m/>
    <s v="Personal que visita instalaciones de terceros"/>
    <x v="1"/>
    <s v="Público. Orden público."/>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x v="0"/>
    <m/>
    <s v="Bajo"/>
    <m/>
    <b v="0"/>
    <n v="0"/>
    <s v="Bajo"/>
    <m/>
    <b v="0"/>
    <n v="0"/>
    <s v="IV"/>
    <x v="0"/>
  </r>
  <r>
    <x v="0"/>
    <x v="1"/>
    <s v="Todos los procesos"/>
    <s v="Traslado del personal por vía área"/>
    <s v="x"/>
    <m/>
    <s v="Personal que visita instalaciones de terceros"/>
    <x v="2"/>
    <s v="Tormentas, vientos huracanados, inundaciones"/>
    <s v="Turbulencias, tormentas. Cambios en condiciones termo higrométricas (Temperatura ambiental, Humedad relativa y Velocidad del aire). Generado por situaciones naturales  o antrópicas. condiciones climatológicas adversas"/>
    <s v="Accidentes aéreos, muertefracturas, contusiones, laceraciones,  golpes, machucones, muerte."/>
    <s v="N/A"/>
    <s v="N/A"/>
    <s v="Mantenimiento preventivo y correctivo de los vehiculos de la Corporación"/>
    <s v="Capacitación en el marco del PESV a los conductores de los vehículos de la Corporación._x000a_Contratación de una empresa que cumpla con todos los aspectos del PESV."/>
    <s v="Botas de seguridad, _x000a_Impermeables"/>
    <n v="0"/>
    <s v="Bajo"/>
    <n v="2"/>
    <s v="Ocasional"/>
    <n v="0"/>
    <s v="Bajo"/>
    <n v="25"/>
    <s v="Grave"/>
    <n v="0"/>
    <s v="IV"/>
    <x v="0"/>
    <s v="Todos los trabajadores"/>
    <s v="Accidentes aéreos, muertefracturas, contusiones, laceraciones,  golpes, machucones, muerte."/>
    <s v="SI "/>
    <m/>
    <s v="x"/>
    <s v="x"/>
    <s v="x"/>
    <m/>
    <m/>
    <m/>
    <m/>
    <m/>
    <m/>
    <m/>
    <x v="0"/>
    <m/>
    <s v="Bajo"/>
    <m/>
    <b v="0"/>
    <n v="0"/>
    <s v="Bajo"/>
    <m/>
    <b v="0"/>
    <n v="0"/>
    <s v="IV"/>
    <x v="0"/>
  </r>
  <r>
    <x v="0"/>
    <x v="1"/>
    <s v="Todos los procesos"/>
    <s v="Traslado del personal por vía área"/>
    <s v="x"/>
    <m/>
    <s v="Personal que visita instalaciones de terceros"/>
    <x v="1"/>
    <s v="Transporte  aéreos"/>
    <s v="fallas mecanicas, tecnicas , humanas, turbulencias, tormentas. Desatención a las instrucciones de seguridad brindadas por parte de la tripulación de la aeronave. No usar cinturón de seguridad, no permanecer sentado cuando se indique, usar equipos celulares, entre otros."/>
    <s v="Accidentes aéreos, muertefracturas, contusiones, laceraciones,  golpes, machucones, muerte."/>
    <s v="N/A"/>
    <s v="N/A"/>
    <s v="N/A"/>
    <s v="Diseño en implementación de SVE Psicosocial,  gestión del riesgo público, capacitación sobre cómo proceder en situaciones de riesgo público."/>
    <s v="N/A"/>
    <n v="0"/>
    <s v="Bajo"/>
    <n v="1"/>
    <s v="Esporadica"/>
    <n v="0"/>
    <s v="Bajo"/>
    <n v="25"/>
    <s v="Grave"/>
    <n v="0"/>
    <s v="IV"/>
    <x v="0"/>
    <s v="Todos los trabajadores"/>
    <s v="Accidentes aéreos, muertefracturas, contusiones, laceraciones,  golpes, machucones, muerte."/>
    <s v="SI "/>
    <m/>
    <s v="x"/>
    <s v="x"/>
    <s v="x"/>
    <m/>
    <m/>
    <m/>
    <m/>
    <m/>
    <m/>
    <m/>
    <x v="0"/>
    <m/>
    <s v="Bajo"/>
    <m/>
    <b v="0"/>
    <n v="0"/>
    <s v="Bajo"/>
    <m/>
    <b v="0"/>
    <n v="0"/>
    <s v="IV"/>
    <x v="0"/>
  </r>
  <r>
    <x v="0"/>
    <x v="1"/>
    <s v="Todos los procesos"/>
    <s v="Traslado del personal por vía área"/>
    <s v="x"/>
    <m/>
    <s v="Personal que visita instalaciones de terceros"/>
    <x v="1"/>
    <s v="Transporte  aéreos"/>
    <s v="fallas mecanicas, tecnicas , humanas, turbulencias, tormentas..Aeronaves en mal estado. Falta de capacitación de pilotos. Pilotos expuestos a largas jornadas de trabajo que conllevan agotamiento, falta de concentración."/>
    <s v="Accidentes de aéreos,  muerte fracturas, contusiones, laceraciones,  golpes, machucones, muerte."/>
    <s v="N/A"/>
    <s v="N/A"/>
    <s v="N/A"/>
    <s v="Contratación de servicios de transporte aéreo con compañías legalmente conformadas y reguladas por las autoridades competentes."/>
    <s v="N/A"/>
    <n v="0"/>
    <s v="Bajo"/>
    <n v="1"/>
    <s v="Esporadica"/>
    <n v="0"/>
    <s v="Bajo"/>
    <n v="100"/>
    <s v="Mortal o Catrastrofico"/>
    <n v="0"/>
    <s v="IV"/>
    <x v="0"/>
    <s v="Todos los trabajadores"/>
    <s v="Accidentes de aéreos,  muerte fracturas, contusiones, laceraciones,  golpes, machucones, muerte."/>
    <s v="SI "/>
    <m/>
    <s v="x"/>
    <s v="x"/>
    <s v="x"/>
    <m/>
    <m/>
    <m/>
    <m/>
    <m/>
    <m/>
    <m/>
    <x v="0"/>
    <m/>
    <s v="Bajo"/>
    <m/>
    <b v="0"/>
    <n v="0"/>
    <s v="Bajo"/>
    <m/>
    <b v="0"/>
    <n v="0"/>
    <s v="IV"/>
    <x v="0"/>
  </r>
  <r>
    <x v="0"/>
    <x v="1"/>
    <s v="Todos los procesos"/>
    <s v="Traslado del personal por agua"/>
    <s v="x"/>
    <m/>
    <s v="Personal que visita instalaciones de tercero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x v="0"/>
    <m/>
    <s v="Bajo"/>
    <m/>
    <b v="0"/>
    <n v="0"/>
    <s v="Bajo"/>
    <m/>
    <b v="0"/>
    <n v="0"/>
    <s v="IV"/>
    <x v="0"/>
  </r>
  <r>
    <x v="0"/>
    <x v="1"/>
    <s v="Todos los procesos"/>
    <s v="Traslado del personal por agua"/>
    <s v="x"/>
    <m/>
    <s v="Personal que visita instalaciones de terceros"/>
    <x v="1"/>
    <s v="Público. Orden público."/>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x v="0"/>
    <m/>
    <s v="Bajo"/>
    <m/>
    <b v="0"/>
    <n v="0"/>
    <s v="Bajo"/>
    <m/>
    <b v="0"/>
    <n v="0"/>
    <s v="IV"/>
    <x v="0"/>
  </r>
  <r>
    <x v="0"/>
    <x v="1"/>
    <s v="Todos los procesos"/>
    <s v="Traslado del personal por agua"/>
    <s v="x"/>
    <m/>
    <s v="Personal que visita instalaciones de terceros"/>
    <x v="1"/>
    <s v="Transporte en Cuerpos de Agua"/>
    <s v="Traslado en bote, embarcaciones. ,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0"/>
    <s v="Bajo"/>
    <n v="1"/>
    <s v="Esporadica"/>
    <n v="0"/>
    <s v="Bajo"/>
    <n v="100"/>
    <s v="Mortal o Catrastrofico"/>
    <n v="0"/>
    <s v="IV"/>
    <x v="0"/>
    <s v="Todos los trabajadores"/>
    <s v="Naufragios, hundimientos. Inmersión. Caída a cuerpos de agua.Heridas, golpes, ahogamiento, muerte"/>
    <s v="SI "/>
    <m/>
    <s v="x"/>
    <s v="x"/>
    <s v="x"/>
    <m/>
    <m/>
    <m/>
    <m/>
    <m/>
    <m/>
    <m/>
    <x v="0"/>
    <m/>
    <s v="Bajo"/>
    <m/>
    <b v="0"/>
    <n v="0"/>
    <s v="Bajo"/>
    <m/>
    <b v="0"/>
    <n v="0"/>
    <s v="IV"/>
    <x v="0"/>
  </r>
  <r>
    <x v="0"/>
    <x v="1"/>
    <s v="Todos los procesos"/>
    <s v="Traslado del personal por agua"/>
    <s v="x"/>
    <m/>
    <s v="Personal que visita instalaciones de terceros"/>
    <x v="2"/>
    <s v="Tormentas, vientos huracanados, inundaciones"/>
    <s v="Cambios en condiciones termo higrométricas (Temperatura ambiental, Humedad relativa y Velocidad del aire). Generado por situaciones naturales  o antrópicas. condiciones climatológicas adversas"/>
    <s v="Heridas, golpes, ahogamiento, muerte"/>
    <s v="N/A"/>
    <s v="N/A"/>
    <s v="N/A"/>
    <s v="Retringir el suso de transporte en embarcaciones, durante lluvias o tormentas. Contratación de servicios de transporte por agua (marítimo o fluvial) con compañías legalmente conformadas y reguladas por las autoridades competentes."/>
    <s v="N/A"/>
    <n v="0"/>
    <s v="Bajo"/>
    <n v="1"/>
    <s v="Esporadica"/>
    <n v="0"/>
    <s v="Bajo"/>
    <n v="100"/>
    <s v="Mortal o Catrastrofico"/>
    <n v="0"/>
    <s v="IV"/>
    <x v="0"/>
    <s v="Todos los trabajadores"/>
    <s v="Heridas, golpes, ahogamiento, muerte"/>
    <s v="SI "/>
    <m/>
    <s v="x"/>
    <s v="x"/>
    <s v="x"/>
    <m/>
    <m/>
    <m/>
    <m/>
    <m/>
    <m/>
    <m/>
    <x v="0"/>
    <m/>
    <s v="Bajo"/>
    <m/>
    <b v="0"/>
    <n v="0"/>
    <s v="Bajo"/>
    <m/>
    <b v="0"/>
    <n v="0"/>
    <s v="IV"/>
    <x v="0"/>
  </r>
  <r>
    <x v="0"/>
    <x v="1"/>
    <s v="Todos los procesos"/>
    <s v="Actividades administrativas dentro de las instalaciones de la Corporación"/>
    <s v="x"/>
    <m/>
    <s v="Personal que visita instalaciones de terceros"/>
    <x v="2"/>
    <s v="Terremoto / Tsunami"/>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x v="0"/>
    <m/>
    <s v="Bajo"/>
    <m/>
    <b v="0"/>
    <n v="0"/>
    <s v="Bajo"/>
    <m/>
    <b v="0"/>
    <n v="0"/>
    <s v="IV"/>
    <x v="0"/>
  </r>
  <r>
    <x v="0"/>
    <x v="1"/>
    <s v="Todos los procesos"/>
    <s v="Traslado del personal por agua"/>
    <s v="x"/>
    <m/>
    <s v="Personal que visita instalaciones de terceros"/>
    <x v="1"/>
    <s v="Transporte en Cuerpos de Agua"/>
    <s v="Traslado en bote, embarcaciones. Caída a cuerpos de agua. Embarcaciones en mal estado. Falta de capacitación de pilotos. Pilotos expuestos a largas jornadas de trabajo que conllevan agotamiento, falta de concentración."/>
    <s v="Naufragios, hundimientos. Inmersión. Caída a cuerpos de agua.Heridas, golpes, ahogamiento, muerte"/>
    <s v="N/A"/>
    <s v="N/A"/>
    <s v="N/A"/>
    <s v="Contratación de servicios de transporte por agua (marítimo o fluvial) con compañías legalmente conformadas y reguladas por las autoridades competentes. Equipos de comunicación permanente"/>
    <s v="chalecos salvavidas"/>
    <n v="0"/>
    <s v="Bajo"/>
    <n v="1"/>
    <s v="Esporadica"/>
    <n v="0"/>
    <s v="Bajo"/>
    <n v="100"/>
    <s v="Mortal o Catrastrofico"/>
    <n v="0"/>
    <s v="IV"/>
    <x v="0"/>
    <s v="Todos los trabajadores"/>
    <s v="Naufragios, hundimientos. Inmersión. Caída a cuerpos de agua.Heridas, golpes, ahogamiento, muerte"/>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_x000a_Conductores, funcionarios y contrstistas"/>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s v="Todos los trabajadores"/>
    <s v="Fatiga, estrés"/>
    <s v="SI "/>
    <m/>
    <s v="x"/>
    <s v="x"/>
    <m/>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_x000a_Conductores, funcionarios y contrstistas"/>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s v="Todos los trabajadores"/>
    <s v="Alteraciones de la piel, deshidratación, alteración en algunos tejidos blandos (ojos). Fatiga, estrés, cambios neurológico, resfriados."/>
    <s v="SI "/>
    <m/>
    <s v="x"/>
    <s v="x"/>
    <m/>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Microorganismos (Virus, bacterias)"/>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Público. Orden público."/>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Contratista de servicios de vigilancia._x000a_Acompañamiento de organismos de apoyo externo cuando sea necesario (Policía, defensa civil, entre otros)"/>
    <s v="N/A"/>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2"/>
    <s v="Tormentas, vientos huracanados, inundaciones"/>
    <s v="Cambios en condiciones termo higrométricas (Temperatura ambiental, Humedad relativa y Velocidad del aire). Generado por situaciones naturales  o antrópicas. condiciones climatológicas adversas"/>
    <s v="Fatiga, estrés, resfriados, golpes, traumas."/>
    <s v="N/A"/>
    <s v="N/A"/>
    <s v="N/A"/>
    <s v="Capacitación de Brigadas de emergencias. _x000a_Ciclo de formación continuado y certificado _x000a_Plan de emergencia"/>
    <s v="Suministro de Indumentarias propias para afrontar cambios climáticos, impermeables, botas pantaneras"/>
    <n v="0"/>
    <s v="Bajo"/>
    <n v="1"/>
    <s v="Esporadica"/>
    <n v="0"/>
    <s v="Bajo"/>
    <n v="25"/>
    <s v="Grave"/>
    <n v="0"/>
    <s v="IV"/>
    <x v="0"/>
    <s v="Todos los trabajadores"/>
    <s v="Fatiga, estrés, resfriados, golpes, trauma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3"/>
    <s v="Posturas prolongadas"/>
    <s v="Posturas prolongadas de pie, sentado, etc. Actividades administrativas y durante desplamientos en comision"/>
    <s v="Desordenes de trauma acumulativo, lesiones del sistema músculo esquelético, Tendinitis, síndrome del túnel carpiano (STC)"/>
    <s v="N/A"/>
    <s v="N/A"/>
    <m/>
    <s v="Exámenes médicos ocupacionales con énfasis osteomuscular. _x000a_Programa para el manejo del riesgo musco esquelético Pausas Activas."/>
    <s v="N/A"/>
    <m/>
    <s v="Bajo"/>
    <n v="2"/>
    <s v="Ocasional"/>
    <n v="0"/>
    <s v="Bajo"/>
    <n v="10"/>
    <s v="Leve"/>
    <n v="0"/>
    <s v="IV"/>
    <x v="0"/>
    <s v="Todos los trabajadores"/>
    <s v="Desordenes de trauma acumulativo, lesiones del sistema músculo esquelético, Tendinitis, síndrome del túnel carpiano (STC)"/>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4"/>
    <s v="Condiciones de la tarea (carga mental, contenido de la tarea, demandas emocionales). Comunicación, tecnología, organización del trabajo, demandas cualitativas y cuantitativas de la labor."/>
    <s v="Alta carga laboral._x000a_Atención a personal externo e interno(usuarios, funcionarios, contratistas, asesores, entes de control). _x000a_Exigencia en las actividades diarias._x000a_Trabajo bajo presión._x000a_Jornadas extenuantes de trabajo._x000a_Tiempos prolongados de traslado entre las áreas de trabajo"/>
    <s v="Fatiga, estrés, disminución de la destreza y precisión. Estados de ansiedad y/o depresión y trastornos del aparato digestivo."/>
    <s v="N/A"/>
    <s v="N/A"/>
    <s v="N/A"/>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Actividades de bienestar y  Desarrollo._x000a_Actividades intralaborales para la mejora del clima laboral."/>
    <s v="N/A"/>
    <n v="2"/>
    <s v="Medio"/>
    <n v="3"/>
    <s v="Frecuente"/>
    <n v="6"/>
    <s v="Medio"/>
    <n v="25"/>
    <s v="Grave"/>
    <n v="150"/>
    <s v="II"/>
    <x v="2"/>
    <n v="6"/>
    <s v="Fatiga, estrés, disminución de la destreza y precisión. Estados de ansiedad y/o depresión y trastornos del aparato digestivo."/>
    <s v="SI "/>
    <m/>
    <s v="x"/>
    <s v="x"/>
    <s v="x"/>
    <m/>
    <s v="Se efectuan activiaddes jormadas de salud enficadas al riesgo, en cajacopi, aplicación de bateria. Jornadas de capacitacion e intervencion del riesgo, contratacion de personal para inervencion, enfermera, pisocologa, capacitaciones con el ICONTEC"/>
    <m/>
    <m/>
    <m/>
    <s v="x"/>
    <m/>
    <x v="1"/>
    <n v="0"/>
    <s v="Bajo"/>
    <n v="3"/>
    <s v="Frecuente"/>
    <n v="0"/>
    <s v="Bajo"/>
    <n v="25"/>
    <s v="Grave"/>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5"/>
    <s v="Iluminación deficiente o en exceso."/>
    <s v=" fuentes inadecuadas de iluminación"/>
    <s v="Fatiga visual, cefalea, disminución de la destreza y precisión, afectaciones a la vista, deslumbramiento, caídas a nivel, golpes."/>
    <s v="N/A"/>
    <s v="N/A"/>
    <s v="N/A"/>
    <s v="Capacitación sobre prevención de lesiones, identificación de peligros y riesgosn entre otros._x000a_Cuando se identifique el peligro asociado a fuentes inadecuada de iluminación el personal que realiza las visitas y el Profesional especializado en SST coordinaran la logística para disponer de los controles necesarios que garanticen una operación segura."/>
    <s v="N/A"/>
    <n v="0"/>
    <s v="Bajo"/>
    <n v="2"/>
    <s v="Ocasional"/>
    <n v="0"/>
    <s v="Bajo"/>
    <n v="10"/>
    <s v="Leve"/>
    <n v="0"/>
    <s v="IV"/>
    <x v="0"/>
    <n v="6"/>
    <s v="Fatiga visual, cefalea, disminución de la destreza y precisión, afectaciones a la vista, deslumbramiento, caídas a nivel, golpe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Condiciones inadecuadas del sitio de trabajo.  (Incluyendo sitio de trabajo para trabajo remoto)"/>
    <s v="Desordenes de trauma acumulativo, lesiones del sistema músculo esquelético, Tendinitis, síndrome del túnel carpiano (STC), golpes, caídas a nivel, contusiones"/>
    <s v="N/A"/>
    <s v="N/A"/>
    <s v="N/A"/>
    <s v="Programa para el manejo del riesgo musculoesquelético_x000a_Capacitación Pausas Activas, Higiene postural, prevención de lesiones, entre otros"/>
    <s v="N/A"/>
    <n v="0"/>
    <s v="Bajo"/>
    <n v="2"/>
    <s v="Ocasional"/>
    <n v="0"/>
    <s v="Bajo"/>
    <n v="10"/>
    <s v="Leve"/>
    <n v="0"/>
    <s v="IV"/>
    <x v="0"/>
    <s v="Todos los trabajadores"/>
    <s v="Desordenes de trauma acumulativo, lesiones del sistema músculo esquelético, Tendinitis, síndrome del túnel carpiano (STC), golpes, caídas a nivel, contusione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3"/>
    <s v="Movimientos repetitivos"/>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s v="N/A"/>
    <n v="0"/>
    <s v="Bajo"/>
    <n v="2"/>
    <s v="Ocasional"/>
    <n v="0"/>
    <s v="Bajo"/>
    <n v="10"/>
    <s v="Leve"/>
    <n v="0"/>
    <s v="IV"/>
    <x v="0"/>
    <s v="Todos los trabajadores"/>
    <s v="Desordenes de trauma acumulativo, lesiones del sistema músculo esquelético, Tendinitis, síndrome del túnel carpiano (STC)"/>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Uso de herramientas de oficina (grapadora, cosedora, tijeras, exactos, ganchos, entre otros). Uso de herramientas y equipos propios del trabajo."/>
    <s v="Golpes, traumas, laceraciones, punciones"/>
    <s v="N/A"/>
    <s v="N/A"/>
    <s v="N/A"/>
    <s v="Actividades de mantenimiento por parte de recursos físicos (Reparación, reemplazo de herramientas de oficina)."/>
    <s v="N/A"/>
    <n v="0"/>
    <s v="Bajo"/>
    <n v="1"/>
    <s v="Esporadica"/>
    <n v="0"/>
    <s v="Bajo"/>
    <n v="10"/>
    <s v="Leve"/>
    <n v="0"/>
    <s v="IV"/>
    <x v="0"/>
    <s v="Todos los trabajadores"/>
    <s v="Golpes, traumas, laceraciones, puncione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electricico. "/>
    <s v="Exposición a electricidad estática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m/>
    <s v="x"/>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2"/>
    <s v="Derrumbes"/>
    <s v="Colapso de parte del suelo, por acumulacion de agua de lluvias. Nivel freatico, cercania con cuerpos de agua"/>
    <s v="Golpes, heridas, atrapamiento muerte"/>
    <m/>
    <m/>
    <s v="Muro de contencion de ladera del canal. Nivelacion del terreno."/>
    <s v="Plan de emergencia. Suspensión de las actividades en el area durante lluvias y posteriormente"/>
    <s v="Bota de seguridad, casco"/>
    <n v="0"/>
    <s v="Bajo"/>
    <n v="1"/>
    <s v="Esporadica"/>
    <n v="0"/>
    <s v="Bajo"/>
    <n v="60"/>
    <s v="Muy Grave"/>
    <n v="0"/>
    <s v="IV"/>
    <x v="0"/>
    <n v="2"/>
    <s v="Golpes, heridas, atrapamiento muerte"/>
    <m/>
    <m/>
    <s v="x"/>
    <s v="x"/>
    <m/>
    <s v="x"/>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3"/>
    <s v="Carga dinámica por esfuerzos"/>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2"/>
    <s v="Desordenes de trauma acumulativo, lesiones del sistema músculo esquelético."/>
    <s v="SI "/>
    <m/>
    <m/>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1"/>
    <s v="Locativo"/>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m/>
    <m/>
    <m/>
    <m/>
    <m/>
    <x v="0"/>
    <m/>
    <s v="Bajo"/>
    <m/>
    <b v="0"/>
    <n v="0"/>
    <s v="Bajo"/>
    <m/>
    <b v="0"/>
    <n v="0"/>
    <m/>
    <x v="2"/>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6"/>
    <s v="Líquidos, Gases y vapores"/>
    <s v="Exposición o manipulación de productos químico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m/>
    <m/>
    <m/>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1"/>
    <s v="electricico. "/>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a personal masculino de servicios generales"/>
    <n v="0"/>
    <s v="Bajo"/>
    <n v="2"/>
    <s v="Ocasional"/>
    <n v="0"/>
    <s v="Bajo"/>
    <n v="25"/>
    <s v="Grave"/>
    <n v="0"/>
    <s v="IV"/>
    <x v="0"/>
    <n v="2"/>
    <s v="Zoonosis, Enfermedades infecciosas, gastrointestinales, tóxicas y reacciones alérgicas. "/>
    <m/>
    <m/>
    <m/>
    <s v="x"/>
    <m/>
    <m/>
    <m/>
    <m/>
    <m/>
    <m/>
    <m/>
    <m/>
    <x v="0"/>
    <m/>
    <s v="Bajo"/>
    <m/>
    <b v="0"/>
    <n v="0"/>
    <s v="Bajo"/>
    <m/>
    <b v="0"/>
    <n v="0"/>
    <s v="IV"/>
    <x v="0"/>
  </r>
  <r>
    <x v="0"/>
    <x v="1"/>
    <s v="Secretaría general"/>
    <s v="Actividades administrativas dentro de las instalaciones de la Corporación"/>
    <s v="x"/>
    <m/>
    <s v="Personal que visita instalaciones de la corporacion"/>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_x000a_Suministro de calzado de seguridad "/>
    <n v="0"/>
    <s v="Bajo"/>
    <n v="2"/>
    <s v="Ocasional"/>
    <n v="0"/>
    <s v="Bajo"/>
    <n v="25"/>
    <s v="Grave"/>
    <n v="0"/>
    <s v="IV"/>
    <x v="0"/>
    <s v="Todos los trabajadores"/>
    <s v="Zoonosis, Enfermedades infecciosas, gastrointestinales, tóxicas y reacciones alérgicas. "/>
    <m/>
    <m/>
    <s v="x"/>
    <s v="x"/>
    <s v="x"/>
    <m/>
    <m/>
    <m/>
    <m/>
    <m/>
    <m/>
    <m/>
    <x v="0"/>
    <m/>
    <s v="Bajo"/>
    <m/>
    <b v="0"/>
    <n v="0"/>
    <s v="Bajo"/>
    <m/>
    <b v="0"/>
    <n v="0"/>
    <s v="IV"/>
    <x v="0"/>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x v="0"/>
    <m/>
    <s v="Bajo"/>
    <m/>
    <b v="0"/>
    <n v="0"/>
    <s v="Bajo"/>
    <m/>
    <b v="0"/>
    <n v="0"/>
    <m/>
    <x v="2"/>
  </r>
  <r>
    <x v="1"/>
    <x v="1"/>
    <s v="Secretaría general / Gestión del talento humano"/>
    <s v="Actividades operativas dentro de las instalaciones de la Corporación. Actividades de aseo y servicios generales. Tareas de jardinería. Vivero Sibarco y Repelon"/>
    <s v="x"/>
    <m/>
    <s v="Contratista de servicios de jardinería"/>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1"/>
    <s v="Públicos (robos, atracos, asaltos, atentados, desorden público, etc.)"/>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n implementación de SVE del riesgo Psicosocial, capítulo gestión del riesgo público. Vigilancia Privada,Apoyo policia, Comunicación con centro de control empresa  de vigilancia."/>
    <s v="N/A"/>
    <n v="0"/>
    <s v="Bajo"/>
    <n v="2"/>
    <s v="Ocasional"/>
    <n v="0"/>
    <s v="Bajo"/>
    <n v="25"/>
    <s v="Grave"/>
    <n v="0"/>
    <s v="IV"/>
    <x v="0"/>
    <n v="2"/>
    <s v="Heridas, golpes, muerte, fatiga, estrés, disminución de la destreza y precisión. Contagio por virus. Estados de ansiedad y/o depresión y trastornos del aparato digestivo."/>
    <m/>
    <m/>
    <m/>
    <s v="x"/>
    <m/>
    <m/>
    <m/>
    <m/>
    <m/>
    <m/>
    <m/>
    <m/>
    <x v="0"/>
    <m/>
    <s v="Bajo"/>
    <m/>
    <b v="0"/>
    <n v="0"/>
    <s v="Bajo"/>
    <m/>
    <b v="0"/>
    <n v="0"/>
    <s v="IV"/>
    <x v="0"/>
  </r>
  <r>
    <x v="1"/>
    <x v="1"/>
    <s v="Secretaría general"/>
    <s v="Actividades del personal de vigilancia_x000a_(Posición prolongada de pie). Vivero Sibarco y Repelon"/>
    <s v="x"/>
    <m/>
    <s v="Personal contratista que presta servicios de vigilancia"/>
    <x v="3"/>
    <s v="Posturas prolongadas"/>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2"/>
    <s v="Desordenes de trauma acumulativo, lesiones del sistema músculo esquelético, Tendinitis, síndrome del túnel carpiano (STC)"/>
    <s v="SI "/>
    <m/>
    <m/>
    <s v="x"/>
    <m/>
    <m/>
    <m/>
    <m/>
    <m/>
    <m/>
    <m/>
    <m/>
    <x v="0"/>
    <m/>
    <s v="Bajo"/>
    <m/>
    <b v="0"/>
    <n v="0"/>
    <s v="Bajo"/>
    <m/>
    <b v="0"/>
    <n v="0"/>
    <s v="IV"/>
    <x v="0"/>
  </r>
  <r>
    <x v="1"/>
    <x v="1"/>
    <s v="Secretaría general"/>
    <s v="Actividades del personal de vigilancia_x000a_(Tenencia y porte de armas de fuego). Vivero Sibarco y Repelon"/>
    <s v="x"/>
    <m/>
    <s v="Personal contratista que presta servicios de vigilancia"/>
    <x v="1"/>
    <s v="Mecánico"/>
    <s v="Tenencia y porte de armas de fuego. Uso de armas de fuego"/>
    <s v="Traumas, heridas, muerte"/>
    <s v="N/A"/>
    <s v="N/A"/>
    <s v="N/A"/>
    <s v="Celebración de contrato con empresa de vigilancia legalmente constituida.certificado de aptitud psicofísica para la tenencia y porte de armas de fuego."/>
    <s v="N/A"/>
    <n v="0"/>
    <s v="Bajo"/>
    <n v="1"/>
    <s v="Esporadica"/>
    <n v="0"/>
    <s v="Bajo"/>
    <n v="100"/>
    <s v="Mortal o Catrastrofico"/>
    <n v="0"/>
    <s v="IV"/>
    <x v="0"/>
    <n v="2"/>
    <s v="Traumas, heridas, muerte"/>
    <s v="SI "/>
    <m/>
    <m/>
    <s v="x"/>
    <m/>
    <m/>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1"/>
    <s v="Locativo"/>
    <s v="Deficientes condiciones de orden y aseo, distribucion de las areas."/>
    <s v="Caídas al mismo nivel, caídas a diferente nivel, contusiones, golpes, fracturas"/>
    <s v="N/A"/>
    <s v="N/A"/>
    <m/>
    <s v="Mantenimiento de las condiciones de orden y aseo en los puestos de trabajo"/>
    <s v="N/A"/>
    <n v="0"/>
    <s v="Bajo"/>
    <n v="2"/>
    <s v="Ocasional"/>
    <n v="0"/>
    <s v="Bajo"/>
    <n v="60"/>
    <s v="Muy Grave"/>
    <n v="0"/>
    <s v="IV"/>
    <x v="0"/>
    <n v="2"/>
    <s v="Caídas al mismo nivel, caídas a diferente nivel, contusiones, golpes, fracturas"/>
    <m/>
    <m/>
    <m/>
    <s v="x"/>
    <m/>
    <m/>
    <s v="Se designa area en la porteria de la casa 2 para ubicar al canino."/>
    <m/>
    <m/>
    <m/>
    <m/>
    <m/>
    <x v="0"/>
    <m/>
    <s v="Bajo"/>
    <m/>
    <b v="0"/>
    <n v="0"/>
    <s v="Bajo"/>
    <m/>
    <b v="0"/>
    <n v="0"/>
    <m/>
    <x v="2"/>
  </r>
  <r>
    <x v="1"/>
    <x v="1"/>
    <s v="Secretaría general"/>
    <s v="Actividades del personal de vigilancia_x000a_(Recibo de personal en la entrada de las instalaciones, rondas de inspeccion) Vivero Sibarco y Repelon"/>
    <s v="x"/>
    <m/>
    <s v="Personal contratista que presta servicios de vigilancia"/>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_x000a_calzado de seguridad"/>
    <m/>
    <s v="Bajo"/>
    <n v="1"/>
    <s v="Esporadica"/>
    <n v="0"/>
    <s v="Bajo"/>
    <n v="25"/>
    <s v="Grave"/>
    <n v="0"/>
    <s v="IV"/>
    <x v="0"/>
    <n v="2"/>
    <s v="Enfermedades gastrointestinales, Intoxicaciones, reacciones alérgicas, muerte"/>
    <m/>
    <m/>
    <m/>
    <s v="x"/>
    <m/>
    <m/>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_x000a_Calzado de seguridad"/>
    <n v="0"/>
    <s v="Bajo"/>
    <n v="2"/>
    <s v="Ocasional"/>
    <n v="0"/>
    <s v="Bajo"/>
    <n v="25"/>
    <s v="Grave"/>
    <n v="0"/>
    <s v="IV"/>
    <x v="0"/>
    <n v="2"/>
    <s v="Zoonosis, Enfermedades infecciosas, gastrointestinales, tóxicas y reacciones alérgicas. "/>
    <m/>
    <m/>
    <m/>
    <s v="x"/>
    <m/>
    <m/>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_x000a_Suministro de calzado de seguridad "/>
    <m/>
    <s v="Bajo"/>
    <n v="3"/>
    <s v="Frecuente"/>
    <n v="0"/>
    <s v="Bajo"/>
    <n v="60"/>
    <s v="Muy Grave"/>
    <n v="0"/>
    <s v="IV"/>
    <x v="0"/>
    <n v="2"/>
    <s v="Golpes, traumas, heridas, infecciones, intoxicación, Mordeduras, picaduras, punciones, reacciones alérgicas, muerte"/>
    <m/>
    <m/>
    <m/>
    <s v="x"/>
    <m/>
    <m/>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x v="0"/>
    <m/>
    <s v="Bajo"/>
    <m/>
    <b v="0"/>
    <n v="0"/>
    <s v="Bajo"/>
    <m/>
    <b v="0"/>
    <n v="0"/>
    <s v="IV"/>
    <x v="0"/>
  </r>
  <r>
    <x v="1"/>
    <x v="1"/>
    <s v="Secretaría general"/>
    <s v="Actividades del personal de vigilancia_x000a_(Recibo de personal en la entrada de las instalaciones, rondas de inspeccion) Vivero Sibarco y Repelon"/>
    <s v="x"/>
    <m/>
    <s v="Personal contratista que presta servicios de vigilancia"/>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Macroorganismos (Mordeduras, picadas etc.), Fluidos, hongos"/>
    <s v="Contacto directo/ contacto indirecto con residuos sólidos, basuras, vertimientos, aguas estancadas, fangos, fluidos, secreciones, partes en descomposición."/>
    <s v="Cortes, traumas, heridas, infección,  mordeduras, picaduras"/>
    <s v="N/A"/>
    <s v="N/A"/>
    <s v="N/A"/>
    <s v="Programa para el manejo del riesgo biológico "/>
    <s v="Suministro de gafas de seguridad, mascarilla, guantes, calzado de seguridad"/>
    <n v="0"/>
    <s v="Bajo"/>
    <n v="2"/>
    <s v="Ocasional"/>
    <n v="0"/>
    <s v="Bajo"/>
    <n v="60"/>
    <s v="Muy Grave"/>
    <n v="0"/>
    <s v="IV"/>
    <x v="0"/>
    <s v="Todos los trabajadores"/>
    <s v="Cortes, traumas, heridas, infección,  mordeduras, picadura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lan de emergencias, canales de comunicacion, disponibilidad de vehiculos para traslado de lesionados a clinicas. Diseño e implementación de programa de  para el riesgo Biológico. 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
    <s v="Suministro de guantes, calzado de seguridad, gafas de seguridad "/>
    <n v="2"/>
    <s v="Medio"/>
    <n v="2"/>
    <s v="Ocasional"/>
    <n v="4"/>
    <s v="Bajo"/>
    <n v="60"/>
    <s v="Muy Grave"/>
    <n v="240"/>
    <s v="II"/>
    <x v="2"/>
    <s v="Todos los trabajadores"/>
    <s v="Golpes, traumas, heridas, infecciones, intoxicación, Mordeduras, picaduras, punciones, reacciones alérgicas, muerte"/>
    <s v="SI "/>
    <m/>
    <s v="x"/>
    <s v="x"/>
    <s v="x"/>
    <m/>
    <s v="Normas de seguridad. Curso, Capacitacion en manejo de fauna silvestre, efectuada por personal competente"/>
    <m/>
    <m/>
    <m/>
    <s v="x"/>
    <m/>
    <x v="1"/>
    <n v="0"/>
    <s v="Bajo"/>
    <n v="2"/>
    <s v="Ocasional"/>
    <n v="0"/>
    <s v="Bajo"/>
    <n v="60"/>
    <s v="Muy Grave"/>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gafas de seguridad, calzado de seguridad, guantes."/>
    <n v="0"/>
    <s v="Bajo"/>
    <n v="2"/>
    <s v="Ocasional"/>
    <n v="0"/>
    <s v="Bajo"/>
    <n v="60"/>
    <s v="Muy Grave"/>
    <n v="0"/>
    <s v="IV"/>
    <x v="0"/>
    <s v="Todos los trabajadores"/>
    <s v="Zoonosis, Enfermedades infecciosas, gastrointestinales, tóxicas y reacciones alérgicas. "/>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6"/>
    <s v="Líquidos, Gases y vapores"/>
    <s v="Exposición o manipulación de combustibles, sustancias químicas, sustancias tóxica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s v="Todos los trabajadores"/>
    <s v="quemaduras, intoxicación, afectaciones respiratorias, dermatitis, alergia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Uso de herramientas de manuales y eléctricas para el desarrollo de las actividades en campo"/>
    <s v="Golpes, traumas, laceraciones, punciones"/>
    <s v="N/A"/>
    <s v="N/A"/>
    <s v="N/A"/>
    <s v="Programa para el manejo del riesgo mecánico_x000a_Programa para el manejo del riesgo eléctrico"/>
    <s v="Suministro de botas de seguridad, gafas de seguridad y guantes tipo ingeniero, pechera, polainas"/>
    <n v="0"/>
    <s v="Bajo"/>
    <n v="2"/>
    <s v="Ocasional"/>
    <n v="0"/>
    <s v="Bajo"/>
    <n v="60"/>
    <s v="Muy Grave"/>
    <n v="0"/>
    <s v="IV"/>
    <x v="0"/>
    <s v="Todos los trabajadores"/>
    <s v="Golpes, traumas, laceraciones, puncione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trabajo en alturas."/>
    <s v="Acceso y desarrollo de trabajo en alturas dependiendo de las actividades a realizar"/>
    <s v="Caídas a diferente nivel, golpes, traumas, laceraciones."/>
    <s v="N/A"/>
    <s v="N/A"/>
    <s v="N/A"/>
    <s v="Restringir el desarrollo de actividades en alturas por parte de personal propio de la Corporación y/o personal de servicios generales. _x000a_Para desarrollo de actividades en alturas por parte de personal vistante que requiera cotizacion de trabajos, éstos deberán contar con sistemas de acceso tales como andamios, equipos elevadores, etc. y elementos de permanencia tales como eslingas, puntos de anclaje portátiles, etc. que permitan el desarrollo seguro de las actividades; así como los demás elementos exigidos en la Res 4272 de 2022 en cuanto a competencias del personal para realizar estas actividades."/>
    <m/>
    <n v="6"/>
    <s v="Alto"/>
    <n v="1"/>
    <s v="Esporadica"/>
    <n v="6"/>
    <s v="Medio"/>
    <n v="100"/>
    <s v="Mortal o Catrastrofico"/>
    <n v="600"/>
    <s v="I"/>
    <x v="3"/>
    <s v="Todos los trabajadores"/>
    <s v="Caídas a diferente nivel, golpes, traumas, laceraciones."/>
    <s v="SI "/>
    <m/>
    <s v="x"/>
    <s v="x"/>
    <m/>
    <m/>
    <s v="Actividades de alturas restringidas. Hasta la instalacion de puntos de anclaje y capacitacion del personal autorizado.Proyecto de  Instalacion de puerta de acceso a la azotea en oficinas piso 2, puntos de anclaje para acceso"/>
    <m/>
    <m/>
    <s v="x"/>
    <s v="x"/>
    <m/>
    <x v="0"/>
    <m/>
    <s v="Bajo"/>
    <m/>
    <b v="0"/>
    <n v="0"/>
    <s v="Bajo"/>
    <m/>
    <b v="0"/>
    <n v="0"/>
    <m/>
    <x v="2"/>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Pisos, condiciones del terreno. Irregularidades del terreno y superficie, superficies deslizante, húmeda, arenosa."/>
    <s v="caídas al mismo nivel, golpes, heridas fracturas"/>
    <s v="N/A"/>
    <s v="N/A"/>
    <s v="N/A"/>
    <s v="Intervencion de verificacion del entorno de trabajo. Capacitaciones sobre autocuidado"/>
    <s v="Suministro de guantes antideslizantes y botas pantaneras."/>
    <n v="0"/>
    <s v="Bajo"/>
    <n v="2"/>
    <s v="Ocasional"/>
    <n v="0"/>
    <s v="Bajo"/>
    <n v="25"/>
    <s v="Grave"/>
    <n v="0"/>
    <s v="IV"/>
    <x v="0"/>
    <s v="Todos los trabajadores"/>
    <s v="caídas al mismo nivel, golpes, heridas fracturas"/>
    <s v="SI "/>
    <m/>
    <s v="x"/>
    <s v="x"/>
    <s v="x"/>
    <m/>
    <m/>
    <m/>
    <m/>
    <m/>
    <m/>
    <m/>
    <x v="0"/>
    <m/>
    <s v="Bajo"/>
    <m/>
    <b v="0"/>
    <n v="0"/>
    <s v="Bajo"/>
    <m/>
    <b v="0"/>
    <n v="0"/>
    <m/>
    <x v="2"/>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3"/>
    <s v="Carga dinámica por esfuerzos"/>
    <s v="Manipulación de cargas (animales, equipos, materiales)"/>
    <s v="Desordenes de trauma acumulativo, lesiones del sistema músculo esquelético."/>
    <s v="N/A"/>
    <s v="N/A"/>
    <s v="N/A"/>
    <s v="Programa para el manejo del riesgo musco esquelético"/>
    <m/>
    <n v="0"/>
    <s v="Bajo"/>
    <n v="2"/>
    <s v="Ocasional"/>
    <n v="0"/>
    <s v="Bajo"/>
    <n v="60"/>
    <s v="Muy Grave"/>
    <n v="0"/>
    <s v="IV"/>
    <x v="0"/>
    <s v="Todos los trabajadores"/>
    <s v="Desordenes de trauma acumulativo, lesiones del sistema músculo esquelético."/>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Trabajos realizados en riberas de rios, lagunas, riberas, playas  y cuerpos de cuerpos de agua en general. Caida a cuerpos de agua, inmersion. Inspeccion de las instlaciones."/>
    <s v="Inmersión. Caída a cuerpos de agua.Ahogamiento, muerte."/>
    <s v="N/A"/>
    <s v="N/A"/>
    <s v="N/A"/>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de vigilante"/>
    <s v="Suministro de botas pantaneras, guantes. Impermeables, gafas de seguridad_x000a_Uso de chalecos salvavidas._x000a_Uso de equipos de protección y restricción."/>
    <n v="0"/>
    <s v="Bajo"/>
    <n v="2"/>
    <s v="Ocasional"/>
    <n v="0"/>
    <s v="Bajo"/>
    <n v="60"/>
    <s v="Muy Grave"/>
    <n v="0"/>
    <s v="IV"/>
    <x v="0"/>
    <s v="Todos los trabajadores"/>
    <s v="Inmersión. Caída a cuerpos de agua.Ahogamiento, muerte."/>
    <s v="SI "/>
    <m/>
    <s v="x"/>
    <s v="x"/>
    <m/>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Locativo"/>
    <s v="Desatención de instrucciones de seguridad brindadas por terceros para realizar labores en las instalaciones de los terceros"/>
    <s v="Fracturas, contusiones, laceraciones,  golpes, machucones, muerte."/>
    <s v="N/A"/>
    <s v="N/A"/>
    <s v="N/A"/>
    <s v="Intervencion de verificacion del entorno de trabajo. Capacitaciones sobre autocuidado"/>
    <s v="N/A"/>
    <n v="0"/>
    <s v="Bajo"/>
    <n v="2"/>
    <s v="Ocasional"/>
    <n v="0"/>
    <s v="Bajo"/>
    <n v="25"/>
    <s v="Grave"/>
    <n v="0"/>
    <s v="IV"/>
    <x v="0"/>
    <s v="Todos los trabajadores"/>
    <s v="Fracturas, contusiones, laceraciones,  golpes, machucones, muerte."/>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0"/>
    <s v="Contaminación con fluidos y secreciones. Contaminación biológica por vía aérea. Pinchazos"/>
    <s v="Visitas de inspeccion cementerios, basureros a cielo  abierto.Contacto directo / contacto indirecto con residuos hospitalarios etc"/>
    <s v="intoxicaciones, alteración del sistema nervioso, enfermedades infecto-contagiosas"/>
    <s v="N/A"/>
    <s v="N/A"/>
    <s v="N/A"/>
    <s v="Programa para el manejo del riesgo biológico. El personal de la CRA que efectua inspecciones no manipula  residuos, se efectuan inspeccion visual."/>
    <s v="Suministro de gafas de seguridad, mascarilla, guantes., botas."/>
    <m/>
    <s v="Bajo"/>
    <n v="2"/>
    <s v="Ocasional"/>
    <n v="0"/>
    <s v="Bajo"/>
    <n v="60"/>
    <s v="Muy Grave"/>
    <n v="0"/>
    <s v="IV"/>
    <x v="0"/>
    <s v="Todos los trabajadores"/>
    <s v="intoxicaciones, alteración del sistema nervioso, enfermedades infecto-contagiosa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5"/>
    <s v="Ruido."/>
    <s v="Fuentes de sonido de alta intensidad en las áreas a inspeccionar"/>
    <s v="Pérdida auditiva inducida por ruido"/>
    <s v="N/A"/>
    <s v="N/A"/>
    <s v="N/A"/>
    <s v="Exámenes médico ocupacionales periódicos."/>
    <s v="Suministro de protección auditiva"/>
    <n v="0"/>
    <s v="Bajo"/>
    <n v="1"/>
    <s v="Esporadica"/>
    <n v="0"/>
    <s v="Bajo"/>
    <n v="25"/>
    <s v="Grave"/>
    <n v="0"/>
    <s v="IV"/>
    <x v="0"/>
    <s v="Todos los trabajadores"/>
    <s v="Pérdida auditiva inducida por ruido"/>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Atrapamiento. Contacto con superficies abrasivas o filosas. Atrapamiento entre dos cuerpos."/>
    <s v="Heridas, laceraciones, cortes"/>
    <s v="N/A"/>
    <s v="N/A"/>
    <s v="N/A"/>
    <s v="Intervencion de verificacion del entorno de trabajo. Capacitaciones sobre autocuidado"/>
    <s v="Suministro de Guantes Tipo Ing_x000a_Gafas de seguridad_x000a_Elementos de protección personal"/>
    <n v="0"/>
    <s v="Bajo"/>
    <n v="1"/>
    <s v="Esporadica"/>
    <n v="0"/>
    <s v="Bajo"/>
    <n v="25"/>
    <s v="Grave"/>
    <n v="0"/>
    <s v="IV"/>
    <x v="0"/>
    <s v="Todos los trabajadores"/>
    <s v="Heridas, laceraciones, cortes"/>
    <s v="SI "/>
    <m/>
    <s v="x"/>
    <s v="x"/>
    <s v="x"/>
    <m/>
    <m/>
    <m/>
    <m/>
    <m/>
    <m/>
    <m/>
    <x v="0"/>
    <m/>
    <s v="Bajo"/>
    <m/>
    <b v="0"/>
    <n v="0"/>
    <s v="Bajo"/>
    <m/>
    <b v="0"/>
    <n v="0"/>
    <m/>
    <x v="2"/>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6"/>
    <s v="Material particulado"/>
    <s v="Exposición a material particulado"/>
    <s v="intoxicaciones, alteración del sistema nervioso, enfermedades infecto-contagiosas"/>
    <s v="N/A"/>
    <s v="N/A"/>
    <s v="N/A"/>
    <s v="Programa de manejo de quimicos Capacitación de Brigadas de emergencias. Programa de manejo seguro de productos químicos. Programa para el  manejo seguro de productos químicos"/>
    <s v="Suministro de mascarilla, gafas de seguridad, guantes tipo ingeniero."/>
    <n v="0"/>
    <s v="Bajo"/>
    <n v="2"/>
    <s v="Ocasional"/>
    <n v="0"/>
    <s v="Bajo"/>
    <n v="10"/>
    <s v="Leve"/>
    <n v="0"/>
    <s v="IV"/>
    <x v="0"/>
    <s v="Todos los trabajadores"/>
    <s v="intoxicaciones, alteración del sistema nervioso, enfermedades infecto-contagiosa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5"/>
    <s v="Radiaciones no ionizantes. "/>
    <s v="Exposición a luz solar y altas temperaturas"/>
    <s v="Alteraciones de la piel, deshidratación, alteración en algunos tejidos blandos (ojos). Fatiga, estrés, cambios neurológico, resfriados."/>
    <s v="N/A"/>
    <s v="N/A"/>
    <s v="N/A"/>
    <s v="Mantener hidratación disponible, pausas en la jornada laboral."/>
    <s v="Suministro de gafas para exteriores, gorras con protección en la nuca, camisas mangas largas."/>
    <n v="0"/>
    <s v="Bajo"/>
    <n v="2"/>
    <s v="Ocasional"/>
    <n v="0"/>
    <s v="Bajo"/>
    <n v="25"/>
    <s v="Grave"/>
    <n v="0"/>
    <s v="IV"/>
    <x v="0"/>
    <s v="Todos los trabajadores"/>
    <s v="Alteraciones de la piel, deshidratación, alteración en algunos tejidos blandos (ojos). Fatiga, estrés, cambios neurológico, resfriados."/>
    <s v="SI "/>
    <m/>
    <s v="x"/>
    <s v="x"/>
    <s v="x"/>
    <m/>
    <m/>
    <m/>
    <m/>
    <m/>
    <m/>
    <m/>
    <x v="0"/>
    <m/>
    <s v="Bajo"/>
    <m/>
    <b v="0"/>
    <n v="0"/>
    <s v="Bajo"/>
    <m/>
    <b v="0"/>
    <n v="0"/>
    <s v="IV"/>
    <x v="0"/>
  </r>
  <r>
    <x v="0"/>
    <x v="1"/>
    <s v="Todos los procesos"/>
    <s v="Visita a las instalaciones de terceros (usuarios, empresas o personas sujetas a control, comunidades, proveedores, entre otros), vía pública y actividades propias de la autoridad ambiental"/>
    <s v="x"/>
    <m/>
    <s v="Personal que visita instalaciones de terceros"/>
    <x v="1"/>
    <s v="Mecánico"/>
    <s v="Contacto con superficies calientes, inspecciones en áreas de fabricación y calderas, generación de vapor."/>
    <s v="Quemaduras"/>
    <s v="N/A"/>
    <s v="N/A"/>
    <s v="N/A"/>
    <s v="Programa para el manejo del riesgo mecánico"/>
    <s v="Suministro de guantes, gafas de seguridad, uso de camisas mangas largas"/>
    <n v="0"/>
    <s v="Bajo"/>
    <n v="2"/>
    <s v="Ocasional"/>
    <n v="0"/>
    <s v="Bajo"/>
    <n v="25"/>
    <s v="Grave"/>
    <n v="0"/>
    <s v="IV"/>
    <x v="0"/>
    <s v="Todos los trabajadores"/>
    <s v="Quemaduras"/>
    <s v="SI "/>
    <m/>
    <s v="x"/>
    <s v="x"/>
    <s v="x"/>
    <m/>
    <m/>
    <m/>
    <m/>
    <m/>
    <m/>
    <m/>
    <x v="0"/>
    <m/>
    <s v="Bajo"/>
    <m/>
    <b v="0"/>
    <n v="0"/>
    <s v="Bajo"/>
    <m/>
    <b v="0"/>
    <n v="0"/>
    <s v="IV"/>
    <x v="0"/>
  </r>
  <r>
    <x v="0"/>
    <x v="1"/>
    <s v="Todos los procesos"/>
    <s v="Actividades recreativas deportivas y culturales"/>
    <m/>
    <s v="x"/>
    <s v="Todo el personal"/>
    <x v="1"/>
    <s v="Locativo"/>
    <s v="Superficies irregulares, resbalosas"/>
    <s v="Golpes, heridas laceraciones golpes"/>
    <s v="N/A"/>
    <s v="N/A"/>
    <s v="N/A"/>
    <s v="Intervencion de verificacion del entorno de trabajo. Capacitaciones sobre autocuidado_x000a_Efectuar charla de sensibilización antes de cada inicio de actividades deportivas y recreativas._x000a_Uso de instalaciones adecuadas, reconocidas seguras como cajas de compensacion, entre otras que brinden condiciones de seguridad_x000a_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Superficies irregulares, resbalosas"/>
    <s v="SI "/>
    <m/>
    <s v="x"/>
    <s v="x"/>
    <s v="x"/>
    <m/>
    <m/>
    <m/>
    <m/>
    <m/>
    <m/>
    <m/>
    <x v="0"/>
    <m/>
    <s v="Bajo"/>
    <m/>
    <b v="0"/>
    <n v="0"/>
    <s v="Bajo"/>
    <m/>
    <b v="0"/>
    <n v="0"/>
    <s v="IV"/>
    <x v="0"/>
  </r>
  <r>
    <x v="0"/>
    <x v="1"/>
    <s v="Todos los procesos"/>
    <s v="Actividades recreativas deportivas y culturales"/>
    <m/>
    <s v="x"/>
    <s v="Todo el personal"/>
    <x v="3"/>
    <s v="Carga dinámica por esfuerzos"/>
    <s v="Actividades recretiva, cultural. Manipulación de cargas, correr, saltar"/>
    <s v="Desordenes de trauma acumulativo, lesiones del sistema músculo esquelético."/>
    <s v="N/A"/>
    <s v="N/A"/>
    <s v="N/A"/>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Actividades recretiva, cultural. Manipulación de cargas, correr, saltar"/>
    <s v="SI "/>
    <m/>
    <s v="x"/>
    <s v="x"/>
    <s v="x"/>
    <m/>
    <m/>
    <m/>
    <m/>
    <m/>
    <m/>
    <m/>
    <x v="0"/>
    <m/>
    <s v="Bajo"/>
    <m/>
    <b v="0"/>
    <n v="0"/>
    <s v="Bajo"/>
    <m/>
    <b v="0"/>
    <n v="0"/>
    <s v="IV"/>
    <x v="0"/>
  </r>
  <r>
    <x v="0"/>
    <x v="1"/>
    <s v="Todos los procesos"/>
    <s v="Actividades recreativas deportivas y culturales"/>
    <m/>
    <s v="x"/>
    <s v="Todo el personal"/>
    <x v="1"/>
    <s v="Mecánico"/>
    <s v="Atrapamiento. Entre personas, deportes de contacto, golpes con objetos moviles, particulas proyectiles_x000a_"/>
    <s v="Caída de estantería, golpes, atrapamientos, contusiones."/>
    <s v="N/A"/>
    <s v="N/A"/>
    <m/>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60"/>
    <s v="Muy Grave"/>
    <n v="0"/>
    <s v="IV"/>
    <x v="0"/>
    <s v="Todos los trabajadores"/>
    <s v="Caída de estantería, golpes, atrapamientos, contusiones."/>
    <s v="SI "/>
    <m/>
    <s v="x"/>
    <s v="x"/>
    <s v="x"/>
    <m/>
    <m/>
    <m/>
    <m/>
    <m/>
    <m/>
    <m/>
    <x v="0"/>
    <m/>
    <s v="Bajo"/>
    <m/>
    <b v="0"/>
    <n v="0"/>
    <s v="Bajo"/>
    <m/>
    <b v="0"/>
    <n v="0"/>
    <s v="IV"/>
    <x v="0"/>
  </r>
  <r>
    <x v="2"/>
    <x v="1"/>
    <s v="Secretaría general"/>
    <s v="Actividades de operación de compuertas en manati, villa rosa y palmar de varela"/>
    <s v="x"/>
    <m/>
    <s v="Operador compuertas"/>
    <x v="2"/>
    <s v="Tormentas, vientos huracanados, inundaciones"/>
    <s v="Cambios en condiciones termo higrométricas (Temperatura ambiental, Humedad relativa y Velocidad del aire). Generado por situaciones naturales  o antrópicas. condiciones climatológicas adversas"/>
    <s v="Golpes, descargas electricas, heridas, inmersion, muerte."/>
    <m/>
    <m/>
    <s v="Mantenimiento preventivo y correctivo de los equipos de movimineto e izaje de compuertas e infraestructura completa."/>
    <s v="Plan de emergencia. Suspensión de las actividades ante cambios en el estado del tiempo, presencia de tormentas en las inmediaciones de las cmpuertas  Plan de emergencia. comunicaciones. Presencia de personal militar (ejercito) en el area. "/>
    <s v="Suministro de Indumentarias propias para afrontar cambios climáticos, impermeables, botas pantaneras"/>
    <m/>
    <s v="Bajo"/>
    <n v="2"/>
    <s v="Ocasional"/>
    <n v="0"/>
    <s v="Bajo"/>
    <n v="25"/>
    <s v="Grave"/>
    <n v="0"/>
    <s v="IV"/>
    <x v="0"/>
    <n v="2"/>
    <s v="Golpes, descargas electricas, heridas"/>
    <s v="SI "/>
    <m/>
    <s v="x"/>
    <s v="x"/>
    <m/>
    <s v="x"/>
    <m/>
    <m/>
    <m/>
    <m/>
    <m/>
    <m/>
    <x v="0"/>
    <m/>
    <s v="Bajo"/>
    <m/>
    <b v="0"/>
    <n v="0"/>
    <s v="Bajo"/>
    <m/>
    <b v="0"/>
    <n v="0"/>
    <s v="IV"/>
    <x v="0"/>
  </r>
  <r>
    <x v="2"/>
    <x v="1"/>
    <s v="Secretaría general"/>
    <s v="Actividades de operación de compuertas en manati, villa rosa y palmar de varela"/>
    <s v="x"/>
    <m/>
    <s v="Operador compuertas"/>
    <x v="2"/>
    <s v="Terremoto"/>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x v="0"/>
    <m/>
    <s v="Bajo"/>
    <m/>
    <b v="0"/>
    <n v="0"/>
    <s v="Bajo"/>
    <m/>
    <b v="0"/>
    <n v="0"/>
    <s v="IV"/>
    <x v="0"/>
  </r>
  <r>
    <x v="2"/>
    <x v="1"/>
    <s v="Secretaría general"/>
    <s v="Actividades de operación de compuertas en manati, villa rosa y palmar de varela"/>
    <s v="x"/>
    <m/>
    <s v="Operador compuertas"/>
    <x v="3"/>
    <s v="Carga dinámica por esfuerzos"/>
    <s v="Manipulación de cargas, equipos, materiales de trabajo. Traslado de equipos de trabajo"/>
    <s v="Desordenes de trauma acumulativo, lesiones del sistema músculo esquelético."/>
    <s v="N/A"/>
    <s v="N/A"/>
    <s v="N/A"/>
    <s v="Programa para el manejo del riesgo musco esquelético. Levantamiento de equipos con ayuda menual y mecanica"/>
    <m/>
    <m/>
    <s v="Bajo"/>
    <n v="2"/>
    <s v="Ocasional"/>
    <n v="0"/>
    <s v="Bajo"/>
    <n v="60"/>
    <s v="Muy Grave"/>
    <n v="0"/>
    <s v="IV"/>
    <x v="0"/>
    <n v="2"/>
    <s v="Desordenes de trauma acumulativo, lesiones del sistema músculo esquelético."/>
    <s v="SI "/>
    <m/>
    <m/>
    <s v="x"/>
    <m/>
    <m/>
    <m/>
    <m/>
    <m/>
    <m/>
    <m/>
    <m/>
    <x v="0"/>
    <m/>
    <s v="Bajo"/>
    <m/>
    <b v="0"/>
    <n v="0"/>
    <s v="Bajo"/>
    <m/>
    <b v="0"/>
    <n v="0"/>
    <s v="IV"/>
    <x v="0"/>
  </r>
  <r>
    <x v="2"/>
    <x v="1"/>
    <s v="Secretaría general"/>
    <s v="Actividades de operación de compuertas en manati, villa rosa y palmar de varela"/>
    <s v="x"/>
    <m/>
    <s v="Operador compuertas"/>
    <x v="5"/>
    <s v="Disconfort térmico por calor"/>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
    <m/>
    <s v="Bajo"/>
    <n v="3"/>
    <s v="Frecuente"/>
    <n v="0"/>
    <s v="Bajo"/>
    <n v="25"/>
    <s v="Grave"/>
    <n v="0"/>
    <s v="IV"/>
    <x v="0"/>
    <n v="2"/>
    <s v="Fatiga, estrés"/>
    <s v="SI "/>
    <m/>
    <m/>
    <s v="x"/>
    <m/>
    <m/>
    <m/>
    <m/>
    <m/>
    <m/>
    <m/>
    <m/>
    <x v="0"/>
    <m/>
    <s v="Bajo"/>
    <m/>
    <b v="0"/>
    <n v="0"/>
    <s v="Bajo"/>
    <m/>
    <b v="0"/>
    <n v="0"/>
    <s v="IV"/>
    <x v="0"/>
  </r>
  <r>
    <x v="2"/>
    <x v="1"/>
    <s v="Secretaría general"/>
    <s v="Actividades de operación de compuertas en manati, villa rosa y palmar de varela"/>
    <s v="x"/>
    <m/>
    <s v="Operador compuertas"/>
    <x v="5"/>
    <s v="Radiaciones no ionizantes. "/>
    <s v="Exposición a luz solar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x v="0"/>
    <m/>
    <s v="Bajo"/>
    <m/>
    <b v="0"/>
    <n v="0"/>
    <s v="Bajo"/>
    <m/>
    <b v="0"/>
    <n v="0"/>
    <s v="IV"/>
    <x v="0"/>
  </r>
  <r>
    <x v="2"/>
    <x v="1"/>
    <s v="Secretaría general"/>
    <s v="Actividades de operación de compuertas en manati, villa rosa y palmar de varela"/>
    <s v="x"/>
    <m/>
    <s v="Operador compuertas"/>
    <x v="1"/>
    <s v="Locativo"/>
    <s v="Superficies de trabajo (irregulares, deslizantes, con diferencia del nivel), condiciones de orden y aseo"/>
    <s v="Caídas al mismo nivel, golpes, traumas, laceraciones."/>
    <s v="N/A"/>
    <s v="N/A"/>
    <m/>
    <s v="Limpieza de areas de transito, pasillo"/>
    <s v="botas de seguridad, guantes y gafas de seguridad. Impermeables._x000a_"/>
    <m/>
    <s v="Bajo"/>
    <n v="2"/>
    <s v="Ocasional"/>
    <n v="0"/>
    <s v="Bajo"/>
    <n v="25"/>
    <s v="Grave"/>
    <n v="0"/>
    <s v="IV"/>
    <x v="0"/>
    <n v="2"/>
    <s v="Caídas al mismo nivel, golpes, traumas, laceraciones."/>
    <s v="SI "/>
    <m/>
    <m/>
    <s v="x"/>
    <m/>
    <m/>
    <m/>
    <m/>
    <m/>
    <m/>
    <m/>
    <m/>
    <x v="0"/>
    <m/>
    <s v="Bajo"/>
    <m/>
    <b v="0"/>
    <n v="0"/>
    <s v="Bajo"/>
    <m/>
    <b v="0"/>
    <n v="0"/>
    <s v="IV"/>
    <x v="0"/>
  </r>
  <r>
    <x v="2"/>
    <x v="1"/>
    <s v="Secretaría general"/>
    <s v="Actividades de operación de compuertas en manati, villa rosa y palmar de varela"/>
    <s v="x"/>
    <m/>
    <s v="Operador compuertas"/>
    <x v="6"/>
    <s v="Líquidos y vapores"/>
    <s v="Exposición o manipulación de productos químicos en la operación de los equipos de respaldo. Combustible planlta electrica, aceite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s v="SI "/>
    <m/>
    <m/>
    <s v="x"/>
    <m/>
    <m/>
    <m/>
    <m/>
    <m/>
    <m/>
    <m/>
    <m/>
    <x v="0"/>
    <m/>
    <s v="Bajo"/>
    <m/>
    <b v="0"/>
    <n v="0"/>
    <s v="Bajo"/>
    <m/>
    <b v="0"/>
    <n v="0"/>
    <s v="IV"/>
    <x v="0"/>
  </r>
  <r>
    <x v="2"/>
    <x v="1"/>
    <s v="Secretaría general"/>
    <s v="Actividades de operación de compuertas en manati, villa rosa y palmar de varela"/>
    <s v="x"/>
    <m/>
    <s v="Operador compuertas"/>
    <x v="1"/>
    <s v="electricico. "/>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
    <s v="Programa para el manejo del riesgo eléctrico_x000a_Señalización de zonas de riesgo eléctrico_x000a_Desarrollo de programa de formación en Brigadas. Capacitación en uso de extintores. "/>
    <s v="Guantes, gafas de seguridad._x000a_calzado de seguridad "/>
    <m/>
    <s v="Bajo"/>
    <n v="2"/>
    <s v="Ocasional"/>
    <n v="0"/>
    <s v="Bajo"/>
    <n v="60"/>
    <s v="Muy Grave"/>
    <n v="0"/>
    <s v="IV"/>
    <x v="0"/>
    <n v="2"/>
    <s v="Descargas eléctricas, dolor de cabeza, quemaduras, shock, golpes, heridas, contusiones."/>
    <s v="SI "/>
    <m/>
    <m/>
    <s v="x"/>
    <m/>
    <m/>
    <m/>
    <m/>
    <m/>
    <m/>
    <m/>
    <m/>
    <x v="0"/>
    <m/>
    <s v="Bajo"/>
    <m/>
    <b v="0"/>
    <n v="0"/>
    <s v="Bajo"/>
    <m/>
    <b v="0"/>
    <n v="0"/>
    <s v="IV"/>
    <x v="0"/>
  </r>
  <r>
    <x v="2"/>
    <x v="1"/>
    <s v="Secretaría general"/>
    <s v="Actividades de operación de compuertas en manati, villa rosa y palmar de varela"/>
    <s v="x"/>
    <m/>
    <s v="Operador compuertas"/>
    <x v="0"/>
    <s v="Derivados de origen vegetal"/>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poda de maleza, verificacion del entorno y area de trabajo"/>
    <s v="Suministro de mascarilla, guantes, gafas de seguridad. Calzado de seguridad "/>
    <m/>
    <s v="Bajo"/>
    <n v="1"/>
    <s v="Esporadica"/>
    <n v="0"/>
    <s v="Bajo"/>
    <n v="25"/>
    <s v="Grave"/>
    <n v="0"/>
    <s v="IV"/>
    <x v="0"/>
    <n v="2"/>
    <s v="Enfermedades gastrointestinales, Intoxicaciones, reacciones alérgicas, muerte"/>
    <s v="SI "/>
    <m/>
    <m/>
    <s v="x"/>
    <m/>
    <m/>
    <m/>
    <m/>
    <m/>
    <m/>
    <m/>
    <m/>
    <x v="0"/>
    <m/>
    <s v="Bajo"/>
    <m/>
    <b v="0"/>
    <n v="0"/>
    <s v="Bajo"/>
    <m/>
    <b v="0"/>
    <n v="0"/>
    <s v="IV"/>
    <x v="0"/>
  </r>
  <r>
    <x v="2"/>
    <x v="1"/>
    <s v="Secretaría general"/>
    <s v="Actividades de operación de compuertas en manati, villa rosa y palmar de varela"/>
    <s v="x"/>
    <m/>
    <s v="Operador compuertas"/>
    <x v="0"/>
    <s v="Derivados de origen animal (Pieles, pelo, estiércol, desechos, etc.)        "/>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Programa para el manejo de riesgo biológico, poda de maleza, verificacion del entorno y area de trabajo"/>
    <s v="Suministro de mascarilla, guantes, gafas de seguridad. Calzado de seguridad "/>
    <m/>
    <s v="Bajo"/>
    <n v="2"/>
    <s v="Ocasional"/>
    <n v="0"/>
    <s v="Bajo"/>
    <n v="25"/>
    <s v="Grave"/>
    <n v="0"/>
    <s v="IV"/>
    <x v="0"/>
    <n v="2"/>
    <s v="Zoonosis, Enfermedades infecciosas, gastrointestinales, tóxicas y reacciones alérgicas. "/>
    <s v="SI "/>
    <m/>
    <m/>
    <s v="x"/>
    <m/>
    <m/>
    <m/>
    <m/>
    <m/>
    <m/>
    <m/>
    <m/>
    <x v="0"/>
    <m/>
    <s v="Bajo"/>
    <m/>
    <b v="0"/>
    <n v="0"/>
    <s v="Bajo"/>
    <m/>
    <b v="0"/>
    <n v="0"/>
    <s v="IV"/>
    <x v="0"/>
  </r>
  <r>
    <x v="2"/>
    <x v="1"/>
    <s v="Secretaría general"/>
    <s v="Actividades de operación de compuertas en manati, villa rosa y palmar de varela"/>
    <s v="x"/>
    <m/>
    <s v="Operador compuertas"/>
    <x v="0"/>
    <s v="Macroorganismos (Mordeduras, golpes, pisadas de animales, picadas etc.) fauna acuática."/>
    <s v="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Plan de emergencias, canales de comunicacion, disponibilidad de vehiculos para traslado de lesionados a clinicas. Diseño e implementación de programa de  para el riesgo Biológico.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_x000a_Retiro de elementos en desuso que pueden ser usados por los animales como madrigueras, corte de la vegetación, mejorar las condiciones de iluminación nocturna._x000a_ Fumigacion"/>
    <s v="Suministro de mascarilla, guantes, gafas de seguridad. Calzado de seguridad "/>
    <m/>
    <s v="Bajo"/>
    <n v="3"/>
    <s v="Frecuente"/>
    <n v="0"/>
    <s v="Bajo"/>
    <n v="60"/>
    <s v="Muy Grave"/>
    <n v="0"/>
    <s v="IV"/>
    <x v="0"/>
    <n v="2"/>
    <s v="Golpes, traumas, heridas, infecciones, intoxicación, Mordeduras, picaduras, punciones, reacciones alérgicas, muerte"/>
    <s v="SI "/>
    <m/>
    <m/>
    <s v="x"/>
    <m/>
    <m/>
    <m/>
    <m/>
    <m/>
    <m/>
    <m/>
    <m/>
    <x v="0"/>
    <m/>
    <s v="Bajo"/>
    <m/>
    <b v="0"/>
    <n v="0"/>
    <s v="Bajo"/>
    <m/>
    <b v="0"/>
    <n v="0"/>
    <s v="IV"/>
    <x v="0"/>
  </r>
  <r>
    <x v="2"/>
    <x v="1"/>
    <s v="Secretaría general"/>
    <s v="Actividades de operación de compuertas en manati, villa rosa y palmar de varela"/>
    <s v="x"/>
    <m/>
    <s v="Operador compuertas"/>
    <x v="1"/>
    <s v="Mecánico"/>
    <s v="Manejo de herramientas manuales. uso de herramientas de manuale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s v="Mantenimineto de compuertas, sietma de elevacion mecanico de compuertas. Mantenimineto preventivo de eslingas, estrobos, mecanismos de elevacion motores."/>
    <m/>
    <m/>
    <s v="x"/>
    <m/>
    <m/>
    <x v="1"/>
    <m/>
    <s v="Bajo"/>
    <m/>
    <b v="0"/>
    <n v="0"/>
    <s v="Bajo"/>
    <m/>
    <b v="0"/>
    <n v="0"/>
    <s v="IV"/>
    <x v="0"/>
  </r>
  <r>
    <x v="2"/>
    <x v="1"/>
    <s v="Secretaría general"/>
    <s v="Actividades de operación de compuertas en manati, villa rosa y palmar de varela"/>
    <s v="x"/>
    <m/>
    <s v="Operador compuertas"/>
    <x v="1"/>
    <s v="Mecánico"/>
    <s v="Manejo de equipos mecanicos, electricos, motores de c adena sin guardas. Partes deterioradas"/>
    <s v="atrapamientos, amputaciones Golpes, traumas, laceraciones, punciones"/>
    <s v="N/A"/>
    <s v="N/A"/>
    <s v="N/A"/>
    <s v="Programa de riesgo mecánico_x000a_Actividades de mantenimiento a las herramientas rotativas y manuales."/>
    <s v="Suministro de botas de seguridad, gafas de seguridad y guantes tipo ingeniero"/>
    <n v="6"/>
    <s v="Alto"/>
    <n v="4"/>
    <s v="Continua"/>
    <n v="24"/>
    <s v="Medio Alto"/>
    <n v="60"/>
    <s v="Muy Grave"/>
    <n v="1440"/>
    <s v="I"/>
    <x v="3"/>
    <n v="2"/>
    <s v="Golpes, traumas, laceraciones, punciones"/>
    <s v="SI "/>
    <m/>
    <m/>
    <s v="x"/>
    <m/>
    <m/>
    <s v="Mantenimineto de compuertas, sietma de elevacion mecanico de compuertas. Mantenimineto preventivo de eslingas, estrobos, mecanismos de elevacion motores."/>
    <m/>
    <m/>
    <s v="x"/>
    <m/>
    <m/>
    <x v="1"/>
    <n v="2"/>
    <s v="Medio"/>
    <n v="4"/>
    <s v="Continua"/>
    <n v="8"/>
    <s v="Medio"/>
    <n v="60"/>
    <s v="Muy Grave"/>
    <n v="480"/>
    <s v="II"/>
    <x v="3"/>
  </r>
  <r>
    <x v="2"/>
    <x v="1"/>
    <s v="Secretaría general"/>
    <s v="Actividades de operación de compuertas en manati, villa rosa y palmar de varela"/>
    <s v="x"/>
    <m/>
    <s v="Operador compuertas"/>
    <x v="1"/>
    <s v="Público. Orden público."/>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Diseño e implementación de SVE Psicosocial, Capítulo de gestión del riesgo público._x000a_Campaña de prevención del riesgo público._x000a_Presencia permanante del ejerciro dentro de las instalaciones de las compuertas en manati acompañamiento en las actividades"/>
    <m/>
    <m/>
    <s v="Bajo"/>
    <n v="2"/>
    <s v="Ocasional"/>
    <n v="0"/>
    <s v="Bajo"/>
    <n v="25"/>
    <s v="Grave"/>
    <n v="0"/>
    <s v="IV"/>
    <x v="0"/>
    <s v="Todos los trabajadores"/>
    <s v="Heridas, golpes, muerte, fatiga, estrés, disminución de la destreza y precisión. Estados de ansiedad y/o depresión y trastornos del aparato digestivo."/>
    <s v="SI "/>
    <m/>
    <m/>
    <s v="x"/>
    <m/>
    <m/>
    <m/>
    <m/>
    <m/>
    <m/>
    <m/>
    <m/>
    <x v="0"/>
    <m/>
    <s v="Bajo"/>
    <m/>
    <b v="0"/>
    <n v="0"/>
    <s v="Bajo"/>
    <m/>
    <b v="0"/>
    <n v="0"/>
    <s v="IV"/>
    <x v="0"/>
  </r>
  <r>
    <x v="2"/>
    <x v="1"/>
    <s v="Secretaría general"/>
    <s v="Actividades de operación de compuertas en manati, villa rosa y palmar de varela"/>
    <s v="x"/>
    <m/>
    <s v="Operador compuertas"/>
    <x v="1"/>
    <s v="Públicos (robos, atracos, asaltos, atentados, desorden público, etc.)"/>
    <s v="Recibo de personal propio y visitante a las instalaciones de la Corporación"/>
    <s v="Heridas, golpes, muerte, fatiga, estrés, disminución de la destreza y precisión. Contagio por virus. Estados de ansiedad y/o depresión y trastornos del aparato digestivo."/>
    <s v="N/A"/>
    <s v="N/A"/>
    <s v="N/A"/>
    <s v="Diseño e implementación de SVE Psicosocial, Capítulo de gestión del riesgo público._x000a_Campaña de prevención del riesgo público._x000a_Presencia permanante del ejerciro dentro de las instalaciones de las compuertas en manati acompañamiento en las actividades"/>
    <m/>
    <m/>
    <s v="Bajo"/>
    <n v="2"/>
    <s v="Ocasional"/>
    <n v="0"/>
    <s v="Bajo"/>
    <n v="25"/>
    <s v="Grave"/>
    <n v="0"/>
    <s v="IV"/>
    <x v="0"/>
    <n v="2"/>
    <s v="Heridas, golpes, muerte, fatiga, estrés, disminución de la destreza y precisión. Contagio por virus. Estados de ansiedad y/o depresión y trastornos del aparato digestivo."/>
    <s v="SI "/>
    <m/>
    <m/>
    <s v="x"/>
    <m/>
    <m/>
    <m/>
    <m/>
    <m/>
    <m/>
    <m/>
    <m/>
    <x v="0"/>
    <m/>
    <s v="Bajo"/>
    <m/>
    <b v="0"/>
    <n v="0"/>
    <s v="Bajo"/>
    <m/>
    <b v="0"/>
    <n v="0"/>
    <s v="IV"/>
    <x v="0"/>
  </r>
  <r>
    <x v="2"/>
    <x v="1"/>
    <s v="Secretaría general"/>
    <s v="Actividades de operación de compuertas en manati, villa rosa y palmar de varela"/>
    <s v="x"/>
    <m/>
    <s v="Operador compuertas"/>
    <x v="1"/>
    <s v="Locativo"/>
    <s v="Deterioro de estructuras locativas, grietas en paredes de casas, filtración de aguas lluvias, presencia de humedad."/>
    <s v="Colapso de estructuras, golpes, poli traumas."/>
    <s v="N/A"/>
    <s v="N/A"/>
    <s v="N/A"/>
    <s v="Cronograma de mantenimiento de recursos físicos"/>
    <s v="N/A"/>
    <n v="2"/>
    <s v="Medio"/>
    <n v="2"/>
    <s v="Ocasional"/>
    <n v="4"/>
    <s v="Bajo"/>
    <n v="60"/>
    <s v="Muy Grave"/>
    <n v="240"/>
    <s v="II"/>
    <x v="2"/>
    <s v="Todos los trabajadores"/>
    <s v="Colapso de estructuras, golpes, poli traumas."/>
    <s v="SI "/>
    <m/>
    <m/>
    <s v="x"/>
    <m/>
    <m/>
    <s v="Se requiere manteniminto estructural de la casa de vivero Sibarco y techos de vivero repelon"/>
    <m/>
    <m/>
    <s v="x"/>
    <m/>
    <m/>
    <x v="0"/>
    <m/>
    <s v="Bajo"/>
    <m/>
    <b v="0"/>
    <n v="0"/>
    <s v="Bajo"/>
    <m/>
    <b v="0"/>
    <n v="0"/>
    <m/>
    <x v="2"/>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98">
  <r>
    <m/>
    <x v="0"/>
    <x v="0"/>
    <x v="0"/>
    <s v="Todas las areas"/>
    <s v="Actividades administrativas dentro de las instalaciones de la Corporación"/>
    <s v="Todas las tareas"/>
    <s v="x"/>
    <m/>
    <s v="Todo el personal"/>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m/>
    <s v="Bajo"/>
    <n v="4"/>
    <s v="Continua"/>
    <n v="0"/>
    <s v="Bajo"/>
    <n v="60"/>
    <s v="Muy Grave"/>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s v="x"/>
    <m/>
    <m/>
    <m/>
    <m/>
    <m/>
    <m/>
    <m/>
    <m/>
    <s v="Bajo"/>
    <m/>
    <b v="0"/>
    <n v="0"/>
    <s v="Bajo"/>
    <m/>
    <b v="0"/>
    <n v="0"/>
    <s v="IV"/>
    <s v="ACEPTABLE"/>
  </r>
  <r>
    <m/>
    <x v="0"/>
    <x v="0"/>
    <x v="0"/>
    <s v="Todas las areas"/>
    <s v="Actividades administrativas dentro de las instalaciones de la Corporación"/>
    <s v="Todas las tareas"/>
    <s v="x"/>
    <m/>
    <s v="Todo el personal"/>
    <x v="1"/>
    <x v="1"/>
    <s v="Deterioro de estructuras locativas, grietas en paredes de casas, techos, domos. filtración de aguas lluvias, presencia de humedad."/>
    <s v=" Alergias, gripe"/>
    <m/>
    <m/>
    <m/>
    <s v="Cronograma de mantenimiento de recursos físicos. Mantenimientos de casa 1 y 2. mantenimiento de techos, tejados, domos, paredes, estructura en general"/>
    <m/>
    <m/>
    <s v="Bajo"/>
    <n v="1"/>
    <s v="Esporadica"/>
    <n v="0"/>
    <s v="Bajo"/>
    <n v="25"/>
    <s v="Grave"/>
    <n v="0"/>
    <s v="IV"/>
    <x v="0"/>
    <s v="Todos los trabajadores"/>
    <s v=" Alergias, gripe"/>
    <s v="SI "/>
    <m/>
    <s v="x"/>
    <s v="x"/>
    <s v="x"/>
    <s v="x"/>
    <s v="Mantenimiento general casa 1 /casa 2, "/>
    <m/>
    <m/>
    <s v="x"/>
    <m/>
    <m/>
    <m/>
    <m/>
    <s v="Bajo"/>
    <m/>
    <b v="0"/>
    <n v="0"/>
    <s v="Bajo"/>
    <m/>
    <b v="0"/>
    <n v="0"/>
    <s v="IV"/>
    <s v="ACEPTABLE"/>
  </r>
  <r>
    <m/>
    <x v="0"/>
    <x v="0"/>
    <x v="0"/>
    <s v="Todas las areas"/>
    <s v="Actividades administrativas dentro de las instalaciones de la Corporación"/>
    <s v="Todas las tareas"/>
    <s v="x"/>
    <m/>
    <s v="Todo el personal"/>
    <x v="2"/>
    <x v="2"/>
    <s v="Exposición a altos niveles de calor radiante o dirigido considerados altos si la temperatura profunda del cuerpo se incrementa a más de 42 grados centígrados.Temperatura de aires acondicionados"/>
    <s v="Fatiga que puede producir disminución de la vigilancia, la destreza manual y la rapidez, mareos, desmayos por deshidratación, agravamiento de trastornos cardiovasculares."/>
    <m/>
    <m/>
    <s v="Control de temperaturas mediante controles de aires acondicionados de ventana Y termostatos de equipos"/>
    <s v="Programa de mantenimiento de aires acondicionados. Distribucion de aireas dentro de las instalaciones"/>
    <m/>
    <m/>
    <s v="Bajo"/>
    <n v="4"/>
    <s v="Continua"/>
    <n v="0"/>
    <s v="Bajo"/>
    <n v="10"/>
    <s v="Leve"/>
    <n v="0"/>
    <s v="IV"/>
    <x v="0"/>
    <s v="Todos los trabajadores"/>
    <s v="Fatiga que puede producir disminución de la vigilancia, la destreza manual y la rapidez, mareos, desmayos por deshidratación, agravamiento de trastornos cardiovasculares."/>
    <s v="SI "/>
    <m/>
    <s v="x"/>
    <s v="x"/>
    <s v="x"/>
    <s v="x"/>
    <m/>
    <m/>
    <m/>
    <m/>
    <m/>
    <m/>
    <m/>
    <m/>
    <s v="Bajo"/>
    <m/>
    <b v="0"/>
    <n v="0"/>
    <s v="Bajo"/>
    <m/>
    <b v="0"/>
    <n v="0"/>
    <s v="IV"/>
    <s v="ACEPTABLE"/>
  </r>
  <r>
    <m/>
    <x v="0"/>
    <x v="0"/>
    <x v="0"/>
    <s v="Todas las areas"/>
    <s v="Actividades administrativas dentro de las instalaciones de la Corporación"/>
    <s v="Todas las tareas"/>
    <s v="x"/>
    <m/>
    <s v="Todo el personal"/>
    <x v="3"/>
    <x v="3"/>
    <s v="Cambios en condiciones termo higrométricas (Temperatura ambiental, Humedad relativa y Velocidad del aire). Generado por situaciones naturales  o antrópicas. condiciones climatológicas adversas. cambio climatico"/>
    <s v="estrés, resfriados, golpes, traumas."/>
    <m/>
    <m/>
    <m/>
    <s v="Capacitación de Brigadas de emergencias, Plan de emergencia, Programasd e Mantenimiento de la infraestructura de las casas 1 y 2."/>
    <m/>
    <m/>
    <s v="Bajo"/>
    <n v="2"/>
    <s v="Ocasional"/>
    <n v="0"/>
    <s v="Bajo"/>
    <n v="25"/>
    <s v="Grave"/>
    <n v="0"/>
    <s v="IV"/>
    <x v="0"/>
    <s v="Todos los trabajadores"/>
    <s v="estrés, resfriados, golpes, traumas."/>
    <s v="SI "/>
    <m/>
    <s v="x"/>
    <s v="x"/>
    <s v="x"/>
    <s v="x"/>
    <m/>
    <m/>
    <m/>
    <m/>
    <m/>
    <m/>
    <m/>
    <m/>
    <s v="Bajo"/>
    <m/>
    <b v="0"/>
    <n v="0"/>
    <s v="Bajo"/>
    <m/>
    <b v="0"/>
    <n v="0"/>
    <s v="IV"/>
    <s v="ACEPTABLE"/>
  </r>
  <r>
    <m/>
    <x v="0"/>
    <x v="0"/>
    <x v="0"/>
    <s v="Todas las areas"/>
    <s v="Actividades administrativas dentro de las instalaciones de la Corporación"/>
    <s v="Todas las tareas"/>
    <s v="x"/>
    <m/>
    <s v="Todo el personal"/>
    <x v="3"/>
    <x v="4"/>
    <s v="Sismo, terremotos."/>
    <s v="Golpes, trapamientos, aplastamiento, muerte"/>
    <m/>
    <m/>
    <m/>
    <s v="Capacitación de Brigadas de emergencias, Plan de emergencia, Programasd e Mantenimiento de la infraestructura de las casas 1 y 2."/>
    <m/>
    <m/>
    <s v="Bajo"/>
    <n v="2"/>
    <s v="Ocasional"/>
    <n v="0"/>
    <s v="Bajo"/>
    <n v="25"/>
    <s v="Grave"/>
    <n v="0"/>
    <s v="IV"/>
    <x v="0"/>
    <s v="Todos los trabajadores"/>
    <s v="Golpes, trapamientos, aplastamiento, muerte"/>
    <s v="SI "/>
    <m/>
    <s v="x"/>
    <s v="x"/>
    <s v="x"/>
    <s v="x"/>
    <m/>
    <m/>
    <m/>
    <m/>
    <m/>
    <m/>
    <m/>
    <m/>
    <s v="Bajo"/>
    <m/>
    <b v="0"/>
    <n v="0"/>
    <s v="Bajo"/>
    <m/>
    <b v="0"/>
    <n v="0"/>
    <s v="IV"/>
    <s v="ACEPTABLE"/>
  </r>
  <r>
    <m/>
    <x v="0"/>
    <x v="1"/>
    <x v="0"/>
    <s v="Todas las areas"/>
    <s v="Actividades administrativas dentro de las instalaciones de la Corporación"/>
    <s v="Todas las tareas"/>
    <s v="x"/>
    <m/>
    <s v="Todo el personal"/>
    <x v="4"/>
    <x v="5"/>
    <s v="Incendios en: sotano, Almacenamiento de combustibles bodega de infraestructura, y presencia de Tranformador (casa 1). Instalaciones electricas  almacenamiento de material combustible, carton papel, en oficinas "/>
    <s v="Quemaduras, intoxicación, afectaciones respiratorias"/>
    <m/>
    <m/>
    <s v="Extintores_x000a_Sistema de alarma de notificcaion de emergencias"/>
    <s v="Brigada de emergencias, plan de emergencias, manejo de extintores, capacitacion de brigadas, alarmas. Programa de mantenimiento del transformador.Mejora de las condiciones de almacenamiento del area almacenamiento en sotano.  Señalizacion y comunicación del riesgo. "/>
    <m/>
    <n v="2"/>
    <s v="Medio"/>
    <n v="2"/>
    <s v="Ocasional"/>
    <n v="4"/>
    <s v="Bajo"/>
    <n v="100"/>
    <s v="Mortal o Catrastrofico"/>
    <n v="400"/>
    <s v="II"/>
    <x v="1"/>
    <s v="Todos los trabajadores"/>
    <s v="Golpes, traumas, heridas, infecciones, intoxicación, Mordeduras, picaduras, punciones, reacciones alérgicas, muerte"/>
    <s v="SI "/>
    <s v="x"/>
    <s v="x"/>
    <s v="x"/>
    <s v="x"/>
    <s v="x"/>
    <s v="Mantenimiento de instalaciones electricas casa 1 y casa2, transformador casa1"/>
    <m/>
    <m/>
    <s v="x"/>
    <s v="x"/>
    <m/>
    <m/>
    <m/>
    <s v="Bajo"/>
    <m/>
    <b v="0"/>
    <n v="0"/>
    <s v="Bajo"/>
    <m/>
    <b v="0"/>
    <n v="0"/>
    <s v="IV"/>
    <s v="ACEPTABLE"/>
  </r>
  <r>
    <m/>
    <x v="0"/>
    <x v="2"/>
    <x v="0"/>
    <s v="Todas las areas"/>
    <s v="Actividades administrativas dentro de las instalaciones de la Corporación"/>
    <s v="Todas las tareas"/>
    <s v="x"/>
    <m/>
    <s v="Todo el personal"/>
    <x v="4"/>
    <x v="5"/>
    <s v="Areas de archivos de documentos (Casa 2). _x000a_Instalaciones electricas  almacenamiento de material combustible, carton papel, en oficinas "/>
    <s v="Quemaduras, intoxicación, afectaciones respiratorias"/>
    <m/>
    <m/>
    <s v="Extintores_x000a_Sistema de alarma de notificcaion de emergencias"/>
    <s v="Brigada de emergencias, plan de emergencias, manejo de extintores, capacitacion de brigadas, alarmas. Programa de mantenimiento de instalacioens electricas .Mejora de las condiciones de almacenamiento de documentos, areas ventiladas.  Señalizacion y comunicación del riesgo. "/>
    <m/>
    <n v="2"/>
    <s v="Medio"/>
    <n v="2"/>
    <s v="Ocasional"/>
    <n v="4"/>
    <s v="Bajo"/>
    <n v="100"/>
    <s v="Mortal o Catrastrofico"/>
    <n v="400"/>
    <s v="II"/>
    <x v="1"/>
    <s v="Todos los trabajadores"/>
    <s v="Golpes, traumas, heridas, infecciones, intoxicación, Mordeduras, picaduras, punciones, reacciones alérgicas, muerte"/>
    <s v="SI "/>
    <s v="x"/>
    <s v="x"/>
    <s v="x"/>
    <s v="x"/>
    <s v="x"/>
    <s v="Mantenimiento de instalaciones electricas casa 1 y casa2, "/>
    <m/>
    <m/>
    <s v="x"/>
    <s v="x"/>
    <m/>
    <m/>
    <m/>
    <s v="Bajo"/>
    <m/>
    <b v="0"/>
    <n v="0"/>
    <s v="Bajo"/>
    <m/>
    <b v="0"/>
    <n v="0"/>
    <s v="IV"/>
    <s v="ACEPTABLE"/>
  </r>
  <r>
    <s v="AT"/>
    <x v="0"/>
    <x v="0"/>
    <x v="0"/>
    <s v="Todas las areas"/>
    <s v="Actividades administrativas dentro de las instalaciones de la Corporación"/>
    <s v="Todas las tareas"/>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r>
  <r>
    <s v="AT"/>
    <x v="0"/>
    <x v="0"/>
    <x v="0"/>
    <s v="Todas las areas"/>
    <s v="Actividades administrativas dentro de las instalaciones de la Corporación"/>
    <s v="Todas las tareas"/>
    <s v="x"/>
    <m/>
    <s v="Todo el personal"/>
    <x v="1"/>
    <x v="1"/>
    <s v="Circulación por las diferentes áreas de las instalaciones de la Corporación. Presencia de superficies resbalosas.Condiciones de  condiciones de orden y aseo, . Deficiencia de orden y aseo. Superficies resbalosas, deslizantes e irregulares, escaleras. "/>
    <s v="Caidas golpes, colapso de estructuras y estantes"/>
    <m/>
    <m/>
    <m/>
    <s v="Actividades de Orden y Aseo.  Programa de mantenimiento de instalaciones. verificacion del entorno. Escaleras con varandas y entrepaños, cintas antdezlizantes.Señalización de áreas y superficies resbalosas, demarcacion de superficies. "/>
    <m/>
    <m/>
    <s v="Bajo"/>
    <n v="2"/>
    <s v="Ocasional"/>
    <n v="0"/>
    <s v="Bajo"/>
    <n v="25"/>
    <s v="Grave"/>
    <n v="0"/>
    <s v="IV"/>
    <x v="0"/>
    <s v="Todos los trabajadores"/>
    <s v="Golpes, traumas, heridas, infecciones, intoxicación, Mordeduras, picaduras, punciones, reacciones alérgicas, muerte"/>
    <s v="SI "/>
    <s v="x"/>
    <s v="x"/>
    <s v="x"/>
    <s v="x"/>
    <s v="x"/>
    <m/>
    <m/>
    <m/>
    <m/>
    <m/>
    <m/>
    <m/>
    <m/>
    <s v="Bajo"/>
    <m/>
    <b v="0"/>
    <n v="0"/>
    <s v="Bajo"/>
    <m/>
    <b v="0"/>
    <n v="0"/>
    <s v="IV"/>
    <s v="ACEPTABLE"/>
  </r>
  <r>
    <m/>
    <x v="0"/>
    <x v="0"/>
    <x v="1"/>
    <s v="Dirección"/>
    <s v="Actividades administrativas dentro de las instalaciones de la Corporación"/>
    <s v="Todas las tareas"/>
    <s v="x"/>
    <m/>
    <s v="Todo el personal"/>
    <x v="1"/>
    <x v="1"/>
    <s v=" Uso de escaleras (escaleras de caracol, rectas) daños o deterioro en la escalera. . Presencia de superficies resbalosas. "/>
    <s v="Caídas al mismo nivel, caídas a diferente nivel, contusiones, golpes, fracturas"/>
    <m/>
    <m/>
    <m/>
    <s v="Actividades de Orden y Aseo.  Programa de mantenimiento de instalaciones. verificacion del entorno. Escaleras con varandas y entrepaños, cintas antdezlizantes.Señalización de áreas y superficies resbalosas, demarcacion de superficies. "/>
    <m/>
    <n v="2"/>
    <s v="Medio"/>
    <n v="2"/>
    <s v="Ocasional"/>
    <n v="4"/>
    <s v="Bajo"/>
    <n v="25"/>
    <s v="Grave"/>
    <n v="100"/>
    <s v="III"/>
    <x v="2"/>
    <n v="9"/>
    <s v="Caídas al mismo nivel, caídas a diferente nivel, contusiones, golpes, fracturas"/>
    <s v="SI "/>
    <m/>
    <s v="x"/>
    <s v="x"/>
    <m/>
    <m/>
    <s v="Instalacion de barandas en escaleras casa 1, acceso a escalera de caracol y casa 2 que conduce al patio."/>
    <m/>
    <m/>
    <s v="x"/>
    <m/>
    <m/>
    <s v="x"/>
    <m/>
    <s v="Bajo"/>
    <n v="3"/>
    <s v="Frecuente"/>
    <n v="0"/>
    <s v="Bajo"/>
    <n v="25"/>
    <s v="Grave"/>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mejorar las condiciones de iluminación nocturna. Fumigacion, Obesrvacion del entorno."/>
    <m/>
    <n v="0"/>
    <s v="Bajo"/>
    <n v="2"/>
    <s v="Ocasional"/>
    <n v="0"/>
    <s v="Bajo"/>
    <n v="10"/>
    <s v="Leve"/>
    <n v="0"/>
    <s v="IV"/>
    <x v="0"/>
    <n v="9"/>
    <s v="Golpes, traumas, heridas, infecciones, intoxicación, Mordeduras, picaduras, punciones, reacciones alérgicas, muerte"/>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9"/>
    <s v="Descargas eléctricas, dolor de cabeza, quemaduras, shock, golpes, heridas, contusiones."/>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9"/>
    <s v="Golpes, atrapamientos, contusiones."/>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9"/>
    <s v="Golpes, traumas, laceraciones, punciones"/>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9"/>
    <s v="Desordenes de trauma acumulativo, lesiones del sistema músculo esquelético"/>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r>
  <r>
    <m/>
    <x v="0"/>
    <x v="1"/>
    <x v="1"/>
    <s v="Dirección"/>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9"/>
    <s v="Fatiga visual, cefalea, disminución de la destreza y precisión, afectaciones a la vista, deslumbramiento, caídas a nivel, golpes."/>
    <s v="SI "/>
    <m/>
    <s v="x"/>
    <s v="x"/>
    <m/>
    <m/>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_x000a_"/>
    <s v="Exámenes médicos ocupacionales con énfasis osteomuscular. _x000a_Programa para el manejo del riesgo musco esquelético Pausas Activas, seguimiento a casos."/>
    <m/>
    <m/>
    <s v="Bajo"/>
    <n v="4"/>
    <s v="Continua"/>
    <n v="0"/>
    <s v="Bajo"/>
    <n v="10"/>
    <s v="Leve"/>
    <n v="0"/>
    <s v="IV"/>
    <x v="0"/>
    <s v="Todos los trabajadores"/>
    <s v="Desordenes de trauma acumulativo, lesiones del sistema músculo esquelético"/>
    <s v="SI "/>
    <m/>
    <s v="x"/>
    <s v="x"/>
    <s v="x"/>
    <m/>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Recepccion"/>
    <x v="1"/>
    <x v="13"/>
    <s v="Atencion de personas, terceros, usuarios, quejas reclamos, agresion verbal"/>
    <s v="Tension, stress"/>
    <m/>
    <m/>
    <s v="Sistemas de control de acceso, CCTV. Area de recepccion Cerrada_x000a_"/>
    <s v="Control de seguridad, guardas de control de ingreso de personas.  Comunicaciones. Contactos con la policia nacional"/>
    <m/>
    <m/>
    <s v="Bajo"/>
    <n v="4"/>
    <s v="Continua"/>
    <n v="0"/>
    <s v="Bajo"/>
    <n v="10"/>
    <s v="Leve"/>
    <n v="0"/>
    <s v="IV"/>
    <x v="0"/>
    <s v="Todos los trabajadores"/>
    <s v="Tension, stress"/>
    <s v="SI "/>
    <m/>
    <s v="x"/>
    <s v="x"/>
    <s v="x"/>
    <m/>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0"/>
    <x v="7"/>
    <s v="Presencia de animales en la corporacion y en los alrededores de las instalaciones de la Corporación. Contacto con seres viv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m/>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r>
  <r>
    <m/>
    <x v="0"/>
    <x v="2"/>
    <x v="2"/>
    <s v="Archivo / Biblioteca"/>
    <s v="Actividades administrativas dentro de las instalaciones de la Corporación"/>
    <s v="Gestion de documentos, almacenamiento y acceso a los documentos almacenados de las diferentes areas,de la corporacion y procesos del area, juridica, ambiental, y planeacion"/>
    <s v="x"/>
    <m/>
    <s v="Todo el personal"/>
    <x v="1"/>
    <x v="6"/>
    <s v="Estateria de almacenamiento documentación. caida de cajas, caida de contendido de cajas, coplapso o vuelco de estateria . Atrapamiento"/>
    <s v="Gololpes, atrapamientos, contusiones, aplastamiento, fracturas"/>
    <m/>
    <m/>
    <s v="Estanteria anclada a pared . Estantes unidos con tornillera para mejora estabilidad. Peso almacenado por caja 20 kg aproximadamente_x000a_"/>
    <s v="Mantenimiento de las condiciones de orden y aseo en los puestos de trabajo..Criterios de almacenamiento, cajas mas pesadas en ubicaciones inferiores. Cronograma de mantenimiento de recursos físicos._x000a_Procedimientos de gestión documental (digitalización) que permiten la eliminación de documentos."/>
    <m/>
    <n v="0"/>
    <s v="Bajo"/>
    <n v="2"/>
    <s v="Ocasional"/>
    <n v="0"/>
    <s v="Bajo"/>
    <n v="60"/>
    <s v="Muy Grave"/>
    <n v="0"/>
    <s v="IV"/>
    <x v="0"/>
    <s v="Todos los trabajadores"/>
    <s v="Gololpes, atrapamientos, contusiones, aplastamiento, fracturas"/>
    <s v="SI "/>
    <m/>
    <s v="x"/>
    <s v="x"/>
    <s v="x"/>
    <m/>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0"/>
    <x v="14"/>
    <s v="Manipulación o exposición a residuos sólidos, recoleccion de basuras baños, vertimientos, aguas estancadas, fangos, fluidos, secreciones, partes en descomposición."/>
    <s v="infección,  mordeduras, picaduras"/>
    <m/>
    <m/>
    <m/>
    <s v="uso de detergentes y limpiradores desinfectantes. canecas con tapas."/>
    <s v="Suministro de gafas de seguridad, mascarilla, guantes, calzado de seguridad. "/>
    <n v="0"/>
    <s v="Bajo"/>
    <n v="2"/>
    <s v="Ocasional"/>
    <n v="0"/>
    <s v="Bajo"/>
    <n v="60"/>
    <s v="Muy Grave"/>
    <n v="0"/>
    <s v="IV"/>
    <x v="0"/>
    <n v="6"/>
    <s v="infección,  mordeduras, picaduras"/>
    <s v="SI "/>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5"/>
    <x v="15"/>
    <s v="Manipulación de cargas, traslado de equipos, materiales de trabajo"/>
    <s v="Desordenes de trauma acumulativo, lesiones del sistema músculo esquelético."/>
    <m/>
    <m/>
    <m/>
    <s v="Pausas de trabajo. Tralado de cargas efectuado por perosnal masculino max 20 kg, entre dos personas."/>
    <m/>
    <m/>
    <s v="Bajo"/>
    <n v="2"/>
    <s v="Ocasional"/>
    <n v="0"/>
    <s v="Bajo"/>
    <n v="60"/>
    <s v="Muy Grave"/>
    <n v="0"/>
    <s v="IV"/>
    <x v="0"/>
    <n v="6"/>
    <s v="Desordenes de trauma acumulativo, lesiones del sistema músculo esquelético."/>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5"/>
    <x v="9"/>
    <s v="Movimientos repetitivos barrer, trapear"/>
    <s v="Desordenes de trauma acumulativo, lesiones del sistema músculo esquelético, Tendinitis, síndrome del túnel carpiano (STC)"/>
    <m/>
    <m/>
    <s v="Uso de traperos livianos, carro con ruedas para transportar elementos de limpieza, y escurrir trapero."/>
    <s v="SVE musco esquelético, Examenes medicos de ingreso.Pausas de trabajo."/>
    <m/>
    <n v="0"/>
    <s v="Bajo"/>
    <n v="3"/>
    <s v="Frecuente"/>
    <n v="0"/>
    <s v="Bajo"/>
    <n v="10"/>
    <s v="Leve"/>
    <n v="0"/>
    <s v="IV"/>
    <x v="0"/>
    <n v="6"/>
    <s v="Desordenes de trauma acumulativo, lesiones del sistema músculo esquelético, Tendinitis, síndrome del túnel carpiano (STC)"/>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1"/>
    <x v="6"/>
    <s v="Manipulación de materiales filosos. Caída de objetos, objetos que se deslizan o ruedan."/>
    <s v="Golpes, traumas, laceraciones, punciones"/>
    <m/>
    <m/>
    <m/>
    <s v="Actividades de transporte de carga efectuado por personal masculino. Verificación del entorno. Aseo en el área del patio y punto de acopio de materiales."/>
    <m/>
    <m/>
    <s v="Bajo"/>
    <n v="1"/>
    <s v="Esporadica"/>
    <n v="0"/>
    <s v="Bajo"/>
    <n v="10"/>
    <s v="Leve"/>
    <n v="0"/>
    <s v="IV"/>
    <x v="0"/>
    <s v="Todos los trabajadores"/>
    <s v="Golpes, traumas, laceraciones, punciones"/>
    <s v="SI "/>
    <m/>
    <s v="x"/>
    <s v="x"/>
    <m/>
    <m/>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r>
  <r>
    <m/>
    <x v="0"/>
    <x v="0"/>
    <x v="2"/>
    <s v="Secretaria, Archivo, Recursos Físicos, Sistemas Integrados de Gestión, Educacion Ambiental, compras adquision de bienes, Biblioteca, secretaria, Recursos fisicos, Recepcion"/>
    <s v="Actividades administrativas dentro de las instalaciones de la Corporación"/>
    <s v="Actividades administrativas de apoyo a la gestion de la Corporacion. (Compras, gestion documental, educacion ambiental, mantenimiento de infraestructura)"/>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Todas las tareas"/>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Todas las tareas"/>
    <s v="x"/>
    <m/>
    <s v="Todo el personal"/>
    <x v="1"/>
    <x v="13"/>
    <s v="Atencion de personas, terceros, usuarios, quejas reclamos, agresion verbal"/>
    <s v="Tension, stress"/>
    <m/>
    <m/>
    <s v="Sistemas de control de acceso, CCTV. Area de recepccion Cerrada_x000a_"/>
    <s v="Control de seguridad, guardas de control de ingreso de persona.  Comunicaciones. Contactos con la policia nacional"/>
    <m/>
    <m/>
    <s v="Bajo"/>
    <n v="2"/>
    <s v="Ocasional"/>
    <n v="0"/>
    <s v="Bajo"/>
    <n v="10"/>
    <s v="Leve"/>
    <n v="0"/>
    <s v="IV"/>
    <x v="0"/>
    <s v="Todos los trabajadores"/>
    <s v="Tension, stress"/>
    <s v="SI "/>
    <m/>
    <s v="x"/>
    <s v="x"/>
    <s v="x"/>
    <m/>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1"/>
    <s v="Condiciones y conductas inadecuadas en el sitio de trabajo. Uso de elementos de trabajo, instalaciones, infreastructura y muebeles, sillas, escritorios . Uso de muebles para las actividades de oficina, uso inadecuado de muebles, enseres y equipos de la oficina"/>
    <s v="lesiones del sistema músculo esquelético, golpes, caídas a nivel, contusiones"/>
    <m/>
    <m/>
    <m/>
    <s v="Programa de mantenimiento y reposición de sillas y enseres del área de trabajo, vida útil de los elementos., _x000a_Capacitación Pausas Activas, Higiene postural, prevención de lesiones, entre otros. Uso adecuado de las sillas, normas de seguridad"/>
    <m/>
    <m/>
    <s v="Bajo"/>
    <n v="2"/>
    <s v="Ocasional"/>
    <n v="0"/>
    <s v="Bajo"/>
    <n v="10"/>
    <s v="Leve"/>
    <n v="0"/>
    <s v="IV"/>
    <x v="0"/>
    <s v="Todos los trabajadores"/>
    <s v="lesiones del sistema músculo esquelético, golpes, caídas a nivel, contusiones"/>
    <s v="SI "/>
    <m/>
    <s v="x"/>
    <s v="x"/>
    <s v="x"/>
    <s v="x"/>
    <m/>
    <m/>
    <m/>
    <m/>
    <m/>
    <m/>
    <m/>
    <m/>
    <s v="Bajo"/>
    <m/>
    <b v="0"/>
    <n v="0"/>
    <s v="Bajo"/>
    <m/>
    <b v="0"/>
    <n v="0"/>
    <s v="IV"/>
    <s v="ACEPTABLE"/>
  </r>
  <r>
    <m/>
    <x v="0"/>
    <x v="0"/>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15"/>
    <s v="Desordenes de trauma acumulativo, lesiones del sistema músculo esquelético"/>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15"/>
    <s v="Golpes, traumas, heridas, infecciones, intoxicación, Mordeduras, picaduras, punciones, reacciones alérgicas, muerte"/>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15"/>
    <s v="Descargas eléctricas, dolor de cabeza, quemaduras, shock, golpes, heridas, contusiones."/>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15"/>
    <s v="Golpes, atrapamientos, contusiones."/>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15"/>
    <s v="Golpes, traumas, laceraciones, punciones"/>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15"/>
    <s v="Desordenes de trauma acumulativo, lesiones del sistema músculo esquelético, Tendinitis, síndrome del túnel carpiano (STC)"/>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15"/>
    <s v="Fatiga visual, cefalea, disminución de la destreza y precisión, afectaciones a la vista, deslumbramiento, caídas a nivel, golpes."/>
    <s v="SI "/>
    <m/>
    <s v="x"/>
    <s v="x"/>
    <m/>
    <m/>
    <m/>
    <m/>
    <m/>
    <m/>
    <m/>
    <m/>
    <m/>
    <m/>
    <s v="Bajo"/>
    <m/>
    <b v="0"/>
    <n v="0"/>
    <s v="Bajo"/>
    <m/>
    <b v="0"/>
    <n v="0"/>
    <s v="IV"/>
    <s v="ACEPTABLE"/>
  </r>
  <r>
    <m/>
    <x v="0"/>
    <x v="1"/>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1"/>
    <s v="Condiciones de orden y aseo, poco espacio en areas de trabajo, presencia de archivos y cajas de archivo y otros.Distribucion de areas de trabajo"/>
    <s v="Caídas al mismo nivel, caídas a diferente nivel, contusiones, golpes, fracturas"/>
    <m/>
    <m/>
    <m/>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Cronograma de mantenimiento de recursos físicos. Mantenimientos de casa 1 y 2"/>
    <m/>
    <n v="2"/>
    <s v="Medio"/>
    <n v="3"/>
    <s v="Frecuente"/>
    <n v="6"/>
    <s v="Medio"/>
    <n v="10"/>
    <s v="Leve"/>
    <n v="60"/>
    <s v="III"/>
    <x v="2"/>
    <n v="15"/>
    <s v="Caídas al mismo nivel, caídas a diferente nivel, contusiones, golpes, fracturas"/>
    <s v="SI "/>
    <m/>
    <s v="x"/>
    <s v="x"/>
    <m/>
    <m/>
    <s v="Traslados de archivos a casa 2. "/>
    <m/>
    <m/>
    <s v="x"/>
    <s v="x"/>
    <m/>
    <s v="x"/>
    <m/>
    <s v="Bajo"/>
    <n v="3"/>
    <s v="Frecuente"/>
    <n v="0"/>
    <s v="Bajo"/>
    <n v="10"/>
    <s v="Leve"/>
    <n v="0"/>
    <s v="IV"/>
    <s v="ACEPTABLE"/>
  </r>
  <r>
    <m/>
    <x v="0"/>
    <x v="1"/>
    <x v="5"/>
    <s v="Presupuesto y contabilidad. Ingresos y Tesorería"/>
    <s v="Actividades administrativas dentro de las instalaciones de la Corporación"/>
    <s v="Todas las tareas"/>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r>
  <r>
    <m/>
    <x v="0"/>
    <x v="1"/>
    <x v="5"/>
    <s v="Presupuesto y contabilidad. Ingresos y Tesorería"/>
    <s v="Actividades administrativas dentro de las instalaciones de la Corporación"/>
    <s v="Todas las tareas"/>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r>
  <r>
    <m/>
    <x v="0"/>
    <x v="1"/>
    <x v="5"/>
    <s v="Presupuesto y contabilidad. Ingresos y Tesorería"/>
    <s v="Actividades administrativas dentro de las instalaciones de la Corporación"/>
    <s v="Todas las tareas"/>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m/>
    <x v="0"/>
    <x v="1"/>
    <x v="5"/>
    <s v="Presupuesto y contabilidad. Ingresos y Tesorería"/>
    <s v="Actividades administrativas dentro de las instalaciones de la Corporación"/>
    <s v="Todas las tareas"/>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r>
  <r>
    <m/>
    <x v="0"/>
    <x v="1"/>
    <x v="5"/>
    <s v="Presupuesto y contabilidad. Ingresos y Tesorería"/>
    <s v="Actividades administrativas dentro de las instalaciones de la Corporación"/>
    <s v="Todas las tareas"/>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r>
  <r>
    <m/>
    <x v="0"/>
    <x v="1"/>
    <x v="5"/>
    <s v="Presupuesto y contabilidad. Ingresos y Tesorería"/>
    <s v="Actividades administrativas dentro de las instalaciones de la Corporación"/>
    <s v="Todas las tareas"/>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m/>
    <x v="0"/>
    <x v="1"/>
    <x v="5"/>
    <s v="Presupuesto y contabilidad. Ingresos y Tesorería"/>
    <s v="Actividades administrativas dentro de las instalaciones de la Corporación"/>
    <s v="Todas las tarea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r>
  <r>
    <m/>
    <x v="0"/>
    <x v="1"/>
    <x v="5"/>
    <s v="Presupuesto y contabilidad. Ingresos y Tesorería"/>
    <s v="Actividades administrativas dentro de las instalaciones de la Corporación"/>
    <s v="Todas las tareas"/>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r>
  <r>
    <m/>
    <x v="0"/>
    <x v="0"/>
    <x v="6"/>
    <s v="Jefatura, Seguridad y salud en el trabajo"/>
    <s v="Actividades administrativas dentro de las instalaciones de la Corporación"/>
    <s v="Todas las tareas"/>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r>
  <r>
    <m/>
    <x v="0"/>
    <x v="0"/>
    <x v="6"/>
    <s v="Jefatura, Seguridad y salud en el trabajo"/>
    <s v="Actividades administrativas dentro de las instalaciones de la Corporación"/>
    <s v="Todas las tareas"/>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r>
  <r>
    <m/>
    <x v="0"/>
    <x v="0"/>
    <x v="6"/>
    <s v="Jefatura, Seguridad y salud en el trabajo"/>
    <s v="Actividades administrativas dentro de las instalaciones de la Corporación"/>
    <s v="Todas las tareas"/>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m/>
    <x v="0"/>
    <x v="0"/>
    <x v="6"/>
    <s v="Jefatura, Seguridad y salud en el trabajo"/>
    <s v="Actividades administrativas dentro de las instalaciones de la Corporación"/>
    <s v="Todas las tareas"/>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r>
  <r>
    <m/>
    <x v="0"/>
    <x v="0"/>
    <x v="6"/>
    <s v="Jefatura, Seguridad y salud en el trabajo"/>
    <s v="Actividades administrativas dentro de las instalaciones de la Corporación"/>
    <s v="Todas las tareas"/>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m/>
    <x v="0"/>
    <x v="1"/>
    <x v="6"/>
    <s v="Jefatura, Seguridad y salud en el trabajo"/>
    <s v="Actividades administrativas dentro de las instalaciones de la Corporación"/>
    <s v="Todas las tarea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r>
  <r>
    <m/>
    <x v="0"/>
    <x v="1"/>
    <x v="6"/>
    <s v="Jefatura, Seguridad y salud en el trabajo"/>
    <s v="Actividades administrativas dentro de las instalaciones de la Corporación"/>
    <s v="Todas las tareas"/>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r>
  <r>
    <m/>
    <x v="0"/>
    <x v="1"/>
    <x v="6"/>
    <s v="Jefatura, Seguridad y salud en el trabajo"/>
    <s v="Actividades administrativas dentro de las instalaciones de la Corporación"/>
    <s v="Todas las tareas"/>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4"/>
    <s v="Golpes, traumas, heridas, infecciones, intoxicación, Mordeduras, picaduras, punciones, reacciones alérgicas, muerte"/>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4"/>
    <s v="Descargas eléctricas, dolor de cabeza, quemaduras, shock, golpes, heridas, contusiones."/>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4"/>
    <s v="Golpes, atrapamientos, contusiones."/>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4"/>
    <s v="Golpes, traumas, laceraciones, punciones"/>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4"/>
    <s v="Desordenes de trauma acumulativo, lesiones del sistema músculo esquelético, Tendinitis, síndrome del túnel carpiano (STC)"/>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r>
  <r>
    <m/>
    <x v="0"/>
    <x v="1"/>
    <x v="7"/>
    <s v="Jefe Control Interno, Jefe de Control Disciplinario Interno, asistentes"/>
    <s v="Actividades administrativas dentro de las instalaciones de la Corporación"/>
    <s v="Adoptar estrategias para evitar o disminuir las faltas disciplinarias, como capacitaciones y campañas educativas"/>
    <s v="x"/>
    <m/>
    <s v="Profesional Universitario, Profesional Especializ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4"/>
    <s v="Fatiga visual, cefalea, disminución de la destreza y precisión, afectaciones a la vista, deslumbramiento, caídas a nivel, golpes."/>
    <s v="SI "/>
    <m/>
    <s v="x"/>
    <s v="x"/>
    <m/>
    <m/>
    <m/>
    <m/>
    <m/>
    <m/>
    <m/>
    <m/>
    <m/>
    <m/>
    <s v="Bajo"/>
    <m/>
    <b v="0"/>
    <n v="0"/>
    <s v="Bajo"/>
    <m/>
    <b v="0"/>
    <n v="0"/>
    <s v="IV"/>
    <s v="ACEPTABLE"/>
  </r>
  <r>
    <m/>
    <x v="1"/>
    <x v="3"/>
    <x v="3"/>
    <s v="Abogado"/>
    <s v="Trabajo en casa. Actividades administrativas dentro de las instalaciones de la Corporación"/>
    <s v="Desarrollo de actividades administrativaas tramites de gestion ambiental, licencias"/>
    <s v="x"/>
    <m/>
    <s v="Abog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m/>
    <s v="Mantenimiento de luminarias. repocision y limpieza. Aportes de Luz natural"/>
    <m/>
    <m/>
    <s v="Bajo"/>
    <n v="4"/>
    <s v="Continua"/>
    <n v="0"/>
    <s v="Bajo"/>
    <n v="10"/>
    <s v="Leve"/>
    <n v="0"/>
    <s v="IV"/>
    <x v="0"/>
    <m/>
    <s v="Fatiga visual, cefalea, disminución de la destreza y precisión, afectaciones a la vista, deslumbramiento, caídas a nivel, golpes."/>
    <s v="SI "/>
    <m/>
    <s v="x"/>
    <m/>
    <m/>
    <m/>
    <m/>
    <m/>
    <m/>
    <m/>
    <m/>
    <m/>
    <m/>
    <m/>
    <m/>
    <m/>
    <m/>
    <m/>
    <m/>
    <m/>
    <m/>
    <m/>
    <m/>
    <m/>
  </r>
  <r>
    <m/>
    <x v="1"/>
    <x v="3"/>
    <x v="3"/>
    <s v="Abogado"/>
    <s v="Trabajo en casa. Actividades administrativas dentro de las instalaciones de la Corporación"/>
    <s v="Desarrollo de actividades administrativaas tramites de gestion ambiental, licencias"/>
    <s v="x"/>
    <m/>
    <s v="Abogado"/>
    <x v="1"/>
    <x v="6"/>
    <s v="Uso de herramientas de oficina (grapadora, cosedora, tijeras, exactos, ganchos, entre otros)"/>
    <s v="Golpes, traumas, laceraciones, punciones"/>
    <m/>
    <m/>
    <m/>
    <s v="Actividades de mantenimiento por parte de recursos físicos (Reparación, reemplazo de herramientas de oficina)."/>
    <m/>
    <n v="0"/>
    <s v="Bajo"/>
    <n v="3"/>
    <s v="Frecuente"/>
    <n v="0"/>
    <s v="Bajo"/>
    <n v="10"/>
    <s v="Leve"/>
    <n v="0"/>
    <s v="IV"/>
    <x v="0"/>
    <n v="9"/>
    <s v="Golpes, traumas, laceraciones, punciones"/>
    <s v="SI "/>
    <m/>
    <s v="x"/>
    <s v="x"/>
    <m/>
    <m/>
    <m/>
    <m/>
    <m/>
    <m/>
    <m/>
    <m/>
    <m/>
    <m/>
    <s v="Bajo"/>
    <m/>
    <b v="0"/>
    <n v="0"/>
    <s v="Bajo"/>
    <m/>
    <b v="0"/>
    <n v="0"/>
    <s v="IV"/>
    <s v="ACEPTABLE"/>
  </r>
  <r>
    <m/>
    <x v="1"/>
    <x v="3"/>
    <x v="3"/>
    <s v="Abogado"/>
    <s v="Actividades administrativas dentro de las instalaciones de la Corporación"/>
    <s v="Desarrollo de actividades administrativaas tramites de gestion ambiental, licencias"/>
    <s v="x"/>
    <m/>
    <s v="Abogado"/>
    <x v="5"/>
    <x v="10"/>
    <s v="Posturas prolongadas de pie y/o sentado, etc. Actividades administrativas, uso del computador, puestos de trabajo, escritorios"/>
    <s v="Desordenes de trauma acumulativo, lesiones del sistema músculo esquelético, Tendinitis, síndrome del túnel carpiano (STC)"/>
    <m/>
    <m/>
    <m/>
    <s v="Exámenes médicos ocupacionales con énfasis osteomuscular. _x000a_Programa para el manejo del riesgo musco esquelético Pausas Activas, seguimiento a casos, aplicación de encuestas de morbilidad"/>
    <m/>
    <m/>
    <s v="Bajo"/>
    <n v="4"/>
    <s v="Continua"/>
    <n v="0"/>
    <s v="Bajo"/>
    <n v="10"/>
    <s v="Leve"/>
    <n v="0"/>
    <s v="IV"/>
    <x v="0"/>
    <m/>
    <s v="Desordenes de trauma acumulativo, lesiones del sistema músculo esquelético, Tendinitis, síndrome del túnel carpiano (STC)"/>
    <s v="SI "/>
    <m/>
    <s v="x"/>
    <m/>
    <m/>
    <m/>
    <m/>
    <m/>
    <m/>
    <m/>
    <m/>
    <m/>
    <m/>
    <m/>
    <m/>
    <m/>
    <m/>
    <m/>
    <m/>
    <m/>
    <m/>
    <m/>
    <m/>
    <m/>
  </r>
  <r>
    <m/>
    <x v="1"/>
    <x v="3"/>
    <x v="3"/>
    <s v="Abogado"/>
    <s v="Actividades administrativas dentro de las instalaciones de la Corporación"/>
    <s v="Desarrollo de actividades administrativaas tramites de gestion ambiental, licencias"/>
    <s v="x"/>
    <m/>
    <s v="Abogado"/>
    <x v="1"/>
    <x v="1"/>
    <s v="Circulacion por las diferentes areas de la casa. pasillos, escalones, escaleras"/>
    <s v="Caídas al mismo nivel, caídas a diferente nivel, contusiones, golpes, fracturas"/>
    <m/>
    <m/>
    <m/>
    <s v="orden y limpieza de areas. estado de los pisos "/>
    <m/>
    <m/>
    <s v="Bajo"/>
    <n v="4"/>
    <s v="Continua"/>
    <n v="0"/>
    <s v="Bajo"/>
    <n v="10"/>
    <s v="Leve"/>
    <n v="0"/>
    <s v="IV"/>
    <x v="0"/>
    <m/>
    <s v="Caídas al mismo nivel, caídas a diferente nivel, contusiones, golpes, fracturas"/>
    <s v="SI "/>
    <m/>
    <s v="x"/>
    <m/>
    <m/>
    <m/>
    <m/>
    <m/>
    <m/>
    <m/>
    <m/>
    <m/>
    <m/>
    <m/>
    <m/>
    <m/>
    <m/>
    <m/>
    <m/>
    <m/>
    <m/>
    <m/>
    <m/>
    <m/>
  </r>
  <r>
    <m/>
    <x v="1"/>
    <x v="3"/>
    <x v="3"/>
    <s v="Abogado"/>
    <s v="Actividades administrativas dentro de las instalaciones de la Corporación"/>
    <s v="Desarrollo de actividades administrativaas tramites de gestion ambiental, licencias"/>
    <s v="x"/>
    <m/>
    <s v="Abog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10"/>
    <s v="Leve"/>
    <n v="0"/>
    <s v="IV"/>
    <x v="0"/>
    <n v="9"/>
    <s v="Fatiga, estrés, disminución de la destreza y precisión. Estados de ansiedad y/o depresión y trastornos del aparato digestivo."/>
    <s v="SI "/>
    <m/>
    <s v="x"/>
    <m/>
    <m/>
    <m/>
    <m/>
    <m/>
    <m/>
    <m/>
    <m/>
    <m/>
    <m/>
    <m/>
    <s v="Bajo"/>
    <m/>
    <b v="0"/>
    <n v="0"/>
    <s v="Bajo"/>
    <m/>
    <b v="0"/>
    <n v="0"/>
    <s v="IV"/>
    <s v="ACEPTABLE"/>
  </r>
  <r>
    <m/>
    <x v="1"/>
    <x v="3"/>
    <x v="3"/>
    <s v="Abogado"/>
    <s v="Actividades administrativas dentro de las instalaciones de la Corporación"/>
    <s v="Desarrollo de actividades administrativaas tramites de gestion ambiental, licencias"/>
    <s v="x"/>
    <m/>
    <s v="Abog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m/>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r>
  <r>
    <m/>
    <x v="1"/>
    <x v="3"/>
    <x v="3"/>
    <s v="Abogado"/>
    <s v="Actividades administrativas dentro de las instalaciones de la Corporación"/>
    <s v="Desarrollo de actividades administrativaas tramites de gestion ambiental, licencias"/>
    <s v="x"/>
    <m/>
    <s v="Abogado"/>
    <x v="1"/>
    <x v="8"/>
    <s v="Manipulación de equipos eléctricos conexion y desconexion de equipos (PC, impresora, cargadores, monitor, proyector, entre otros), Exposicion a estatica"/>
    <s v="Descargas eléctricas, dolor de cabeza, quemaduras, shock, golpes, heridas, contusiones."/>
    <m/>
    <m/>
    <m/>
    <s v="Desarrollo de programa de formación en Brigadas: Capacitación en uso de extintores. _x000a_Brigadas de emergenciasCronograma de Mantenimiento de Equipos gestionado por Gestión de sistemas"/>
    <m/>
    <n v="0"/>
    <s v="Bajo"/>
    <n v="2"/>
    <s v="Ocasional"/>
    <n v="0"/>
    <s v="Bajo"/>
    <n v="60"/>
    <s v="Muy Grave"/>
    <n v="0"/>
    <s v="IV"/>
    <x v="0"/>
    <n v="9"/>
    <s v="Descargas eléctricas, dolor de cabeza, quemaduras, shock, golpes, heridas, contusiones."/>
    <s v="SI "/>
    <m/>
    <s v="x"/>
    <s v="x"/>
    <m/>
    <m/>
    <m/>
    <m/>
    <m/>
    <m/>
    <m/>
    <m/>
    <m/>
    <m/>
    <s v="Bajo"/>
    <m/>
    <b v="0"/>
    <n v="0"/>
    <s v="Bajo"/>
    <m/>
    <b v="0"/>
    <n v="0"/>
    <s v="IV"/>
    <s v="ACEPTABLE"/>
  </r>
  <r>
    <m/>
    <x v="1"/>
    <x v="3"/>
    <x v="7"/>
    <s v="Jefe de Control Disciplinario Interno"/>
    <s v="Trabajo en casa. Actividades administrativas propios de la Corporación"/>
    <s v="Desarrollo de actividades administrativaas de control disciplinario"/>
    <s v="x"/>
    <m/>
    <s v="Jefe de Control Disciplinario Intern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m/>
    <s v="Mantenimiento de luminarias. repocision y limpieza. Aportes de Luz natural"/>
    <m/>
    <m/>
    <s v="Bajo"/>
    <n v="4"/>
    <s v="Continua"/>
    <n v="0"/>
    <s v="Bajo"/>
    <n v="10"/>
    <s v="Leve"/>
    <n v="0"/>
    <s v="IV"/>
    <x v="0"/>
    <m/>
    <s v="Fatiga visual, cefalea, disminución de la destreza y precisión, afectaciones a la vista, deslumbramiento, caídas a nivel, golpes."/>
    <s v="SI "/>
    <m/>
    <s v="x"/>
    <m/>
    <m/>
    <m/>
    <m/>
    <m/>
    <m/>
    <m/>
    <m/>
    <m/>
    <m/>
    <m/>
    <m/>
    <m/>
    <m/>
    <m/>
    <m/>
    <m/>
    <m/>
    <m/>
    <m/>
    <m/>
  </r>
  <r>
    <m/>
    <x v="1"/>
    <x v="3"/>
    <x v="7"/>
    <s v="Jefe de Control Disciplinario Interno"/>
    <s v="Trabajo en casa. Actividades administrativas propios de la Corporación"/>
    <s v="Desarrollo de actividades administrativaas de control disciplinario"/>
    <s v="x"/>
    <m/>
    <s v="Jefe de Control Disciplinario Interno"/>
    <x v="1"/>
    <x v="6"/>
    <s v="Uso de herramientas de oficina (grapadora, cosedora, tijeras, exactos, ganchos, entre otros)"/>
    <s v="Golpes, traumas, laceraciones, punciones"/>
    <m/>
    <m/>
    <m/>
    <s v="Actividades de mantenimiento por parte de recursos físicos (Reparación, reemplazo de herramientas de oficina)."/>
    <m/>
    <n v="0"/>
    <s v="Bajo"/>
    <n v="3"/>
    <s v="Frecuente"/>
    <n v="0"/>
    <s v="Bajo"/>
    <n v="10"/>
    <s v="Leve"/>
    <n v="0"/>
    <s v="IV"/>
    <x v="0"/>
    <n v="9"/>
    <s v="Golpes, traumas, laceraciones, punciones"/>
    <s v="SI "/>
    <m/>
    <s v="x"/>
    <s v="x"/>
    <m/>
    <m/>
    <m/>
    <m/>
    <m/>
    <m/>
    <m/>
    <m/>
    <m/>
    <m/>
    <s v="Bajo"/>
    <m/>
    <b v="0"/>
    <n v="0"/>
    <s v="Bajo"/>
    <m/>
    <b v="0"/>
    <n v="0"/>
    <s v="IV"/>
    <s v="ACEPTABLE"/>
  </r>
  <r>
    <m/>
    <x v="1"/>
    <x v="3"/>
    <x v="7"/>
    <s v="Jefe de Control Disciplinario Interno"/>
    <s v="Trabajo en casa. Actividades administrativas propios de la Corporación"/>
    <s v="Desarrollo de actividades administrativaas de control disciplinario"/>
    <s v="x"/>
    <m/>
    <s v="Jefe de Control Disciplinario Interno"/>
    <x v="5"/>
    <x v="10"/>
    <s v="Posturas prolongadas de pie y/o sentado, etc. Actividades administrativas, uso del computador, puestos de trabajo, escritorios"/>
    <s v="Desordenes de trauma acumulativo, lesiones del sistema músculo esquelético, Tendinitis, síndrome del túnel carpiano (STC)"/>
    <m/>
    <m/>
    <m/>
    <s v="Exámenes médicos ocupacionales con énfasis osteomuscular. _x000a_Programa para el manejo del riesgo musco esquelético Pausas Activas, seguimiento a casos, aplicación de encuestas de morbilidad"/>
    <m/>
    <m/>
    <s v="Bajo"/>
    <n v="4"/>
    <s v="Continua"/>
    <n v="0"/>
    <s v="Bajo"/>
    <n v="10"/>
    <s v="Leve"/>
    <n v="0"/>
    <s v="IV"/>
    <x v="0"/>
    <m/>
    <s v="Desordenes de trauma acumulativo, lesiones del sistema músculo esquelético, Tendinitis, síndrome del túnel carpiano (STC)"/>
    <s v="SI "/>
    <m/>
    <s v="x"/>
    <m/>
    <m/>
    <m/>
    <m/>
    <m/>
    <m/>
    <m/>
    <m/>
    <m/>
    <m/>
    <m/>
    <m/>
    <m/>
    <m/>
    <m/>
    <m/>
    <m/>
    <m/>
    <m/>
    <m/>
    <m/>
  </r>
  <r>
    <m/>
    <x v="1"/>
    <x v="3"/>
    <x v="7"/>
    <s v="Jefe de Control Disciplinario Interno"/>
    <s v="Trabajo en casa. Actividades administrativas propios de la Corporación"/>
    <s v="Desarrollo de actividades administrativaas de control disciplinario"/>
    <s v="x"/>
    <m/>
    <s v="Jefe de Control Disciplinario Interno"/>
    <x v="1"/>
    <x v="1"/>
    <s v="Circulacion por las diferentes areas de la casa. pasillos, escalones, escaleras"/>
    <s v="Caídas al mismo nivel, caídas a diferente nivel, contusiones, golpes, fracturas"/>
    <m/>
    <m/>
    <m/>
    <s v="orden y limpieza de areas. estado de los pisos "/>
    <m/>
    <m/>
    <s v="Bajo"/>
    <n v="4"/>
    <s v="Continua"/>
    <n v="0"/>
    <s v="Bajo"/>
    <n v="10"/>
    <s v="Leve"/>
    <n v="0"/>
    <s v="IV"/>
    <x v="0"/>
    <m/>
    <s v="Caídas al mismo nivel, caídas a diferente nivel, contusiones, golpes, fracturas"/>
    <s v="SI "/>
    <m/>
    <s v="x"/>
    <m/>
    <m/>
    <m/>
    <m/>
    <m/>
    <m/>
    <m/>
    <m/>
    <m/>
    <m/>
    <m/>
    <m/>
    <m/>
    <m/>
    <m/>
    <m/>
    <m/>
    <m/>
    <m/>
    <m/>
    <m/>
  </r>
  <r>
    <m/>
    <x v="1"/>
    <x v="3"/>
    <x v="7"/>
    <s v="Jefe de Control Disciplinario Interno"/>
    <s v="Trabajo en casa. Actividades administrativas propios de la Corporación"/>
    <s v="Desarrollo de actividades administrativaas de control disciplinario"/>
    <s v="x"/>
    <m/>
    <s v="Jefe de Control Disciplinario Intern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10"/>
    <s v="Leve"/>
    <n v="0"/>
    <s v="IV"/>
    <x v="0"/>
    <n v="9"/>
    <s v="Fatiga, estrés, disminución de la destreza y precisión. Estados de ansiedad y/o depresión y trastornos del aparato digestivo."/>
    <s v="SI "/>
    <m/>
    <s v="x"/>
    <m/>
    <m/>
    <m/>
    <m/>
    <m/>
    <m/>
    <m/>
    <m/>
    <m/>
    <m/>
    <m/>
    <s v="Bajo"/>
    <m/>
    <b v="0"/>
    <n v="0"/>
    <s v="Bajo"/>
    <m/>
    <b v="0"/>
    <n v="0"/>
    <s v="IV"/>
    <s v="ACEPTABLE"/>
  </r>
  <r>
    <m/>
    <x v="1"/>
    <x v="3"/>
    <x v="7"/>
    <s v="Jefe de Control Disciplinario Interno"/>
    <s v="Trabajo en casa. Actividades administrativas propios de la Corporación"/>
    <s v="Desarrollo de actividades administrativaas de control disciplinario"/>
    <s v="x"/>
    <m/>
    <s v="Jefe de Control Disciplinario Intern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r>
  <r>
    <m/>
    <x v="1"/>
    <x v="3"/>
    <x v="7"/>
    <s v="Jefe de Control Disciplinario Interno"/>
    <s v="Trabajo en casa. Actividades administrativas propios de la Corporación"/>
    <s v="Desarrollo de actividades administrativaas de control disciplinario"/>
    <s v="x"/>
    <m/>
    <s v="Jefe de Control Disciplinario Interno"/>
    <x v="1"/>
    <x v="8"/>
    <s v="Manipulación de equipos eléctricos conexion y desconexion de equipos (PC, impresora, cargadores, monitor, proyector, entre otros), Exposicion a estatica"/>
    <s v="Descargas eléctricas, dolor de cabeza, quemaduras, shock, golpes, heridas, contusiones."/>
    <m/>
    <m/>
    <m/>
    <s v=" Mantenimiento de Equipos gestionado por TIC"/>
    <m/>
    <n v="0"/>
    <s v="Bajo"/>
    <n v="2"/>
    <s v="Ocasional"/>
    <n v="0"/>
    <s v="Bajo"/>
    <n v="60"/>
    <s v="Muy Grave"/>
    <n v="0"/>
    <s v="IV"/>
    <x v="0"/>
    <n v="9"/>
    <s v="Descargas eléctricas, dolor de cabeza, quemaduras, shock, golpes, heridas, contusiones."/>
    <s v="SI "/>
    <m/>
    <s v="x"/>
    <s v="x"/>
    <m/>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Programa para el manejo del riesgo biológico. 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r>
  <r>
    <m/>
    <x v="0"/>
    <x v="2"/>
    <x v="2"/>
    <s v="Archivo / Biblioteca"/>
    <s v="Actividades administrativas dentro de las instalaciones de la Corporación"/>
    <s v="Gestion de documentos, almacenamiento y acceso a los documentos almacenados de las diferentes areas,de la corporacion y procesos del area, juridica, ambiental, y planeacion"/>
    <s v="x"/>
    <m/>
    <s v="Todo el personal"/>
    <x v="0"/>
    <x v="16"/>
    <s v="Presencia de polvo y hongos en almacenamiento de equipos y documentación. Archivos."/>
    <s v="Alergias, dermatitis."/>
    <m/>
    <m/>
    <s v="Digitalización de documentación de archivo. (Disminuye la presencia de documentación física y se libera espacio). _x000a_Control de la humedad, producto de posibles filtraciones_x000a_"/>
    <s v="Procedimientos del proceso Gestión documental y archivo. LImpieza de las areas. _x000a_Procedimiento de Baja de Bienes gestionado por el proceso Gestión de la infraestructura. Cronograma de mantenimiento de recursos físicos. Control de Humedad, mantenimiento de las instalaciones"/>
    <s v="uso de guantes latex"/>
    <n v="0"/>
    <s v="Bajo"/>
    <n v="3"/>
    <s v="Frecuente"/>
    <n v="0"/>
    <s v="Bajo"/>
    <n v="60"/>
    <s v="Muy Grave"/>
    <n v="0"/>
    <s v="IV"/>
    <x v="0"/>
    <s v="Todos los trabajadores"/>
    <s v="Alergias, dermatitis."/>
    <s v="SI "/>
    <m/>
    <s v="x"/>
    <s v="x"/>
    <s v="x"/>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r>
  <r>
    <m/>
    <x v="0"/>
    <x v="2"/>
    <x v="2"/>
    <s v="Archivo"/>
    <s v="Actividades administrativas dentro de las instalaciones de la Corporación"/>
    <s v="Gestion de documentos, almacenamiento y acceso a los documentos almacenados de las diferentes areas,de la corporacion y procesos del area, juridica, ambiental, y planeacion"/>
    <s v="x"/>
    <m/>
    <s v="Todo el personal"/>
    <x v="5"/>
    <x v="15"/>
    <s v="Movimiento de cajas de archivo retiro de cajas y colocacion de cajas en estanteria. "/>
    <s v="Desordenes de trauma acumulativo, lesiones del sistema músculo esquelético."/>
    <m/>
    <m/>
    <m/>
    <s v="Control de peso de las cajas. Ubicación de cajas pesadas en nivles inferiores, cajas livianas en nivles superiores. Traslado de cajas de documentos se efectua con ayuda. Porgrama de capacitacion, SVE Osteomuscular. Examenes medicos, pausas.Exámenes médicos ocupacionales con énfasis osteomuscular. "/>
    <m/>
    <m/>
    <s v="Bajo"/>
    <n v="2"/>
    <s v="Ocasional"/>
    <n v="0"/>
    <s v="Bajo"/>
    <n v="60"/>
    <s v="Muy Grave"/>
    <n v="0"/>
    <s v="IV"/>
    <x v="0"/>
    <s v="Todos los trabajadores"/>
    <s v="Desordenes de trauma acumulativo, lesiones del sistema músculo esquelético."/>
    <s v="SI "/>
    <m/>
    <s v="x"/>
    <s v="x"/>
    <s v="x"/>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0"/>
    <x v="17"/>
    <s v="Filtracion de aguas, humedad. Deterioro de paredes, impermeabilizacion, superficies porosas"/>
    <s v="Alergias, dermatitis."/>
    <m/>
    <m/>
    <m/>
    <s v="Cronograma de mantenimiento de recursos físicos. Mantenimientos de casa 1 y 2. "/>
    <m/>
    <m/>
    <s v="Bajo"/>
    <n v="3"/>
    <s v="Frecuente"/>
    <n v="0"/>
    <s v="Bajo"/>
    <n v="60"/>
    <s v="Muy Grave"/>
    <n v="0"/>
    <s v="IV"/>
    <x v="0"/>
    <s v="Todos los trabajadores"/>
    <s v="Alergias, dermatitis."/>
    <s v="SI "/>
    <m/>
    <s v="x"/>
    <s v="x"/>
    <s v="x"/>
    <s v="x"/>
    <s v="Digitaliacion de documentos traslado de archivo a Casa 2 Gestion documental (Archivo) Instalaciones con estanteria y condiciones ambientales de almacenamiento controladas "/>
    <s v="x"/>
    <m/>
    <s v="x"/>
    <s v="x"/>
    <m/>
    <s v="x"/>
    <m/>
    <s v="Bajo"/>
    <n v="1"/>
    <s v="Esporadica"/>
    <n v="0"/>
    <s v="Bajo"/>
    <n v="25"/>
    <s v="Grave"/>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1"/>
    <x v="1"/>
    <s v="Condiciones de orden y aseo, poco espacio en areas de trabajo, presencia de archivos y cajas de archivo y otros.Distribucion de areas de trabajo"/>
    <s v="Caídas al mismo nivel, caídas a diferente nivel, contusiones, golpes, fracturas"/>
    <m/>
    <m/>
    <m/>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Cronograma de mantenimiento de recursos físicos. Mantenimientos de casa 1 y 2"/>
    <m/>
    <n v="2"/>
    <s v="Medio"/>
    <n v="3"/>
    <s v="Frecuente"/>
    <n v="6"/>
    <s v="Medio"/>
    <n v="10"/>
    <s v="Leve"/>
    <n v="60"/>
    <s v="III"/>
    <x v="2"/>
    <s v="Todos los trabajadores"/>
    <s v="Caídas al mismo nivel, caídas a diferente nivel, contusiones, golpes, fracturas"/>
    <s v="SI "/>
    <m/>
    <s v="x"/>
    <s v="x"/>
    <s v="x"/>
    <s v="x"/>
    <s v="Traslados de archivos a casa 2. "/>
    <m/>
    <m/>
    <s v="x"/>
    <s v="x"/>
    <m/>
    <s v="x"/>
    <m/>
    <s v="Bajo"/>
    <n v="3"/>
    <s v="Frecuente"/>
    <n v="0"/>
    <s v="Bajo"/>
    <n v="10"/>
    <s v="Leve"/>
    <n v="0"/>
    <s v="IV"/>
    <s v="ACEPTABLE"/>
  </r>
  <r>
    <m/>
    <x v="0"/>
    <x v="1"/>
    <x v="8"/>
    <s v="Juridica"/>
    <s v="Actividades administrativas dentro de las instalaciones de la Corporación"/>
    <s v="Recopilar, estudiar, conceptuar, revisar, y sistematizar las normas y documentos jurídicos que interesan a la corporacion."/>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4"/>
    <s v="Golpes, traumas, laceraciones, punciones"/>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4"/>
    <s v="Golpes, traumas, heridas, infecciones, intoxicación, Mordeduras, picaduras, punciones, reacciones alérgicas, muerte"/>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4"/>
    <s v="Desordenes de trauma acumulativo, lesiones del sistema músculo esquelético, Tendinitis, síndrome del túnel carpiano (STC)"/>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4"/>
    <s v="Descargas eléctricas, dolor de cabeza, quemaduras, shock, golpes, heridas, contusiones."/>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4"/>
    <s v="Golpes, atrapamientos, contusiones."/>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r>
  <r>
    <m/>
    <x v="0"/>
    <x v="1"/>
    <x v="9"/>
    <s v="Comuniciones"/>
    <s v="Actividades administrativas dentro de las instalaciones de la Corporación"/>
    <s v="Gestionar y administrar los canales, herramientas y medios de comunicación institucionales."/>
    <s v="x"/>
    <m/>
    <s v="Profesional Especializ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4"/>
    <s v="Fatiga visual, cefalea, disminución de la destreza y precisión, afectaciones a la vista, deslumbramiento, caídas a nivel, golpes."/>
    <s v="SI "/>
    <m/>
    <s v="x"/>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1"/>
    <x v="8"/>
    <s v="Exposición a electricidad por manipulación de equipos eléctricos conexion y desconexion de equipos herramientas eléctricos, interruptores, extensiones electricas, conexión y desconexion de equipos"/>
    <s v="Electrocución, afectación de órganos vitales, quemaduras, incendio y muerte"/>
    <m/>
    <m/>
    <s v=" Instalaciones electricas corriente regulada_x000a_Puesta a tierra"/>
    <s v="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Electrocución, afectación de órganos vitales, quemaduras, incendio y muerte"/>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1"/>
    <x v="6"/>
    <s v="Contacto con superficies, salpicaduras de liquidos calientes. Manipulacion de greca, preparacion de café y bebidas caliente, uso de elementos de corte en cafetteria (cuchillo, tenedores)"/>
    <s v="Quemaduras"/>
    <m/>
    <m/>
    <m/>
    <s v=" Norma de seguridad no rebosar o sobrellenar tasas o recipientes de liquidos o bebidas calientes. Transportar las bandejas con bebidas, con las dos manos, caminar con atencion al transito de otras personas. "/>
    <m/>
    <m/>
    <s v="Bajo"/>
    <n v="2"/>
    <s v="Ocasional"/>
    <n v="0"/>
    <s v="Bajo"/>
    <n v="60"/>
    <s v="Muy Grave"/>
    <n v="0"/>
    <s v="IV"/>
    <x v="0"/>
    <n v="6"/>
    <s v="Electrocución, afectación de órganos vitales, quemaduras, incendio y muerte"/>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1"/>
    <x v="6"/>
    <s v="Uso de artículos artículos de cocina y cafetería, elementos de corte en cafeteria (cuchillo, tenedores etc)"/>
    <s v="Cortes, laceraciones."/>
    <m/>
    <m/>
    <m/>
    <s v="Mantenimiento de equipos de equipos de corte, capacitacion en uso de adecuado de elementos. Aplicación de tecnicas de corte con cuchillos, uso de superfucies de corte estables y antidezlizantes, cuchillos con mangos ergonomicos"/>
    <m/>
    <m/>
    <s v="Bajo"/>
    <n v="3"/>
    <s v="Frecuente"/>
    <n v="0"/>
    <s v="Bajo"/>
    <n v="25"/>
    <s v="Grave"/>
    <n v="0"/>
    <s v="IV"/>
    <x v="0"/>
    <n v="6"/>
    <s v="Fatiga, estrés"/>
    <m/>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7"/>
    <x v="18"/>
    <s v="Exposición o manipulación de productos químicos de limpieza de areas. Detergentes de pisos, hipoclorito, limpia vidrios, jabon en polvo, desodorizadores, ambientadores."/>
    <s v="quemaduras, intoxicación, afectaciones respiratorias, dermatitis, alergias."/>
    <m/>
    <m/>
    <m/>
    <s v="Capacitación de Brigadas de emergencias. Manejo seguro de productos químicos. Rotulacion de quimicos, uso de FDS, Almacenamiento según criterios de compatibilidad"/>
    <s v="Suministro de mascarilla, guantes, gafas de seguridad."/>
    <m/>
    <s v="Bajo"/>
    <n v="2"/>
    <s v="Ocasional"/>
    <n v="0"/>
    <s v="Bajo"/>
    <n v="25"/>
    <s v="Grave"/>
    <n v="0"/>
    <s v="IV"/>
    <x v="0"/>
    <n v="6"/>
    <s v="Incendios, quemaduras, intoxicación, afectaciones respiratorias, dermatitis, alergias."/>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5"/>
    <x v="15"/>
    <s v="Manipulación de cargas, traslado de equipos, muebles enceres, materiales de trabajo"/>
    <s v="Desordenes de trauma acumulativo, lesiones del sistema músculo esquelético."/>
    <m/>
    <m/>
    <s v="Cronograma de mantenimiento de recursos físicos. Instalaciones electricas_x000a_Cronograma de mantenimiento de equipos gestionado por TIC"/>
    <s v="Programa para el manejo del riesgo musco esquelético. Pausas de trabajo. Tralado de cargas efectuado por perosnal masculino max 20 kg, entre dos personas."/>
    <m/>
    <m/>
    <s v="Bajo"/>
    <n v="2"/>
    <s v="Ocasional"/>
    <n v="0"/>
    <s v="Bajo"/>
    <n v="60"/>
    <s v="Muy Grave"/>
    <n v="0"/>
    <s v="IV"/>
    <x v="0"/>
    <n v="6"/>
    <s v="Electrocución, afectación de órganos vitales, quemaduras, incendio y muerte"/>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2"/>
    <x v="19"/>
    <s v="Exposición a luz solar"/>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m/>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1"/>
    <x v="8"/>
    <s v="Exposición a electricidad por manipulación de equipos eléctricos conexion y desconexion de equipos herramientas eléctricos, interruptores, extensiones electricas, conexión y desconexion de equipos"/>
    <s v="Electrocución, afectación de órganos vitales, quemaduras, incendio y muerte"/>
    <m/>
    <m/>
    <s v=" Instalaciones electricas corriente regulada_x000a_Puesta a tierra"/>
    <s v="_x000a_Señalización de zonas de riesgo eléctrico_x000a_Desarrollo de programa de formación en Brigadas: Capacitación en uso de extintores. _x000a_Brigadas de emergenciasCronograma de Mantenimiento de Equipos gestionado por Gestión de sistemas"/>
    <s v="Uso de guantes, gafas, uniforme completo, botas de seguridad"/>
    <m/>
    <s v="Bajo"/>
    <n v="2"/>
    <s v="Ocasional"/>
    <n v="0"/>
    <s v="Bajo"/>
    <n v="60"/>
    <s v="Muy Grave"/>
    <n v="0"/>
    <s v="IV"/>
    <x v="0"/>
    <n v="6"/>
    <s v="Desordenes de trauma acumulativo, lesiones del sistema músculo esquelético."/>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0"/>
    <x v="7"/>
    <s v="Presencia de animales en la corporacion y en los alrededores de las instalaciones de la Corporación. Presencia de fauna durante las labores de jardineria. Contacto con seres vivos (roedores, serpientes, reptiles, mosquitos, arañas, animales ponzoñosos etc.)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mejorar las condiciones de iluminación nocturna. Fumigacion, Obesrvacion del entorno."/>
    <s v=" guantes, calzado de seguridad, gafas de seguridad al personal masculino de servicios generales"/>
    <n v="0"/>
    <s v="Bajo"/>
    <n v="2"/>
    <s v="Ocasional"/>
    <n v="0"/>
    <s v="Bajo"/>
    <n v="60"/>
    <s v="Muy Grave"/>
    <n v="0"/>
    <s v="IV"/>
    <x v="0"/>
    <n v="6"/>
    <s v="Desordenes de trauma acumulativo, lesiones del sistema músculo esquelético."/>
    <s v="SI "/>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0"/>
    <x v="7"/>
    <s v="Presencia de animales en la corporacion y en los alrededores de las instalaciones de la Corporación. Presencia de fauna durante las labores de jardineria. Contacto con seres vivos (roedores, serpientes, reptiles, mosquitos, arañas, animales ponzoñosos etc.) por medio de mordedura, picadura, rasgadura y en general ataque de animales "/>
    <s v="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60"/>
    <s v="Muy Grave"/>
    <n v="0"/>
    <s v="IV"/>
    <x v="0"/>
    <n v="6"/>
    <s v="Desordenes de trauma acumulativo, lesiones del sistema músculo esquelético."/>
    <s v="SI "/>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2"/>
    <x v="20"/>
    <s v="Exposición a condiciones termohigrométricas (Temperatura ambiental, Humedad relativa y Velocidad del aire). Generado por situaciones naturales  del ambiente de trabajo externo / Interno"/>
    <s v="Fatiga, estrés"/>
    <m/>
    <m/>
    <m/>
    <s v="Mantener hidratación disponible, pausas en la jornada laboral. Pausas, trasnporte climatizado, aire acondicionado, hidratacion"/>
    <s v="Suministro de gafas para exteriores,camisas mangas larga, gorras"/>
    <n v="0"/>
    <s v="Bajo"/>
    <n v="3"/>
    <s v="Frecuente"/>
    <n v="0"/>
    <s v="Bajo"/>
    <n v="10"/>
    <s v="Leve"/>
    <n v="0"/>
    <s v="IV"/>
    <x v="0"/>
    <s v="Todos los trabajadores"/>
    <s v="Fatiga, estrés"/>
    <s v="SI "/>
    <m/>
    <s v="x"/>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1"/>
    <x v="6"/>
    <s v="Operación de equipos y elementos de corte en mantenimiento de jardines, machetes tijeras, guadañas, herramientas de  siembra, limpieza. Rastrillo, palas."/>
    <s v="Cortes, laceracioes, amputaciones"/>
    <m/>
    <m/>
    <m/>
    <s v="Mantenimiento de equipos de equipos de corte, capacitacion"/>
    <s v="Guantes, carnaza, tipo ing, gafas, polainas. Equipos de proteccion para guadañas:casco, visor, polainas, guantes, delantal completo, protector auditivo. "/>
    <m/>
    <s v="Bajo"/>
    <n v="3"/>
    <s v="Frecuente"/>
    <n v="0"/>
    <s v="Bajo"/>
    <n v="25"/>
    <s v="Grave"/>
    <n v="0"/>
    <s v="IV"/>
    <x v="0"/>
    <n v="6"/>
    <s v="Fatiga, estrés"/>
    <m/>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2"/>
    <x v="19"/>
    <s v="Exposición a luz solar"/>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m/>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2"/>
    <x v="20"/>
    <s v="Exposición a condiciones termohigrométricas (Temperatura ambiental, Humedad relativa y Velocidad del aire). Generado por situaciones naturales  del ambiente de trabajo externo / Interno"/>
    <s v="Fatiga, estrés"/>
    <m/>
    <m/>
    <m/>
    <s v="Mantener hidratación disponible, pausas en la jornada laboral. Pausas, trasnporte climatizado, aire acondicionado, hidratacion"/>
    <s v="Suministro de gafas para exteriores,camisas mangas larga, gorras"/>
    <n v="0"/>
    <s v="Bajo"/>
    <n v="3"/>
    <s v="Frecuente"/>
    <n v="0"/>
    <s v="Bajo"/>
    <n v="10"/>
    <s v="Leve"/>
    <n v="0"/>
    <s v="IV"/>
    <x v="0"/>
    <s v="Todos los trabajadores"/>
    <s v="Fatiga, estrés"/>
    <s v="SI "/>
    <m/>
    <s v="x"/>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7"/>
    <x v="18"/>
    <s v="Exposición o manipulación de productos químicos de abono de jardines y fumugacion"/>
    <s v="quemaduras, intoxicación, afectaciones respiratorias, dermatitis, alergias."/>
    <m/>
    <m/>
    <m/>
    <s v="Capacitación de Brigadas de emergencias. Manejo seguro de productos químicos. Rotulacion de quimicos, uso de FDS, Almacenamiento según criterios de compatibilidad"/>
    <s v="Suministro de mascarilla, guantes, gafas de seguridad."/>
    <m/>
    <s v="Bajo"/>
    <n v="2"/>
    <s v="Ocasional"/>
    <n v="0"/>
    <s v="Bajo"/>
    <n v="25"/>
    <s v="Grave"/>
    <n v="0"/>
    <s v="IV"/>
    <x v="0"/>
    <n v="6"/>
    <s v="Incendios, quemaduras, intoxicación, afectaciones respiratorias, dermatitis, alergias."/>
    <s v="SI "/>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generales"/>
    <x v="1"/>
    <x v="1"/>
    <s v="Traslado por las direfentes areas. Superficies irregulates, resbalosas, mojados,corte y poda de jardines. caidas a  mismo nivel._x000a_caidas a distinto nivel, uso de escaleras de dos o tres peldaños, para corte  y podas actividades por debajo de 2 mts."/>
    <s v="golpes, traumas, fracturas"/>
    <m/>
    <m/>
    <m/>
    <s v="Cronograma de mantenimiento de recursos físicos. Instalaciones. Normas de seguridad._x000a_"/>
    <s v="Zapatos antideslizantes"/>
    <m/>
    <s v="Bajo"/>
    <n v="2"/>
    <s v="Ocasional"/>
    <n v="0"/>
    <s v="Bajo"/>
    <n v="25"/>
    <s v="Grave"/>
    <n v="0"/>
    <s v="IV"/>
    <x v="0"/>
    <n v="6"/>
    <s v="Incendios, quemaduras, intoxicación, afectaciones respiratorias, dermatitis, alergias."/>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1"/>
    <x v="1"/>
    <s v="Traslado por las direfentes areas de la empresa, pasilllos escaleras, etc Superficies irregulates, resbalosas, mojados, sucios limpieza de písos de todas las areas incluye baños y patios. caidas a  mismo nivel._x000a_caidas a distinto nivel, uso de escaleras de dos o tres peldaños, para limpieza de paredes, techos, ventanas, vidrios, actividades por debajo de 2 mts"/>
    <s v="gikpes, traumas, fracturas"/>
    <m/>
    <m/>
    <m/>
    <s v="Cronograma de mantenimiento de recursos físicos. Instalaciones. Normas de seguridad._x000a_"/>
    <s v="Zapatos antideslizantes"/>
    <m/>
    <s v="Bajo"/>
    <n v="2"/>
    <s v="Ocasional"/>
    <n v="0"/>
    <s v="Bajo"/>
    <n v="25"/>
    <s v="Grave"/>
    <n v="0"/>
    <s v="IV"/>
    <x v="0"/>
    <n v="6"/>
    <s v="Incendios, quemaduras, intoxicación, afectaciones respiratorias, dermatitis, alergias."/>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0"/>
    <x v="21"/>
    <s v="Inhalación, contacto y consumo de pelos, plumas, excrementos, sustancias antigénicas (enzima, proteínas), larvas de invertebrados"/>
    <s v="Zoonosis, Enfermedades infecciosas, gastrointestinales, tóxicas y reacciones alérgicas. "/>
    <m/>
    <m/>
    <m/>
    <s v="Poda de maleza, verificacion del entorno y area de trabajo"/>
    <s v="Uso de guantes, gafas, uniforme completo, botas de seguridad"/>
    <n v="0"/>
    <s v="Bajo"/>
    <n v="2"/>
    <s v="Ocasional"/>
    <n v="0"/>
    <s v="Bajo"/>
    <n v="25"/>
    <s v="Grave"/>
    <n v="0"/>
    <s v="IV"/>
    <x v="0"/>
    <n v="6"/>
    <s v="Zoonosis, Enfermedades infecciosas, gastrointestinales, tóxicas y reacciones alérgicas. "/>
    <s v="SI "/>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poda de maleza, verificacion del entorno y area de trabajo. Limpieza t aseo de las areas. Fumigacion"/>
    <s v="Uso de guantes, gafas, uniforme completo, botas de seguridad"/>
    <n v="0"/>
    <s v="Bajo"/>
    <n v="2"/>
    <s v="Ocasional"/>
    <n v="0"/>
    <s v="Bajo"/>
    <n v="25"/>
    <s v="Grave"/>
    <n v="0"/>
    <s v="IV"/>
    <x v="0"/>
    <n v="6"/>
    <s v="Zoonosis, Enfermedades infecciosas, gastrointestinales, tóxicas y reacciones alérgicas. "/>
    <s v="SI "/>
    <m/>
    <m/>
    <s v="x"/>
    <m/>
    <m/>
    <m/>
    <m/>
    <m/>
    <m/>
    <m/>
    <m/>
    <m/>
    <m/>
    <s v="Bajo"/>
    <m/>
    <b v="0"/>
    <n v="0"/>
    <s v="Bajo"/>
    <m/>
    <b v="0"/>
    <n v="0"/>
    <s v="IV"/>
    <s v="ACEPTABLE"/>
  </r>
  <r>
    <m/>
    <x v="0"/>
    <x v="0"/>
    <x v="2"/>
    <s v="Recursos Fisicos, Servicio de Seguridad Fisica"/>
    <s v="Actividades del personal de vigilancia. Controles de acceso de personas y vehiculos. Recibo de personal en la entrada de las instalaciones."/>
    <s v=" Controles de acceso de personas y vehiculos. Recibo de personal en la entrada de las instalaciones."/>
    <s v="x"/>
    <m/>
    <s v="Contratista servicios de vigilancia"/>
    <x v="1"/>
    <x v="22"/>
    <s v="Controles de acceso de personas y vehiculos. Recibo de personal en la entrada de las instalaciones: funcionarios, contratistas,  visitante y usuarios  a las instalaciones de la Corporación. Delincuencia comun y organizada, atentados con arma, protestas, desodenes, reclamos, agresiones verbales y fisicas."/>
    <s v="Heridas, golpes, muerte, fatiga, estrés, disminución de la destreza y precisión. Estados de ansiedad y/o depresión y trastornos del aparato digestivo."/>
    <m/>
    <m/>
    <s v="Sistema de CCTV de monitoreo. Control perimetral"/>
    <s v=" Vigilancia Privada,Apoyo policia, Comunicación con centro de control empresa  de vigilancia._x000a_Personal competente y capacitado.Capciatcion manejo de roesgo publico_x000a_Monitoreo y supervicion de actividades de vigilancia, seguimineto y reporte e central de comuniccaiones de la empresa contratista_x000a_Apoyo personal motorizado._x000a_Acuerdo con la policia nacional_x000a_"/>
    <m/>
    <m/>
    <s v="Bajo"/>
    <n v="2"/>
    <s v="Ocasional"/>
    <n v="0"/>
    <s v="Bajo"/>
    <n v="25"/>
    <s v="Grave"/>
    <n v="0"/>
    <s v="IV"/>
    <x v="0"/>
    <s v="Todos los trabajadores"/>
    <s v="Heridas, golpes, muerte, fatiga, estrés, disminución de la destreza y precisión. Estados de ansiedad y/o depresión y trastornos del aparato digestivo."/>
    <s v="SI "/>
    <m/>
    <m/>
    <s v="x"/>
    <m/>
    <m/>
    <m/>
    <m/>
    <m/>
    <m/>
    <m/>
    <m/>
    <m/>
    <m/>
    <s v="Bajo"/>
    <m/>
    <b v="0"/>
    <n v="0"/>
    <s v="Bajo"/>
    <m/>
    <b v="0"/>
    <n v="0"/>
    <s v="IV"/>
    <s v="ACEPTABLE"/>
  </r>
  <r>
    <m/>
    <x v="0"/>
    <x v="0"/>
    <x v="2"/>
    <s v="Recursos Fisicos, Servicio de Seguridad Fisica"/>
    <s v="Actividades del personal de vigilancia."/>
    <s v=" Controles de acceso de personas y vehiculos. Recibo de personal en la entrada de las instalaciones."/>
    <s v="x"/>
    <m/>
    <s v="Contratista servicios de vigilancia"/>
    <x v="5"/>
    <x v="10"/>
    <s v="Postura prolongada de pie, actividades de vigilancia. Controles de acceso de personas y vehiculos. Recibo de personal en la entrada de las instalaciones. "/>
    <s v="Desordenes de trauma acumulativo, lesiones del sistema músculo esquelético"/>
    <m/>
    <m/>
    <s v="Silla en control de acceso de la recepcion"/>
    <s v="Programa para el manejo de riesgo musculoesquelético._x000a_Pausas Activas. Rotacion de turnos"/>
    <m/>
    <m/>
    <s v="Bajo"/>
    <n v="3"/>
    <s v="Frecuente"/>
    <n v="0"/>
    <s v="Bajo"/>
    <n v="10"/>
    <s v="Leve"/>
    <n v="0"/>
    <s v="IV"/>
    <x v="0"/>
    <n v="6"/>
    <s v="Desordenes de trauma acumulativo, lesiones del sistema músculo esquelético"/>
    <s v="SI "/>
    <m/>
    <m/>
    <s v="x"/>
    <m/>
    <m/>
    <m/>
    <m/>
    <m/>
    <m/>
    <m/>
    <m/>
    <m/>
    <m/>
    <s v="Bajo"/>
    <m/>
    <b v="0"/>
    <n v="0"/>
    <s v="Bajo"/>
    <m/>
    <b v="0"/>
    <n v="0"/>
    <s v="IV"/>
    <s v="ACEPTABLE"/>
  </r>
  <r>
    <m/>
    <x v="0"/>
    <x v="0"/>
    <x v="2"/>
    <s v="Recursos Fisicos, Servicio de Seguridad Fisica"/>
    <s v="Actividades del personal de vigilancia."/>
    <s v="Porte y uso de armas de fuegoo"/>
    <s v="x"/>
    <m/>
    <s v="Contratista servicios de vigilancia"/>
    <x v="1"/>
    <x v="6"/>
    <s v="Tenencia y porte de armas de fuego. Accion / Uso de armas de fuego"/>
    <s v="Traumas, heridas, muerte"/>
    <m/>
    <m/>
    <m/>
    <s v="Celebración de contrato con empresa de vigilancia legalmente constituida.certificado de aptitud psicofísica para la tenencia y porte de armas de fuego. _x000a_Personal competente y capacitado.Capcitacion manejo de armas _x000a_programa de mantenimiento de armas de fuego "/>
    <m/>
    <m/>
    <s v="Bajo"/>
    <n v="1"/>
    <s v="Esporadica"/>
    <n v="0"/>
    <s v="Bajo"/>
    <n v="100"/>
    <s v="Mortal o Catrastrofico"/>
    <n v="0"/>
    <s v="IV"/>
    <x v="0"/>
    <n v="6"/>
    <s v="Traumas, heridas, muerte"/>
    <s v="SI "/>
    <m/>
    <m/>
    <s v="x"/>
    <m/>
    <m/>
    <m/>
    <m/>
    <m/>
    <m/>
    <m/>
    <m/>
    <m/>
    <m/>
    <s v="Bajo"/>
    <m/>
    <b v="0"/>
    <n v="0"/>
    <s v="Bajo"/>
    <m/>
    <b v="0"/>
    <n v="0"/>
    <s v="IV"/>
    <s v="ACEPTABLE"/>
  </r>
  <r>
    <m/>
    <x v="0"/>
    <x v="0"/>
    <x v="2"/>
    <s v="Recursos Fisicos, Servicio de Seguridad Fisica"/>
    <s v="Actividades del personal de vigilancia."/>
    <s v="Controles de acceso de perosnas y vehiculos y Inspercción y Verificación de áreas"/>
    <s v="x"/>
    <m/>
    <s v="Contratista servicios de vigilancia"/>
    <x v="1"/>
    <x v="1"/>
    <s v="Condiciones exixtentes de orden y aseo, distribucion de las areas. Superficies de trabajo (irregulares, deslizantes, con diferencia del nivel), condiciones de orden y aseo, (caídas de objeto)._x000a_Circulación por las diferentes áreas de las instalaciones de la Corporación_x000a_Correr en pasillos y escaleras. _x000a_Uso de escaleras (escaleras de caracol, rectas)"/>
    <s v="Caídas al mismo nivel y diferente nivel golpes, traumas, laceraciones."/>
    <m/>
    <m/>
    <m/>
    <s v="Señalización de peligros en las instalaciones de la Corporación. Instalacion de bandas antideslizantes, normas de seguridad de No correr en las escaleras y pasillos de la corporacion"/>
    <s v="Botas de seguridad antidezlizantes"/>
    <m/>
    <s v="Bajo"/>
    <n v="2"/>
    <s v="Ocasional"/>
    <n v="0"/>
    <s v="Bajo"/>
    <n v="60"/>
    <s v="Muy Grave"/>
    <n v="0"/>
    <s v="IV"/>
    <x v="0"/>
    <n v="6"/>
    <s v="Caídas al mismo nivel y diferente nivel golpes, traumas, laceraciones."/>
    <s v="SI "/>
    <m/>
    <m/>
    <s v="x"/>
    <m/>
    <m/>
    <m/>
    <m/>
    <m/>
    <m/>
    <m/>
    <m/>
    <m/>
    <m/>
    <s v="Bajo"/>
    <m/>
    <b v="0"/>
    <n v="0"/>
    <s v="Bajo"/>
    <m/>
    <b v="0"/>
    <n v="0"/>
    <s v="IV"/>
    <s v="ACEPTABLE"/>
  </r>
  <r>
    <m/>
    <x v="0"/>
    <x v="0"/>
    <x v="0"/>
    <s v="Recursos Fisicos, Servicios de Fumigacion"/>
    <s v=" Actividades de fumigacion"/>
    <s v="Fumigacion de areas internas"/>
    <s v="x"/>
    <m/>
    <s v="Todo el personal"/>
    <x v="7"/>
    <x v="18"/>
    <s v="Exposición productos químicos, aplicación de gases, aerosoles, solidos: cebos, geles para el control de vectores"/>
    <s v="intoxicación, afectaciones respiratorias, dermatitis, alergias."/>
    <m/>
    <m/>
    <s v="Uso de productos de fumigacion con bajo nivel de toxicidad. "/>
    <s v="Capacitación de Brigadas de emergencias. Manejo seguro de productos químicos. _x000a_Control de productos quimicos, conocimineto de hojas de seguridad_x000a_Fumigaciones programadas viernes o sabados antes de fines de semana, puentes, festivos con el objeto de garantizar que los euimicos e disipen y no exista afectacion residual._x000a_Limpieza de superficies antes del inicio de la siguiente jornada laboral _x000a_Recomendaciones de guardasr en lugares cerrados, gabetas, estantes, locker los elementos e insumos de trabajo._x000a_La instalacion de cebo se efectua en lugares de poca movilizacion, ricones, los cebos se instalan en cajas o capsulas para limitar el contacto accidental de los trabajadores"/>
    <m/>
    <m/>
    <s v="Bajo"/>
    <n v="2"/>
    <s v="Ocasional"/>
    <n v="0"/>
    <s v="Bajo"/>
    <n v="60"/>
    <s v="Muy Grave"/>
    <n v="0"/>
    <s v="IV"/>
    <x v="0"/>
    <n v="6"/>
    <s v="intoxicación, afectaciones respiratorias, dermatitis, alergias."/>
    <s v="SI "/>
    <m/>
    <s v="x"/>
    <s v="x"/>
    <m/>
    <m/>
    <m/>
    <m/>
    <m/>
    <m/>
    <m/>
    <m/>
    <m/>
    <m/>
    <s v="Bajo"/>
    <m/>
    <b v="0"/>
    <n v="0"/>
    <s v="Bajo"/>
    <m/>
    <b v="0"/>
    <n v="0"/>
    <s v="IV"/>
    <s v="ACEPTABLE"/>
  </r>
  <r>
    <m/>
    <x v="0"/>
    <x v="0"/>
    <x v="2"/>
    <s v="Recursos Fisicos, Servicios de Fumigacion"/>
    <s v=" Actividades de fumigacion"/>
    <s v="Fumigacion de areas internas"/>
    <s v="x"/>
    <m/>
    <s v="Contratistas de servicios de fumigación"/>
    <x v="7"/>
    <x v="18"/>
    <s v="Exposición o manipulación de productos químicos, aplicación de gases, aerosoles, solidos: cebos, geles para el control de vectores"/>
    <s v="intoxicación, afectaciones respiratorias, dermatitis, alergias."/>
    <m/>
    <m/>
    <s v="Uso de productos de fumigacion con bajo nivel de toxicidad. "/>
    <s v="Capacitación de Brigadas de emergencias. Programa de manejo seguro de productos químicos. Manejo seguro de productos químicos_x000a_Certificado de fumigadores. Se efectua la fumigacion con producto preparados, no se efectua mezclas en la corporacion. Contratista de fumigacion se cmabia de ropa y lava sus manos y cara despues de terminar el proceso de fumigacion de las  instalaciones._x000a_Control de productos quimicos, conocimineto de hojas de seguridad_x000a_Control de contratistas. Slicitud de requisiros en SST "/>
    <s v="traje tipo tivek antisalpicaduras completo con capucha ,respirador don fitros full face, guantes de nitrilo y botas. "/>
    <m/>
    <s v="Bajo"/>
    <n v="2"/>
    <s v="Ocasional"/>
    <n v="0"/>
    <s v="Bajo"/>
    <n v="60"/>
    <s v="Muy Grave"/>
    <n v="0"/>
    <s v="IV"/>
    <x v="0"/>
    <n v="6"/>
    <s v="intoxicación, afectaciones respiratorias, dermatitis, alergias."/>
    <s v="SI "/>
    <m/>
    <m/>
    <s v="x"/>
    <m/>
    <m/>
    <m/>
    <m/>
    <m/>
    <m/>
    <m/>
    <m/>
    <m/>
    <m/>
    <s v="Bajo"/>
    <m/>
    <b v="0"/>
    <n v="0"/>
    <s v="Bajo"/>
    <m/>
    <b v="0"/>
    <n v="0"/>
    <s v="IV"/>
    <s v="ACEPTABLE"/>
  </r>
  <r>
    <m/>
    <x v="0"/>
    <x v="0"/>
    <x v="2"/>
    <s v="Recursos Fisicos, Servicios de Fumigacion"/>
    <s v=" Actividades de fumigacion"/>
    <s v="Fumigacion de areas internas"/>
    <s v="x"/>
    <m/>
    <s v="Contratistas de servicios de fumigación"/>
    <x v="1"/>
    <x v="1"/>
    <s v="Traslado por las direfentes areas de la corporacion, durante la fumugacion, pasilllos escaleras, etc Superficies irregulates, resbalosas, mojados, sucios  caidas a  mismo nivel, a diferente nivel."/>
    <s v="intoxicación, afectaciones respiratorias, dermatitis, alergias."/>
    <m/>
    <m/>
    <m/>
    <s v="Señalización de peligros en las instalaciones de la Corporación. Instalacion de bandas antideslizantes, normas de seguridad de No correr en las escaleras y pasillos de la corporacion. .  Reconocimiento previo del area de trabajo."/>
    <s v="Botas de seguridad antidezlizantes"/>
    <m/>
    <s v="Bajo"/>
    <n v="2"/>
    <s v="Ocasional"/>
    <n v="0"/>
    <s v="Bajo"/>
    <n v="60"/>
    <s v="Muy Grave"/>
    <n v="0"/>
    <s v="IV"/>
    <x v="0"/>
    <n v="6"/>
    <s v="intoxicación, afectaciones respiratorias, dermatitis, alergias."/>
    <s v="SI "/>
    <m/>
    <m/>
    <s v="x"/>
    <m/>
    <m/>
    <m/>
    <m/>
    <m/>
    <m/>
    <m/>
    <m/>
    <m/>
    <m/>
    <s v="Bajo"/>
    <m/>
    <b v="0"/>
    <n v="0"/>
    <s v="Bajo"/>
    <m/>
    <b v="0"/>
    <n v="0"/>
    <s v="IV"/>
    <s v="ACEPTABLE"/>
  </r>
  <r>
    <m/>
    <x v="0"/>
    <x v="0"/>
    <x v="2"/>
    <s v="Recursos Fisicos, Servicios de Fumigacion"/>
    <s v=" Actividades de fumigacion"/>
    <s v="Fumigacion de areas internas"/>
    <s v="x"/>
    <m/>
    <s v="Contratistas de servicios de fumigación"/>
    <x v="5"/>
    <x v="15"/>
    <s v="Transporte de material de fumigacion. Equipos de fumigacion: bomba aspersora llena en espalda ."/>
    <s v="Desordenes de trauma acumulativo, lesiones del sistema músculo esquelético."/>
    <m/>
    <m/>
    <m/>
    <s v="Pausas de trabajo. Tralado de cargas efectuado por perosnal masculino max 20 kg_x000a_Solicitud de requisiros en SST "/>
    <m/>
    <m/>
    <s v="Bajo"/>
    <n v="2"/>
    <s v="Ocasional"/>
    <n v="0"/>
    <s v="Bajo"/>
    <n v="60"/>
    <s v="Muy Grave"/>
    <n v="0"/>
    <s v="IV"/>
    <x v="0"/>
    <n v="6"/>
    <s v="Desordenes de trauma acumulativo, lesiones del sistema músculo esquelético."/>
    <s v="SI "/>
    <m/>
    <m/>
    <s v="x"/>
    <m/>
    <m/>
    <m/>
    <m/>
    <m/>
    <m/>
    <m/>
    <m/>
    <m/>
    <m/>
    <s v="Bajo"/>
    <m/>
    <b v="0"/>
    <n v="0"/>
    <s v="Bajo"/>
    <m/>
    <b v="0"/>
    <n v="0"/>
    <s v="IV"/>
    <s v="ACEPTABLE"/>
  </r>
  <r>
    <m/>
    <x v="0"/>
    <x v="0"/>
    <x v="2"/>
    <s v="Recursos Fisicos, Servicios de Fumigacion"/>
    <s v=" Actividades de fumigacion"/>
    <s v="Fumigacion de areas internas"/>
    <s v="x"/>
    <m/>
    <s v="Contratistas de servicios de fumigación"/>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m/>
    <s v="Golpes, atrapamientos, contusiones."/>
    <s v="SI "/>
    <m/>
    <m/>
    <s v="x"/>
    <m/>
    <m/>
    <m/>
    <m/>
    <m/>
    <m/>
    <m/>
    <m/>
    <m/>
    <m/>
    <s v="Bajo"/>
    <m/>
    <b v="0"/>
    <n v="0"/>
    <s v="Bajo"/>
    <m/>
    <b v="0"/>
    <n v="0"/>
    <s v="IV"/>
    <s v="ACEPTABLE"/>
  </r>
  <r>
    <m/>
    <x v="0"/>
    <x v="0"/>
    <x v="2"/>
    <s v="Recursos Fisicos, Servicios de Fumigacion"/>
    <s v=" Actividades de fumigacion"/>
    <s v="Fumigacion de areas internas"/>
    <s v="x"/>
    <m/>
    <s v="Contratistas de servicios de fumigación"/>
    <x v="0"/>
    <x v="21"/>
    <s v="Inhalación, contacto y consumo de pelos, plumas, excrementos, sustancias antigénicas (enzima, proteínas), larvas de invertebrados. Retiro de animales muertos."/>
    <s v="Zoonosis, Enfermedades infecciosas, gastrointestinales, tóxicas y reacciones alérgicas. "/>
    <m/>
    <m/>
    <m/>
    <s v=", poda de maleza, verificacion del entorno y area de trabajo. Limpieza t aseo de las areas. Fumigacion"/>
    <s v="traje tipo tivek antisalpicaduras completo con capucha ,respirador don fitros full face, guantes de nitrilo y botas. "/>
    <n v="0"/>
    <s v="Bajo"/>
    <n v="2"/>
    <s v="Ocasional"/>
    <n v="0"/>
    <s v="Bajo"/>
    <n v="25"/>
    <s v="Grave"/>
    <n v="0"/>
    <s v="IV"/>
    <x v="0"/>
    <n v="6"/>
    <s v="Zoonosis, Enfermedades infecciosas, gastrointestinales, tóxicas y reacciones alérgicas. "/>
    <s v="SI "/>
    <m/>
    <m/>
    <s v="x"/>
    <m/>
    <m/>
    <m/>
    <m/>
    <m/>
    <m/>
    <m/>
    <m/>
    <m/>
    <m/>
    <s v="Bajo"/>
    <m/>
    <b v="0"/>
    <n v="0"/>
    <s v="Bajo"/>
    <m/>
    <b v="0"/>
    <n v="0"/>
    <s v="IV"/>
    <s v="ACEPTABLE"/>
  </r>
  <r>
    <m/>
    <x v="0"/>
    <x v="0"/>
    <x v="2"/>
    <s v="Recursos Fisicos, Servicios Generales"/>
    <s v="Actividades de aseo, servicios generales y cafeteria"/>
    <s v="Limpieza y aseo de las instaciones, oficinas, patios, jardines y cafeteria"/>
    <s v="x"/>
    <m/>
    <s v="Contratista de servicios generales"/>
    <x v="1"/>
    <x v="6"/>
    <s v="Manejo de herramientas manuales. uso de herramientas de manuales mecanicas y eléctricas."/>
    <s v="Golpes, traumas, laceraciones, punciones"/>
    <m/>
    <m/>
    <m/>
    <s v="Mantenimiento a las herramientas rotativas y manuales. Inspeccion periodica. capacitacioens"/>
    <s v="Suministro de botas de seguridad, gafas de seguridad y guantes tipo ingeniero"/>
    <m/>
    <s v="Bajo"/>
    <n v="2"/>
    <s v="Ocasional"/>
    <n v="0"/>
    <s v="Bajo"/>
    <n v="60"/>
    <s v="Muy Grave"/>
    <n v="0"/>
    <s v="IV"/>
    <x v="0"/>
    <n v="6"/>
    <s v="Golpes, traumas, laceraciones, punciones"/>
    <s v="SI "/>
    <m/>
    <m/>
    <s v="x"/>
    <m/>
    <m/>
    <m/>
    <m/>
    <m/>
    <m/>
    <m/>
    <m/>
    <m/>
    <m/>
    <s v="Bajo"/>
    <m/>
    <b v="0"/>
    <n v="0"/>
    <s v="Bajo"/>
    <m/>
    <b v="0"/>
    <n v="0"/>
    <s v="IV"/>
    <s v="ACEPTABLE"/>
  </r>
  <r>
    <m/>
    <x v="0"/>
    <x v="0"/>
    <x v="2"/>
    <s v="Recursos Fisicos, Servicios de Jardineria"/>
    <s v="Mantenimiento de Jardines, siembra, poda, limpieza  y adecuacion de jardines"/>
    <s v="Mantenimiento de jardines, poda"/>
    <s v="x"/>
    <m/>
    <s v="Contratista de servicios de jardinería"/>
    <x v="1"/>
    <x v="6"/>
    <s v="Manejo de herramientas manuales. uso de herramientas de manuales mecanicas y eléctricas."/>
    <s v="Golpes, traumas, laceraciones, punciones"/>
    <m/>
    <m/>
    <m/>
    <s v="Mantenimiento a las herramientas rotativas y manuales. Inspeccion periodica. capacitacioens"/>
    <s v="Suministro de botas de seguridad, gafas de seguridad y guantes tipo ingeniero"/>
    <m/>
    <s v="Bajo"/>
    <n v="2"/>
    <s v="Ocasional"/>
    <n v="0"/>
    <s v="Bajo"/>
    <n v="25"/>
    <s v="Grave"/>
    <n v="0"/>
    <s v="IV"/>
    <x v="0"/>
    <n v="6"/>
    <s v="Golpes, traumas, laceraciones, punciones"/>
    <s v="SI "/>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6"/>
    <s v="uso de herramientas de manuales mecanicas  y eléctricas. De corte, union y ajuste, herrameintas  rotativas. Proyecciones de particulas, y fluidos. "/>
    <s v="Golpes, traumas, laceraciones, punciones, heridas"/>
    <m/>
    <m/>
    <m/>
    <s v="ATS. Inspeccion preoperacional de la herramienta o equipo. Normas de seguridad. Requisitos SST para contratistas_x000a_"/>
    <s v=" botas de seguridad, gafas de seguridad y guantes tipo ingeniero, casco"/>
    <m/>
    <s v="Bajo"/>
    <n v="2"/>
    <s v="Ocasional"/>
    <n v="0"/>
    <s v="Bajo"/>
    <n v="60"/>
    <s v="Muy Grave"/>
    <n v="0"/>
    <s v="IV"/>
    <x v="0"/>
    <n v="6"/>
    <s v="Golpes, traumas, laceraciones, punciones, heridas"/>
    <s v="SI "/>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5"/>
    <x v="15"/>
    <s v="Manipulación de cargas, traslado de equipos, muebles enceres, materiales de trabajo"/>
    <s v="Desordenes de trauma acumulativo, lesiones del sistema músculo esquelético."/>
    <m/>
    <m/>
    <m/>
    <s v=" Pausas de trabajo. Tralado de cargas efectuado por perosnal masculino max 20 kg, entre dos personas."/>
    <m/>
    <m/>
    <s v="Bajo"/>
    <n v="2"/>
    <s v="Ocasional"/>
    <n v="0"/>
    <s v="Bajo"/>
    <n v="60"/>
    <s v="Muy Grave"/>
    <n v="0"/>
    <s v="IV"/>
    <x v="0"/>
    <n v="6"/>
    <s v="Electrocución, afectación de órganos vitales, quemaduras, incendio y muerte"/>
    <s v="SI "/>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1"/>
    <s v="Traslado por las direfentes areas de la empresa, pasilllos escaleras, etc Superficies irregulates, resbalosas, mojados, sucios limpieza de písos, techos de todas las areas caidas a  mismo nivel."/>
    <s v="gikpes, traumas, fracturas"/>
    <m/>
    <m/>
    <m/>
    <s v="Cronograma de mantenimiento de recursos físicos. Instalaciones. Normas de seguridad._x000a_"/>
    <s v="Zapatos antideslizantes, casco"/>
    <m/>
    <s v="Bajo"/>
    <n v="2"/>
    <s v="Ocasional"/>
    <n v="0"/>
    <s v="Bajo"/>
    <n v="25"/>
    <s v="Grave"/>
    <n v="0"/>
    <s v="IV"/>
    <x v="0"/>
    <n v="6"/>
    <s v="Incendios, quemaduras, intoxicación, afectaciones respiratorias, dermatitis, alergias."/>
    <s v="SI "/>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7"/>
    <x v="23"/>
    <s v="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
    <s v="quemaduras, intoxicación, afectaciones respiratorias, dermatitis, alergias."/>
    <m/>
    <m/>
    <m/>
    <s v="Manejo de contratistas. Capacitación de Brigadas de emergencias.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m/>
    <s v="Bajo"/>
    <n v="2"/>
    <s v="Ocasional"/>
    <n v="0"/>
    <s v="Bajo"/>
    <n v="25"/>
    <s v="Grave"/>
    <n v="0"/>
    <s v="IV"/>
    <x v="0"/>
    <n v="6"/>
    <s v="Incendios, quemaduras, intoxicación, afectaciones respiratorias, dermatitis, alergias."/>
    <s v="SI "/>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m/>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Limpieza t aseo de las areas. Fumigacion"/>
    <s v="Uso de guantes, gafas, uniforme completo, botas de seguridad"/>
    <n v="0"/>
    <s v="Bajo"/>
    <n v="2"/>
    <s v="Ocasional"/>
    <n v="0"/>
    <s v="Bajo"/>
    <n v="25"/>
    <s v="Grave"/>
    <n v="0"/>
    <s v="IV"/>
    <x v="0"/>
    <n v="6"/>
    <s v="Zoonosis, Enfermedades infecciosas, gastrointestinales, tóxicas y reacciones alérgicas. "/>
    <s v="SI "/>
    <m/>
    <m/>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24"/>
    <s v="Acceso y desarrollo de trabajo en alturas.. Actividades de mantenimiento a la infraestructura o equipos que requieren trabajo en altura. Obras civiles y de mantenimineto que requieren de trabajo en altura."/>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s v="1. instalacion de puntos de anclaje. ."/>
    <m/>
    <m/>
    <s v="x"/>
    <s v="x"/>
    <m/>
    <m/>
    <m/>
    <s v="Bajo"/>
    <m/>
    <b v="0"/>
    <m/>
    <s v="Bajo"/>
    <m/>
    <b v="0"/>
    <m/>
    <m/>
    <b v="0"/>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2"/>
    <x v="20"/>
    <s v="Exposición a condiciones termohigrométricas (Temperatura ambiental, Humedad relativa y Velocidad del aire). Generado por situaciones naturales  del ambiente de trabajo externo / Interno"/>
    <s v="Fatiga, estrés"/>
    <m/>
    <m/>
    <m/>
    <s v="Manejo de contratistas. Mantener hidratación disponible, pausas en la jornada laboral. Pausas, trasnporte climatizado, aire acondicionado, hidratacion"/>
    <s v="gafas para exteriores,camisas mangas larga, gorras"/>
    <n v="0"/>
    <s v="Bajo"/>
    <n v="3"/>
    <s v="Frecuente"/>
    <n v="0"/>
    <s v="Bajo"/>
    <n v="10"/>
    <s v="Leve"/>
    <n v="0"/>
    <s v="IV"/>
    <x v="0"/>
    <s v="Todos los trabajadores"/>
    <s v="Fatiga, estrés"/>
    <s v="SI "/>
    <m/>
    <s v="x"/>
    <s v="x"/>
    <m/>
    <m/>
    <m/>
    <m/>
    <m/>
    <m/>
    <m/>
    <m/>
    <m/>
    <m/>
    <s v="Bajo"/>
    <m/>
    <b v="0"/>
    <n v="0"/>
    <s v="Bajo"/>
    <m/>
    <b v="0"/>
    <n v="0"/>
    <s v="IV"/>
    <s v="ACEPTABLE"/>
  </r>
  <r>
    <m/>
    <x v="0"/>
    <x v="0"/>
    <x v="2"/>
    <s v="Recursos Fisicos, Servicio de mantenimiento de Infrestructura"/>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8"/>
    <s v="Operación y mantenimiento de equipos o redes eléctricas, y redes de telecomunicaciones. Mantenimineto de transformado. Conexión y desconecion de equipos "/>
    <s v="Electrocución, afectación de órganos vitales, quemaduras incendio y muerte"/>
    <m/>
    <m/>
    <m/>
    <s v="Señalización de zonas de riesgo eléctrico_x000a_Desarrollo de programa de formación en Brigadas: Capacitación en uso de extintores. _x000a_Brigadas de emergenciasCronograma de Mantenimiento de Equipos gestionado por Gestión de sistemas_x000a_ATS. _x000a_Requistos en SST para el desarrollo de la tarea. Comperencis del personal que efectua mantenimiento electrico  de acuerdo a la actividad a realizar"/>
    <s v=" guantes, gafas de seguridad._x000a_calzado de seguridad "/>
    <m/>
    <s v="Bajo"/>
    <n v="2"/>
    <s v="Ocasional"/>
    <n v="0"/>
    <s v="Bajo"/>
    <n v="100"/>
    <s v="Mortal o Catrastrofico"/>
    <n v="0"/>
    <s v="IV"/>
    <x v="0"/>
    <m/>
    <s v="Electrocución, afectación de órganos vitales, quemaduras incendio y muerte"/>
    <s v="SI "/>
    <m/>
    <m/>
    <s v="x"/>
    <m/>
    <m/>
    <s v="Mantenimiento de la unidad de medida del transformador_x000a_Proyecto Cambio de instalaciones a nueva sede_x000a_Encerramiento, encapasular transformador._x000a_Solicitud de procedimineto de corte de energia al transformador, a AIRE"/>
    <m/>
    <m/>
    <s v="x"/>
    <m/>
    <m/>
    <m/>
    <m/>
    <s v="Bajo"/>
    <m/>
    <b v="0"/>
    <n v="0"/>
    <s v="Bajo"/>
    <m/>
    <b v="0"/>
    <n v="0"/>
    <m/>
    <b v="0"/>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5"/>
    <x v="15"/>
    <s v="trasldo de partes y piezas de equipos de computo. Equipos livianos."/>
    <s v="Desordenes de trauma acumulativo, lesiones del sistema músculo esquelético."/>
    <m/>
    <m/>
    <m/>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4"/>
    <s v="Golpes, traumas, heridas, infecciones, intoxicación, Mordeduras, picaduras, punciones, reacciones alérgicas, muerte"/>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1"/>
    <x v="8"/>
    <s v="Acondicionamiento de areas de trabajo, instalacion y prueba de equipos de computo. Manipulación de equipos eléctricos conexion y desconexion de equipos (PC, impresora, cargadores, monitor, proyector, entre otros), Exposicion a estatica"/>
    <s v="Descargas eléctricas, dolor de cabeza, quemaduras, shock, golpes, heridas, contusiones."/>
    <m/>
    <m/>
    <s v="Verificar la ubicación de los CPU, reguladores de voltaje._x000a_Cronograma de mantenimiento de recursos físicos. Instalaciones electricas_x000a_Puesta a tierra"/>
    <s v="Señalización de zonas de riesgo eléctrico. cables en canaletas_x000a_Desarrollo de programa de formación en Brigadas: Capacitación en uso de extintores. _x000a_Brigadas de emergenciasCronograma de Mantenimiento de Equipos TIC"/>
    <m/>
    <m/>
    <s v="Bajo"/>
    <n v="2"/>
    <s v="Ocasional"/>
    <n v="0"/>
    <s v="Bajo"/>
    <n v="60"/>
    <s v="Muy Grave"/>
    <n v="0"/>
    <s v="IV"/>
    <x v="0"/>
    <n v="4"/>
    <s v="Descargas eléctricas, dolor de cabeza, quemaduras, shock, golpes, heridas, contusiones."/>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2"/>
    <x v="19"/>
    <s v="Radiacion generada por el centro de computo."/>
    <s v="Alteraciones en tejidos blandos, quemaduras, cáncer, malformaciones congénitas y alteración de células madres."/>
    <m/>
    <m/>
    <s v="Verificar la ubicación de los CPU, reguladores de voltaje._x000a_"/>
    <s v="Mediciones de campo electro magnetico. efectuadas por la ARL mediciones muy debajo de los limites exigidos. Instakaciones sin modifiaciones. Medicion se manteiene_x000a_Mantenimiento de equipos. Cronograma de mantenimiento de recursos físicos. Instalaciones electricas_x000a_Cronograma de mantenimiento TIC"/>
    <m/>
    <m/>
    <s v="Bajo"/>
    <n v="3"/>
    <s v="Frecuente"/>
    <n v="0"/>
    <s v="Bajo"/>
    <n v="60"/>
    <s v="Muy Grave"/>
    <n v="0"/>
    <s v="IV"/>
    <x v="0"/>
    <n v="4"/>
    <s v="Alteraciones en tejidos blandos, quemaduras, cáncer, malformaciones congénitas y alteración de células madres."/>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1"/>
    <x v="6"/>
    <s v="Acondicionamiento de areas de trabajo, instalacion y prueba de equipos de computo. Manipulación de equipos e computo. Presencia de muebles y equipos de trabajo, escritorios, elementos en las diferentes areas"/>
    <s v="Golpes, atrapamientos, contusiones."/>
    <m/>
    <m/>
    <m/>
    <s v="verificacion del entorno de trabajo. conocimiento de las actividades (competencias), verificacion del entorno"/>
    <m/>
    <m/>
    <s v="Bajo"/>
    <n v="2"/>
    <s v="Ocasional"/>
    <n v="0"/>
    <s v="Bajo"/>
    <n v="60"/>
    <s v="Muy Grave"/>
    <n v="0"/>
    <s v="IV"/>
    <x v="0"/>
    <n v="4"/>
    <s v="Golpes, atrapamientos, contusiones."/>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4"/>
    <s v="Golpes, traumas, laceraciones, punciones"/>
    <s v="SI "/>
    <m/>
    <s v="x"/>
    <s v="x"/>
    <m/>
    <m/>
    <m/>
    <m/>
    <m/>
    <m/>
    <m/>
    <m/>
    <m/>
    <m/>
    <s v="Bajo"/>
    <m/>
    <b v="0"/>
    <n v="0"/>
    <s v="Bajo"/>
    <m/>
    <b v="0"/>
    <n v="0"/>
    <s v="IV"/>
    <s v="ACEPTABLE"/>
  </r>
  <r>
    <m/>
    <x v="0"/>
    <x v="0"/>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4"/>
    <s v="Desordenes de trauma acumulativo, lesiones del sistema músculo esquelético, Tendinitis, síndrome del túnel carpiano (STC)"/>
    <s v="SI "/>
    <m/>
    <s v="x"/>
    <s v="x"/>
    <m/>
    <m/>
    <m/>
    <m/>
    <m/>
    <m/>
    <m/>
    <m/>
    <m/>
    <m/>
    <s v="Bajo"/>
    <m/>
    <b v="0"/>
    <n v="0"/>
    <s v="Bajo"/>
    <m/>
    <b v="0"/>
    <n v="0"/>
    <s v="IV"/>
    <s v="ACEPTABLE"/>
  </r>
  <r>
    <m/>
    <x v="0"/>
    <x v="1"/>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r>
  <r>
    <m/>
    <x v="0"/>
    <x v="1"/>
    <x v="10"/>
    <s v="Jefatura, Tecnologia de la Informacion"/>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4"/>
    <s v="Fatiga visual, cefalea, disminución de la destreza y precisión, afectaciones a la vista, deslumbramiento, caídas a nivel, golpes."/>
    <s v="SI "/>
    <m/>
    <s v="x"/>
    <s v="x"/>
    <m/>
    <m/>
    <m/>
    <m/>
    <m/>
    <m/>
    <m/>
    <m/>
    <m/>
    <m/>
    <s v="Bajo"/>
    <m/>
    <b v="0"/>
    <n v="0"/>
    <s v="Bajo"/>
    <m/>
    <b v="0"/>
    <n v="0"/>
    <s v="IV"/>
    <s v="ACEPTABLE"/>
  </r>
  <r>
    <m/>
    <x v="0"/>
    <x v="0"/>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15"/>
    <s v="Desordenes de trauma acumulativo, lesiones del sistema músculo esquelético"/>
    <s v="SI "/>
    <m/>
    <s v="x"/>
    <s v="x"/>
    <m/>
    <m/>
    <m/>
    <m/>
    <m/>
    <m/>
    <m/>
    <m/>
    <m/>
    <m/>
    <s v="Bajo"/>
    <m/>
    <b v="0"/>
    <n v="0"/>
    <s v="Bajo"/>
    <m/>
    <b v="0"/>
    <n v="0"/>
    <s v="IV"/>
    <s v="ACEPTABLE"/>
  </r>
  <r>
    <m/>
    <x v="0"/>
    <x v="0"/>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15"/>
    <s v="Golpes, traumas, heridas, infecciones, intoxicación, Mordeduras, picaduras, punciones, reacciones alérgicas, muerte"/>
    <s v="SI "/>
    <m/>
    <s v="x"/>
    <s v="x"/>
    <m/>
    <m/>
    <m/>
    <m/>
    <m/>
    <m/>
    <m/>
    <m/>
    <m/>
    <m/>
    <s v="Bajo"/>
    <m/>
    <b v="0"/>
    <n v="0"/>
    <s v="Bajo"/>
    <m/>
    <b v="0"/>
    <n v="0"/>
    <s v="IV"/>
    <s v="ACEPTABLE"/>
  </r>
  <r>
    <m/>
    <x v="0"/>
    <x v="0"/>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15"/>
    <s v="Descargas eléctricas, dolor de cabeza, quemaduras, shock, golpes, heridas, contusiones."/>
    <s v="SI "/>
    <m/>
    <s v="x"/>
    <s v="x"/>
    <m/>
    <m/>
    <m/>
    <m/>
    <m/>
    <m/>
    <m/>
    <m/>
    <m/>
    <m/>
    <s v="Bajo"/>
    <m/>
    <b v="0"/>
    <n v="0"/>
    <s v="Bajo"/>
    <m/>
    <b v="0"/>
    <n v="0"/>
    <s v="IV"/>
    <s v="ACEPTABLE"/>
  </r>
  <r>
    <m/>
    <x v="0"/>
    <x v="0"/>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15"/>
    <s v="Golpes, atrapamientos, contusiones."/>
    <s v="SI "/>
    <m/>
    <s v="x"/>
    <s v="x"/>
    <m/>
    <m/>
    <m/>
    <m/>
    <m/>
    <m/>
    <m/>
    <m/>
    <m/>
    <m/>
    <s v="Bajo"/>
    <m/>
    <b v="0"/>
    <n v="0"/>
    <s v="Bajo"/>
    <m/>
    <b v="0"/>
    <n v="0"/>
    <s v="IV"/>
    <s v="ACEPTABLE"/>
  </r>
  <r>
    <m/>
    <x v="0"/>
    <x v="0"/>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15"/>
    <s v="Golpes, traumas, laceraciones, punciones"/>
    <s v="SI "/>
    <m/>
    <s v="x"/>
    <s v="x"/>
    <m/>
    <m/>
    <m/>
    <m/>
    <m/>
    <m/>
    <m/>
    <m/>
    <m/>
    <m/>
    <s v="Bajo"/>
    <m/>
    <b v="0"/>
    <n v="0"/>
    <s v="Bajo"/>
    <m/>
    <b v="0"/>
    <n v="0"/>
    <s v="IV"/>
    <s v="ACEPTABLE"/>
  </r>
  <r>
    <m/>
    <x v="0"/>
    <x v="0"/>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15"/>
    <s v="Desordenes de trauma acumulativo, lesiones del sistema músculo esquelético, Tendinitis, síndrome del túnel carpiano (STC)"/>
    <s v="SI "/>
    <m/>
    <s v="x"/>
    <s v="x"/>
    <m/>
    <m/>
    <m/>
    <m/>
    <m/>
    <m/>
    <m/>
    <m/>
    <m/>
    <m/>
    <s v="Bajo"/>
    <m/>
    <b v="0"/>
    <n v="0"/>
    <s v="Bajo"/>
    <m/>
    <b v="0"/>
    <n v="0"/>
    <s v="IV"/>
    <s v="ACEPTABLE"/>
  </r>
  <r>
    <m/>
    <x v="0"/>
    <x v="1"/>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r>
  <r>
    <m/>
    <x v="0"/>
    <x v="1"/>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15"/>
    <s v="Fatiga visual, cefalea, disminución de la destreza y precisión, afectaciones a la vista, deslumbramiento, caídas a nivel, golpes."/>
    <s v="SI "/>
    <m/>
    <s v="x"/>
    <s v="x"/>
    <m/>
    <m/>
    <m/>
    <m/>
    <m/>
    <m/>
    <m/>
    <m/>
    <m/>
    <m/>
    <s v="Bajo"/>
    <m/>
    <b v="0"/>
    <n v="0"/>
    <s v="Bajo"/>
    <m/>
    <b v="0"/>
    <n v="0"/>
    <s v="IV"/>
    <s v="ACEPTABLE"/>
  </r>
  <r>
    <m/>
    <x v="0"/>
    <x v="1"/>
    <x v="11"/>
    <s v="Subdirector, Gestión del riesgo (Suelo), Gestión del riesgo (Hidrico)"/>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1"/>
    <s v="Condiciones de orden y aseo, poco espacio en areas de trabajo, presencia de archivos y cajas de archivo y otros.Distribucion de areas de trabajo"/>
    <s v="Caídas al mismo nivel, caídas a diferente nivel, contusiones, golpes, fracturas"/>
    <m/>
    <m/>
    <m/>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Cronograma de mantenimiento de recursos físicos. Mantenimientos de casa 1 y 2"/>
    <m/>
    <n v="2"/>
    <s v="Medio"/>
    <n v="3"/>
    <s v="Frecuente"/>
    <n v="6"/>
    <s v="Medio"/>
    <n v="10"/>
    <s v="Leve"/>
    <n v="60"/>
    <s v="III"/>
    <x v="2"/>
    <n v="15"/>
    <s v="Caídas al mismo nivel, caídas a diferente nivel, contusiones, golpes, fracturas"/>
    <s v="SI "/>
    <m/>
    <s v="x"/>
    <s v="x"/>
    <m/>
    <m/>
    <s v="Traslados de archivos a casa 2. "/>
    <m/>
    <m/>
    <s v="x"/>
    <s v="x"/>
    <m/>
    <s v="x"/>
    <m/>
    <s v="Bajo"/>
    <n v="3"/>
    <s v="Frecuente"/>
    <n v="0"/>
    <s v="Bajo"/>
    <n v="10"/>
    <s v="Leve"/>
    <n v="0"/>
    <s v="IV"/>
    <s v="ACEPTABLE"/>
  </r>
  <r>
    <m/>
    <x v="1"/>
    <x v="3"/>
    <x v="1"/>
    <s v="Dirección"/>
    <s v="Trabajo en casa. Actividades administrativas dentro de las instalaciones de la Corporación"/>
    <s v="Desarrollo de actividades administrativaas de Apoyo a la direccion. Asesoria enfoca al area de gestion humana"/>
    <s v="x"/>
    <m/>
    <s v="Asesor de desarrollo organizaci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m/>
    <s v="Mantenimiento de luminarias. repocision y limpieza. Aportes de Luz natural"/>
    <m/>
    <m/>
    <s v="Bajo"/>
    <n v="4"/>
    <s v="Continua"/>
    <n v="0"/>
    <s v="Bajo"/>
    <n v="10"/>
    <s v="Leve"/>
    <n v="0"/>
    <s v="IV"/>
    <x v="0"/>
    <m/>
    <s v="Fatiga visual, cefalea, disminución de la destreza y precisión, afectaciones a la vista, deslumbramiento, caídas a nivel, golpes."/>
    <s v="SI "/>
    <m/>
    <s v="x"/>
    <m/>
    <m/>
    <m/>
    <m/>
    <m/>
    <m/>
    <m/>
    <m/>
    <m/>
    <m/>
    <m/>
    <m/>
    <m/>
    <m/>
    <m/>
    <m/>
    <m/>
    <m/>
    <m/>
    <m/>
    <m/>
  </r>
  <r>
    <m/>
    <x v="1"/>
    <x v="3"/>
    <x v="1"/>
    <s v="Dirección"/>
    <s v="Trabajo en casa. Actividades administrativas dentro de las instalaciones de la Corporación"/>
    <s v="Desarrollo de actividades administrativaas de Apoyo a la direccion. Asesoria enfoca al area de gestion humana"/>
    <s v="x"/>
    <m/>
    <s v="Asesor de desarrollo organizacional"/>
    <x v="1"/>
    <x v="6"/>
    <s v="Uso de herramientas de oficina (grapadora, cosedora, tijeras, exactos, ganchos, entre otros)"/>
    <s v="Golpes, traumas, laceraciones, punciones"/>
    <m/>
    <m/>
    <m/>
    <s v="Actividades de mantenimiento por parte de recursos físicos (Reparación, reemplazo de herramientas de oficina)."/>
    <m/>
    <n v="0"/>
    <s v="Bajo"/>
    <n v="3"/>
    <s v="Frecuente"/>
    <n v="0"/>
    <s v="Bajo"/>
    <n v="10"/>
    <s v="Leve"/>
    <n v="0"/>
    <s v="IV"/>
    <x v="0"/>
    <n v="9"/>
    <s v="Golpes, traumas, laceraciones, punciones"/>
    <s v="SI "/>
    <m/>
    <s v="x"/>
    <s v="x"/>
    <m/>
    <m/>
    <m/>
    <m/>
    <m/>
    <m/>
    <m/>
    <m/>
    <m/>
    <m/>
    <s v="Bajo"/>
    <m/>
    <b v="0"/>
    <n v="0"/>
    <s v="Bajo"/>
    <m/>
    <b v="0"/>
    <n v="0"/>
    <s v="IV"/>
    <s v="ACEPTABLE"/>
  </r>
  <r>
    <m/>
    <x v="1"/>
    <x v="3"/>
    <x v="1"/>
    <s v="Dirección"/>
    <s v="Actividades administrativas dentro de las instalaciones de la Corporación"/>
    <s v="Desarrollo de actividades administrativaas de Apoyo a la direccion. Asesoria enfoca al area de gestion humana"/>
    <s v="x"/>
    <m/>
    <s v="Asesor de desarrollo organizacional"/>
    <x v="5"/>
    <x v="10"/>
    <s v="Posturas prolongadas de pie y/o sentado, etc. Actividades administrativas, uso del computador, puestos de trabajo, escritorios"/>
    <s v="Desordenes de trauma acumulativo, lesiones del sistema músculo esquelético, Tendinitis, síndrome del túnel carpiano (STC)"/>
    <m/>
    <m/>
    <m/>
    <s v="Exámenes médicos ocupacionales con énfasis osteomuscular. _x000a_Programa para el manejo del riesgo musco esquelético Pausas Activas, seguimiento a casos, aplicación de encuestas de morbilidad"/>
    <m/>
    <m/>
    <s v="Bajo"/>
    <n v="4"/>
    <s v="Continua"/>
    <n v="0"/>
    <s v="Bajo"/>
    <n v="10"/>
    <s v="Leve"/>
    <n v="0"/>
    <s v="IV"/>
    <x v="0"/>
    <m/>
    <s v="Desordenes de trauma acumulativo, lesiones del sistema músculo esquelético, Tendinitis, síndrome del túnel carpiano (STC)"/>
    <s v="SI "/>
    <m/>
    <s v="x"/>
    <m/>
    <m/>
    <m/>
    <m/>
    <m/>
    <m/>
    <m/>
    <m/>
    <m/>
    <m/>
    <m/>
    <m/>
    <m/>
    <m/>
    <m/>
    <m/>
    <m/>
    <m/>
    <m/>
    <m/>
    <m/>
  </r>
  <r>
    <m/>
    <x v="1"/>
    <x v="3"/>
    <x v="1"/>
    <s v="Dirección"/>
    <s v="Actividades administrativas dentro de las instalaciones de la Corporación"/>
    <s v="Desarrollo de actividades administrativaas de Apoyo a la direccion. Asesoria enfoca al area de gestion humana"/>
    <s v="x"/>
    <m/>
    <s v="Asesor de desarrollo organizacional"/>
    <x v="1"/>
    <x v="1"/>
    <s v="Circulacion por las diferentes areas de la casa. pasillos, escalones, escaleras"/>
    <s v="Caídas al mismo nivel, caídas a diferente nivel, contusiones, golpes, fracturas"/>
    <m/>
    <m/>
    <m/>
    <s v="orden y limpieza de areas. estado de los pisos "/>
    <m/>
    <m/>
    <s v="Bajo"/>
    <n v="4"/>
    <s v="Continua"/>
    <n v="0"/>
    <s v="Bajo"/>
    <n v="10"/>
    <s v="Leve"/>
    <n v="0"/>
    <s v="IV"/>
    <x v="0"/>
    <m/>
    <s v="Caídas al mismo nivel, caídas a diferente nivel, contusiones, golpes, fracturas"/>
    <s v="SI "/>
    <m/>
    <s v="x"/>
    <m/>
    <m/>
    <m/>
    <m/>
    <m/>
    <m/>
    <m/>
    <m/>
    <m/>
    <m/>
    <m/>
    <m/>
    <m/>
    <m/>
    <m/>
    <m/>
    <m/>
    <m/>
    <m/>
    <m/>
    <m/>
  </r>
  <r>
    <m/>
    <x v="1"/>
    <x v="3"/>
    <x v="1"/>
    <s v="Dirección"/>
    <s v="Actividades administrativas dentro de las instalaciones de la Corporación"/>
    <s v="Desarrollo de actividades administrativaas de Apoyo a la direccion. Asesoria enfoca al area de gestion humana"/>
    <s v="x"/>
    <m/>
    <s v="Asesor de desarrollo organizaci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10"/>
    <s v="Leve"/>
    <n v="0"/>
    <s v="IV"/>
    <x v="0"/>
    <n v="9"/>
    <s v="Fatiga, estrés, disminución de la destreza y precisión. Estados de ansiedad y/o depresión y trastornos del aparato digestivo."/>
    <s v="SI "/>
    <m/>
    <s v="x"/>
    <m/>
    <m/>
    <m/>
    <m/>
    <m/>
    <m/>
    <m/>
    <m/>
    <m/>
    <m/>
    <m/>
    <s v="Bajo"/>
    <m/>
    <b v="0"/>
    <n v="0"/>
    <s v="Bajo"/>
    <m/>
    <b v="0"/>
    <n v="0"/>
    <s v="IV"/>
    <s v="ACEPTABLE"/>
  </r>
  <r>
    <m/>
    <x v="1"/>
    <x v="3"/>
    <x v="1"/>
    <s v="Dirección"/>
    <s v="Actividades administrativas dentro de las instalaciones de la Corporación"/>
    <s v="Desarrollo de actividades administrativaas de Apoyo a la direccion. Asesoria enfoca al area de gestion humana"/>
    <s v="x"/>
    <m/>
    <s v="Asesor de desarrollo organizaci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r>
  <r>
    <m/>
    <x v="1"/>
    <x v="3"/>
    <x v="1"/>
    <s v="Dirección"/>
    <s v="Actividades administrativas dentro de las instalaciones de la Corporación"/>
    <s v="Desarrollo de actividades administrativaas de Apoyo a la direccion. Asesoria enfoca al area de gestion humana"/>
    <s v="x"/>
    <m/>
    <s v="Asesor de desarrollo organizacional"/>
    <x v="1"/>
    <x v="8"/>
    <s v="Manipulación de equipos eléctricos conexion y desconexion de equipos (PC, impresora, cargadores, monitor, proyector, entre otros), Exposicion a estatica"/>
    <s v="Descargas eléctricas, dolor de cabeza, quemaduras, shock, golpes, heridas, contusiones."/>
    <m/>
    <m/>
    <m/>
    <s v=" Mantenimiento de Equipos gestionado por TIC"/>
    <m/>
    <n v="0"/>
    <s v="Bajo"/>
    <n v="2"/>
    <s v="Ocasional"/>
    <n v="0"/>
    <s v="Bajo"/>
    <n v="60"/>
    <s v="Muy Grave"/>
    <n v="0"/>
    <s v="IV"/>
    <x v="0"/>
    <n v="9"/>
    <s v="Descargas eléctricas, dolor de cabeza, quemaduras, shock, golpes, heridas, contusiones."/>
    <s v="SI "/>
    <m/>
    <s v="x"/>
    <s v="x"/>
    <m/>
    <m/>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3"/>
    <x v="25"/>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3"/>
    <x v="26"/>
    <s v="Colapso de parte del suelo, por acumulacion de agua de lluvias. Nivel freatico, cercania con cuerpos de agua"/>
    <s v="Golpes, heridas, atrapamiento muerte"/>
    <m/>
    <m/>
    <m/>
    <s v="Plan de emergencia. Suspensión de las actividades en el area durante lluvias y posteriormente. conocimiento del entorno. ingreso y transito por lugares de trabajo con guias y autoridades del lugar. 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2"/>
    <x v="19"/>
    <s v="Exposición a luz solar y altas temperaturas"/>
    <s v="Alteraciones de la piel, deshidratación, alteración en algunos tejidos blandos (ojos). Fatiga, estrés, cambios neurológico, resfriados."/>
    <m/>
    <m/>
    <m/>
    <s v="Mantener hidratación disponible, pausas en la jornada laboral. Pausas, transporte climatizado, aire acondicionado. Vehiculos con vrios con filtros de luz solar (polarizados), vehiculos cimatizados."/>
    <s v="Suministro de gafas para exteriores, gorras"/>
    <n v="0"/>
    <s v="Bajo"/>
    <n v="1"/>
    <s v="Esporadica"/>
    <n v="0"/>
    <s v="Bajo"/>
    <n v="60"/>
    <s v="Muy Grave"/>
    <n v="0"/>
    <s v="IV"/>
    <x v="0"/>
    <s v="Todos los trabajadores"/>
    <s v="Alteraciones de la piel, deshidratación, alteración en algunos tejidos blandos (ojos). Fatiga, estrés, cambios neurológico, resfriados."/>
    <s v="SI "/>
    <s v="x"/>
    <s v="x"/>
    <s v="x"/>
    <m/>
    <m/>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3"/>
    <x v="4"/>
    <s v="Sismo, terremotos. Marea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Rol pasajeros, Rol peatones)_x000a_Conductores"/>
    <x v="1"/>
    <x v="27"/>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s v="Accidentes de tránsito, fracturas, contusiones, laceraciones, muerte."/>
    <s v="N/A"/>
    <s v="N/A"/>
    <m/>
    <s v="Exigir al contratista programas de mantenimiento preventivo y correctivo y formación y entrenamiento en conducción segura y manejo defensivo del personal conductor. _x000a_Diseño e implementación del PESV. inspecciones preeoperativas de vehiculos._x000a_Programa de mantenimiento a vehículos propios que garantice el buen estado de funcionamiento de los mismos. "/>
    <m/>
    <n v="0"/>
    <s v="Bajo"/>
    <n v="2"/>
    <s v="Ocasional"/>
    <n v="0"/>
    <s v="Bajo"/>
    <n v="60"/>
    <s v="Muy Grave"/>
    <n v="0"/>
    <s v="IV"/>
    <x v="0"/>
    <s v="Todos los trabajadores"/>
    <s v="Accidentes de tránsito, fracturas, contusiones, laceraciones, muerte."/>
    <s v="SI "/>
    <m/>
    <s v="x"/>
    <s v="x"/>
    <m/>
    <m/>
    <m/>
    <m/>
    <m/>
    <m/>
    <m/>
    <m/>
    <m/>
    <m/>
    <s v="Bajo"/>
    <m/>
    <b v="0"/>
    <n v="0"/>
    <s v="Bajo"/>
    <m/>
    <b v="0"/>
    <n v="0"/>
    <s v="IV"/>
    <s v="ACEPTABLE"/>
  </r>
  <r>
    <m/>
    <x v="1"/>
    <x v="4"/>
    <x v="0"/>
    <s v="Todas las areas"/>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m/>
    <s v="_x000a_Acompañamiento de organismos de apoyo externo cuando sea necesario (Policía, defensa civil, entre otros)"/>
    <m/>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3"/>
    <s v="Grupo CRIA, Grupo PSMV (Planes de Saneamiento y manejo de vertimiento)"/>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11"/>
    <s v="Subdirector, Gestión del riesgo (Suelo), Gestión del riesgo (Hidrico)"/>
    <s v="Actividades operativas fuera de las instalaciones de la Corporación"/>
    <s v=" Desarrollo de comisiones, actividades en representacion de la corporacion, campañas, inspeccion y verificacion del recurso agua y suelo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5"/>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rol psasjeros)"/>
    <x v="1"/>
    <x v="1"/>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5"/>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guantes de nitrilo, mascarilla, botas pantane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guantes de nitrilo, mascarilla, botas pantane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5"/>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5"/>
    <x v="3"/>
    <s v="Grupo CRIA, Grupo PSMV (Planes de Saneamiento y manejo de vertimiento)_x000a_"/>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5"/>
    <x v="9"/>
    <s v="Comuniciones"/>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5"/>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5"/>
    <x v="1"/>
    <s v="Dirección"/>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5"/>
    <x v="2"/>
    <s v="Educacion Ambiental"/>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5"/>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6"/>
    <x v="3"/>
    <s v="Grupo CRIA, Grupo PSMV (Planes de Saneamiento y manejo de vertimiento)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r>
  <r>
    <m/>
    <x v="1"/>
    <x v="6"/>
    <x v="3"/>
    <s v="Grupo CRIA, Grupo PSMV (Planes de Saneamiento y manejo de vertimiento)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r>
  <r>
    <m/>
    <x v="1"/>
    <x v="6"/>
    <x v="3"/>
    <s v="Grupo CRIA, Grupo PSMV (Planes de Saneamiento y manejo de vertimiento), subdireccion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0"/>
    <x v="0"/>
    <s v="Aguas residuales presentes en los cuerpos de agua, contacto   o salpicaduras de aguas residuales, organismos patógenos, Virus, baterias del grupo entérico"/>
    <s v="Dermatosis, reacciones alérgicas, enfermedades infectocontagiosas.E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r>
  <r>
    <m/>
    <x v="1"/>
    <x v="6"/>
    <x v="3"/>
    <s v="Grupo CRIA, Grupo PSMV (Planes de Saneamiento y manejo de vertimiento)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r>
  <r>
    <m/>
    <x v="1"/>
    <x v="6"/>
    <x v="3"/>
    <s v="Grupo CRIA, Grupo PSMV (Planes de Saneamiento y manejo de vertimiento)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r>
  <r>
    <m/>
    <x v="1"/>
    <x v="6"/>
    <x v="3"/>
    <s v="Grupo CRIA, Grupo PSMV (Planes de Saneamiento y manejo de vertimiento)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6"/>
    <x v="3"/>
    <s v="Grupo CRIA, Grupo PSMV (Planes de Saneamiento y manejo de vertimiento)_x000a_"/>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6"/>
    <x v="9"/>
    <s v="Comuniciones"/>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6"/>
    <x v="1"/>
    <s v="Dirección"/>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6"/>
    <x v="2"/>
    <s v="Educacion Ambiental"/>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6"/>
    <x v="11"/>
    <s v="Subdirector, Gestión del riesgo (Suelo), Gestión del riesgo (Hidrico)"/>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6"/>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conocimiento del entorno. ingreso y transito por lugares de trabajo con guias y autoridades del lugar. 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7"/>
    <x v="1"/>
    <s v="Dirección"/>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7"/>
    <x v="9"/>
    <s v="Comuniciones"/>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7"/>
    <x v="2"/>
    <s v="Educacion Ambiental, Sistemas integrados de gestion, Infaestructura"/>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4"/>
    <s v="Presencia de animales en los alrededores. Contacto con seres vivos (roedores, serpientes, caballos, reptiles, osos, etc.) por medio de mordedura, picadura, rasgadura y en general ataque de animales  Contacto con directo con flora del entorno hojas, espinas, esporas de flora urticante, sencibilizante"/>
    <s v="Golpes, traumas, heridas, infecciones, intoxicación, Mordeduras, picaduras, punciones, reacciones alérgicas, muerte"/>
    <s v="N/A"/>
    <s v="uso de drones para efectuar trabajos"/>
    <m/>
    <s v="Restricion de acceso a zonas con vejetacion densa y alta, no ingresar solo a estas area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Suministro de mascarilla, guantes, gafas de seguridad._x000a_Suministro de calzado de seguridad. Botas Pantaneras. Uso de samisa manga larga, y pantalon jean"/>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7"/>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s v="AT"/>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4"/>
    <s v="Inhalación, contacto y consumo de Polvo vegetal, Polen, Madera, Esporas fúngicas, Micotoxinas, Sustancias antigénicas (antibióticos, polisacáridos) incluye además Musgos, Helechos, Semillas, Derivados de Vegetales. Contacto con directo con fLORa del entorno hojas, espinas, esporas de flora urticante, sencibilizante"/>
    <s v="Enfermedades gastrointestinales, Intoxicaciones, reacciones alérgicas, muerte"/>
    <m/>
    <s v="Uso de Drone, para desarrollar las labores de vigilancia y control. Inspecciones de areas"/>
    <m/>
    <s v="Programa para el manejo de riesgo biológico. Verificar en entorno. Restriccion de ingreso a zonas con vejetacion densa y alta, y nunca solo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_x000a_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Suministro de mascarilla, guantes, gafas de seguridad._x000a_Suministro de calzado de seguridad. Botas Pantaneras. Uso de samisa manga larga, y pantalon jean"/>
    <n v="0"/>
    <s v="Bajo"/>
    <n v="2"/>
    <s v="Ocasional"/>
    <n v="0"/>
    <s v="Bajo"/>
    <n v="25"/>
    <s v="Grave"/>
    <n v="0"/>
    <s v="IV"/>
    <x v="0"/>
    <s v="Todos los trabajadores"/>
    <s v="Enfermedades gastrointestinales, Intoxicaciones, reacciones alérgicas, muerte"/>
    <m/>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7"/>
    <x v="3"/>
    <s v="Subdireccion Abogados, Abogado PSMV, Grupos: Agropecuario. Granjas (avícola, Porcicola, piscícola etc), Turístico (Playas), CRIA, Forestal Minería, Industrial, Matrices de cumplimiento, indicadores, PSMV, Rellenos sanitarios, Residuos( Respel, RCD, planes de contingencia, ACU), Salud, cementerios, SIAC (Gestión de reporte de Respel en plataformas  todos los sectores), SIG Geográf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7"/>
    <x v="11"/>
    <s v="Subdirector, Gestión del riesgo (Suelo), Gestión del riesgo (Hidrico)"/>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8"/>
    <x v="0"/>
    <s v="Todas las areas"/>
    <s v="Traslado via aerea del personal en aeronaves."/>
    <s v="Desarrollo de comisiones, actividades en representacion de la corporacion, otras asiganadas"/>
    <s v="x"/>
    <m/>
    <s v="Personal que visita instalaciones de terceros"/>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m/>
    <m/>
    <s v="Bajo"/>
    <m/>
    <b v="0"/>
    <n v="0"/>
    <s v="Bajo"/>
    <m/>
    <b v="0"/>
    <n v="0"/>
    <s v="IV"/>
    <s v="ACEPTABLE"/>
  </r>
  <r>
    <m/>
    <x v="1"/>
    <x v="8"/>
    <x v="0"/>
    <s v="Todas las areas"/>
    <s v="Traslado via aerea del personal en aeronaves."/>
    <s v="Desarrollo de comisiones, actividades en representacion de la corporacion, otras asiganadas"/>
    <s v="x"/>
    <m/>
    <s v="Personal que visita instalaciones de terceros"/>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Acompañamiento de organismos de apoyo externo cuando sea necesario (Policía, defensa civil, entre otros)"/>
    <s v="N/A"/>
    <n v="0"/>
    <s v="Bajo"/>
    <n v="1"/>
    <s v="Esporadica"/>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r>
  <r>
    <m/>
    <x v="1"/>
    <x v="8"/>
    <x v="0"/>
    <s v="Todas las areas"/>
    <s v="Traslado via aerea del personal en aeronaves."/>
    <s v="Desarrollo de comisiones, actividades en representacion de la corporacion, otras asiganadas"/>
    <s v="x"/>
    <m/>
    <s v="Personal que visita instalaciones de terceros"/>
    <x v="3"/>
    <x v="35"/>
    <s v="Turbulencias, tormentas. Cambios en condiciones termo higrométricas (Temperatura ambiental, Humedad relativa y Velocidad del aire). Generado por situaciones naturales  o antrópicas. condiciones climatológicas adversas"/>
    <s v="Accidentes aéreos, muertefracturas, contusiones, laceraciones,  golpes, machucones, muerte."/>
    <m/>
    <m/>
    <s v="Mantenimiento preventivo y correctivo de los vehiculos de la Corporación"/>
    <s v="Capacitación en el marco del PESV a los conductores de los vehículos de la Corporación._x000a_Contratación de una empresa que cumpla con todos los aspectos del PESV."/>
    <s v="Botas de seguridad, _x000a_Impermeables"/>
    <n v="0"/>
    <s v="Bajo"/>
    <n v="2"/>
    <s v="Ocasional"/>
    <n v="0"/>
    <s v="Bajo"/>
    <n v="25"/>
    <s v="Grave"/>
    <n v="0"/>
    <s v="IV"/>
    <x v="0"/>
    <s v="Todos los trabajadores"/>
    <s v="Accidentes aéreos, muertefracturas, contusiones, laceraciones,  golpes, machucones, muerte."/>
    <s v="SI "/>
    <m/>
    <s v="x"/>
    <s v="x"/>
    <s v="x"/>
    <m/>
    <m/>
    <m/>
    <m/>
    <m/>
    <m/>
    <m/>
    <m/>
    <m/>
    <s v="Bajo"/>
    <m/>
    <b v="0"/>
    <n v="0"/>
    <s v="Bajo"/>
    <m/>
    <b v="0"/>
    <n v="0"/>
    <s v="IV"/>
    <s v="ACEPTABLE"/>
  </r>
  <r>
    <m/>
    <x v="1"/>
    <x v="8"/>
    <x v="0"/>
    <s v="Todas las areas"/>
    <s v="Traslado via aerea del personal en aeronaves."/>
    <s v="Desarrollo de comisiones, actividades en representacion de la corporacion, otras asiganadas"/>
    <s v="x"/>
    <m/>
    <s v="Personal que visita instalaciones de terceros"/>
    <x v="1"/>
    <x v="36"/>
    <s v="fallas mecanicas, tecnicas , humanas, turbulencias, tormentas. Desatención a las instrucciones de seguridad brindadas por parte de la tripulación de la aeronave. No usar cinturón de seguridad, no permanecer sentado cuando se indique, usar equipos celulares, entre otros Aeronaves en mal estado. Falta de capacitación de pilotos. Pilotos expuestos a largas jornadas de trabajo que conllevan agotamiento, falta de concentración."/>
    <s v="Accidentes aéreos, muertefracturas, contusiones, laceraciones,  golpes, machucones, muerte."/>
    <m/>
    <m/>
    <m/>
    <s v="Diseño en implementación de SVE Psicosocial,  gestión del riesgo público, capacitación sobre cómo proceder en situaciones de riesgo público.Contratación de servicios de transporte aéreo con compañías legalmente conformadas y reguladas por las autoridades competentes."/>
    <m/>
    <n v="0"/>
    <s v="Bajo"/>
    <n v="1"/>
    <s v="Esporadica"/>
    <n v="0"/>
    <s v="Bajo"/>
    <n v="25"/>
    <s v="Grave"/>
    <n v="0"/>
    <s v="IV"/>
    <x v="0"/>
    <s v="Todos los trabajadores"/>
    <s v="Accidentes aéreos, muertefracturas, contusiones, laceraciones,  golpes, machucones, muerte."/>
    <s v="SI "/>
    <m/>
    <s v="x"/>
    <s v="x"/>
    <s v="x"/>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Todo el personal"/>
    <x v="7"/>
    <x v="18"/>
    <s v="Exposición productos químicos, aplicación de gases, aerosoles, solidos: cebos, geles para el control de vectores"/>
    <s v="intoxicación, afectaciones respiratorias, dermatitis, alergias."/>
    <s v="N/A"/>
    <s v="N/A"/>
    <s v="Uso de productos de fumigacion con bajo nivel de toxicidad. "/>
    <s v="Capacitación de Brigadas de emergencias. Programa de manejo seguro de productos químicos. Programa para el  manejo seguro de productos químicos_x000a_Control de productos quimicos, conocimineto de hojas de seguridad_x000a_Fumigaciones programadas viernes o sabados antes de fines de semana, puentes, festivos con el objeto de garantizar que los euimicos e disipen y no exista afectacion residual._x000a_Limpieza de superficies antes del inicio de la siguiente jornada laboral _x000a_Recomendaciones de guardasr en lugares cerrados, gabetas, estantes, locker los elementos e insumos de trabajo._x000a_La instalacion de cebo se efectua en lugares de poca movilizacion, ricones, los cebos se instalan en cajas o capsulas para limitar el contacto accidental de los trabajadores_x000a_Certificado de fumigadores. Se efectua la fumigacion con producto preparados, no se efectua mezclas en la corporacion. Contratista de fumigacion se cmabia de ropa y lava sus manos y cara despues de terminar el proceso de fumigacion de las  instalaciones._x000a_Control de productos quimicos, conocimineto de hojas de seguridad_x000a_Control de contratistas. Slicitud de requisiros en SST "/>
    <s v="Uso traje de proteccion salpicadurass, guantes de nitrilo, proteccion respiratorio, mascarilla con filtros,full face, botas pantaneras"/>
    <n v="0"/>
    <s v="Bajo"/>
    <n v="2"/>
    <s v="Ocasional"/>
    <n v="0"/>
    <s v="Bajo"/>
    <n v="60"/>
    <s v="Muy Grave"/>
    <n v="0"/>
    <s v="IV"/>
    <x v="0"/>
    <n v="6"/>
    <s v="intoxicación, afectaciones respiratorias, dermatitis, alergias."/>
    <s v="SI "/>
    <m/>
    <s v="x"/>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1"/>
    <x v="1"/>
    <s v="Traslado por las direfentes areas de la corporacion, durante la fumugacion, pasilllos escaleras, etc Superficies irregulates, resbalosas, mojados, sucios  caidas a  mismo nivel, a diferente nivel."/>
    <s v="intoxicación, afectaciones respiratorias, dermatitis, alergias."/>
    <m/>
    <m/>
    <m/>
    <s v="Señalización de peligros en las instalaciones de la Corporación. Instalacion de bandas antideslizantes, normas de seguridad de No correr en las escaleras y pasillos de la corporacion. .  Reconocimiento previo del area de trabajo."/>
    <s v="Botas de seguridad antidezlizantes"/>
    <n v="0"/>
    <s v="Bajo"/>
    <n v="2"/>
    <s v="Ocasional"/>
    <n v="0"/>
    <s v="Bajo"/>
    <n v="60"/>
    <s v="Muy Grave"/>
    <n v="0"/>
    <s v="IV"/>
    <x v="0"/>
    <n v="6"/>
    <s v="intoxicación, afectaciones respiratorias, dermatitis, alergias."/>
    <s v="SI "/>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5"/>
    <x v="15"/>
    <s v="Transporte de material de fumigacion. Equipos de fumigacion: bomba aspersora llena en espalda ."/>
    <s v="Desordenes de trauma acumulativo, lesiones del sistema músculo esquelético."/>
    <m/>
    <m/>
    <m/>
    <s v="Pausas de trabajo. Tralado de cargas efectuado por perosnal masculino max 20 kg_x000a_Control de contratistas. Slicitud de requisiros en SST "/>
    <m/>
    <n v="0"/>
    <s v="Bajo"/>
    <n v="2"/>
    <s v="Ocasional"/>
    <n v="0"/>
    <s v="Bajo"/>
    <n v="60"/>
    <s v="Muy Grave"/>
    <n v="0"/>
    <s v="IV"/>
    <x v="0"/>
    <n v="6"/>
    <s v="Desordenes de trauma acumulativo, lesiones del sistema músculo esquelético."/>
    <s v="SI "/>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1"/>
    <x v="6"/>
    <s v="Presencia de muebles y equipos de trabajo, escritorios, elementos en las diferentes areas"/>
    <s v="Golpes, atrapamientos, contusiones."/>
    <m/>
    <m/>
    <m/>
    <s v="Mantenimiento de las condiciones de orden y aseo en los puestos de trabajo. Reconocimiento previo del area de trabajo."/>
    <m/>
    <n v="0"/>
    <s v="Bajo"/>
    <n v="2"/>
    <s v="Ocasional"/>
    <n v="0"/>
    <s v="Bajo"/>
    <n v="60"/>
    <s v="Muy Grave"/>
    <n v="0"/>
    <s v="IV"/>
    <x v="0"/>
    <m/>
    <s v="Golpes, atrapamientos, contusiones."/>
    <s v="SI "/>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0"/>
    <x v="21"/>
    <s v="Inhalación, contacto y consumo de pelos, plumas, excrementos, sustancias antigénicas (enzima, proteínas), larvas de invertebrados. Retiro de animales muertos."/>
    <s v="Zoonosis, Enfermedades infecciosas, gastrointestinales, tóxicas y reacciones alérgicas. "/>
    <m/>
    <m/>
    <m/>
    <s v=", poda de maleza, verificacion del entorno y area de trabajo. Limpieza t aseo de las areas. Fumigacion"/>
    <s v="traje tipo tivek antisalpicaduras completo con capucha ,respirador don fitros full face, guantes de nitrilo y botas. "/>
    <m/>
    <s v="Bajo"/>
    <n v="2"/>
    <s v="Ocasional"/>
    <n v="0"/>
    <s v="Bajo"/>
    <n v="25"/>
    <s v="Grave"/>
    <n v="0"/>
    <s v="IV"/>
    <x v="0"/>
    <n v="6"/>
    <s v="Zoonosis, Enfermedades infecciosas, gastrointestinales, tóxicas y reacciones alérgicas. "/>
    <s v="SI "/>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1"/>
    <x v="1"/>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m/>
    <m/>
    <m/>
    <m/>
    <m/>
    <m/>
    <m/>
    <s v="Bajo"/>
    <m/>
    <b v="0"/>
    <n v="0"/>
    <s v="Bajo"/>
    <m/>
    <b v="0"/>
    <n v="0"/>
    <m/>
    <b v="0"/>
  </r>
  <r>
    <m/>
    <x v="1"/>
    <x v="9"/>
    <x v="2"/>
    <s v="Recursos Fisicos, Servicios de Fumigacion"/>
    <s v=" Actividades de fumigacion"/>
    <s v="Actividades de fumigacion de instalaciones y areas externas de los viveros. Vivero Sibarco y Repelon"/>
    <s v="x"/>
    <m/>
    <s v="Contratistas de servicios de fumigación"/>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1"/>
    <x v="8"/>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 poda de maleza, verificacion del entorno y area de trabajo. Limpieza t aseo de las areas. Fumigacion"/>
    <s v="Suministro de mascarilla, guantes, gafas de seguridad. Calzado de seguridad a personal masculino de servicios generales"/>
    <m/>
    <s v="Bajo"/>
    <n v="2"/>
    <s v="Ocasional"/>
    <n v="0"/>
    <s v="Bajo"/>
    <n v="25"/>
    <s v="Grave"/>
    <n v="0"/>
    <s v="IV"/>
    <x v="0"/>
    <n v="2"/>
    <s v="Zoonosis, Enfermedades infecciosas, gastrointestinales, tóxicas y reacciones alérgicas. "/>
    <m/>
    <m/>
    <m/>
    <s v="x"/>
    <m/>
    <m/>
    <m/>
    <m/>
    <m/>
    <m/>
    <m/>
    <m/>
    <m/>
    <m/>
    <s v="Bajo"/>
    <m/>
    <b v="0"/>
    <n v="0"/>
    <s v="Bajo"/>
    <m/>
    <b v="0"/>
    <n v="0"/>
    <s v="IV"/>
    <s v="ACEPTABLE"/>
  </r>
  <r>
    <m/>
    <x v="1"/>
    <x v="9"/>
    <x v="2"/>
    <s v="Recursos Fisicos, Servicios de Fumigacion"/>
    <s v=" Actividades de fumigacion"/>
    <s v="Actividades de fumigacion de instalaciones y areas externas de los viveros. Vivero Sibarco y Repelon"/>
    <s v="x"/>
    <m/>
    <s v="Contratistas de servicios de fumigación"/>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3"/>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5"/>
    <x v="15"/>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2"/>
    <s v="Desordenes de trauma acumulativo, lesiones del sistema músculo esquelético."/>
    <s v="SI "/>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1"/>
    <x v="1"/>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m/>
    <m/>
    <m/>
    <m/>
    <m/>
    <m/>
    <m/>
    <s v="Bajo"/>
    <m/>
    <b v="0"/>
    <n v="0"/>
    <s v="Bajo"/>
    <m/>
    <b v="0"/>
    <n v="0"/>
    <m/>
    <b v="0"/>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1"/>
    <x v="8"/>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 poda de maleza, verificacion del entorno y area de trabajo. Limpieza t aseo de las areas. Fumigacion"/>
    <s v="Suministro de mascarilla, guantes, gafas de seguridad. Calzado de seguridad a personal masculino de servicios generales"/>
    <m/>
    <s v="Bajo"/>
    <n v="2"/>
    <s v="Ocasional"/>
    <n v="0"/>
    <s v="Bajo"/>
    <n v="25"/>
    <s v="Grave"/>
    <n v="0"/>
    <s v="IV"/>
    <x v="0"/>
    <n v="2"/>
    <s v="Zoonosis, Enfermedades infecciosas, gastrointestinales, tóxicas y reacciones alérgicas. "/>
    <m/>
    <m/>
    <m/>
    <s v="x"/>
    <m/>
    <m/>
    <m/>
    <m/>
    <m/>
    <m/>
    <m/>
    <m/>
    <m/>
    <m/>
    <s v="Bajo"/>
    <m/>
    <b v="0"/>
    <n v="0"/>
    <s v="Bajo"/>
    <m/>
    <b v="0"/>
    <n v="0"/>
    <s v="IV"/>
    <s v="ACEPTABLE"/>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r>
  <r>
    <m/>
    <x v="1"/>
    <x v="9"/>
    <x v="2"/>
    <s v="Recursos Fisicos, Servicios de Jardineria"/>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1"/>
    <x v="6"/>
    <s v="Manejo de herramientas manuales. uso de herramientas de manuales mecanica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6"/>
    <s v="uso de herramientas de manuales mecanicas  y eléctricas. De corte, union y ajuste, herrameintas  rotativas. Proyecciones de particulas, y fluidos. "/>
    <s v="Golpes, traumas, laceraciones, punciones, heridas"/>
    <m/>
    <m/>
    <m/>
    <s v="Manejo de contratistas. ATS Programa para el manejo del riesgo mecánico. Inspeccion preoperacional de la herramienta o equipo_x000a_"/>
    <s v=" botas de seguridad, gafas de seguridad y guantes tipo ingeniero, casco"/>
    <n v="0"/>
    <s v="Bajo"/>
    <n v="2"/>
    <s v="Ocasional"/>
    <n v="0"/>
    <s v="Bajo"/>
    <n v="60"/>
    <s v="Muy Grave"/>
    <n v="0"/>
    <s v="IV"/>
    <x v="0"/>
    <n v="6"/>
    <s v="Golpes, traumas, laceraciones, punciones, heridas"/>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5"/>
    <x v="15"/>
    <s v="Manipulación de cargas, traslado de equipos, muebles enceres, materiales de trabajo"/>
    <s v="Desordenes de trauma acumulativo, lesiones del sistema músculo esquelético."/>
    <m/>
    <m/>
    <m/>
    <s v="Manejo de contratistas.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1"/>
    <s v="Traslado por las direfentes areas de la empresa, pasilllos escaleras, etc Superficies irregulates, resbalosas, mojados, sucios limpieza de písos, techos de todas las areas caidas a  mismo nivel."/>
    <s v="gikpes, traumas, fracturas"/>
    <m/>
    <m/>
    <m/>
    <s v="Manejo de contratistas. ATS de la actividad. "/>
    <s v="Zapatos antideslizantes, casco"/>
    <n v="0"/>
    <s v="Bajo"/>
    <n v="2"/>
    <s v="Ocasional"/>
    <n v="0"/>
    <s v="Bajo"/>
    <n v="25"/>
    <s v="Grave"/>
    <n v="0"/>
    <s v="IV"/>
    <x v="0"/>
    <n v="6"/>
    <s v="Incendios, quemaduras, intoxicación, afectaciones respiratorias, dermatitis, alergias."/>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7"/>
    <x v="23"/>
    <s v="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
    <s v="quemaduras, intoxicación, afectaciones respiratorias, dermatitis, alergias."/>
    <m/>
    <m/>
    <m/>
    <s v="Manejo de contratistas. Capacitación de Brigadas de emergencias. Programa de manejo seguro de productos químicos. Programa para el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n v="0"/>
    <s v="Bajo"/>
    <n v="2"/>
    <s v="Ocasional"/>
    <n v="0"/>
    <s v="Bajo"/>
    <n v="25"/>
    <s v="Grave"/>
    <n v="0"/>
    <s v="IV"/>
    <x v="0"/>
    <n v="6"/>
    <s v="Incendios, quemaduras, intoxicación, afectaciones respiratorias, dermatitis, alergias."/>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Limpieza t aseo de las areas. Fumigacion"/>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0"/>
    <x v="7"/>
    <s v="Contacto directo o indirecto con seres vivos (roedores, serpientes, caballos, reptiles, osos, arañas, anilames ponzoñosos etc.) por medio de mordedura, picadura, rasgadura y en general ataque de animales. Contacto con plantas."/>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24"/>
    <s v="Acceso y desarrollo de trabajo en alturas.. Actividades de mantenimiento a la infraestructura o equipos que requieren trabajo en altura. Obras civiles y de mantenimineto que requieren de trabajo en altura."/>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m/>
    <m/>
    <m/>
    <m/>
    <m/>
    <m/>
    <m/>
    <m/>
    <s v="Bajo"/>
    <m/>
    <b v="0"/>
    <n v="0"/>
    <s v="Bajo"/>
    <m/>
    <b v="0"/>
    <n v="0"/>
    <m/>
    <b v="0"/>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2"/>
    <x v="20"/>
    <s v="Exposición a condiciones termohigrométricas (Temperatura ambiental, Humedad relativa y Velocidad del aire). Generado por situaciones naturales  del ambiente de trabajo externo"/>
    <s v="Fatiga, estré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Fatiga, estrés"/>
    <m/>
    <m/>
    <m/>
    <s v="x"/>
    <m/>
    <m/>
    <m/>
    <m/>
    <m/>
    <m/>
    <m/>
    <m/>
    <m/>
    <m/>
    <s v="Bajo"/>
    <m/>
    <b v="0"/>
    <n v="0"/>
    <s v="Bajo"/>
    <m/>
    <b v="0"/>
    <n v="0"/>
    <s v="IV"/>
    <s v="ACEPTABLE"/>
  </r>
  <r>
    <m/>
    <x v="1"/>
    <x v="9"/>
    <x v="2"/>
    <s v="Recursos Fisicos, Servicio de mantenimiento de Infrestructura"/>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8"/>
    <s v="Operación y mantenimiento de equipos o redes eléctricas, y redes de telecomunicaciones. Mantenimineto de transformado. Conexión y desconecion de equipos "/>
    <s v="Electrocución, afectación de órganos vitales, quemaduras incendio y muerte"/>
    <m/>
    <m/>
    <m/>
    <s v="Manejo de contratistas.  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_x000a_ATS. _x000a_Administracion de contratistas. Requistos en SST para el desarrollo de la tarea. Comperencis del personal que efectua mantenimiento electrico (CONTE), de acuerdo a la actividad a realizar"/>
    <s v=" guantes, gafas de seguridad._x000a_calzado de seguridad "/>
    <m/>
    <s v="Bajo"/>
    <n v="2"/>
    <s v="Ocasional"/>
    <n v="0"/>
    <s v="Bajo"/>
    <n v="100"/>
    <s v="Mortal o Catrastrofico"/>
    <n v="0"/>
    <s v="IV"/>
    <x v="0"/>
    <m/>
    <s v="Electrocución, afectación de órganos vitales, quemaduras incendio y muerte"/>
    <s v="SI "/>
    <m/>
    <m/>
    <s v="x"/>
    <m/>
    <m/>
    <m/>
    <m/>
    <m/>
    <s v="x"/>
    <m/>
    <m/>
    <m/>
    <m/>
    <s v="Bajo"/>
    <m/>
    <b v="0"/>
    <n v="0"/>
    <s v="Bajo"/>
    <m/>
    <b v="0"/>
    <n v="0"/>
    <m/>
    <b v="0"/>
  </r>
  <r>
    <m/>
    <x v="1"/>
    <x v="9"/>
    <x v="2"/>
    <s v="Recursos Fisicos, Servicio de Seguridad Fisica"/>
    <s v="Actividades del personal de vigilancia."/>
    <s v="Controles de acceso de perosnas y vehiculos y Inspercción y Verificación de áreas"/>
    <s v="x"/>
    <m/>
    <s v="Guarda de seguridad"/>
    <x v="1"/>
    <x v="22"/>
    <s v="Delincuencia del entorno"/>
    <s v="Heridas, golpes, muerte, fatiga, estrés, disminución de la destreza y precisión. Contagio por virus. Estados de ansiedad y/o depresión y trastornos del aparato digestivo."/>
    <m/>
    <m/>
    <m/>
    <s v=". Vigilancia Privada,Apoyo policia, Comunicación con centro de control empresa  de vigilancia."/>
    <s v="N/A"/>
    <n v="0"/>
    <s v="Bajo"/>
    <n v="1"/>
    <s v="Esporadica"/>
    <n v="0"/>
    <s v="Bajo"/>
    <n v="25"/>
    <s v="Grave"/>
    <n v="0"/>
    <s v="IV"/>
    <x v="0"/>
    <n v="2"/>
    <s v="Heridas, golpes, muerte, fatiga, estrés, disminución de la destreza y precisión. Contagio por virus. Estados de ansiedad y/o depresión y trastornos del aparato digestivo."/>
    <m/>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5"/>
    <x v="10"/>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2"/>
    <s v="Desordenes de trauma acumulativo, lesiones del sistema músculo esquelético, Tendinitis, síndrome del túnel carpiano (STC)"/>
    <s v="SI "/>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1"/>
    <x v="6"/>
    <s v="Tenencia y porte de armas de fuego. Uso de armas de fuego"/>
    <s v="Traumas, heridas, muerte"/>
    <s v="N/A"/>
    <s v="N/A"/>
    <s v="N/A"/>
    <s v="Celebración de contrato con empresa de vigilancia legalmente constituida.certificado de aptitud psicofísica para la tenencia y porte de armas de fuego."/>
    <s v="N/A"/>
    <n v="0"/>
    <s v="Bajo"/>
    <n v="1"/>
    <s v="Esporadica"/>
    <n v="0"/>
    <s v="Bajo"/>
    <n v="100"/>
    <s v="Mortal o Catrastrofico"/>
    <n v="0"/>
    <s v="IV"/>
    <x v="0"/>
    <n v="2"/>
    <s v="Traumas, heridas, muerte"/>
    <s v="SI "/>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1"/>
    <x v="1"/>
    <s v="Deficientes condiciones de orden y aseo, distribucion de las areas."/>
    <s v="Caídas al mismo nivel, caídas a diferente nivel, contusiones, golpes, fracturas"/>
    <s v="N/A"/>
    <s v="N/A"/>
    <m/>
    <s v="Mantenimiento de las condiciones de orden y aseo en los puestos de trabajo"/>
    <s v="Botas antidezlizantes"/>
    <n v="0"/>
    <s v="Bajo"/>
    <n v="2"/>
    <s v="Ocasional"/>
    <n v="0"/>
    <s v="Bajo"/>
    <n v="60"/>
    <s v="Muy Grave"/>
    <n v="0"/>
    <s v="IV"/>
    <x v="0"/>
    <n v="2"/>
    <s v="Caídas al mismo nivel, caídas a diferente nivel, contusiones, golpes, fracturas"/>
    <m/>
    <m/>
    <m/>
    <s v="x"/>
    <m/>
    <m/>
    <m/>
    <m/>
    <m/>
    <m/>
    <m/>
    <m/>
    <m/>
    <m/>
    <s v="Bajo"/>
    <m/>
    <b v="0"/>
    <n v="0"/>
    <s v="Bajo"/>
    <m/>
    <b v="0"/>
    <n v="0"/>
    <m/>
    <b v="0"/>
  </r>
  <r>
    <m/>
    <x v="1"/>
    <x v="9"/>
    <x v="2"/>
    <s v="Recursos Fisicos, Servicio de Seguridad Fisica"/>
    <s v="Actividades del personal de vigilancia."/>
    <s v="Controles de acceso de perosnas y vehiculos y Inspercción y Verificación de áreas"/>
    <s v="x"/>
    <m/>
    <s v="Guarda de seguridad"/>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_x000a_calzado de seguridad"/>
    <m/>
    <s v="Bajo"/>
    <n v="1"/>
    <s v="Esporadica"/>
    <n v="0"/>
    <s v="Bajo"/>
    <n v="25"/>
    <s v="Grave"/>
    <n v="0"/>
    <s v="IV"/>
    <x v="0"/>
    <n v="2"/>
    <s v="Enfermedades gastrointestinales, Intoxicaciones, reacciones alérgicas, muerte"/>
    <m/>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3"/>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 poda de maleza, verificacion del entorno y area de trabajo"/>
    <s v="Suministro de mascarilla, guantes, gafas de seguridad._x000a_Calzado de seguridad"/>
    <m/>
    <s v="Bajo"/>
    <n v="2"/>
    <s v="Ocasional"/>
    <n v="0"/>
    <s v="Bajo"/>
    <n v="25"/>
    <s v="Grave"/>
    <n v="0"/>
    <s v="IV"/>
    <x v="0"/>
    <n v="2"/>
    <s v="Zoonosis, Enfermedades infecciosas, gastrointestinales, tóxicas y reacciones alérgicas. "/>
    <m/>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mascarilla, guantes, gafas de seguridad._x000a_Suministro de calzado de seguridad "/>
    <m/>
    <s v="Bajo"/>
    <n v="3"/>
    <s v="Frecuente"/>
    <n v="0"/>
    <s v="Bajo"/>
    <n v="60"/>
    <s v="Muy Grave"/>
    <n v="0"/>
    <s v="IV"/>
    <x v="0"/>
    <n v="2"/>
    <s v="Golpes, traumas, heridas, infecciones, intoxicación, Mordeduras, picaduras, punciones, reacciones alérgicas, muerte"/>
    <m/>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r>
  <r>
    <m/>
    <x v="1"/>
    <x v="9"/>
    <x v="2"/>
    <s v="Recursos Fisicos, Servicio de Seguridad Fisica"/>
    <s v="Actividades del personal de vigilancia."/>
    <s v="Controles de acceso de perosnas y vehiculos y Inspercción y Verificación de áreas"/>
    <s v="x"/>
    <m/>
    <s v="Guarda de seguridad"/>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r>
  <r>
    <m/>
    <x v="1"/>
    <x v="10"/>
    <x v="0"/>
    <s v="Todas las areas"/>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m/>
    <m/>
    <m/>
    <s v="Plan de emergencias, canales de comunicacion, disponibilidad de vehiculos para traslado de lesionados a clinic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m/>
    <s v="Bajo"/>
    <n v="2"/>
    <s v="Ocasional"/>
    <n v="0"/>
    <s v="Bajo"/>
    <n v="25"/>
    <s v="Grave"/>
    <n v="0"/>
    <s v="IV"/>
    <x v="0"/>
    <s v="Todos los trabajadores"/>
    <s v=" Fauna acuática.Contacto directo o indirecto con seres vivos (roedores, serpientes, caballos, reptiles, osos, arañas, anilames ponzoñosos etc.) por medio de mordedura, picadura, rasgadura y en general ataque de animales "/>
    <s v="SI "/>
    <m/>
    <s v="x"/>
    <s v="x"/>
    <s v="x"/>
    <m/>
    <m/>
    <m/>
    <m/>
    <m/>
    <m/>
    <m/>
    <m/>
    <m/>
    <s v="Bajo"/>
    <m/>
    <b v="0"/>
    <n v="0"/>
    <s v="Bajo"/>
    <m/>
    <b v="0"/>
    <n v="0"/>
    <s v="IV"/>
    <s v="ACEPTABLE"/>
  </r>
  <r>
    <m/>
    <x v="1"/>
    <x v="10"/>
    <x v="0"/>
    <s v="Todas las areas"/>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1"/>
    <x v="1"/>
    <s v="Presencia de superficies irregulares, resbalosas, inestables, escalaeras, desniveles.Escalones, escaleras, estado de orden y aseo del lugar."/>
    <s v="Golpes, heridas laceraciones golpes"/>
    <m/>
    <m/>
    <m/>
    <s v="Intervencion de verificacion del entorno de trabajo. Capacitaciones sobre autocuidado_x000a_Efectuar charla de sensibilización antes de cada inicio de actividades deportivas y recreativas._x000a_Uso de instalaciones adecuadas, reconocidas seguras como cajas de compensacion, entre otras que brinden condiciones de seguridad_x000a_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Presencia de superficies irregulares, resbalosas, inestables, escalaeras, desniveles.Escalones, escaleras, estado de orden y aseo del lugar."/>
    <s v="SI "/>
    <m/>
    <s v="x"/>
    <s v="x"/>
    <s v="x"/>
    <m/>
    <m/>
    <m/>
    <m/>
    <m/>
    <m/>
    <m/>
    <m/>
    <m/>
    <s v="Bajo"/>
    <m/>
    <b v="0"/>
    <n v="0"/>
    <s v="Bajo"/>
    <m/>
    <b v="0"/>
    <n v="0"/>
    <s v="IV"/>
    <s v="ACEPTABLE"/>
  </r>
  <r>
    <m/>
    <x v="1"/>
    <x v="10"/>
    <x v="0"/>
    <s v="Todas las areas"/>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0"/>
    <x v="0"/>
    <s v="Alimentos y bebidas en mal estado, descomposicion o contaminados. Fallas en la preparacion y /o manipulacion inadecuada.fallas. Utencilios como cubiertos o vasos sin la debida limpieza."/>
    <s v="intoxicaciones, gastroenteritis"/>
    <m/>
    <m/>
    <m/>
    <s v="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_x000a_"/>
    <m/>
    <n v="0"/>
    <s v="Bajo"/>
    <n v="2"/>
    <s v="Ocasional"/>
    <n v="0"/>
    <s v="Bajo"/>
    <n v="60"/>
    <s v="Muy Grave"/>
    <n v="0"/>
    <s v="IV"/>
    <x v="0"/>
    <m/>
    <s v="intoxicaciones, gastroenteritis"/>
    <m/>
    <m/>
    <s v="x"/>
    <s v="x"/>
    <s v="x"/>
    <m/>
    <m/>
    <m/>
    <m/>
    <m/>
    <m/>
    <m/>
    <m/>
    <m/>
    <m/>
    <m/>
    <m/>
    <m/>
    <m/>
    <m/>
    <m/>
    <m/>
    <m/>
    <m/>
  </r>
  <r>
    <m/>
    <x v="1"/>
    <x v="10"/>
    <x v="0"/>
    <s v="Todas las areas"/>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5"/>
    <x v="15"/>
    <s v="Actividades recretiva, cultural. Manipulación de cargas, correr, saltar. Deportes de impacto. "/>
    <s v="Desordenes de trauma acumulativo, lesiones del sistema músculo esquelético. Golpes, caidas, laceraciones."/>
    <s v="N/A"/>
    <s v="N/A"/>
    <s v="N/A"/>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Actividades recretiva, cultural. Manipulación de cargas, correr, saltar. Deportes de impacto. "/>
    <s v="SI "/>
    <m/>
    <s v="x"/>
    <s v="x"/>
    <s v="x"/>
    <m/>
    <m/>
    <m/>
    <m/>
    <m/>
    <m/>
    <m/>
    <m/>
    <m/>
    <s v="Bajo"/>
    <m/>
    <b v="0"/>
    <n v="0"/>
    <s v="Bajo"/>
    <m/>
    <b v="0"/>
    <n v="0"/>
    <s v="IV"/>
    <s v="ACEPTABLE"/>
  </r>
  <r>
    <m/>
    <x v="1"/>
    <x v="10"/>
    <x v="0"/>
    <s v="Todas las areas"/>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1"/>
    <x v="6"/>
    <s v="Atrapamiento. Entre personas, deportes de contacto, golpes con objetos moviles, particulas proyectiles_x000a__x000a_"/>
    <s v="Golpes, atrapamientos, contusiones"/>
    <s v="N/A"/>
    <s v="N/A"/>
    <m/>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60"/>
    <s v="Muy Grave"/>
    <n v="0"/>
    <s v="IV"/>
    <x v="0"/>
    <s v="Todos los trabajadores"/>
    <s v="Caída de estantería, golpes, atrapamientos, contusiones."/>
    <s v="SI "/>
    <m/>
    <s v="x"/>
    <s v="x"/>
    <s v="x"/>
    <m/>
    <m/>
    <m/>
    <m/>
    <m/>
    <m/>
    <m/>
    <m/>
    <m/>
    <s v="Bajo"/>
    <m/>
    <b v="0"/>
    <n v="0"/>
    <s v="Bajo"/>
    <m/>
    <b v="0"/>
    <n v="0"/>
    <s v="IV"/>
    <s v="ACEPTABLE"/>
  </r>
  <r>
    <m/>
    <x v="1"/>
    <x v="10"/>
    <x v="0"/>
    <s v="Todas las areas"/>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1"/>
    <x v="6"/>
    <s v="_x000a_Presencia de muebles , estructuras, elementos de las instalaciones, infraestructura o inmuebles que entren en contacto con las personas, presencai de supercies calientes_x000a_"/>
    <s v="Golpes, atrapamientos, contusiones. Laceraciones, cortadas"/>
    <m/>
    <m/>
    <m/>
    <s v="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
    <m/>
    <n v="0"/>
    <s v="Bajo"/>
    <n v="2"/>
    <s v="Ocasional"/>
    <n v="0"/>
    <s v="Bajo"/>
    <n v="60"/>
    <s v="Muy Grave"/>
    <n v="0"/>
    <s v="IV"/>
    <x v="0"/>
    <s v="Todos los trabajadores"/>
    <s v="Caída de estantería, golpes, atrapamientos, contusiones."/>
    <s v="SI "/>
    <m/>
    <s v="x"/>
    <s v="x"/>
    <s v="x"/>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3"/>
    <x v="30"/>
    <s v="Cambios en condiciones termo higrométricas (Temperatura ambiental, Humedad relativa y Velocidad del aire). Generado por situaciones naturales  o antrópicas. condiciones climatológicas adversas"/>
    <s v="Golpes, descargas electricas, heridas, inmersion, muerte."/>
    <m/>
    <m/>
    <s v="Mantenimiento preventivo y correctivo de los equipos de movimineto e izaje de compuertas e infraestructura completa."/>
    <s v="Plan de emergencia. Suspensión de las actividades ante cambios en el estado del tiempo, presencia de tormentas en las inmediaciones de las cmpuertas  Plan de emergencia. comunicaciones. Presencia de personal militar (ejercito) en el area. "/>
    <s v="Suministro de Indumentarias propias para afrontar cambios climáticos, impermeables, botas pantaneras"/>
    <m/>
    <s v="Bajo"/>
    <n v="2"/>
    <s v="Ocasional"/>
    <n v="0"/>
    <s v="Bajo"/>
    <n v="25"/>
    <s v="Grave"/>
    <n v="0"/>
    <s v="IV"/>
    <x v="0"/>
    <n v="2"/>
    <s v="Golpes, descargas electricas, heridas"/>
    <s v="SI "/>
    <m/>
    <s v="x"/>
    <s v="x"/>
    <m/>
    <s v="x"/>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3"/>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5"/>
    <x v="15"/>
    <s v="Manipulación de cargas, equipos, materiales de trabajo. Traslado de equipos de trabajo"/>
    <s v="Desordenes de trauma acumulativo, lesiones del sistema músculo esquelético."/>
    <s v="N/A"/>
    <s v="N/A"/>
    <s v="N/A"/>
    <s v="Programa para el manejo del riesgo musco esquelético. Levantamiento de equipos con ayuda menual y mecanica"/>
    <m/>
    <m/>
    <s v="Bajo"/>
    <n v="2"/>
    <s v="Ocasional"/>
    <n v="0"/>
    <s v="Bajo"/>
    <n v="60"/>
    <s v="Muy Grave"/>
    <n v="0"/>
    <s v="IV"/>
    <x v="0"/>
    <n v="2"/>
    <s v="Desordenes de trauma acumulativo, lesiones del sistema músculo esquelético."/>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1"/>
    <s v="Superficies de trabajo (irregulares, deslizantes, con diferencia del nivel), condiciones de orden y aseo"/>
    <s v="Caídas al mismo nivel, golpes, traumas, laceraciones."/>
    <m/>
    <m/>
    <m/>
    <s v="Limpieza de areas de transito, pasillo"/>
    <s v="botas de seguridad, guantes y gafas de seguridad. Impermeables._x000a_"/>
    <m/>
    <s v="Bajo"/>
    <n v="2"/>
    <s v="Ocasional"/>
    <n v="0"/>
    <s v="Bajo"/>
    <n v="25"/>
    <s v="Grave"/>
    <n v="0"/>
    <s v="IV"/>
    <x v="0"/>
    <n v="2"/>
    <s v="Caídas al mismo nivel, golpes, traumas, laceraciones."/>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7"/>
    <x v="37"/>
    <s v="Exposición o manipulación de productos químicos en la operación de los equipos de respaldo. Combustible planlta electrica, aceite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8"/>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
    <s v="Programa para el manejo del riesgo eléctrico_x000a_Señalización de zonas de riesgo eléctrico_x000a_Desarrollo de programa de formación en Brigadas. Capacitación en uso de extintores. "/>
    <s v="Guantes, gafas de seguridad._x000a_calzado de seguridad "/>
    <m/>
    <s v="Bajo"/>
    <n v="2"/>
    <s v="Ocasional"/>
    <n v="0"/>
    <s v="Bajo"/>
    <n v="60"/>
    <s v="Muy Grave"/>
    <n v="0"/>
    <s v="IV"/>
    <x v="0"/>
    <n v="2"/>
    <s v="Descargas eléctricas, dolor de cabeza, quemaduras, shock, golpes, heridas, contusiones."/>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 Calzado de seguridad "/>
    <m/>
    <s v="Bajo"/>
    <n v="1"/>
    <s v="Esporadica"/>
    <n v="0"/>
    <s v="Bajo"/>
    <n v="25"/>
    <s v="Grave"/>
    <n v="0"/>
    <s v="IV"/>
    <x v="0"/>
    <n v="2"/>
    <s v="Enfermedades gastrointestinales, Intoxicaciones, reacciones alérgicas, muerte"/>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 poda de maleza, verificacion del entorno y area de trabajo"/>
    <s v="Suministro de mascarilla, guantes, gafas de seguridad. Calzado de seguridad "/>
    <m/>
    <s v="Bajo"/>
    <n v="2"/>
    <s v="Ocasional"/>
    <n v="0"/>
    <s v="Bajo"/>
    <n v="25"/>
    <s v="Grave"/>
    <n v="0"/>
    <s v="IV"/>
    <x v="0"/>
    <n v="2"/>
    <s v="Zoonosis, Enfermedades infecciosas, gastrointestinales, tóxicas y reacciones alérgicas. "/>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m/>
    <m/>
    <m/>
    <s v="Plan de emergencias, canales de comunicacion, disponibilidad de vehiculos para traslado de lesionados a clinicas. Seguimiento a la recuperación del personal que haya sufrido mordeduras o picaduras. _x000a_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mascarilla, guantes, gafas de seguridad. Calzado de seguridad "/>
    <m/>
    <s v="Bajo"/>
    <n v="3"/>
    <s v="Frecuente"/>
    <n v="0"/>
    <s v="Bajo"/>
    <n v="60"/>
    <s v="Muy Grave"/>
    <n v="0"/>
    <s v="IV"/>
    <x v="0"/>
    <n v="2"/>
    <s v="Golpes, traumas, heridas, infecciones, intoxicación, Mordeduras, picaduras, punciones, reacciones alérgicas, muerte"/>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6"/>
    <s v="Manejo de herramientas manuales. uso de herramientas de manuales mecanica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s v="Mantenimineto de compuertas, sietma de elevacion mecanico de compuertas. Mantenimineto preventivo de eslingas, estrobos, mecanismos de elevacion motores."/>
    <m/>
    <m/>
    <s v="x"/>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6"/>
    <s v="Manejo de equipos mecanicos, electricos, motores de c adena sin guardas. Partes deterioradas"/>
    <s v="atrapamientos, amputaciones Golpes, traumas, laceraciones, punciones"/>
    <s v="N/A"/>
    <s v="N/A"/>
    <s v="N/A"/>
    <s v="Programa de riesgo mecánico_x000a_Actividades de mantenimiento a las herramientas rotativas y manuales."/>
    <s v="Suministro de botas de seguridad, gafas de seguridad y guantes tipo ingeniero"/>
    <n v="2"/>
    <s v="Medio"/>
    <n v="4"/>
    <s v="Continua"/>
    <n v="8"/>
    <s v="Medio"/>
    <n v="60"/>
    <s v="Muy Grave"/>
    <n v="480"/>
    <s v="II"/>
    <x v="1"/>
    <n v="2"/>
    <s v="Golpes, traumas, laceraciones, punciones"/>
    <s v="SI "/>
    <m/>
    <m/>
    <s v="x"/>
    <m/>
    <m/>
    <s v="Mantenimineto de compuertas, sietma de elevacion mecanico de compuertas. Mantenimineto preventivo de eslingas, estrobos, mecanismos de elevacion motores."/>
    <m/>
    <m/>
    <s v="x"/>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28"/>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m/>
    <m/>
    <m/>
    <s v="Presencia permanante del ejerciro dentro de las instalaciones de las compuertas en manati acompañamiento en las actividades"/>
    <m/>
    <m/>
    <s v="Bajo"/>
    <n v="1"/>
    <s v="Esporadica"/>
    <n v="0"/>
    <s v="Bajo"/>
    <n v="25"/>
    <s v="Grave"/>
    <n v="0"/>
    <s v="IV"/>
    <x v="0"/>
    <s v="Todos los trabajadores"/>
    <s v="Heridas, golpes, muerte, fatiga, estrés, disminución de la destreza y precisión. Estados de ansiedad y/o depresión y trastornos del aparato digestivo."/>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22"/>
    <s v="Recibo de personal propio y visitante a las instalaciones de la Corporación. Interaccion con la comunidad. Presencia del ejercito dentro de las instlacaiones de laa compuertas"/>
    <s v="Heridas, golpes, muerte, fatiga, estrés, disminución de la destreza y precisión. Contagio por virus. Estados de ansiedad y/o depresión y trastornos del aparato digestivo."/>
    <m/>
    <m/>
    <m/>
    <s v="_x000a_Presencia permanante del ejerciro dentro de las instalaciones de las compuertas en manati acompañamiento en las actividades"/>
    <m/>
    <m/>
    <s v="Bajo"/>
    <n v="1"/>
    <s v="Esporadica"/>
    <n v="0"/>
    <s v="Bajo"/>
    <n v="25"/>
    <s v="Grave"/>
    <n v="0"/>
    <s v="IV"/>
    <x v="0"/>
    <n v="2"/>
    <s v="Heridas, golpes, muerte, fatiga, estrés, disminución de la destreza y precisión. Contagio por virus. Estados de ansiedad y/o depresión y trastornos del aparato digestivo."/>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1"/>
    <s v="Deterioro de estructuras locativas, grietas en paredes de casas, filtración de aguas lluvias, presencia de humedad."/>
    <s v="Colapso de estructuras, golpes, poli traumas."/>
    <m/>
    <m/>
    <m/>
    <s v="Cronograma de mantenimiento de recursos físicos"/>
    <s v="N/A"/>
    <n v="2"/>
    <s v="Medio"/>
    <n v="2"/>
    <s v="Ocasional"/>
    <n v="4"/>
    <s v="Bajo"/>
    <n v="60"/>
    <s v="Muy Grave"/>
    <n v="240"/>
    <s v="II"/>
    <x v="1"/>
    <s v="Todos los trabajadores"/>
    <s v="Colapso de estructuras, golpes, poli traumas."/>
    <s v="SI "/>
    <m/>
    <m/>
    <s v="x"/>
    <m/>
    <m/>
    <m/>
    <m/>
    <m/>
    <m/>
    <m/>
    <m/>
    <m/>
    <m/>
    <s v="Bajo"/>
    <m/>
    <b v="0"/>
    <n v="0"/>
    <s v="Bajo"/>
    <m/>
    <b v="0"/>
    <n v="0"/>
    <m/>
    <b v="0"/>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1"/>
    <s v="Trabajos realizados en riberas de rios, lagunas, riberas, playas  y cuerpos de cuerpos de agua en general. Caida a cuerpos de agua, inmersion. Inspeccion de las instlaciones."/>
    <s v="Inmersión. Caída a cuerpos de agua.Ahogamiento, muerte."/>
    <m/>
    <m/>
    <m/>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s v="Suministro de botas pantaneras, guantes. Impermeables, gafas de seguridad_x000a_Uso de chalecos salvavidas._x000a_Uso de equipos de protección y restricción."/>
    <n v="2"/>
    <s v="Medio"/>
    <n v="2"/>
    <s v="Ocasional"/>
    <n v="4"/>
    <s v="Bajo"/>
    <n v="60"/>
    <s v="Muy Grave"/>
    <n v="240"/>
    <s v="II"/>
    <x v="1"/>
    <s v="Todos los trabajadores"/>
    <s v="Inmersión. Caída a cuerpos de agua.Ahogamiento, muerte."/>
    <s v="SI "/>
    <m/>
    <m/>
    <s v="x"/>
    <m/>
    <m/>
    <m/>
    <m/>
    <m/>
    <m/>
    <m/>
    <m/>
    <m/>
    <m/>
    <s v="Bajo"/>
    <m/>
    <b v="0"/>
    <n v="0"/>
    <s v="Bajo"/>
    <m/>
    <b v="0"/>
    <n v="0"/>
    <s v="IV"/>
    <s v="ACEPTABLE"/>
  </r>
  <r>
    <m/>
    <x v="1"/>
    <x v="11"/>
    <x v="4"/>
    <s v="planificación y ordenamiento territorial, (Supervisión de Obras Cuencas Hidrográficas)"/>
    <s v="operación de compuertas en manati, villa rosa y palmar de varela"/>
    <s v="operación del sistema de compuertas que regulan nivles del Embalse del Guájaro. Control de niveles, paso de agua  desde el  canal de Dique hasta el embalse."/>
    <s v="x"/>
    <m/>
    <s v="Operador compuertas"/>
    <x v="1"/>
    <x v="1"/>
    <s v="Desatención de instrucciones de seguridad brindadas por  para realizar labores en las instalaciones"/>
    <s v="Fracturas, contusiones, laceraciones,  golpes, machucones, muerte."/>
    <m/>
    <m/>
    <m/>
    <s v="Intervencion de verificacion del entorno de trabajo. Capacitaciones sobre autocuidado.  Capacitacion en auticuidado, vistas de inspeccion"/>
    <s v="N/A"/>
    <n v="0"/>
    <s v="Bajo"/>
    <n v="2"/>
    <s v="Ocasional"/>
    <n v="0"/>
    <s v="Bajo"/>
    <n v="25"/>
    <s v="Grave"/>
    <n v="0"/>
    <s v="IV"/>
    <x v="0"/>
    <s v="Todos los trabajadores"/>
    <s v="Fracturas, contusiones, laceraciones,  golpes, machucones, muerte."/>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6"/>
    <s v="uso de herramientas de manuales mecanicas  y eléctricas. De corte, union y ajuste, herrameintas  rotativas. Proyecciones de particulas, y fluidos. "/>
    <s v="Golpes, traumas, laceraciones, punciones, heridas"/>
    <m/>
    <m/>
    <m/>
    <s v="Manejo de contratistas. ATS Programa para el manejo del riesgo mecánico. Inspeccion preoperacional de la herramienta o equipo_x000a_"/>
    <s v=" botas de seguridad, gafas de seguridad y guantes tipo ingeniero, casco"/>
    <n v="0"/>
    <s v="Bajo"/>
    <n v="2"/>
    <s v="Ocasional"/>
    <n v="0"/>
    <s v="Bajo"/>
    <n v="60"/>
    <s v="Muy Grave"/>
    <n v="0"/>
    <s v="IV"/>
    <x v="0"/>
    <n v="6"/>
    <s v="Golpes, traumas, laceraciones, punciones, heridas"/>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5"/>
    <x v="15"/>
    <s v="Manipulación de cargas, traslado de equipos, muebles enceres, materiales de trabajo"/>
    <s v="Desordenes de trauma acumulativo, lesiones del sistema músculo esquelético."/>
    <m/>
    <m/>
    <m/>
    <s v="Manejo de contratistas.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1"/>
    <s v="Traslado por las direfentes areas de la empresa, pasilllos escaleras, etc Superficies irregulates, resbalosas, mojados, sucios limpieza de písos, techos de todas las areas caidas a  mismo nivel."/>
    <s v="gikpes, traumas, fracturas"/>
    <m/>
    <m/>
    <m/>
    <s v="Manejo de contratistas. ATS de la actividad. "/>
    <s v="Zapatos antideslizantes, casco"/>
    <n v="0"/>
    <s v="Bajo"/>
    <n v="2"/>
    <s v="Ocasional"/>
    <n v="0"/>
    <s v="Bajo"/>
    <n v="25"/>
    <s v="Grave"/>
    <n v="0"/>
    <s v="IV"/>
    <x v="0"/>
    <n v="6"/>
    <s v="Incendios, quemaduras, intoxicación, afectaciones respiratorias, dermatitis, alergias."/>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7"/>
    <x v="23"/>
    <s v="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
    <s v="quemaduras, intoxicación, afectaciones respiratorias, dermatitis, alergias."/>
    <m/>
    <m/>
    <m/>
    <s v="Manejo de contratistas. Capacitación de Brigadas de emergencias. Programa de manejo seguro de productos químicos. Programa para el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n v="0"/>
    <s v="Bajo"/>
    <n v="2"/>
    <s v="Ocasional"/>
    <n v="0"/>
    <s v="Bajo"/>
    <n v="25"/>
    <s v="Grave"/>
    <n v="0"/>
    <s v="IV"/>
    <x v="0"/>
    <n v="6"/>
    <s v="Incendios, quemaduras, intoxicación, afectaciones respiratorias, dermatitis, alergias."/>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Limpieza t aseo de las areas. Fumigacion"/>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Cierre del camino posterior al caño. Cambio de la ubicación de la motobomba al vivero, ubicacion dentro del vivero. DElimitacin de areas. Restriccion de aceso a areas con riesgo de colaps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0"/>
    <x v="7"/>
    <s v="Contacto directo o indirecto con seres vivos (roedores, serpientes, caballos, reptiles, osos, arañas, anilames ponzoñosos etc.) por medio de mordedura, picadura, rasgadura y en general ataque de animales. Contacto con plantas."/>
    <s v="Golpes, traumas, heridas, infecciones, intoxicación, Mordeduras, picaduras, punciones, reacciones alérgicas, muerte"/>
    <s v="N/A"/>
    <s v="N/A"/>
    <s v="N/A"/>
    <s v="Plan de emergencias, canales de comunicacion, disponibilidad de vehiculos para traslado de lesionados a clinicas. D. seguimiento a la recuperación del personal que haya sufrido mordeduras o picaduras. _x000a_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24"/>
    <s v="Acceso y desarrollo de trabajo en alturas.. Actividades de mantenimiento a la infraestructura o equipos que requieren trabajo en altura. Obras civiles y de mantenimineto que requieren de trabajo en altura."/>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m/>
    <m/>
    <m/>
    <m/>
    <m/>
    <m/>
    <m/>
    <m/>
    <s v="Bajo"/>
    <m/>
    <b v="0"/>
    <n v="0"/>
    <s v="Bajo"/>
    <m/>
    <b v="0"/>
    <n v="0"/>
    <m/>
    <b v="0"/>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2"/>
    <x v="20"/>
    <s v="Exposición a condiciones termohigrométricas (Temperatura ambiental, Humedad relativa y Velocidad del aire). Generado por situaciones naturales  del ambiente de trabajo externo"/>
    <s v="Fatiga, estré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Fatiga, estrés"/>
    <m/>
    <m/>
    <m/>
    <s v="x"/>
    <m/>
    <m/>
    <m/>
    <m/>
    <m/>
    <m/>
    <m/>
    <m/>
    <m/>
    <m/>
    <s v="Bajo"/>
    <m/>
    <b v="0"/>
    <n v="0"/>
    <s v="Bajo"/>
    <m/>
    <b v="0"/>
    <n v="0"/>
    <s v="IV"/>
    <s v="ACEPTABLE"/>
  </r>
  <r>
    <m/>
    <x v="1"/>
    <x v="11"/>
    <x v="2"/>
    <s v="Recursos Fisicos, Servicio de mantenimiento de Infrestructura"/>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8"/>
    <s v="Operación y mantenimiento de equipos o redes eléctricas, y redes de telecomunicaciones. Mantenimineto de transformado. Conexión y desconecion de equipos "/>
    <s v="Electrocución, afectación de órganos vitales, quemaduras incendio y muerte"/>
    <m/>
    <m/>
    <m/>
    <s v="Manejo de contratistas.  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_x000a_ATS. _x000a_Administracion de contratistas. Requistos en SST para el desarrollo de la tarea. Comperencis del personal que efectua mantenimiento electrico (CONTE), de acuerdo a la actividad a realizar"/>
    <s v=" guantes, gafas de seguridad._x000a_calzado de seguridad "/>
    <n v="2"/>
    <s v="Medio"/>
    <n v="2"/>
    <s v="Ocasional"/>
    <n v="4"/>
    <s v="Bajo"/>
    <n v="100"/>
    <s v="Mortal o Catrastrofico"/>
    <n v="400"/>
    <s v="II"/>
    <x v="1"/>
    <m/>
    <s v="Electrocución, afectación de órganos vitales, quemaduras incendio y muerte"/>
    <s v="SI "/>
    <m/>
    <m/>
    <s v="x"/>
    <m/>
    <m/>
    <m/>
    <m/>
    <m/>
    <s v="x"/>
    <m/>
    <m/>
    <m/>
    <m/>
    <s v="Bajo"/>
    <m/>
    <b v="0"/>
    <n v="0"/>
    <s v="Bajo"/>
    <m/>
    <b v="0"/>
    <n v="0"/>
    <m/>
    <b v="0"/>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
    <x v="0"/>
    <x v="21"/>
    <s v="Por Manipulacion de animales: Inhalación, contacto y consumo de pelos, plumas, excrementos, sustancias antigénicas (enzima, proteínas), larvas de invertebrados"/>
    <s v="Zoonosis, Enfermedades infecciosas, gastrointestinales, tóxicas y reacciones alérgicas. "/>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m/>
    <s v="Bajo"/>
    <n v="1"/>
    <s v="Esporadica"/>
    <n v="0"/>
    <s v="Bajo"/>
    <n v="60"/>
    <s v="Muy Grave"/>
    <n v="0"/>
    <s v="IV"/>
    <x v="0"/>
    <n v="6"/>
    <s v="Zoonosis, Enfermedades infecciosas, gastrointestinales, tóxicas y reacciones alérgicas. "/>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m/>
    <s v="x"/>
    <s v="Todo el personal"/>
    <x v="0"/>
    <x v="7"/>
    <s v="fauna y flora acuática. Manipulacion de animales durante la captura y liberacion de animales.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1"/>
    <x v="38"/>
    <s v="Uso de herremientas de corte, (tijeras, cuchillos de seguridad) de zunchos o presintos de bolsas  de transporrte de animales. Manipulacion de equipos de sujecion de animales, ganchos etc, manioulacion de elementos de captura y transporte de animales."/>
    <s v="golpes, atrapamientos, laceraciones"/>
    <m/>
    <m/>
    <m/>
    <s v="Inspeccion de equipos de captura y transporte de animales. Capacitación en manejo de fauna y flora. Normas de seguridad para salidas a campo (Comison). Personal competente para el manejo de animales y control de fauna."/>
    <s v="Guantes tipo ing, guantes resistentes a cortes"/>
    <n v="0"/>
    <s v="Bajo"/>
    <n v="1"/>
    <s v="Esporadica"/>
    <n v="0"/>
    <s v="Bajo"/>
    <n v="60"/>
    <s v="Muy Grave"/>
    <n v="0"/>
    <s v="IV"/>
    <x v="0"/>
    <m/>
    <s v="Golpes, traumas, heridas, infecciones, intoxicación, Mordeduras, picaduras, punciones, reacciones alérgicas, muerte"/>
    <s v="SI "/>
    <m/>
    <s v="x"/>
    <s v="x"/>
    <m/>
    <m/>
    <m/>
    <m/>
    <m/>
    <m/>
    <m/>
    <m/>
    <m/>
    <m/>
    <m/>
    <m/>
    <m/>
    <m/>
    <m/>
    <m/>
    <m/>
    <m/>
    <m/>
    <m/>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3"/>
    <x v="32"/>
    <s v="Sismo, terremoto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6"/>
    <x v="3"/>
    <s v="Grupo CRIA"/>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0"/>
    <x v="7"/>
    <s v=" fauna y flora terestre. Contacto con seres vivos (voladores, roedores, serpientes, caballos, reptiles, osos, etc.) por medio de mordedura, picadura (animales ponzoñosos, aracnidos etc), rasgadura y en general ataque de animales. Contacto con directo con hojas, espinas, esporas de fauna urticante, sencibilizante"/>
    <s v="Golpes, traumas, heridas, infecciones, intoxicación, muerte. Reacciones alergicas: Enrojecimiento, Picazón, Hinchazón, Ampollas, Dificultad para respirar"/>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2"/>
    <s v="Medio"/>
    <n v="1"/>
    <s v="Esporadica"/>
    <n v="2"/>
    <s v="Bajo"/>
    <n v="60"/>
    <s v="Muy Grave"/>
    <n v="120"/>
    <s v="III"/>
    <x v="2"/>
    <n v="6"/>
    <s v="Golpes, traumas, heridas, infecciones, intoxicación, muerte"/>
    <s v="SI "/>
    <m/>
    <s v="x"/>
    <m/>
    <s v="x"/>
    <m/>
    <s v="Entrega de kit equipos de seguridad para captura de animales y transporte de los mismos. Adquision de ganchos herpetogologicos de diferentes tamaños y pedigas_x000a_"/>
    <m/>
    <m/>
    <m/>
    <m/>
    <s v="x"/>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
    <x v="0"/>
    <x v="21"/>
    <s v="Por Manipulacion de animales: Inhalación, contacto y consumo de pelos, plumas, excrementos, sustancias antigénicas (enzima, proteínas), larvas de invertebrados"/>
    <s v="Zoonosis, Enfermedades infecciosas, gastrointestinales, tóxicas y reacciones alérgicas. "/>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2"/>
    <s v="Medio"/>
    <n v="1"/>
    <s v="Esporadica"/>
    <n v="2"/>
    <s v="Bajo"/>
    <n v="60"/>
    <s v="Muy Grave"/>
    <n v="120"/>
    <s v="III"/>
    <x v="2"/>
    <n v="6"/>
    <s v="Zoonosis, Enfermedades infecciosas, gastrointestinales, tóxicas y reacciones alérgicas. "/>
    <s v="SI "/>
    <m/>
    <s v="x"/>
    <m/>
    <s v="x"/>
    <m/>
    <s v="Entrega de kit equipos de seguridad p botiquines. Adquision de perdigas de diferentes tamaños "/>
    <m/>
    <m/>
    <m/>
    <m/>
    <s v="x"/>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
    <x v="5"/>
    <x v="15"/>
    <s v="Traslado y manipulacion de cargas  durante decomisos, elementos herramientas, equipos de trabajo, fauna, flora entre otros."/>
    <s v="Desordenes de trauma acumulativo, lesiones del sistema músculo esquelético."/>
    <m/>
    <m/>
    <m/>
    <s v="SVE Biomecanico. Pausas activas capacitacion, capacitacion y sencibilizacion para el traslado de elementos pesados. Descansos: actividad de campo y actividad de oficina. Labores de traslado de peso efectuado en minimo dos personas. Evaluaciones medicas ocupacionales, interevencion de casos."/>
    <m/>
    <m/>
    <s v="Bajo"/>
    <n v="3"/>
    <s v="Frecuente"/>
    <n v="0"/>
    <s v="Bajo"/>
    <n v="60"/>
    <s v="Muy Grave"/>
    <n v="0"/>
    <s v="IV"/>
    <x v="0"/>
    <n v="6"/>
    <s v="Zoonosis, Enfermedades infecciosas, gastrointestinales, tóxicas y reacciones alérgicas. "/>
    <s v="SI "/>
    <m/>
    <s v="x"/>
    <m/>
    <s v="x"/>
    <m/>
    <s v="Entrega de kit equipos de seguridad para captura de animales y transporte de los mismos. Adquision de ganchos herpetogologicos de diferentes tamaños _x000a_Entrega de EPP dotacion para cada miembro del Grupo._x000a_"/>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1"/>
    <x v="38"/>
    <s v="Uso de herremientas de corte, (tijeras, cuchillos de seguridad) de zunchos o presintos de bolsas  de transporrte de animales. Manipulacion de equipos de sujecion de animales, ganchos etc, manioulacion de elementos de captura y transporte de animales. Manipulacion de elementos decomisados cortantes o filosos."/>
    <s v="golpes, atrapamientos, laceraciones"/>
    <m/>
    <m/>
    <m/>
    <s v="Inspeccion de equipos de captura y transporte de animales. Capacitación en manejo de fauna y flora. Normas de seguridad para salidas a campo (Comison). Personal competente para el manejo de animales y control de fauna.Mantenimiento de equipos"/>
    <s v="Guantes tipo ing, guantes resistentes a cortes, gafas de seguridad"/>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1"/>
    <x v="38"/>
    <s v="Proyeccion de particulas producto de la manipulacion de equipos, herramientas y elementos de trabajo."/>
    <s v="laceraciones en ojos y piel"/>
    <m/>
    <m/>
    <m/>
    <s v="Inspeccion de equipos de captura y transporte de animales. Capacitación en manejo de fauna y flora. Normas de seguridad para salidas a campo (Comison). Personal competente para el manejo de animales y control de fauna.Mantenimiento de equipos"/>
    <s v="Guantes tipo ing, guantes resistentes a cortes, gafas de seguridad"/>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1"/>
    <x v="1"/>
    <s v="Exteriores, Terreno deslizante, irregular arenoso, inestable. "/>
    <s v="caidas, golpes, paspones, cortadas, fracturas, esguinces"/>
    <m/>
    <m/>
    <m/>
    <s v="Inspeccion preoperacion del area de trabaj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0"/>
    <x v="7"/>
    <s v="Fauna y flora terestre. Contacto con seres vivos (voladores, roedores, serpientes, caballos, reptiles, osos, etc.) por medio de mordedura, picadura (animales ponzoñosos, aracnidos etc), rasgadura y en general ataque de animales. Contacto con directo con flora del entorno hojas, espinas, esporas de fauna urticante, sencibilizante"/>
    <s v="Golpes, traumas, heridas, infecciones, intoxicación, muerte. Reacciones alergicas: Enrojecimiento, Picazón, Hinchazón, Ampollas, Dificultad para respirar"/>
    <m/>
    <s v="Uso de Drone, para desarrollar las labores de vigilancia y control. Inspecciones de areas."/>
    <s v="Uso de Drone, para desarrollar las labores de vigilancia y control. Inspecciones de areas."/>
    <s v="Restricion de acceso a zonas con vejetacion densa y alta, no ingresar solo a estas area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2"/>
    <s v="Medio"/>
    <n v="1"/>
    <s v="Esporadica"/>
    <n v="2"/>
    <s v="Bajo"/>
    <n v="60"/>
    <s v="Muy Grave"/>
    <n v="120"/>
    <s v="III"/>
    <x v="2"/>
    <n v="6"/>
    <s v="Golpes, traumas, heridas, infecciones, intoxicación, muerte"/>
    <s v="SI "/>
    <m/>
    <s v="x"/>
    <m/>
    <s v="x"/>
    <m/>
    <s v="Entrega de kit equipos de seguridad para captura de animales y transporte de los mismos. Adquision de ganchos herpetogologicos de diferentes tamaños y pedigas_x000a_"/>
    <m/>
    <m/>
    <m/>
    <m/>
    <s v="x"/>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3"/>
    <x v="4"/>
    <s v="Sismo, terremoto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odos los cargos. "/>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r>
  <r>
    <m/>
    <x v="1"/>
    <x v="12"/>
    <x v="3"/>
    <s v="Grupo CRIA"/>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odos los cargos. "/>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2"/>
    <x v="3"/>
    <s v="Grupo CRIA"/>
    <s v="Labores de vigilancia y control. Decomiso de fauna y posterior liberación de especies.  Actividades en terrenos, areas abiertas, fincas, granjas etc"/>
    <s v="Desarrollo de actividades de vigilancia y control, Decomiso de Flora: carbón de madera y madera, flores etc"/>
    <s v="x"/>
    <m/>
    <s v="Técnicos operativos _x000a_profesional Especializado_x000a_"/>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afas de seguridad,  botas de seguridad, mascarilla N95"/>
    <m/>
    <s v="Bajo"/>
    <n v="3"/>
    <s v="Frecuente"/>
    <n v="0"/>
    <s v="Bajo"/>
    <n v="25"/>
    <s v="Grave"/>
    <n v="0"/>
    <s v="IV"/>
    <x v="0"/>
    <n v="6"/>
    <s v="Enfermedades gastrointestinales, Intoxicaciones, reacciones alérgicas, muerte"/>
    <s v="SI "/>
    <m/>
    <s v="x"/>
    <m/>
    <s v="x"/>
    <m/>
    <m/>
    <m/>
    <m/>
    <m/>
    <s v="Incluir en SVE Riesgo Biologico"/>
    <m/>
    <m/>
    <m/>
    <m/>
    <m/>
    <m/>
    <m/>
    <m/>
    <m/>
    <m/>
    <m/>
    <m/>
    <m/>
  </r>
  <r>
    <m/>
    <x v="1"/>
    <x v="12"/>
    <x v="3"/>
    <s v="Grupo CRIA"/>
    <s v="Labores de vigilancia y control. Decomiso de fauna y posterior liberación de especies.  Actividades en terrenos, areas abiertas, fincas, granjas etc"/>
    <s v="Desarrollo de actividades de vigilancia y control, Decomiso de Flora: carbón de madera y madera, flores etc"/>
    <s v="x"/>
    <m/>
    <s v="Técnicos operativos _x000a_profesional Especializado_x000a_"/>
    <x v="1"/>
    <x v="6"/>
    <s v="atrapamiento. Contacto con superficies, astillas de la madera "/>
    <s v="Heridas, laceraciones"/>
    <m/>
    <m/>
    <m/>
    <s v="Inspeccion de equipos de captura y transporte de animales y flora. Capacitación en manejo de fauna y flora. Normas de seguridad para salidas a campo (Comison). Personal competente para el manejo de animales y control de fauna.Mantenimiento de equipos"/>
    <s v="Guantes tipo ing, guantes resistentes a cortes, gafas de seguridad"/>
    <m/>
    <s v="Bajo"/>
    <n v="1"/>
    <s v="Esporadica"/>
    <n v="0"/>
    <s v="Bajo"/>
    <n v="25"/>
    <s v="Grave"/>
    <n v="0"/>
    <s v="IV"/>
    <x v="0"/>
    <n v="6"/>
    <s v="Heridas, laceracione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2"/>
    <x v="3"/>
    <s v="Grupo CRIA"/>
    <s v="Labores de vigilancia y control. Decomiso de fauna y posterior liberación de especies.  Actividades en terrenos, areas abiertas, fincas, granjas etc"/>
    <s v="Desarrollo de actividades de vigilancia y control, Decomiso de Flora: carbón de madera y madera, flores etc"/>
    <s v="x"/>
    <m/>
    <s v="Técnicos operativos _x000a_profesional Especializado_x000a_"/>
    <x v="7"/>
    <x v="40"/>
    <s v="Particulas de carbon "/>
    <s v="afectaciones respiratorias"/>
    <m/>
    <m/>
    <m/>
    <s v="Programa de manejo de quimicos Capacitación de Brigadas de emergencias. Programa de manejo seguro de productos químicos. Programa para el  manejo seguro de productos químicos"/>
    <s v="Respirador N 95"/>
    <n v="0"/>
    <s v="Bajo"/>
    <n v="1"/>
    <s v="Esporadica"/>
    <n v="0"/>
    <s v="Bajo"/>
    <n v="10"/>
    <s v="Leve"/>
    <n v="0"/>
    <s v="IV"/>
    <x v="0"/>
    <n v="6"/>
    <s v="afectaciones respiratori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2"/>
    <x v="3"/>
    <s v="Grupo CRIA"/>
    <s v="Labores de vigilancia y control. Decomiso de fauna y posterior liberación de especies.  Actividades en terrenos, areas abiertas, fincas, granjas etc"/>
    <s v="Decomiso de productos químico diversos que cumplan con especificaciones legales de transporte y almacenamiento. Verificacion del proceso efectuado por la policia"/>
    <m/>
    <s v="x"/>
    <s v="Técnicos operativos _x000a_profesional Especializado_x000a_"/>
    <x v="7"/>
    <x v="41"/>
    <s v="productos decomizados, Principales fuentes generadoras: Monóxido de carbono, Dióxido de azufre, Óxidos de nitrógeno, Cloro y sus derivados, Amoníaco, Cianuros Plomo, Mercurio."/>
    <s v="Cefaleas, temblores, falta de coordinación, náuseas, vómitos, somnolencia, acufenos, parálisis, edema cutáneo, neuritis periférica, déficit cognitivos, alteraciones psiquiátricas, diabetes, hipertiroidismo, edema pulmonar, queratitis, dificultad respiratorio, irritación de vías respiratorias, ojos, piel y tracto gastrointestinal, quemaduras."/>
    <m/>
    <m/>
    <m/>
    <s v="Programa de manejo de quimicos Capacitación de Brigadas de emergencias. Programa de manejo seguro de productos químicos. Programa para el  manejo seguro de productos químicos"/>
    <s v="Guantes tipo Ingeniero, mascarilla para gaeses y vapores organicos, traje tivek o delantal tivek, botas pantaneras, "/>
    <m/>
    <s v="Bajo"/>
    <n v="1"/>
    <s v="Esporadica"/>
    <n v="0"/>
    <s v="Bajo"/>
    <n v="60"/>
    <s v="Muy Grave"/>
    <n v="0"/>
    <s v="IV"/>
    <x v="0"/>
    <n v="6"/>
    <s v="Cefaleas, temblores, falta de coordinación, náuseas, vómitos, somnolencia, acufenos, parálisis, edema cutáneo, neuritis periférica, déficit cognitivos, alteraciones psiquiátricas, diabetes, hipertiroidismo, edema pulmonar, queratitis, dificultad respiratorio, irritación de vías respiratorias, ojos, piel y tracto gastrointestinal, quemaduras."/>
    <s v="SI "/>
    <m/>
    <s v="x"/>
    <m/>
    <m/>
    <m/>
    <m/>
    <m/>
    <m/>
    <m/>
    <s v="Capacitacion de Brigadas de emergencias. Ciclo de formacion continuado y certificado efectuado con la Cruz Roja"/>
    <m/>
    <m/>
    <m/>
    <m/>
    <m/>
    <m/>
    <m/>
    <m/>
    <m/>
    <m/>
    <m/>
    <m/>
    <m/>
  </r>
  <r>
    <m/>
    <x v="1"/>
    <x v="12"/>
    <x v="3"/>
    <s v="Grupo CRIA"/>
    <s v="Labores de vigilancia y control. Decomiso de fauna y posterior liberación de especies.  Actividades en terrenos, areas abiertas, fincas, granjas etc"/>
    <s v="Decomiso de productos químico diversos que cumplan con especificaciones legales de transporte y almacenamiento. Verificacion del proceso efectuado por la policia"/>
    <m/>
    <s v="x"/>
    <s v="Técnicos operativos _x000a_profesional Especializado_x000a_"/>
    <x v="7"/>
    <x v="42"/>
    <s v="productos liquidos decomizados, acidos, bases pinturas, solventes, etc. "/>
    <s v="Quemaduras, Trastornos inespecíficos del sistema nervioso, daño auditivo, daño respiratorio, daño hepático, daño renal, daño dermatológico, cáncer y muerte."/>
    <m/>
    <m/>
    <m/>
    <s v="Programa de manejo de quimicos Capacitación de Brigadas de emergencias. Programa de manejo seguro de productos químicos. Programa para el  manejo seguro de productos químicos"/>
    <s v="Guantes tipo Ingeniero, mascarilla para gaeses y vapores organicos, traje tivek o delantal tivek, botas pantaneras, "/>
    <m/>
    <s v="Bajo"/>
    <n v="1"/>
    <s v="Esporadica"/>
    <n v="0"/>
    <s v="Bajo"/>
    <n v="10"/>
    <s v="Leve"/>
    <n v="0"/>
    <s v="IV"/>
    <x v="0"/>
    <n v="6"/>
    <s v="Quemaduras, Trastornos inespecíficos del sistema nervioso, daño auditivo, daño respiratorio, daño hepático, daño renal, daño dermatológico, cáncer y muerte."/>
    <s v="SI "/>
    <m/>
    <s v="x"/>
    <m/>
    <m/>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2"/>
    <x v="3"/>
    <s v="Grupo CRIA"/>
    <s v="Labores de vigilancia y control. Decomiso de fauna y posterior liberación de especies.  Actividades en terrenos, areas abiertas, fincas, granjas etc"/>
    <s v="Decomiso de productos químico diversos que cumplan con especificaciones legales de transporte y almacenamiento. Verificacion del proceso efectuado por la policia"/>
    <m/>
    <s v="x"/>
    <s v="Técnicos operativos _x000a_profesional Especializado_x000a_"/>
    <x v="7"/>
    <x v="40"/>
    <s v="productos  particulados decomizados"/>
    <s v="afectaciones respiratorias"/>
    <m/>
    <m/>
    <m/>
    <s v="Programa de manejo de quimicos Capacitación de Brigadas de emergencias. Programa de manejo seguro de productos químicos. Programa para el  manejo seguro de productos químicos"/>
    <s v="Guantes tipo Ingeniero, mascarilla para gaeses y vapores organicos, traje tivek o delantal tivek, botas pantaneras, "/>
    <m/>
    <s v="Bajo"/>
    <n v="1"/>
    <s v="Esporadica"/>
    <n v="0"/>
    <s v="Bajo"/>
    <n v="25"/>
    <s v="Grave"/>
    <n v="0"/>
    <s v="IV"/>
    <x v="0"/>
    <n v="6"/>
    <s v="afectaciones respiratorias"/>
    <s v="SI "/>
    <m/>
    <s v="x"/>
    <m/>
    <m/>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1"/>
    <x v="1"/>
    <s v="Pisos, condiciones del terreno. Irregularidades de las superficies y pisos, terreno, deslizante, humedo, arenoso."/>
    <s v="caidas al mismo nivel, golpes, heridas fracturas"/>
    <m/>
    <m/>
    <m/>
    <m/>
    <m/>
    <n v="2"/>
    <s v="Medio"/>
    <n v="2"/>
    <s v="Ocasional"/>
    <n v="4"/>
    <s v="Bajo"/>
    <n v="60"/>
    <s v="Muy Grave"/>
    <n v="240"/>
    <s v="II"/>
    <x v="1"/>
    <n v="6"/>
    <s v="caidas al mismo nivel, golpes, heridas fracturas"/>
    <s v="SI "/>
    <m/>
    <s v="x"/>
    <m/>
    <s v="x"/>
    <m/>
    <m/>
    <m/>
    <m/>
    <m/>
    <s v="Inspección pre operacional del área. Verificar de las condiciones del área como parte de la planificación de los trabajos."/>
    <s v="Botas de seguridad, suela antideslizante, botas pantaneras."/>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Presencia de animales de la zona donde se desarrollan las labores, roedores, insectos  aracnidos reptiles, perros gatos etc."/>
    <s v="x"/>
    <m/>
    <s v="`Profesionales Administrativo (1), tenicos operativos (2)"/>
    <x v="0"/>
    <x v="7"/>
    <s v="Contacto con seres vivos (roedores, serpientes, insectos, reptiles,  etc.) por medio de mordedura, picadura, rasgadura y en general ataque de animales "/>
    <s v="Golpes, traumas, heridas, infecciones, intoxicación,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Normas  de seguridad para salida a comsion_x000a_Programa para el manejo del riesgo biológico_x000a_Seguimiento a la recuperación del personal que haya sufrido mordeduras o picaduras. _x000a_Capacitación del personal en primeros auxilios."/>
    <s v="Polainas proteccion a las piernas para serpientes, botas de seguridad"/>
    <m/>
    <s v="Bajo"/>
    <n v="3"/>
    <s v="Frecuente"/>
    <n v="0"/>
    <s v="Bajo"/>
    <n v="60"/>
    <s v="Muy Grave"/>
    <n v="0"/>
    <s v="IV"/>
    <x v="0"/>
    <n v="6"/>
    <s v="Golpes, traumas, heridas, infecciones, intoxicación, muerte"/>
    <s v="SI "/>
    <m/>
    <s v="x"/>
    <m/>
    <s v="x"/>
    <m/>
    <m/>
    <m/>
    <m/>
    <m/>
    <m/>
    <m/>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Presencia de animales de la zona donde se desarrollan las labores, roedores, insectos  aracnidos reptiles, perros gatos etc."/>
    <s v="x"/>
    <m/>
    <s v="`Profesionales Administrativo (1), tenicos operativos (2)"/>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Presencia de animales de la zona donde se desarrollan las labores, roedores, insectos  aracnidos reptiles, perros gatos etc."/>
    <s v="x"/>
    <m/>
    <s v="`Profesionales Administrativo (1), tenicos operativos (2)"/>
    <x v="3"/>
    <x v="43"/>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6"/>
    <s v="refriados, golpes, traumas"/>
    <s v="SI "/>
    <m/>
    <s v="x"/>
    <m/>
    <s v="x"/>
    <m/>
    <m/>
    <m/>
    <m/>
    <m/>
    <s v="Plan de emergencia, cadena de llamados, equipos de comunicación disponibles. En caso de lluvias torrenciales, vendavales, inundaciones, el personal debe permanecer en las áreas rurales y no desplazarse por carreteras hasta que se normalice la situación."/>
    <s v="suministro de Indumentarias propias para afrontar cambios climáticos, impermeables, botas pantaneras"/>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Actividades efectuadas en exteriores. Temperaturas externas ambientales de las áreas rurales, caminatas hasta lugares remotos, pernoctar en exteriores."/>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6"/>
    <s v="Alteraciones de la piel, deshidratación, alteración en algunos tejidos blandos (ojos)."/>
    <s v="SI "/>
    <m/>
    <s v="x"/>
    <m/>
    <s v="x"/>
    <m/>
    <m/>
    <m/>
    <m/>
    <m/>
    <m/>
    <m/>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0"/>
    <x v="44"/>
    <s v="Inpeccion de vertimientos. vertimientos aguas estancadas en descomposicion, bacterias, hongos. Aguas residuales  contacto   o salpicaduras de aguas residuales, organismos patógenos, Virus, baterias del grupo entérico"/>
    <s v="Dermatosis, reacciones alérgicas, enfermedades infectocontagiosas.E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guantes de nitrilo, mascarilla, botas pantaneras / Botas de seguridad traje o bata tivek"/>
    <n v="0"/>
    <s v="Bajo"/>
    <n v="3"/>
    <s v="Frecuente"/>
    <n v="0"/>
    <s v="Bajo"/>
    <n v="25"/>
    <s v="Grave"/>
    <n v="0"/>
    <s v="IV"/>
    <x v="0"/>
    <n v="6"/>
    <s v="Dermatosis, reacciones alérgicas, enfermedades infectocontagiosas."/>
    <s v="SI "/>
    <m/>
    <s v="x"/>
    <m/>
    <s v="x"/>
    <m/>
    <m/>
    <m/>
    <m/>
    <m/>
    <s v="Diseño e implementación de programa de Vigilancia para el riesgo Biológico."/>
    <s v="Uso de guantes, mascarilla"/>
    <m/>
    <m/>
    <m/>
    <m/>
    <m/>
    <m/>
    <m/>
    <m/>
    <m/>
    <m/>
    <m/>
    <m/>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r>
  <r>
    <m/>
    <x v="1"/>
    <x v="12"/>
    <x v="3"/>
    <s v="Grupo PSMV (Planes de Saneamiento y manejo de vertimiento)"/>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Técnicos operativos _x000a_profesional Especializado_x000a_Ingeniero Ambiental"/>
    <x v="0"/>
    <x v="44"/>
    <s v="microorganismos aerobios como bacterias, hongos, virus presentes en el proceso de  descomposicion de la basuras. Residios solidos, basuras, vertimientos, aguas estancadas, fangos. Contaminación con residuos, aguas servidas, residuales, Fangos."/>
    <s v=" enfermedades virales, alergias o enfermedades de tipo zoonótico . Enfermedades infectocontagiosas."/>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botas pantaneras, gafas de seguridad, guantes de nitrilo, respirador con filtro para geses organicos e inorganicos con prefiltro N95"/>
    <m/>
    <s v="Bajo"/>
    <n v="1"/>
    <s v="Esporadica"/>
    <n v="0"/>
    <s v="Bajo"/>
    <n v="25"/>
    <s v="Grave"/>
    <n v="0"/>
    <s v="IV"/>
    <x v="0"/>
    <n v="6"/>
    <s v="Enfermedades infecto-contagios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Técnicos operativos _x000a_profesional Especializado_x000a_Ingeniero Ambient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Técnicos operativos _x000a_profesional Especializado_x000a_Ingeniero Ambiental"/>
    <x v="1"/>
    <x v="22"/>
    <s v="Situaciones de violencia que atrenta  contra la seguridad física de las personas por violencia generada desde terceros por amotinamiento, protesta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25"/>
    <s v="Grave"/>
    <n v="0"/>
    <s v="IV"/>
    <x v="0"/>
    <n v="6"/>
    <s v="Enfermedades infecto-contagios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1"/>
    <x v="1"/>
    <s v="Pisos, condiciones del terreno. Irregularidades de las superficies y pisos, terreno, deslizante, humedo, arenoso."/>
    <s v="caidas al mismo nivel, golpes, heridas fracturas"/>
    <m/>
    <m/>
    <m/>
    <s v="Normas de seguridad para salir a comisiones "/>
    <s v="Botas antideslizantes, casco"/>
    <m/>
    <s v="Bajo"/>
    <n v="2"/>
    <s v="Ocasional"/>
    <n v="0"/>
    <s v="Bajo"/>
    <n v="60"/>
    <s v="Muy Grave"/>
    <n v="0"/>
    <s v="IV"/>
    <x v="0"/>
    <n v="6"/>
    <s v="caidas al mismo nivel, golpes, heridas fracturas"/>
    <s v="SI "/>
    <m/>
    <s v="x"/>
    <m/>
    <s v="x"/>
    <m/>
    <m/>
    <m/>
    <m/>
    <m/>
    <s v="Inspección pre operacional del área. Verificar de las condiciones del área como parte de la planificación de los trabajos."/>
    <s v="Botas de seguridad, suela antideslizante, botas pantaneras."/>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7"/>
    <x v="45"/>
    <s v="Vapores y gases derivados de la desconsposicion de las basuras ( Metano, CO2, CO, Hidrogeno) y material particulado presente en el relleno. Liquidos: lixiviados. Particulas"/>
    <s v="enfermedades respiratorias, alergias, dermatitis"/>
    <m/>
    <m/>
    <m/>
    <s v="Normas de seguridad para salidas a campo. Lavado de manos y desinfeccion posterior a visitas. Areas externas, no existe acumilacion de productos"/>
    <s v="botas pantaneras, gafas de seguridad, guantes de nitrilo, respirador con filtro para geses organicos e inorganicos con prefiltro N95"/>
    <m/>
    <s v="Bajo"/>
    <n v="3"/>
    <s v="Frecuente"/>
    <n v="0"/>
    <s v="Bajo"/>
    <n v="10"/>
    <s v="Leve"/>
    <n v="0"/>
    <s v="IV"/>
    <x v="0"/>
    <m/>
    <s v="Irritacion en la piel, Resequedad en la piel, picazon, dermatitis de contacto."/>
    <s v="SI "/>
    <m/>
    <s v="x"/>
    <m/>
    <m/>
    <m/>
    <m/>
    <m/>
    <m/>
    <m/>
    <m/>
    <m/>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botas pantaneras, guantes de nitrilo, "/>
    <m/>
    <s v="Bajo"/>
    <n v="3"/>
    <s v="Frecuente"/>
    <n v="0"/>
    <s v="Bajo"/>
    <n v="60"/>
    <s v="Muy Grave"/>
    <n v="0"/>
    <s v="IV"/>
    <x v="0"/>
    <n v="6"/>
    <s v="Golpes, traumas, heridas, infecciones, intoxicación, muerte"/>
    <s v="SI "/>
    <m/>
    <s v="x"/>
    <m/>
    <s v="x"/>
    <m/>
    <m/>
    <m/>
    <m/>
    <m/>
    <m/>
    <m/>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3"/>
    <x v="30"/>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Sistema de comunicación."/>
    <s v="Suministro de Indumentarias propias para afrontar cambios climáticos, impermeables, botas pantaneras"/>
    <m/>
    <s v="Bajo"/>
    <n v="2"/>
    <s v="Ocasional"/>
    <n v="0"/>
    <s v="Bajo"/>
    <n v="25"/>
    <s v="Grave"/>
    <n v="0"/>
    <s v="IV"/>
    <x v="0"/>
    <n v="6"/>
    <s v="refriados, golpes, traumas"/>
    <s v="SI "/>
    <m/>
    <s v="x"/>
    <m/>
    <s v="x"/>
    <m/>
    <m/>
    <m/>
    <m/>
    <m/>
    <s v="Plan de emergencia, cadena de llamados, equipos de comunicación disponibles. En caso de lluvias torrenciales, vendavales, inundaciones, el personal debe permanecer en las áreas rurales y no desplazarse por carreteras hasta que se normalice la situación."/>
    <s v="suministro de Indumentarias propias para afrontar cambios climáticos, impermeables, botas pantaneras"/>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6"/>
    <s v="Alteraciones de la piel, deshidratación, alteración en algunos tejidos blandos (ojos)."/>
    <s v="SI "/>
    <m/>
    <s v="x"/>
    <m/>
    <s v="x"/>
    <m/>
    <m/>
    <m/>
    <m/>
    <m/>
    <m/>
    <m/>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3"/>
    <x v="4"/>
    <s v="Sismo, terremoto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r>
  <r>
    <m/>
    <x v="1"/>
    <x v="13"/>
    <x v="3"/>
    <s v="Grupo Rellenos Sanitarios"/>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veterinaria "/>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m/>
    <s v="Bajo"/>
    <n v="3"/>
    <s v="Frecuente"/>
    <n v="0"/>
    <s v="Bajo"/>
    <n v="60"/>
    <s v="Muy Grave"/>
    <n v="0"/>
    <s v="IV"/>
    <x v="0"/>
    <n v="6"/>
    <s v="Golpes, traumas, heridas, infecciones, intoxicación, muerte"/>
    <s v="SI "/>
    <m/>
    <s v="x"/>
    <m/>
    <s v="x"/>
    <m/>
    <m/>
    <m/>
    <m/>
    <m/>
    <m/>
    <s v="Entrega de kit equipos de seguridad para captura de animales y transporte de los mismos. Adquision de ganchos herpetogologicos de diferentes tamaños _x000a_Entrega de EPP dotacion para cada miembro del Grupo._x000a_"/>
    <m/>
    <m/>
    <m/>
    <m/>
    <m/>
    <m/>
    <m/>
    <m/>
    <m/>
    <m/>
    <m/>
    <m/>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odos los cargos. "/>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Ingeniero Ambiental"/>
    <x v="2"/>
    <x v="46"/>
    <s v="Fuentes de sonido, alta intensidad, de los equipos de sonido de los locales a inspeccionar. Ruido de procesos productivos durante las inspecciones"/>
    <s v="Pérdida auditiva inducida por ruido"/>
    <m/>
    <m/>
    <m/>
    <s v="Mediciones de rudi ambiental se efectuan a distancia por cortos periodos de tiempo. Inspeccion de procesos industriales por cortos periodos de tiempo y a distancia"/>
    <s v="protección auditiva de copa e insercion"/>
    <m/>
    <s v="Bajo"/>
    <n v="1"/>
    <s v="Esporadica"/>
    <n v="0"/>
    <s v="Bajo"/>
    <n v="25"/>
    <s v="Grave"/>
    <n v="0"/>
    <s v="IV"/>
    <x v="0"/>
    <n v="6"/>
    <s v="Pérdida auditiva inducida por ruido"/>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Ingeniero Ambiental"/>
    <x v="6"/>
    <x v="39"/>
    <s v="Actividades efectuadas durante el dia de trabajo, alta demanda de trabajo, tiempos prolongados de traslados  entre areas don de se fectuan las actividades. Jornada de trabajo (pausas, trabajo nocturno, rotación)"/>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1"/>
    <s v="Esporadica"/>
    <n v="0"/>
    <s v="Bajo"/>
    <n v="25"/>
    <s v="Grave"/>
    <n v="0"/>
    <s v="IV"/>
    <x v="0"/>
    <n v="6"/>
    <s v="Stress, fatiga, desconcentracin."/>
    <s v="SI "/>
    <m/>
    <s v="x"/>
    <m/>
    <m/>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Ingeniero Ambiental"/>
    <x v="1"/>
    <x v="22"/>
    <s v="Situaciones de violencia que atrenta  contra la seguridad física de las personas por violencia generada desde terceros por amotinamiento, protestas. Descontento de la comunidad en torno a la medicion de ruido"/>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_x000a_Inspeccion de procesos indutriales en cortos periodos de tiempo en areas ruidosas, en torno a mediciones o exteriores de las industrias"/>
    <m/>
    <m/>
    <s v="Bajo"/>
    <n v="1"/>
    <s v="Esporadica"/>
    <n v="0"/>
    <s v="Bajo"/>
    <n v="25"/>
    <s v="Grave"/>
    <n v="0"/>
    <s v="IV"/>
    <x v="0"/>
    <n v="6"/>
    <s v="Heridas, golpes, muerte Fatiga, estrés, disminución de la destreza y precisión. Estados de ansiedad y/o depresión y trastornos del aparato digestivo."/>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Herpetólogo_x000a_Conductor"/>
    <x v="1"/>
    <x v="1"/>
    <s v="Pisos, condiciones del terreno. Irregularidades de las superficies y pisos, terreno, deslizante, humedo, arenoso."/>
    <s v="caidas al mismo nivel, golpes, heridas fracturas"/>
    <m/>
    <m/>
    <m/>
    <s v="Normas de seguridad para salir a comisiones "/>
    <s v="Botas antideslizantes, casco"/>
    <m/>
    <s v="Bajo"/>
    <n v="1"/>
    <s v="Esporadica"/>
    <n v="0"/>
    <s v="Bajo"/>
    <n v="60"/>
    <s v="Muy Grave"/>
    <n v="0"/>
    <s v="IV"/>
    <x v="0"/>
    <n v="6"/>
    <s v="caidas al mismo nivel, golpes, heridas fracturas"/>
    <s v="SI "/>
    <m/>
    <s v="x"/>
    <m/>
    <s v="x"/>
    <m/>
    <m/>
    <m/>
    <m/>
    <m/>
    <m/>
    <s v="Suminstro de mascarillas y gafas de seguridad"/>
    <m/>
    <m/>
    <m/>
    <m/>
    <m/>
    <m/>
    <m/>
    <m/>
    <m/>
    <m/>
    <m/>
    <m/>
  </r>
  <r>
    <m/>
    <x v="1"/>
    <x v="14"/>
    <x v="3"/>
    <s v="Grupo Industria"/>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Profesionales Administrativo (1), tenicos operativos (2)"/>
    <x v="3"/>
    <x v="43"/>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6"/>
    <s v="refriados, golpes, traumas"/>
    <s v="SI "/>
    <m/>
    <s v="x"/>
    <m/>
    <s v="x"/>
    <m/>
    <m/>
    <m/>
    <m/>
    <m/>
    <s v="Plan de emergencia, cadena de llamados, equipos de comunicación disponibles. En caso de lluvias torrenciales, vendavales, inundaciones, el personal debe permanecer en las áreas rurales y no desplazarse por carreteras hasta que se normalice la situación."/>
    <s v="suministro de Indumentarias propias para afrontar cambios climáticos, impermeables, botas pantaneras"/>
    <m/>
    <m/>
    <m/>
    <m/>
    <m/>
    <m/>
    <m/>
    <m/>
    <m/>
    <m/>
    <m/>
    <m/>
  </r>
  <r>
    <m/>
    <x v="1"/>
    <x v="15"/>
    <x v="3"/>
    <s v="Grupo Industria"/>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0"/>
    <x v="44"/>
    <s v="Inpeccion de vertimientos. vertimientos aguas estancadas en descomposicion, bacterias, hongos. Aguas residuales  contacto   o salpicaduras de aguas residuales, organismos patógenos, Virus, baterias del grupo entérico"/>
    <s v="Dermatosis, reacciones alérgicas, enfermedades infectocontagiosas.E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l entorno"/>
    <s v="gafas de seguridad, guantes de nitrilo, mascarilla, botas pantaneras / Botas de seguridad traje o bata tivek"/>
    <n v="0"/>
    <s v="Bajo"/>
    <n v="3"/>
    <s v="Frecuente"/>
    <n v="0"/>
    <s v="Bajo"/>
    <n v="25"/>
    <s v="Grave"/>
    <n v="0"/>
    <s v="IV"/>
    <x v="0"/>
    <n v="6"/>
    <s v="Dermatosis, reacciones alérgicas, enfermedades infectocontagiosas."/>
    <s v="SI "/>
    <m/>
    <s v="x"/>
    <m/>
    <s v="x"/>
    <m/>
    <m/>
    <m/>
    <m/>
    <m/>
    <s v="Diseño e implementación de programa de Vigilancia para el riesgo Biológico."/>
    <s v="Uso de guantes, mascarilla"/>
    <m/>
    <m/>
    <m/>
    <m/>
    <m/>
    <m/>
    <m/>
    <m/>
    <m/>
    <m/>
    <m/>
    <m/>
  </r>
  <r>
    <m/>
    <x v="1"/>
    <x v="15"/>
    <x v="3"/>
    <s v="Grupo Industria"/>
    <s v="Labores de vigilancia y control. Decomiso de fauna y posterior liberación de especies.  Actividades en terrenos, areas abiertas, fincas, granjas etc"/>
    <s v="Verificacion de quejas reclamos o expedicion de permisos, controles de las instalaciones y procesos industriales que puedan generar contaminacion, ruido, emisiones, vertimientos, manejo de residuos"/>
    <s v="x"/>
    <m/>
    <s v="`Profesionales Administrativo (1), tenicos operativos (2)"/>
    <x v="1"/>
    <x v="6"/>
    <s v="Contacto con superficies caliente, inspecciones en areas de fabricacion y calderas, generacion de vapor"/>
    <s v="Quemaduras"/>
    <m/>
    <m/>
    <m/>
    <s v="Normas de seguridad para salidas a comision. Inspeccion y verificacion de la condiciones del entorno. Verificacion a distancia de los procesos"/>
    <s v="Botas de se guridad, casco, gafas de seguridad"/>
    <m/>
    <s v="Bajo"/>
    <n v="3"/>
    <s v="Frecuente"/>
    <n v="0"/>
    <s v="Bajo"/>
    <n v="25"/>
    <s v="Grave"/>
    <n v="0"/>
    <s v="IV"/>
    <x v="0"/>
    <n v="6"/>
    <s v="Quemaduras"/>
    <s v="SI "/>
    <m/>
    <s v="x"/>
    <m/>
    <s v="x"/>
    <m/>
    <m/>
    <m/>
    <m/>
    <m/>
    <s v="capacitacion y conocimineto del area de trabajo"/>
    <s v="Uso de guantes. uso de camisas mangas largas"/>
    <m/>
    <m/>
    <m/>
    <m/>
    <m/>
    <m/>
    <m/>
    <m/>
    <m/>
    <m/>
    <m/>
    <m/>
  </r>
  <r>
    <m/>
    <x v="1"/>
    <x v="15"/>
    <x v="3"/>
    <s v="Grupo Industria"/>
    <s v="Labores de vigilancia y control. Decomiso de fauna y posterior liberación de especies.  Actividades en terrenos, areas abiertas, fincas, granjas etc"/>
    <s v="Verificacion de quejas reclamos o expedicion de permisos, controles de las instalaciones y procesos industriales que puedan generar contaminacion, ruido, emisiones, vertimientos, manejo de residuos"/>
    <s v="x"/>
    <m/>
    <s v="`Profesionales Administrativo (1), tenicos operativos (2)"/>
    <x v="1"/>
    <x v="6"/>
    <s v="Contacto con superficies, equipos, instalaciones, golpes. Proyeccion de particulas de los procesos   inspecciones en areas de fabricacion y calderas, generacion de vapor y areas de produccion"/>
    <s v="laceraciones en piel ojos, cara, cortes, contusiones."/>
    <m/>
    <m/>
    <m/>
    <s v="Normas de seguridad para salidas a comision. Inspeccion y verificacion de la condiciones del entorno. Verificacion a distancia de los procesos"/>
    <s v="Botas de se guridad, casco, gafas de seguridad"/>
    <m/>
    <s v="Bajo"/>
    <n v="3"/>
    <s v="Frecuente"/>
    <n v="0"/>
    <s v="Bajo"/>
    <n v="25"/>
    <s v="Grave"/>
    <n v="0"/>
    <s v="IV"/>
    <x v="0"/>
    <n v="6"/>
    <s v="Quemaduras"/>
    <s v="SI "/>
    <m/>
    <s v="x"/>
    <m/>
    <s v="x"/>
    <m/>
    <m/>
    <m/>
    <m/>
    <m/>
    <s v="capacitacion y conocimineto del area de trabajo"/>
    <s v="Uso de guantes. uso de camisas mangas largas"/>
    <m/>
    <m/>
    <m/>
    <m/>
    <m/>
    <m/>
    <m/>
    <m/>
    <m/>
    <m/>
    <m/>
    <m/>
  </r>
  <r>
    <m/>
    <x v="1"/>
    <x v="15"/>
    <x v="3"/>
    <s v="Grupo Industria"/>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r>
  <r>
    <m/>
    <x v="1"/>
    <x v="15"/>
    <x v="3"/>
    <s v="Grupo Industria"/>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r>
  <r>
    <m/>
    <x v="1"/>
    <x v="15"/>
    <x v="3"/>
    <s v="Grupo Industria"/>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7"/>
    <x v="47"/>
    <s v="contacto con liquidos salpicaduras, presencia de gases, vapores, material particulado en los ambientes de trabajo."/>
    <s v="enfermedades respiratorias, alergias, dermatitis"/>
    <m/>
    <m/>
    <m/>
    <s v="Normas de seguridad para salidas a campo. Lavado de manos y desinfeccion posterior a visitas. Areas externas, no existe acumilacion de productos"/>
    <s v="botas de seguridad, gafas de seguridad, respirador con filtro para geses organicos e inorganicos con prefiltro N95"/>
    <m/>
    <s v="Bajo"/>
    <n v="3"/>
    <s v="Frecuente"/>
    <n v="0"/>
    <s v="Bajo"/>
    <n v="10"/>
    <s v="Leve"/>
    <n v="0"/>
    <s v="IV"/>
    <x v="0"/>
    <m/>
    <s v="Irritacion en la piel, Resequedad en la piel, picazon, dermatitis de contacto."/>
    <s v="SI "/>
    <m/>
    <s v="x"/>
    <m/>
    <m/>
    <m/>
    <m/>
    <m/>
    <m/>
    <m/>
    <m/>
    <m/>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38"/>
    <s v="Proyeccion de particulas producto presentes en el ambiente, arena caliza en movimiento._x000a_Contacto con materiales y estructuras del ambiente de trabajo."/>
    <s v="laceraciones en ojos y piel. Golpes y coartadas en diferentes partes del cuerpo. "/>
    <m/>
    <m/>
    <m/>
    <s v="Normas de seguridad para salidas a campo (Comison). "/>
    <s v="Guantes tipo ing, casco, gafas de seguridad, botas de seguridad, pantalon jean, camisa mangas largas"/>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48"/>
    <s v="Sismo, terremotos._x000a_ Deslizamiento de tierras, areas de extraccion, derioro de la estabilidad del terreno por metodos de excavacion, erosion de las area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m/>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2"/>
    <s v="Ocasional"/>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7"/>
    <x v="40"/>
    <s v="Particulas de polvo del proceso de extraccion de minerales. Arena Volatil presente en el ambiente de trabajo"/>
    <s v="afectaciones respiratorias"/>
    <m/>
    <m/>
    <m/>
    <s v="Programa de manejo de quimicos Capacitación de Brigadas de emergencias. Programa de manejo seguro de productos químicos. Programa para el  manejo seguro de productos químicos"/>
    <s v="Respirador N 95"/>
    <m/>
    <s v="Bajo"/>
    <n v="1"/>
    <s v="Esporadica"/>
    <n v="0"/>
    <s v="Bajo"/>
    <n v="10"/>
    <s v="Leve"/>
    <n v="0"/>
    <s v="IV"/>
    <x v="0"/>
    <n v="6"/>
    <s v="afectaciones respiratori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2"/>
    <x v="3"/>
    <s v="Grupo Mineria"/>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22"/>
    <s v="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38"/>
    <s v="Proyeccion de particulas producto presentes en el ambiente, arena caliza en movimiento._x000a_Contacto con materiales y estructuras del ambiente de trabajo."/>
    <s v="laceraciones en ojos y piel. Golpes y coartadas en diferentes partes del cuerpo. "/>
    <m/>
    <m/>
    <m/>
    <s v="Normas de seguridad para salidas a campo (Comison). "/>
    <s v="Guantes tipo ing, casco, gafas de seguridad, botas de seguridad, pantalon jean, camisa mangas largas"/>
    <n v="0"/>
    <s v="Bajo"/>
    <n v="1"/>
    <s v="Esporadica"/>
    <n v="0"/>
    <s v="Bajo"/>
    <n v="60"/>
    <s v="Muy Grave"/>
    <n v="0"/>
    <s v="IV"/>
    <x v="0"/>
    <m/>
    <s v="Golpes, traumas, heridas, infecciones, intoxicación, Mordeduras, picaduras, punciones, reacciones alérgicas, muerte"/>
    <s v="SI "/>
    <m/>
    <s v="x"/>
    <s v="x"/>
    <m/>
    <m/>
    <m/>
    <m/>
    <m/>
    <m/>
    <m/>
    <m/>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48"/>
    <s v="Sismo, terremotos._x000a_ Deslizamiento de tierras, areas de extraccion, derioro de la estabilidad del terreno por metodos de excavacion, erosion de las area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de nitrilo, delantal o bata tivek, gafas de seguridad, mascarilla, botas"/>
    <m/>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2"/>
    <s v="Ocasional"/>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7"/>
    <x v="40"/>
    <s v="Particulas de polvo del proceso de extraccion de minerales. Arena Volatil presente en el ambiente de trabajo"/>
    <s v="afectaciones respiratorias"/>
    <m/>
    <m/>
    <m/>
    <s v="Programa de manejo de quimicos Capacitación de Brigadas de emergencias. Programa de manejo seguro de productos químicos. Programa para el  manejo seguro de productos químicos"/>
    <s v="Respirador N 95"/>
    <m/>
    <s v="Bajo"/>
    <n v="1"/>
    <s v="Esporadica"/>
    <n v="0"/>
    <s v="Bajo"/>
    <n v="10"/>
    <s v="Leve"/>
    <n v="0"/>
    <s v="IV"/>
    <x v="0"/>
    <n v="6"/>
    <s v="afectaciones respiratori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6"/>
    <x v="3"/>
    <s v="Grupo Hospitale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s v="Técnicos operativos _x000a_profesional Especializado_x000a_Ingeniero Ambiental"/>
    <x v="0"/>
    <x v="44"/>
    <s v=" residios Hospitalarios, olores ofensivos"/>
    <s v="Enfermedades infecto-contagiosas"/>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de nitrilo, delantal o bata tivek, gafas de seguridad, mascarilla, botas"/>
    <m/>
    <s v="Bajo"/>
    <n v="2"/>
    <s v="Ocasional"/>
    <n v="0"/>
    <s v="Bajo"/>
    <n v="60"/>
    <s v="Muy Grave"/>
    <n v="0"/>
    <s v="IV"/>
    <x v="0"/>
    <n v="6"/>
    <s v="Enfermedades infecto-contagiosas"/>
    <s v="SI "/>
    <m/>
    <s v="x"/>
    <m/>
    <s v="x"/>
    <m/>
    <m/>
    <m/>
    <m/>
    <m/>
    <m/>
    <s v="Entrega de kit equipos de seguridad para captura de animales y transporte de los mismos. Adquision de ganchos herpetogologicos de diferentes tamaños _x000a_Entrega de EPP dotacion para cada miembro del Grupo._x000a_"/>
    <m/>
    <m/>
    <m/>
    <m/>
    <m/>
    <m/>
    <m/>
    <m/>
    <m/>
    <m/>
    <m/>
    <m/>
  </r>
  <r>
    <m/>
    <x v="1"/>
    <x v="12"/>
    <x v="3"/>
    <s v="Grupo Forestal"/>
    <s v="Visitas de Evaluacion, control  y seguimiento tecnico de areas de extraccion de minerales y materiales.Ordenacion del recurso flora, para  orientar y formular planes y proyectos para la repoblacion y restauracion forestal . Manejo sostenible del bosque. Visitas de Evaluacion, control  y seguimiento tecnico de permisos."/>
    <s v="Inspeccion de  zonas de posible explotacion forestal y  Evaluacion de permisos forestales, talas de arboles"/>
    <s v="x"/>
    <m/>
    <s v="`Profesionales Administrativo (3), tenicos operativos (2)"/>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Uso de Guantes, Mascarilas N95 "/>
    <m/>
    <s v="Bajo"/>
    <n v="2"/>
    <s v="Ocasional"/>
    <n v="0"/>
    <s v="Bajo"/>
    <n v="25"/>
    <s v="Grave"/>
    <n v="0"/>
    <s v="IV"/>
    <x v="0"/>
    <n v="6"/>
    <s v="Enfermedades gastrointestinales, Intoxicaciones, reacciones alérgicas"/>
    <s v="SI "/>
    <m/>
    <s v="x"/>
    <m/>
    <s v="x"/>
    <m/>
    <m/>
    <m/>
    <m/>
    <m/>
    <m/>
    <m/>
    <m/>
    <m/>
    <m/>
    <m/>
    <m/>
    <m/>
    <m/>
    <m/>
    <m/>
    <m/>
    <m/>
    <m/>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38"/>
    <s v="Proyeccion de particulas producto presentes en el ambiente en movimiento._x000a_Contacto con materiales y partes de arboles, arbusto o vejetacion"/>
    <s v="laceraciones en ojos y piel. Golpes y coartadas en diferentes partes del cuerpo. "/>
    <m/>
    <m/>
    <m/>
    <s v="Normas de seguridad para salidas a campo (Comison). "/>
    <s v="Guantes tipo ing, casco, gafas de seguridad, botas de seguridad, pantalon jean, camisa mangas largas"/>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m/>
    <m/>
    <m/>
    <m/>
    <m/>
    <m/>
    <m/>
    <m/>
    <m/>
    <m/>
    <m/>
    <m/>
    <m/>
    <m/>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49"/>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2"/>
    <x v="3"/>
    <s v="Grupo Forestal"/>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26"/>
    <s v="Sismo, terremotos._x000a_ Deslizamiento de tierras, derioro de la estabilidad del terreno , erosion de las areas"/>
    <s v="Golpes, trapamientos, aplastamiento, muerte"/>
    <m/>
    <m/>
    <m/>
    <s v="Plan de emergencia. Suspensión de las actividades en el area durante lluvias y posteriormente.Restriccion de acceso a areas con alerta de derrumbes o inestabilidad del terreno"/>
    <s v="Bota de seguridad, casco"/>
    <n v="0"/>
    <s v="Bajo"/>
    <n v="1"/>
    <s v="Esporadica"/>
    <n v="0"/>
    <s v="Bajo"/>
    <n v="25"/>
    <s v="Grave"/>
    <n v="0"/>
    <s v="IV"/>
    <x v="0"/>
    <s v="Todos los trabajadores"/>
    <s v="Golpes, trapamientos, aplastamiento, muerte"/>
    <s v="SI "/>
    <m/>
    <s v="x"/>
    <s v="x"/>
    <m/>
    <s v="x"/>
    <m/>
    <m/>
    <m/>
    <m/>
    <m/>
    <m/>
    <m/>
    <m/>
    <s v="Bajo"/>
    <m/>
    <b v="0"/>
    <n v="0"/>
    <s v="Bajo"/>
    <m/>
    <b v="0"/>
    <n v="0"/>
    <s v="IV"/>
    <s v="ACEPTABLE"/>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de nitrilo, delantal o bata tivek, gafas de seguridad, mascarilla, botas"/>
    <m/>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2"/>
    <s v="Ocasional"/>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r>
  <r>
    <m/>
    <x v="1"/>
    <x v="17"/>
    <x v="3"/>
    <s v="Grupo Cementerios"/>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s v="Técnicos operativos _x000a_profesional Especializado_x000a_Ingeniero Ambiental"/>
    <x v="0"/>
    <x v="44"/>
    <s v=" residios organicos, olores ofensivos"/>
    <s v="Enfermedades infecto-contagiosas"/>
    <m/>
    <m/>
    <m/>
    <s v="Efectuar las isnpecciones a distancia, por obeeravacion. Ingresar y ubicarse en el area en direccion del viento. 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Tipo Ing, mascarilla, gafas de seguridad, botas pantaneras, bata/traje  antifluidos"/>
    <m/>
    <s v="Bajo"/>
    <n v="2"/>
    <s v="Ocasional"/>
    <n v="0"/>
    <s v="Bajo"/>
    <n v="60"/>
    <s v="Muy Grave"/>
    <n v="0"/>
    <s v="IV"/>
    <x v="0"/>
    <n v="6"/>
    <s v="Enfermedades infecto-contagiosas"/>
    <s v="SI "/>
    <m/>
    <s v="x"/>
    <m/>
    <s v="x"/>
    <m/>
    <m/>
    <m/>
    <m/>
    <m/>
    <m/>
    <s v="Entrega de kit equipos de seguridad para captura de animales y transporte de los mismos. Adquision de ganchos herpetogologicos de diferentes tamaños _x000a_Entrega de EPP dotacion para cada miembro del Grupo._x000a_"/>
    <m/>
    <m/>
    <m/>
    <m/>
    <m/>
    <m/>
    <m/>
    <m/>
    <m/>
    <m/>
    <m/>
    <m/>
  </r>
  <r>
    <m/>
    <x v="1"/>
    <x v="12"/>
    <x v="3"/>
    <s v="Grupo Industria"/>
    <s v="Monitoreo de variables ambientales"/>
    <s v="Mnitoreo de calidad del aire. Verificacion del estado de los equipos y toma de datos"/>
    <s v="x"/>
    <m/>
    <s v="Contratista  de monitoreo"/>
    <x v="1"/>
    <x v="6"/>
    <s v="uso de herramientas de manuales mecanicas  y eléctricas de  ajuste,  Proyecciones de particulas, y fluidos. "/>
    <s v="Golpes, traumas, laceraciones, heridas"/>
    <m/>
    <m/>
    <m/>
    <s v="Manejo de contratistas. ATS Programa para el manejo del riesgo mecánico. Inspeccion preoperacional de la herramienta o equipo_x000a_"/>
    <s v=" botas de seguridad, gafas de seguridad y guantes tipo ingeniero, casco"/>
    <n v="0"/>
    <s v="Bajo"/>
    <n v="2"/>
    <s v="Ocasional"/>
    <n v="0"/>
    <s v="Bajo"/>
    <n v="60"/>
    <s v="Muy Grave"/>
    <n v="0"/>
    <s v="IV"/>
    <x v="0"/>
    <n v="6"/>
    <s v="Golpes, traumas, laceraciones, heridas"/>
    <s v="SI "/>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5"/>
    <x v="15"/>
    <s v="Manipulación de cargas, traslado de equipos, materiales de trabajo"/>
    <s v="Desordenes de trauma acumulativo, lesiones del sistema músculo esquelético."/>
    <m/>
    <m/>
    <m/>
    <s v="Manejo de contratistas.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1"/>
    <x v="1"/>
    <s v="Traslado por las direfentes areas  pasilllos escaleras, etc Superficies irregulates, resbalosas, mojados, sucios limpieza de písos, techos  caidas a  mismo nivel."/>
    <s v="gikpes, traumas, fracturas"/>
    <m/>
    <m/>
    <m/>
    <s v="Manejo de contratistas. ATS de la actividad. "/>
    <s v="Zapatos antideslizantes, casco"/>
    <n v="0"/>
    <s v="Bajo"/>
    <n v="2"/>
    <s v="Ocasional"/>
    <n v="0"/>
    <s v="Bajo"/>
    <n v="25"/>
    <s v="Grave"/>
    <n v="0"/>
    <s v="IV"/>
    <x v="0"/>
    <n v="6"/>
    <s v="Incendios, quemaduras, intoxicación, afectaciones respiratorias, dermatitis, alergias."/>
    <s v="SI "/>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7"/>
    <x v="23"/>
    <s v="Exposición o manipulación de productos químicos limpieza de areas, equipos, instalaciones, contactos electricos para limpieza de equipos"/>
    <s v="quemaduras, intoxicación, afectaciones respiratorias, dermatitis, alergias."/>
    <m/>
    <m/>
    <m/>
    <s v="Manejo de contratistas. Capacitación de Brigadas de emergencias. Programa de manejo seguro de productos químicos. Programa para el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n v="0"/>
    <s v="Bajo"/>
    <n v="2"/>
    <s v="Ocasional"/>
    <n v="0"/>
    <s v="Bajo"/>
    <n v="25"/>
    <s v="Grave"/>
    <n v="0"/>
    <s v="IV"/>
    <x v="0"/>
    <n v="6"/>
    <s v="Incendios, quemaduras, intoxicación, afectaciones respiratorias, dermatitis, alergias."/>
    <s v="SI "/>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0"/>
    <x v="21"/>
    <s v="Inhalación, contacto y consumo de pelos, plumas, excrementos. Palomas"/>
    <s v="Zoonosis, Enfermedades infecciosas, gastrointestinales, tóxicas y reacciones alérgicas. "/>
    <m/>
    <m/>
    <m/>
    <s v=" poda de maleza, verificacion del entorno y area de trabajo. Limpieza t aseo de las areas. Fumigacion"/>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1"/>
    <x v="24"/>
    <s v="Acceso al area de trabajo.  Para toma de datos"/>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m/>
    <m/>
    <m/>
    <m/>
    <m/>
    <m/>
    <m/>
    <m/>
    <s v="Bajo"/>
    <m/>
    <b v="0"/>
    <n v="0"/>
    <s v="Bajo"/>
    <m/>
    <b v="0"/>
    <n v="0"/>
    <m/>
    <b v="0"/>
  </r>
  <r>
    <m/>
    <x v="1"/>
    <x v="12"/>
    <x v="3"/>
    <s v="Grupo Industria"/>
    <s v="Monitoreo de variables ambientales"/>
    <s v="Mnitoreo de calidad del aire. Verificacion del estado de los equipos y toma de datos"/>
    <s v="x"/>
    <m/>
    <s v="Contratista  de monitoreo"/>
    <x v="2"/>
    <x v="20"/>
    <s v="Exposición a condiciones termohigrométricas (Temperatura ambiental, Humedad relativa y Velocidad del aire). Generado por situaciones naturales  del ambiente de trabajo externo"/>
    <s v="Fatiga, estré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Fatiga, estrés"/>
    <m/>
    <m/>
    <m/>
    <s v="x"/>
    <m/>
    <m/>
    <m/>
    <m/>
    <m/>
    <m/>
    <m/>
    <m/>
    <m/>
    <m/>
    <s v="Bajo"/>
    <m/>
    <b v="0"/>
    <n v="0"/>
    <s v="Bajo"/>
    <m/>
    <b v="0"/>
    <n v="0"/>
    <s v="IV"/>
    <s v="ACEPTABLE"/>
  </r>
  <r>
    <m/>
    <x v="1"/>
    <x v="12"/>
    <x v="3"/>
    <s v="Grupo Industria"/>
    <s v="Monitoreo de variables ambientales"/>
    <s v="Mnitoreo de calidad del aire. Verificacion del estado de los equipos y toma de datos"/>
    <s v="x"/>
    <m/>
    <s v="Contratista  de monitoreo"/>
    <x v="1"/>
    <x v="8"/>
    <s v="Operación y mantenimiento de equipos o redes eléctricas, y redes de telecomunicaciones."/>
    <s v="Electrocución, afectación de órganos vitales, quemaduras incendio y muerte"/>
    <m/>
    <m/>
    <m/>
    <s v="Manejo de contratistas.  Permiso de trabajo. capacitacion riesgo lelectrico_x000a_Señalización de zonas de riesgo eléctrico_x000a_Desarrollo de programa de formación en Brigadas: Capacitación en uso de extintores. _x000a_Brigadas de emergenciasCronograma de Mantenimiento de Equipos gestionado por Gestión de sistemas_x000a_ATS. _x000a_Administracion de contratistas. Requistos en SST para el desarrollo de la tarea. Comperencis del personal que efectua mantenimiento electrico (CONTE), de acuerdo a la actividad a realizar"/>
    <s v=" guantes, gafas de seguridad._x000a_calzado de seguridad "/>
    <m/>
    <s v="Bajo"/>
    <n v="2"/>
    <s v="Ocasional"/>
    <n v="0"/>
    <s v="Bajo"/>
    <n v="100"/>
    <s v="Mortal o Catrastrofico"/>
    <n v="0"/>
    <s v="IV"/>
    <x v="0"/>
    <m/>
    <s v="Electrocución, afectación de órganos vitales, quemaduras incendio y muerte"/>
    <s v="SI "/>
    <m/>
    <m/>
    <s v="x"/>
    <m/>
    <m/>
    <m/>
    <m/>
    <m/>
    <s v="x"/>
    <m/>
    <m/>
    <m/>
    <m/>
    <s v="Bajo"/>
    <m/>
    <b v="0"/>
    <n v="0"/>
    <s v="Bajo"/>
    <m/>
    <b v="0"/>
    <n v="0"/>
    <m/>
    <b v="0"/>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0"/>
    <x v="7"/>
    <s v="Presencia de animales en los alrededores de las instalaciones de la Corporación.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1"/>
    <x v="6"/>
    <s v="Equipos, mauinarias y estructura del entorno de trabajo. Proyeccion de particulas y golpes copn objetos que caen o ruedan"/>
    <s v="Golpes, traumas, laceraciones, punciones"/>
    <s v="N/A"/>
    <m/>
    <m/>
    <s v="Verificacion denetorno de trabajo. Conocimineto del riesgo capacitacion"/>
    <s v="Botas de seguridad casco, gafas de seguridad"/>
    <n v="0"/>
    <s v="Bajo"/>
    <n v="2"/>
    <s v="Ocasional"/>
    <n v="0"/>
    <s v="Bajo"/>
    <n v="60"/>
    <s v="Muy Grave"/>
    <n v="0"/>
    <s v="IV"/>
    <x v="0"/>
    <s v="Todos los trabajadores"/>
    <s v="Golpes, traumas, laceraciones, punciones"/>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Personal que visita instalaciones de la corporacion"/>
    <x v="1"/>
    <x v="28"/>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 Procedimiento efectuado con el acompañamiento de organismos de apoyo externo cuando sea necesario (Policía, defensa civil, entre otros)"/>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r>
  <r>
    <m/>
    <x v="1"/>
    <x v="18"/>
    <x v="4"/>
    <s v="Banco de Proyectos, cambio climático. (Forestal. Siembra de arboles), Forestal. (Determinantes ambientales, Siembra de árboles),  planificación y ordenamiento territorial, (Supervisión de Obras Cuencas Hidrográficas), planificación y ordenamiento territorial. (Supervisión de Obras POT / POMCAS), planificación y ordenamiento territorial. (supervisor de obra. Plantas de plantas residuales), planificación y ordenamiento territorial. (Supervisor de Proyectos de gestión ambiental), Jefatura"/>
    <s v="Seguimiento del estado de los proyectos"/>
    <s v="Supervicion y vigilancia de la ejecucion de  proyectos medioambientales en el departamento"/>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0"/>
    <x v="14"/>
    <s v="Manipulación o exposición a residuos sólidos, recoleccion de basuras baños, vertimientos, aguas estancadas, fangos, fluidos, secreciones, partes en descomposición."/>
    <s v="infección,  mordeduras, picaduras"/>
    <m/>
    <m/>
    <m/>
    <s v="uso de detergentes y limpiradores desinfectantes."/>
    <s v="Suministro de gafas de seguridad, mascarilla, guantes, calzado de seguridad. "/>
    <n v="0"/>
    <s v="Bajo"/>
    <n v="2"/>
    <s v="Ocasional"/>
    <n v="0"/>
    <s v="Bajo"/>
    <n v="60"/>
    <s v="Muy Grave"/>
    <n v="0"/>
    <s v="IV"/>
    <x v="0"/>
    <n v="6"/>
    <s v="infección,  mordeduras, picaduras"/>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5"/>
    <x v="9"/>
    <s v="Movimientos repetitivos barrer, trapear"/>
    <s v="Desordenes de trauma acumulativo, lesiones del sistema músculo esquelético, Tendinitis, síndrome del túnel carpiano (STC)"/>
    <m/>
    <m/>
    <s v="Uso de traperos livianos, carro con ruedas para transportar elementos de limpieza, y escurrir trapero."/>
    <s v="SVE musco esquelético, Examenes medicos de ingreso.Pausas de trabajo."/>
    <m/>
    <n v="0"/>
    <s v="Bajo"/>
    <n v="3"/>
    <s v="Frecuente"/>
    <n v="0"/>
    <s v="Bajo"/>
    <n v="10"/>
    <s v="Leve"/>
    <n v="0"/>
    <s v="IV"/>
    <x v="0"/>
    <n v="6"/>
    <s v="Desordenes de trauma acumulativo, lesiones del sistema músculo esquelético, Tendinitis, síndrome del túnel carpiano (STC)"/>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1"/>
    <x v="6"/>
    <s v="Manipulación de materiales filosos. Caída de objetos, objetos que se deslizan o ruedan."/>
    <s v="Golpes, traumas, laceraciones, punciones"/>
    <m/>
    <m/>
    <m/>
    <s v="Actividades de transporte de carga efectuado por personal masculino. Verificación del entorno. Aseo en el área del patio y punto de acopio de materiales."/>
    <m/>
    <n v="0"/>
    <s v="Bajo"/>
    <n v="1"/>
    <s v="Esporadica"/>
    <n v="0"/>
    <s v="Bajo"/>
    <n v="10"/>
    <s v="Leve"/>
    <n v="0"/>
    <s v="IV"/>
    <x v="0"/>
    <s v="Todos los trabajadores"/>
    <s v="Golpes, traumas, laceraciones, punciones"/>
    <s v="SI "/>
    <m/>
    <s v="x"/>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1"/>
    <x v="8"/>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m/>
    <m/>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n v="0"/>
    <s v="Bajo"/>
    <n v="2"/>
    <s v="Ocasional"/>
    <n v="0"/>
    <s v="Bajo"/>
    <n v="60"/>
    <s v="Muy Grave"/>
    <n v="0"/>
    <s v="IV"/>
    <x v="0"/>
    <n v="6"/>
    <s v="Electrocución, afectación de órganos vitales, quemaduras, incendio y muerte"/>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2"/>
    <s v="Ocasional"/>
    <n v="0"/>
    <s v="Bajo"/>
    <n v="60"/>
    <s v="Muy Grave"/>
    <n v="0"/>
    <s v="IV"/>
    <x v="0"/>
    <s v="Todos los trabajadores"/>
    <s v="Golpes, heridas, atrapamiento muerte"/>
    <s v="SI "/>
    <s v="x"/>
    <s v="x"/>
    <s v="x"/>
    <m/>
    <m/>
    <s v="Se efectua analisis de la situacion del terreno liderado por la Gobernacion, Distrito de Riesgo y la CRA. Se detecta que derrube del terreno se genero por la presencia de fugas de agua en las tuberias que transportan el agua del caño para riesgo. La tuberia se encuentra detriorada debido a su antiguedad y se efectua remosion dey reposicion por nuevos tramos de tuberia. DE esta manera se corrije la fuga causante del deterrioro del terrero y se adecua via paralela y acceso al caño"/>
    <m/>
    <m/>
    <s v="x"/>
    <m/>
    <m/>
    <s v="x"/>
    <m/>
    <s v="Bajo"/>
    <n v="2"/>
    <s v="Ocasional"/>
    <n v="0"/>
    <s v="Bajo"/>
    <n v="25"/>
    <s v="Grave"/>
    <n v="0"/>
    <s v="IV"/>
    <s v="ACEPTABLE"/>
  </r>
  <r>
    <m/>
    <x v="1"/>
    <x v="9"/>
    <x v="2"/>
    <s v="Recursos Fisicos, Servicios Generales"/>
    <s v="Actividades de aseo, servicios generales y cafeteria"/>
    <s v="Limpieza y aseo de las instaciones, viveros"/>
    <s v="x"/>
    <m/>
    <s v="Contratista de servicios generale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1"/>
    <x v="6"/>
    <s v="Contacto con superficies, salpicaduras de liquidos calientes. Manipulacion de greca, preparacion de café y bebidas caliente, uso de elementos de corte en cafetteria (cuchillo, tenedores)"/>
    <s v="Quemaduras"/>
    <m/>
    <m/>
    <s v="Cronograma de mantenimiento de recursos físicos. Instalaciones_x000a_Cronograma de mantenimiento de equipos gestionado por el proceso Gestión de sistemas."/>
    <s v="Programa para el manejo del riesgo mecanico. Norma de seguridad no rebosar o sobrellenar tasas o recipientes de liquidos o bebidas calientes. Transportar las bandejas con bebidas, con las dos manos, caminar con atencion al transito de otras personas"/>
    <m/>
    <n v="0"/>
    <s v="Bajo"/>
    <n v="2"/>
    <s v="Ocasional"/>
    <n v="0"/>
    <s v="Bajo"/>
    <n v="60"/>
    <s v="Muy Grave"/>
    <n v="0"/>
    <s v="IV"/>
    <x v="0"/>
    <n v="6"/>
    <s v="Electrocución, afectación de órganos vitales, quemaduras, incendio y muerte"/>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1"/>
    <x v="6"/>
    <s v="Uso de artículos artículos de cocina y cafetería, elementos de corte en cafeteria (cuchillo, tenedores etc)"/>
    <s v="Cortes, laceraciones."/>
    <m/>
    <m/>
    <m/>
    <s v="Mantenimiento de equipos de equipos de corte, capacitacion en uso de adecuado de elementos. Aplicación de tecnicas de corte con cuchillos, uso de superfucies de corte estables y antidezlizantes, cuchillos con mangos ergonomicos"/>
    <m/>
    <n v="0"/>
    <s v="Bajo"/>
    <n v="3"/>
    <s v="Frecuente"/>
    <n v="0"/>
    <s v="Bajo"/>
    <n v="25"/>
    <s v="Grave"/>
    <n v="0"/>
    <s v="IV"/>
    <x v="0"/>
    <n v="6"/>
    <s v="Fatiga, estrés"/>
    <m/>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7"/>
    <x v="18"/>
    <s v="Exposición o manipulación de productos químicos de limpieza de areas. Detergentes de pisos, hipoclorito, limpia vidrios, jabon en polvo, desodorizadores, ambientadores."/>
    <s v="quemaduras, intoxicación, afectaciones respiratorias, dermatitis, alergias."/>
    <m/>
    <m/>
    <m/>
    <s v="Capacitación de Brigadas de emergencias. Programa de manejo seguro de productos químicos. Programa para el  manejo seguro de productos químicos. Rotuñacion de quimicos, uso de FDS, Almacenamiento según criterios de compatibilidad"/>
    <s v="Suministro de mascarilla, guantes, gafas de seguridad."/>
    <n v="0"/>
    <s v="Bajo"/>
    <n v="2"/>
    <s v="Ocasional"/>
    <n v="0"/>
    <s v="Bajo"/>
    <n v="25"/>
    <s v="Grave"/>
    <n v="0"/>
    <s v="IV"/>
    <x v="0"/>
    <n v="6"/>
    <s v="Incendios, quemaduras, intoxicación, afectaciones respiratorias, dermatitis, alergias."/>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5"/>
    <x v="15"/>
    <s v="Manipulación de cargas, traslado de equipos, muebles enceres, materiales de trabajo"/>
    <s v="Desordenes de trauma acumulativo, lesiones del sistema músculo esquelético."/>
    <m/>
    <m/>
    <s v="Cronograma de mantenimiento de recursos físicos. Instalaciones electricas_x000a_Cronograma de mantenimiento de equipos gestionado por el proceso Gestión de sistemas."/>
    <s v="Programa para el manejo del riesgo musco esquelético.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2"/>
    <x v="19"/>
    <s v="Exposición a luz solar"/>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0"/>
    <x v="7"/>
    <s v="Presencia de animales en  las instalaciones. Presencia de fauna durante las labores de jardineria. Contacto con seres vivos (roedores, serpientes, reptiles, mosquitos, arañas, animales ponzoñosos etc.)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Fumigacion, Obesrvacion del entorno."/>
    <s v=" guantes, calzado de seguridad, gafas de seguridad al personal masculino de servicios generales"/>
    <n v="0"/>
    <s v="Bajo"/>
    <n v="2"/>
    <s v="Ocasional"/>
    <n v="0"/>
    <s v="Bajo"/>
    <n v="60"/>
    <s v="Muy Grave"/>
    <n v="0"/>
    <s v="IV"/>
    <x v="0"/>
    <n v="6"/>
    <s v="Desordenes de trauma acumulativo, lesiones del sistema músculo esquelético."/>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1"/>
    <x v="1"/>
    <s v="Traslado por las direfentes areas, pasilllos escaleras, etc Superficies irregulates, resbalosas, mojados, sucios limpieza de písos de todas las areas incluye baños y patios. caidas a  mismo nivel. caidas a distinto nivel, uso de escaleras de dos o tres peldaños, para limpieza de paredes, techos, ventanas, vidrios, actividades por debajo de 2 mts"/>
    <s v="gikpes, traumas, fracturas"/>
    <m/>
    <m/>
    <s v="Cronograma de mantenimiento de recursos físicos. Instalaciones_x000a_Cronograma de mantenimiento de equipos gestionado por el proceso Gestión de sistemas."/>
    <s v="Cronograma de mantenimiento de recursos físicos. Instalaciones_x000a_Cronograma de mantenimiento de equipos gestionado por el proceso Gestión de sistemas."/>
    <s v="Zapatos antideslizantes"/>
    <n v="0"/>
    <s v="Bajo"/>
    <n v="2"/>
    <s v="Ocasional"/>
    <n v="0"/>
    <s v="Bajo"/>
    <n v="25"/>
    <s v="Grave"/>
    <n v="0"/>
    <s v="IV"/>
    <x v="0"/>
    <n v="6"/>
    <s v="Incendios, quemaduras, intoxicación, afectaciones respiratorias, dermatitis, alergias."/>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r>
  <r>
    <m/>
    <x v="1"/>
    <x v="9"/>
    <x v="2"/>
    <s v="Recursos Fisicos, Servicios Generales"/>
    <s v="Actividades de aseo, servicios generales y cafeteria"/>
    <s v="Limpieza y aseo de las instaciones, viveros"/>
    <s v="x"/>
    <m/>
    <s v="Contratista de servicios generales"/>
    <x v="1"/>
    <x v="6"/>
    <s v="Manejo de herramientas manuales. uso de herramientas de manuales mecanicas y eléctricas."/>
    <s v="Golpes, traumas, laceraciones, punciones"/>
    <m/>
    <m/>
    <m/>
    <s v="Programa de riesgo mecánico_x000a_Actividades de mantenimiento a las herramientas rotativas y manuales."/>
    <s v="Suministro de botas de seguridad, gafas de seguridad y guantes tipo ingeniero"/>
    <n v="0"/>
    <s v="Bajo"/>
    <n v="2"/>
    <s v="Ocasional"/>
    <n v="0"/>
    <s v="Bajo"/>
    <n v="60"/>
    <s v="Muy Grave"/>
    <n v="0"/>
    <s v="IV"/>
    <x v="0"/>
    <n v="6"/>
    <s v="Golpes, traumas, laceraciones, punciones"/>
    <s v="SI "/>
    <m/>
    <m/>
    <s v="x"/>
    <m/>
    <m/>
    <m/>
    <m/>
    <m/>
    <m/>
    <m/>
    <m/>
    <m/>
    <m/>
    <s v="Bajo"/>
    <m/>
    <b v="0"/>
    <n v="0"/>
    <s v="Bajo"/>
    <m/>
    <b v="0"/>
    <n v="0"/>
    <s v="IV"/>
    <s v="ACEPTABLE"/>
  </r>
  <r>
    <m/>
    <x v="2"/>
    <x v="19"/>
    <x v="12"/>
    <m/>
    <m/>
    <m/>
    <m/>
    <m/>
    <m/>
    <x v="8"/>
    <x v="50"/>
    <m/>
    <m/>
    <m/>
    <m/>
    <m/>
    <m/>
    <m/>
    <m/>
    <m/>
    <m/>
    <m/>
    <m/>
    <m/>
    <m/>
    <m/>
    <m/>
    <m/>
    <x v="3"/>
    <m/>
    <m/>
    <m/>
    <m/>
    <m/>
    <m/>
    <m/>
    <m/>
    <m/>
    <m/>
    <m/>
    <m/>
    <m/>
    <m/>
    <m/>
    <m/>
    <m/>
    <m/>
    <m/>
    <m/>
    <m/>
    <m/>
    <m/>
    <m/>
    <m/>
    <m/>
  </r>
  <r>
    <m/>
    <x v="2"/>
    <x v="19"/>
    <x v="12"/>
    <m/>
    <m/>
    <m/>
    <m/>
    <m/>
    <m/>
    <x v="8"/>
    <x v="50"/>
    <m/>
    <m/>
    <m/>
    <m/>
    <m/>
    <m/>
    <m/>
    <m/>
    <m/>
    <m/>
    <m/>
    <m/>
    <m/>
    <m/>
    <m/>
    <m/>
    <m/>
    <x v="3"/>
    <m/>
    <m/>
    <m/>
    <m/>
    <m/>
    <m/>
    <m/>
    <m/>
    <m/>
    <m/>
    <m/>
    <m/>
    <m/>
    <m/>
    <m/>
    <m/>
    <m/>
    <m/>
    <m/>
    <m/>
    <m/>
    <m/>
    <m/>
    <m/>
    <m/>
    <m/>
  </r>
  <r>
    <m/>
    <x v="2"/>
    <x v="19"/>
    <x v="12"/>
    <m/>
    <m/>
    <m/>
    <m/>
    <m/>
    <m/>
    <x v="8"/>
    <x v="50"/>
    <m/>
    <m/>
    <m/>
    <m/>
    <m/>
    <m/>
    <m/>
    <m/>
    <m/>
    <m/>
    <m/>
    <m/>
    <m/>
    <m/>
    <m/>
    <m/>
    <m/>
    <x v="3"/>
    <m/>
    <m/>
    <m/>
    <m/>
    <m/>
    <m/>
    <m/>
    <m/>
    <m/>
    <m/>
    <m/>
    <m/>
    <m/>
    <m/>
    <m/>
    <m/>
    <m/>
    <m/>
    <m/>
    <m/>
    <m/>
    <m/>
    <m/>
    <m/>
    <m/>
    <m/>
  </r>
  <r>
    <m/>
    <x v="2"/>
    <x v="19"/>
    <x v="12"/>
    <m/>
    <m/>
    <m/>
    <m/>
    <m/>
    <m/>
    <x v="8"/>
    <x v="50"/>
    <m/>
    <m/>
    <m/>
    <m/>
    <m/>
    <m/>
    <m/>
    <m/>
    <m/>
    <m/>
    <m/>
    <m/>
    <m/>
    <m/>
    <m/>
    <m/>
    <m/>
    <x v="3"/>
    <m/>
    <m/>
    <m/>
    <m/>
    <m/>
    <m/>
    <m/>
    <m/>
    <m/>
    <m/>
    <m/>
    <m/>
    <m/>
    <m/>
    <m/>
    <m/>
    <m/>
    <m/>
    <m/>
    <m/>
    <m/>
    <m/>
    <m/>
    <m/>
    <m/>
    <m/>
  </r>
  <r>
    <m/>
    <x v="2"/>
    <x v="19"/>
    <x v="12"/>
    <m/>
    <m/>
    <m/>
    <m/>
    <m/>
    <m/>
    <x v="8"/>
    <x v="50"/>
    <m/>
    <m/>
    <m/>
    <m/>
    <m/>
    <m/>
    <m/>
    <m/>
    <m/>
    <m/>
    <m/>
    <m/>
    <m/>
    <m/>
    <m/>
    <m/>
    <m/>
    <x v="3"/>
    <m/>
    <m/>
    <m/>
    <m/>
    <m/>
    <m/>
    <m/>
    <m/>
    <m/>
    <m/>
    <m/>
    <m/>
    <m/>
    <m/>
    <m/>
    <m/>
    <m/>
    <m/>
    <m/>
    <m/>
    <m/>
    <m/>
    <m/>
    <m/>
    <m/>
    <m/>
  </r>
  <r>
    <m/>
    <x v="2"/>
    <x v="19"/>
    <x v="12"/>
    <m/>
    <m/>
    <m/>
    <m/>
    <m/>
    <m/>
    <x v="8"/>
    <x v="50"/>
    <m/>
    <m/>
    <m/>
    <m/>
    <m/>
    <m/>
    <m/>
    <m/>
    <m/>
    <m/>
    <m/>
    <m/>
    <m/>
    <m/>
    <m/>
    <m/>
    <m/>
    <x v="3"/>
    <m/>
    <m/>
    <m/>
    <m/>
    <m/>
    <m/>
    <m/>
    <m/>
    <m/>
    <m/>
    <m/>
    <m/>
    <m/>
    <m/>
    <m/>
    <m/>
    <m/>
    <m/>
    <m/>
    <m/>
    <m/>
    <m/>
    <m/>
    <m/>
    <m/>
    <m/>
  </r>
  <r>
    <m/>
    <x v="2"/>
    <x v="19"/>
    <x v="12"/>
    <m/>
    <m/>
    <m/>
    <m/>
    <m/>
    <m/>
    <x v="8"/>
    <x v="50"/>
    <m/>
    <m/>
    <m/>
    <m/>
    <m/>
    <m/>
    <m/>
    <m/>
    <m/>
    <m/>
    <m/>
    <m/>
    <m/>
    <m/>
    <m/>
    <m/>
    <m/>
    <x v="3"/>
    <m/>
    <m/>
    <m/>
    <m/>
    <m/>
    <m/>
    <m/>
    <m/>
    <m/>
    <m/>
    <m/>
    <m/>
    <m/>
    <m/>
    <m/>
    <m/>
    <m/>
    <m/>
    <m/>
    <m/>
    <m/>
    <m/>
    <m/>
    <m/>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98">
  <r>
    <m/>
    <x v="0"/>
    <x v="0"/>
    <x v="0"/>
    <x v="0"/>
    <s v="Actividades administrativas dentro de las instalaciones de la Corporación"/>
    <s v="Todas las tareas"/>
    <s v="x"/>
    <m/>
    <s v="Todo el personal"/>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m/>
    <s v="Bajo"/>
    <n v="4"/>
    <s v="Continua"/>
    <n v="0"/>
    <s v="Bajo"/>
    <n v="60"/>
    <s v="Muy Grave"/>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s v="x"/>
    <m/>
    <m/>
    <m/>
    <m/>
    <m/>
    <m/>
    <m/>
    <m/>
    <s v="Bajo"/>
    <m/>
    <b v="0"/>
    <n v="0"/>
    <s v="Bajo"/>
    <m/>
    <b v="0"/>
    <n v="0"/>
    <s v="IV"/>
    <s v="ACEPTABLE"/>
    <x v="0"/>
  </r>
  <r>
    <m/>
    <x v="0"/>
    <x v="0"/>
    <x v="0"/>
    <x v="0"/>
    <s v="Actividades administrativas dentro de las instalaciones de la Corporación"/>
    <s v="Todas las tareas"/>
    <s v="x"/>
    <m/>
    <s v="Todo el personal"/>
    <x v="1"/>
    <x v="1"/>
    <s v="Deterioro de estructuras locativas, grietas en paredes de casas, techos, domos. filtración de aguas lluvias, presencia de humedad."/>
    <s v=" Alergias, gripe"/>
    <m/>
    <m/>
    <m/>
    <s v="Cronograma de mantenimiento de recursos físicos. Mantenimientos de casa 1 y 2. mantenimiento de techos, tejados, domos, paredes, estructura en general"/>
    <m/>
    <m/>
    <s v="Bajo"/>
    <n v="1"/>
    <s v="Esporadica"/>
    <n v="0"/>
    <s v="Bajo"/>
    <n v="25"/>
    <s v="Grave"/>
    <n v="0"/>
    <s v="IV"/>
    <x v="0"/>
    <s v="Todos los trabajadores"/>
    <s v=" Alergias, gripe"/>
    <s v="SI "/>
    <m/>
    <s v="x"/>
    <s v="x"/>
    <s v="x"/>
    <s v="x"/>
    <s v="Mantenimiento general casa 1 /casa 2, "/>
    <m/>
    <m/>
    <s v="x"/>
    <m/>
    <m/>
    <m/>
    <m/>
    <s v="Bajo"/>
    <m/>
    <b v="0"/>
    <n v="0"/>
    <s v="Bajo"/>
    <m/>
    <b v="0"/>
    <n v="0"/>
    <s v="IV"/>
    <s v="ACEPTABLE"/>
    <x v="0"/>
  </r>
  <r>
    <m/>
    <x v="0"/>
    <x v="0"/>
    <x v="0"/>
    <x v="0"/>
    <s v="Actividades administrativas dentro de las instalaciones de la Corporación"/>
    <s v="Todas las tareas"/>
    <s v="x"/>
    <m/>
    <s v="Todo el personal"/>
    <x v="2"/>
    <x v="2"/>
    <s v="Exposición a altos niveles de calor radiante o dirigido considerados altos si la temperatura profunda del cuerpo se incrementa a más de 42 grados centígrados.Temperatura de aires acondicionados"/>
    <s v="Fatiga que puede producir disminución de la vigilancia, la destreza manual y la rapidez, mareos, desmayos por deshidratación, agravamiento de trastornos cardiovasculares."/>
    <m/>
    <m/>
    <s v="Control de temperaturas mediante controles de aires acondicionados de ventana Y termostatos de equipos"/>
    <s v="Programa de mantenimiento de aires acondicionados. Distribucion de aireas dentro de las instalaciones"/>
    <m/>
    <m/>
    <s v="Bajo"/>
    <n v="4"/>
    <s v="Continua"/>
    <n v="0"/>
    <s v="Bajo"/>
    <n v="10"/>
    <s v="Leve"/>
    <n v="0"/>
    <s v="IV"/>
    <x v="0"/>
    <s v="Todos los trabajadores"/>
    <s v="Fatiga que puede producir disminución de la vigilancia, la destreza manual y la rapidez, mareos, desmayos por deshidratación, agravamiento de trastornos cardiovasculares."/>
    <s v="SI "/>
    <m/>
    <s v="x"/>
    <s v="x"/>
    <s v="x"/>
    <s v="x"/>
    <m/>
    <m/>
    <m/>
    <m/>
    <m/>
    <m/>
    <m/>
    <m/>
    <s v="Bajo"/>
    <m/>
    <b v="0"/>
    <n v="0"/>
    <s v="Bajo"/>
    <m/>
    <b v="0"/>
    <n v="0"/>
    <s v="IV"/>
    <s v="ACEPTABLE"/>
    <x v="0"/>
  </r>
  <r>
    <m/>
    <x v="0"/>
    <x v="0"/>
    <x v="0"/>
    <x v="0"/>
    <s v="Actividades administrativas dentro de las instalaciones de la Corporación"/>
    <s v="Todas las tareas"/>
    <s v="x"/>
    <m/>
    <s v="Todo el personal"/>
    <x v="3"/>
    <x v="3"/>
    <s v="Cambios en condiciones termo higrométricas (Temperatura ambiental, Humedad relativa y Velocidad del aire). Generado por situaciones naturales  o antrópicas. condiciones climatológicas adversas. cambio climatico"/>
    <s v="estrés, resfriados, golpes, traumas."/>
    <m/>
    <m/>
    <m/>
    <s v="Capacitación de Brigadas de emergencias, Plan de emergencia, Programasd e Mantenimiento de la infraestructura de las casas 1 y 2."/>
    <m/>
    <m/>
    <s v="Bajo"/>
    <n v="2"/>
    <s v="Ocasional"/>
    <n v="0"/>
    <s v="Bajo"/>
    <n v="25"/>
    <s v="Grave"/>
    <n v="0"/>
    <s v="IV"/>
    <x v="0"/>
    <s v="Todos los trabajadores"/>
    <s v="estrés, resfriados, golpes, traumas."/>
    <s v="SI "/>
    <m/>
    <s v="x"/>
    <s v="x"/>
    <s v="x"/>
    <s v="x"/>
    <m/>
    <m/>
    <m/>
    <m/>
    <m/>
    <m/>
    <m/>
    <m/>
    <s v="Bajo"/>
    <m/>
    <b v="0"/>
    <n v="0"/>
    <s v="Bajo"/>
    <m/>
    <b v="0"/>
    <n v="0"/>
    <s v="IV"/>
    <s v="ACEPTABLE"/>
    <x v="0"/>
  </r>
  <r>
    <m/>
    <x v="0"/>
    <x v="0"/>
    <x v="0"/>
    <x v="0"/>
    <s v="Actividades administrativas dentro de las instalaciones de la Corporación"/>
    <s v="Todas las tareas"/>
    <s v="x"/>
    <m/>
    <s v="Todo el personal"/>
    <x v="3"/>
    <x v="4"/>
    <s v="Sismo, terremotos."/>
    <s v="Golpes, trapamientos, aplastamiento, muerte"/>
    <m/>
    <m/>
    <m/>
    <s v="Capacitación de Brigadas de emergencias, Plan de emergencia, Programasd e Mantenimiento de la infraestructura de las casas 1 y 2."/>
    <m/>
    <m/>
    <s v="Bajo"/>
    <n v="2"/>
    <s v="Ocasional"/>
    <n v="0"/>
    <s v="Bajo"/>
    <n v="25"/>
    <s v="Grave"/>
    <n v="0"/>
    <s v="IV"/>
    <x v="0"/>
    <s v="Todos los trabajadores"/>
    <s v="Golpes, trapamientos, aplastamiento, muerte"/>
    <s v="SI "/>
    <m/>
    <s v="x"/>
    <s v="x"/>
    <s v="x"/>
    <s v="x"/>
    <m/>
    <m/>
    <m/>
    <m/>
    <m/>
    <m/>
    <m/>
    <m/>
    <s v="Bajo"/>
    <m/>
    <b v="0"/>
    <n v="0"/>
    <s v="Bajo"/>
    <m/>
    <b v="0"/>
    <n v="0"/>
    <s v="IV"/>
    <s v="ACEPTABLE"/>
    <x v="0"/>
  </r>
  <r>
    <m/>
    <x v="0"/>
    <x v="1"/>
    <x v="0"/>
    <x v="0"/>
    <s v="Actividades administrativas dentro de las instalaciones de la Corporación"/>
    <s v="Todas las tareas"/>
    <s v="x"/>
    <m/>
    <s v="Todo el personal"/>
    <x v="4"/>
    <x v="5"/>
    <s v="Incendios en: sotano, Almacenamiento de combustibles bodega de infraestructura, y presencia de Tranformador (casa 1). Instalaciones electricas  almacenamiento de material combustible, carton papel, en oficinas "/>
    <s v="Quemaduras, intoxicación, afectaciones respiratorias"/>
    <m/>
    <m/>
    <s v="Extintores_x000a_Sistema de alarma de notificcaion de emergencias"/>
    <s v="Brigada de emergencias, plan de emergencias, manejo de extintores, capacitacion de brigadas, alarmas. Programa de mantenimiento del transformador.Mejora de las condiciones de almacenamiento del area almacenamiento en sotano.  Señalizacion y comunicación del riesgo. "/>
    <m/>
    <n v="2"/>
    <s v="Medio"/>
    <n v="2"/>
    <s v="Ocasional"/>
    <n v="4"/>
    <s v="Bajo"/>
    <n v="100"/>
    <s v="Mortal o Catrastrofico"/>
    <n v="400"/>
    <s v="II"/>
    <x v="1"/>
    <s v="Todos los trabajadores"/>
    <s v="Golpes, traumas, heridas, infecciones, intoxicación, Mordeduras, picaduras, punciones, reacciones alérgicas, muerte"/>
    <s v="SI "/>
    <s v="x"/>
    <s v="x"/>
    <s v="x"/>
    <s v="x"/>
    <s v="x"/>
    <s v="Mantenimiento de instalaciones electricas casa 1 y casa2, transformador casa1"/>
    <m/>
    <m/>
    <s v="x"/>
    <s v="x"/>
    <m/>
    <m/>
    <m/>
    <s v="Bajo"/>
    <m/>
    <b v="0"/>
    <n v="0"/>
    <s v="Bajo"/>
    <m/>
    <b v="0"/>
    <n v="0"/>
    <s v="IV"/>
    <s v="ACEPTABLE"/>
    <x v="0"/>
  </r>
  <r>
    <m/>
    <x v="0"/>
    <x v="2"/>
    <x v="0"/>
    <x v="0"/>
    <s v="Actividades administrativas dentro de las instalaciones de la Corporación"/>
    <s v="Todas las tareas"/>
    <s v="x"/>
    <m/>
    <s v="Todo el personal"/>
    <x v="4"/>
    <x v="5"/>
    <s v="Areas de archivos de documentos (Casa 2). _x000a_Instalaciones electricas  almacenamiento de material combustible, carton papel, en oficinas "/>
    <s v="Quemaduras, intoxicación, afectaciones respiratorias"/>
    <m/>
    <m/>
    <s v="Extintores_x000a_Sistema de alarma de notificcaion de emergencias"/>
    <s v="Brigada de emergencias, plan de emergencias, manejo de extintores, capacitacion de brigadas, alarmas. Programa de mantenimiento de instalacioens electricas .Mejora de las condiciones de almacenamiento de documentos, areas ventiladas.  Señalizacion y comunicación del riesgo. "/>
    <m/>
    <n v="2"/>
    <s v="Medio"/>
    <n v="2"/>
    <s v="Ocasional"/>
    <n v="4"/>
    <s v="Bajo"/>
    <n v="100"/>
    <s v="Mortal o Catrastrofico"/>
    <n v="400"/>
    <s v="II"/>
    <x v="1"/>
    <s v="Todos los trabajadores"/>
    <s v="Golpes, traumas, heridas, infecciones, intoxicación, Mordeduras, picaduras, punciones, reacciones alérgicas, muerte"/>
    <s v="SI "/>
    <s v="x"/>
    <s v="x"/>
    <s v="x"/>
    <s v="x"/>
    <s v="x"/>
    <s v="Mantenimiento de instalaciones electricas casa 1 y casa2, "/>
    <m/>
    <m/>
    <s v="x"/>
    <s v="x"/>
    <m/>
    <m/>
    <m/>
    <s v="Bajo"/>
    <m/>
    <b v="0"/>
    <n v="0"/>
    <s v="Bajo"/>
    <m/>
    <b v="0"/>
    <n v="0"/>
    <s v="IV"/>
    <s v="ACEPTABLE"/>
    <x v="0"/>
  </r>
  <r>
    <s v="AT"/>
    <x v="0"/>
    <x v="0"/>
    <x v="0"/>
    <x v="0"/>
    <s v="Actividades administrativas dentro de las instalaciones de la Corporación"/>
    <s v="Todas las tareas"/>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x v="0"/>
  </r>
  <r>
    <s v="AT"/>
    <x v="0"/>
    <x v="0"/>
    <x v="0"/>
    <x v="0"/>
    <s v="Actividades administrativas dentro de las instalaciones de la Corporación"/>
    <s v="Todas las tareas"/>
    <s v="x"/>
    <m/>
    <s v="Todo el personal"/>
    <x v="1"/>
    <x v="1"/>
    <s v="Circulación por las diferentes áreas de las instalaciones de la Corporación. Presencia de superficies resbalosas.Condiciones de  condiciones de orden y aseo, . Deficiencia de orden y aseo. Superficies resbalosas, deslizantes e irregulares, escaleras. "/>
    <s v="Caidas golpes, colapso de estructuras y estantes"/>
    <m/>
    <m/>
    <m/>
    <s v="Actividades de Orden y Aseo.  Programa de mantenimiento de instalaciones. verificacion del entorno. Escaleras con varandas y entrepaños, cintas antdezlizantes.Señalización de áreas y superficies resbalosas, demarcacion de superficies. "/>
    <m/>
    <m/>
    <s v="Bajo"/>
    <n v="2"/>
    <s v="Ocasional"/>
    <n v="0"/>
    <s v="Bajo"/>
    <n v="25"/>
    <s v="Grave"/>
    <n v="0"/>
    <s v="IV"/>
    <x v="0"/>
    <s v="Todos los trabajadores"/>
    <s v="Golpes, traumas, heridas, infecciones, intoxicación, Mordeduras, picaduras, punciones, reacciones alérgicas, muerte"/>
    <s v="SI "/>
    <s v="x"/>
    <s v="x"/>
    <s v="x"/>
    <s v="x"/>
    <s v="x"/>
    <m/>
    <m/>
    <m/>
    <m/>
    <m/>
    <m/>
    <m/>
    <m/>
    <s v="Bajo"/>
    <m/>
    <b v="0"/>
    <n v="0"/>
    <s v="Bajo"/>
    <m/>
    <b v="0"/>
    <n v="0"/>
    <s v="IV"/>
    <s v="ACEPTABLE"/>
    <x v="0"/>
  </r>
  <r>
    <m/>
    <x v="0"/>
    <x v="0"/>
    <x v="1"/>
    <x v="1"/>
    <s v="Actividades administrativas dentro de las instalaciones de la Corporación"/>
    <s v="Todas las tareas"/>
    <s v="x"/>
    <m/>
    <s v="Todo el personal"/>
    <x v="1"/>
    <x v="1"/>
    <s v=" Uso de escaleras (escaleras de caracol, rectas) daños o deterioro en la escalera. . Presencia de superficies resbalosas. "/>
    <s v="Caídas al mismo nivel, caídas a diferente nivel, contusiones, golpes, fracturas"/>
    <m/>
    <m/>
    <m/>
    <s v="Actividades de Orden y Aseo.  Programa de mantenimiento de instalaciones. verificacion del entorno. Escaleras con varandas y entrepaños, cintas antdezlizantes.Señalización de áreas y superficies resbalosas, demarcacion de superficies. "/>
    <m/>
    <n v="2"/>
    <s v="Medio"/>
    <n v="2"/>
    <s v="Ocasional"/>
    <n v="4"/>
    <s v="Bajo"/>
    <n v="25"/>
    <s v="Grave"/>
    <n v="100"/>
    <s v="III"/>
    <x v="2"/>
    <n v="9"/>
    <s v="Caídas al mismo nivel, caídas a diferente nivel, contusiones, golpes, fracturas"/>
    <s v="SI "/>
    <m/>
    <s v="x"/>
    <s v="x"/>
    <m/>
    <m/>
    <s v="Instalacion de barandas en escaleras casa 1, acceso a escalera de caracol y casa 2 que conduce al patio."/>
    <m/>
    <m/>
    <s v="x"/>
    <m/>
    <m/>
    <s v="x"/>
    <m/>
    <s v="Bajo"/>
    <n v="3"/>
    <s v="Frecuente"/>
    <n v="0"/>
    <s v="Bajo"/>
    <n v="25"/>
    <s v="Grave"/>
    <n v="0"/>
    <s v="IV"/>
    <s v="ACEPTABLE"/>
    <x v="1"/>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mejorar las condiciones de iluminación nocturna. Fumigacion, Obesrvacion del entorno."/>
    <m/>
    <n v="0"/>
    <s v="Bajo"/>
    <n v="2"/>
    <s v="Ocasional"/>
    <n v="0"/>
    <s v="Bajo"/>
    <n v="10"/>
    <s v="Leve"/>
    <n v="0"/>
    <s v="IV"/>
    <x v="0"/>
    <n v="9"/>
    <s v="Golpes, traumas, heridas, infecciones, intoxicación, Mordeduras, picaduras, punciones, reacciones alérgicas, muerte"/>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9"/>
    <s v="Descargas eléctricas, dolor de cabeza, quemaduras, shock, golpes, heridas, contusiones."/>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9"/>
    <s v="Golpes, atrapamientos, contusiones."/>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9"/>
    <s v="Golpes, traumas, laceraciones, punciones"/>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9"/>
    <s v="Desordenes de trauma acumulativo, lesiones del sistema músculo esquelético"/>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x v="0"/>
  </r>
  <r>
    <m/>
    <x v="0"/>
    <x v="1"/>
    <x v="1"/>
    <x v="1"/>
    <s v="Actividades administrativas dentro de las instalaciones de la Corporación"/>
    <s v="Dirigir, coordinar, planear, controlar y evaluar la gestión de todos los funcionaros de la entidad, encaminado al cumplimiento de políticas, planes y programas nacionales para logar una cultura ambiental que permita la administración responsable y auto sostenible de los recursos naturales renovables y no renovables en el Departamento del Atlántico."/>
    <s v="x"/>
    <m/>
    <s v="Director General, Asesores, Profesional Especializado, Secretario (a), Conductor Mecánic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9"/>
    <s v="Fatiga visual, cefalea, disminución de la destreza y precisión, afectaciones a la vista, deslumbramiento, caídas a nivel, golpes."/>
    <s v="SI "/>
    <m/>
    <s v="x"/>
    <s v="x"/>
    <m/>
    <m/>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_x000a_"/>
    <s v="Exámenes médicos ocupacionales con énfasis osteomuscular. _x000a_Programa para el manejo del riesgo musco esquelético Pausas Activas, seguimiento a casos."/>
    <m/>
    <m/>
    <s v="Bajo"/>
    <n v="4"/>
    <s v="Continua"/>
    <n v="0"/>
    <s v="Bajo"/>
    <n v="10"/>
    <s v="Leve"/>
    <n v="0"/>
    <s v="IV"/>
    <x v="0"/>
    <s v="Todos los trabajadores"/>
    <s v="Desordenes de trauma acumulativo, lesiones del sistema músculo esquelético"/>
    <s v="SI "/>
    <m/>
    <s v="x"/>
    <s v="x"/>
    <s v="x"/>
    <m/>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Recepccion"/>
    <x v="1"/>
    <x v="13"/>
    <s v="Atencion de personas, terceros, usuarios, quejas reclamos, agresion verbal"/>
    <s v="Tension, stress"/>
    <m/>
    <m/>
    <s v="Sistemas de control de acceso, CCTV. Area de recepccion Cerrada_x000a_"/>
    <s v="Control de seguridad, guardas de control de ingreso de personas.  Comunicaciones. Contactos con la policia nacional"/>
    <m/>
    <m/>
    <s v="Bajo"/>
    <n v="4"/>
    <s v="Continua"/>
    <n v="0"/>
    <s v="Bajo"/>
    <n v="10"/>
    <s v="Leve"/>
    <n v="0"/>
    <s v="IV"/>
    <x v="0"/>
    <s v="Todos los trabajadores"/>
    <s v="Tension, stress"/>
    <s v="SI "/>
    <m/>
    <s v="x"/>
    <s v="x"/>
    <s v="x"/>
    <m/>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0"/>
    <x v="7"/>
    <s v="Presencia de animales en la corporacion y en los alrededores de las instalaciones de la Corporación. Contacto con seres viv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m/>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x v="0"/>
  </r>
  <r>
    <m/>
    <x v="0"/>
    <x v="2"/>
    <x v="2"/>
    <x v="3"/>
    <s v="Actividades administrativas dentro de las instalaciones de la Corporación"/>
    <s v="Gestion de documentos, almacenamiento y acceso a los documentos almacenados de las diferentes areas,de la corporacion y procesos del area, juridica, ambiental, y planeacion"/>
    <s v="x"/>
    <m/>
    <s v="Todo el personal"/>
    <x v="1"/>
    <x v="6"/>
    <s v="Estateria de almacenamiento documentación. caida de cajas, caida de contendido de cajas, coplapso o vuelco de estateria . Atrapamiento"/>
    <s v="Gololpes, atrapamientos, contusiones, aplastamiento, fracturas"/>
    <m/>
    <m/>
    <s v="Estanteria anclada a pared . Estantes unidos con tornillera para mejora estabilidad. Peso almacenado por caja 20 kg aproximadamente_x000a_"/>
    <s v="Mantenimiento de las condiciones de orden y aseo en los puestos de trabajo..Criterios de almacenamiento, cajas mas pesadas en ubicaciones inferiores. Cronograma de mantenimiento de recursos físicos._x000a_Procedimientos de gestión documental (digitalización) que permiten la eliminación de documentos."/>
    <m/>
    <n v="0"/>
    <s v="Bajo"/>
    <n v="2"/>
    <s v="Ocasional"/>
    <n v="0"/>
    <s v="Bajo"/>
    <n v="60"/>
    <s v="Muy Grave"/>
    <n v="0"/>
    <s v="IV"/>
    <x v="0"/>
    <s v="Todos los trabajadores"/>
    <s v="Gololpes, atrapamientos, contusiones, aplastamiento, fracturas"/>
    <s v="SI "/>
    <m/>
    <s v="x"/>
    <s v="x"/>
    <s v="x"/>
    <m/>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0"/>
    <x v="14"/>
    <s v="Manipulación o exposición a residuos sólidos, recoleccion de basuras baños, vertimientos, aguas estancadas, fangos, fluidos, secreciones, partes en descomposición."/>
    <s v="infección,  mordeduras, picaduras"/>
    <m/>
    <m/>
    <m/>
    <s v="uso de detergentes y limpiradores desinfectantes. canecas con tapas."/>
    <s v="Suministro de gafas de seguridad, mascarilla, guantes, calzado de seguridad. "/>
    <n v="0"/>
    <s v="Bajo"/>
    <n v="2"/>
    <s v="Ocasional"/>
    <n v="0"/>
    <s v="Bajo"/>
    <n v="60"/>
    <s v="Muy Grave"/>
    <n v="0"/>
    <s v="IV"/>
    <x v="0"/>
    <n v="6"/>
    <s v="infección,  mordeduras, picaduras"/>
    <s v="SI "/>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5"/>
    <x v="15"/>
    <s v="Manipulación de cargas, traslado de equipos, materiales de trabajo"/>
    <s v="Desordenes de trauma acumulativo, lesiones del sistema músculo esquelético."/>
    <m/>
    <m/>
    <m/>
    <s v="Pausas de trabajo. Tralado de cargas efectuado por perosnal masculino max 20 kg, entre dos personas."/>
    <m/>
    <m/>
    <s v="Bajo"/>
    <n v="2"/>
    <s v="Ocasional"/>
    <n v="0"/>
    <s v="Bajo"/>
    <n v="60"/>
    <s v="Muy Grave"/>
    <n v="0"/>
    <s v="IV"/>
    <x v="0"/>
    <n v="6"/>
    <s v="Desordenes de trauma acumulativo, lesiones del sistema músculo esquelético."/>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5"/>
    <x v="9"/>
    <s v="Movimientos repetitivos barrer, trapear"/>
    <s v="Desordenes de trauma acumulativo, lesiones del sistema músculo esquelético, Tendinitis, síndrome del túnel carpiano (STC)"/>
    <m/>
    <m/>
    <s v="Uso de traperos livianos, carro con ruedas para transportar elementos de limpieza, y escurrir trapero."/>
    <s v="SVE musco esquelético, Examenes medicos de ingreso.Pausas de trabajo."/>
    <m/>
    <n v="0"/>
    <s v="Bajo"/>
    <n v="3"/>
    <s v="Frecuente"/>
    <n v="0"/>
    <s v="Bajo"/>
    <n v="10"/>
    <s v="Leve"/>
    <n v="0"/>
    <s v="IV"/>
    <x v="0"/>
    <n v="6"/>
    <s v="Desordenes de trauma acumulativo, lesiones del sistema músculo esquelético, Tendinitis, síndrome del túnel carpiano (STC)"/>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1"/>
    <x v="6"/>
    <s v="Manipulación de materiales filosos. Caída de objetos, objetos que se deslizan o ruedan."/>
    <s v="Golpes, traumas, laceraciones, punciones"/>
    <m/>
    <m/>
    <m/>
    <s v="Actividades de transporte de carga efectuado por personal masculino. Verificación del entorno. Aseo en el área del patio y punto de acopio de materiales."/>
    <m/>
    <m/>
    <s v="Bajo"/>
    <n v="1"/>
    <s v="Esporadica"/>
    <n v="0"/>
    <s v="Bajo"/>
    <n v="10"/>
    <s v="Leve"/>
    <n v="0"/>
    <s v="IV"/>
    <x v="0"/>
    <s v="Todos los trabajadores"/>
    <s v="Golpes, traumas, laceraciones, punciones"/>
    <s v="SI "/>
    <m/>
    <s v="x"/>
    <s v="x"/>
    <m/>
    <m/>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x v="0"/>
  </r>
  <r>
    <m/>
    <x v="0"/>
    <x v="0"/>
    <x v="2"/>
    <x v="2"/>
    <s v="Actividades administrativas dentro de las instalaciones de la Corporación"/>
    <s v="Actividades administrativas de apoyo a la gestion de la Corporacion. (Compras, gestion documental, educacion ambiental, mantenimiento de infraestructura)"/>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x v="0"/>
  </r>
  <r>
    <m/>
    <x v="0"/>
    <x v="0"/>
    <x v="3"/>
    <x v="6"/>
    <s v="Actividades administrativas dentro de las instalaciones de la Corporación"/>
    <s v="Todas las tareas"/>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x v="0"/>
  </r>
  <r>
    <m/>
    <x v="0"/>
    <x v="0"/>
    <x v="3"/>
    <x v="6"/>
    <s v="Actividades administrativas dentro de las instalaciones de la Corporación"/>
    <s v="Todas las tareas"/>
    <s v="x"/>
    <m/>
    <s v="Todo el personal"/>
    <x v="1"/>
    <x v="13"/>
    <s v="Atencion de personas, terceros, usuarios, quejas reclamos, agresion verbal"/>
    <s v="Tension, stress"/>
    <m/>
    <m/>
    <s v="Sistemas de control de acceso, CCTV. Area de recepccion Cerrada_x000a_"/>
    <s v="Control de seguridad, guardas de control de ingreso de persona.  Comunicaciones. Contactos con la policia nacional"/>
    <m/>
    <m/>
    <s v="Bajo"/>
    <n v="2"/>
    <s v="Ocasional"/>
    <n v="0"/>
    <s v="Bajo"/>
    <n v="10"/>
    <s v="Leve"/>
    <n v="0"/>
    <s v="IV"/>
    <x v="0"/>
    <s v="Todos los trabajadores"/>
    <s v="Tension, stress"/>
    <s v="SI "/>
    <m/>
    <s v="x"/>
    <s v="x"/>
    <s v="x"/>
    <m/>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1"/>
    <x v="1"/>
    <s v="Condiciones y conductas inadecuadas en el sitio de trabajo. Uso de elementos de trabajo, instalaciones, infreastructura y muebeles, sillas, escritorios . Uso de muebles para las actividades de oficina, uso inadecuado de muebles, enseres y equipos de la oficina"/>
    <s v="lesiones del sistema músculo esquelético, golpes, caídas a nivel, contusiones"/>
    <m/>
    <m/>
    <m/>
    <s v="Programa de mantenimiento y reposición de sillas y enseres del área de trabajo, vida útil de los elementos., _x000a_Capacitación Pausas Activas, Higiene postural, prevención de lesiones, entre otros. Uso adecuado de las sillas, normas de seguridad"/>
    <m/>
    <m/>
    <s v="Bajo"/>
    <n v="2"/>
    <s v="Ocasional"/>
    <n v="0"/>
    <s v="Bajo"/>
    <n v="10"/>
    <s v="Leve"/>
    <n v="0"/>
    <s v="IV"/>
    <x v="0"/>
    <s v="Todos los trabajadores"/>
    <s v="lesiones del sistema músculo esquelético, golpes, caídas a nivel, contusiones"/>
    <s v="SI "/>
    <m/>
    <s v="x"/>
    <s v="x"/>
    <s v="x"/>
    <s v="x"/>
    <m/>
    <m/>
    <m/>
    <m/>
    <m/>
    <m/>
    <m/>
    <m/>
    <s v="Bajo"/>
    <m/>
    <b v="0"/>
    <n v="0"/>
    <s v="Bajo"/>
    <m/>
    <b v="0"/>
    <n v="0"/>
    <s v="IV"/>
    <s v="ACEPTABLE"/>
    <x v="0"/>
  </r>
  <r>
    <m/>
    <x v="0"/>
    <x v="0"/>
    <x v="3"/>
    <x v="6"/>
    <s v="Actividades administrativas dentro de las instalaciones de la Corporación"/>
    <s v="Dirige la ejecución de los planes, programas y proyectos ambientales por medio de procesos técnicos para el cumplimiento de las políticas que en materia ambiental sean aplicables al Distrito."/>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15"/>
    <s v="Desordenes de trauma acumulativo, lesiones del sistema músculo esquelético"/>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15"/>
    <s v="Golpes, traumas, heridas, infecciones, intoxicación, Mordeduras, picaduras, punciones, reacciones alérgicas, muerte"/>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15"/>
    <s v="Descargas eléctricas, dolor de cabeza, quemaduras, shock, golpes, heridas, contusiones."/>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15"/>
    <s v="Golpes, atrapamientos, contusiones."/>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15"/>
    <s v="Golpes, traumas, laceraciones, punciones"/>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15"/>
    <s v="Desordenes de trauma acumulativo, lesiones del sistema músculo esquelético, Tendinitis, síndrome del túnel carpiano (STC)"/>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15"/>
    <s v="Fatiga visual, cefalea, disminución de la destreza y precisión, afectaciones a la vista, deslumbramiento, caídas a nivel, golpes."/>
    <s v="SI "/>
    <m/>
    <s v="x"/>
    <s v="x"/>
    <m/>
    <m/>
    <m/>
    <m/>
    <m/>
    <m/>
    <m/>
    <m/>
    <m/>
    <m/>
    <s v="Bajo"/>
    <m/>
    <b v="0"/>
    <n v="0"/>
    <s v="Bajo"/>
    <m/>
    <b v="0"/>
    <n v="0"/>
    <s v="IV"/>
    <s v="ACEPTABLE"/>
    <x v="0"/>
  </r>
  <r>
    <m/>
    <x v="0"/>
    <x v="1"/>
    <x v="4"/>
    <x v="7"/>
    <s v="Actividades administrativas dentro de las instalaciones de la Corporación"/>
    <s v="Diseña y formula políticas, estrategias, lineamientos, planes, programas y proyectos en el marco del desarrollo ambiental sostenible."/>
    <s v="x"/>
    <m/>
    <s v="Profesional Universitario, Profesional Especializado,  Secretario (a), Técnico Operativo"/>
    <x v="1"/>
    <x v="1"/>
    <s v="Condiciones de orden y aseo, poco espacio en areas de trabajo, presencia de archivos y cajas de archivo y otros.Distribucion de areas de trabajo"/>
    <s v="Caídas al mismo nivel, caídas a diferente nivel, contusiones, golpes, fracturas"/>
    <m/>
    <m/>
    <m/>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Cronograma de mantenimiento de recursos físicos. Mantenimientos de casa 1 y 2"/>
    <m/>
    <n v="2"/>
    <s v="Medio"/>
    <n v="3"/>
    <s v="Frecuente"/>
    <n v="6"/>
    <s v="Medio"/>
    <n v="10"/>
    <s v="Leve"/>
    <n v="60"/>
    <s v="III"/>
    <x v="2"/>
    <n v="15"/>
    <s v="Caídas al mismo nivel, caídas a diferente nivel, contusiones, golpes, fracturas"/>
    <s v="SI "/>
    <m/>
    <s v="x"/>
    <s v="x"/>
    <m/>
    <m/>
    <s v="Traslados de archivos a casa 2. "/>
    <m/>
    <m/>
    <s v="x"/>
    <s v="x"/>
    <m/>
    <s v="x"/>
    <m/>
    <s v="Bajo"/>
    <n v="3"/>
    <s v="Frecuente"/>
    <n v="0"/>
    <s v="Bajo"/>
    <n v="10"/>
    <s v="Leve"/>
    <n v="0"/>
    <s v="IV"/>
    <s v="ACEPTABLE"/>
    <x v="1"/>
  </r>
  <r>
    <m/>
    <x v="0"/>
    <x v="1"/>
    <x v="5"/>
    <x v="8"/>
    <s v="Actividades administrativas dentro de las instalaciones de la Corporación"/>
    <s v="Todas las tareas"/>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x v="0"/>
  </r>
  <r>
    <m/>
    <x v="0"/>
    <x v="1"/>
    <x v="5"/>
    <x v="8"/>
    <s v="Actividades administrativas dentro de las instalaciones de la Corporación"/>
    <s v="Todas las tareas"/>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x v="0"/>
  </r>
  <r>
    <m/>
    <x v="0"/>
    <x v="1"/>
    <x v="5"/>
    <x v="8"/>
    <s v="Actividades administrativas dentro de las instalaciones de la Corporación"/>
    <s v="Todas las tareas"/>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x v="0"/>
  </r>
  <r>
    <m/>
    <x v="0"/>
    <x v="1"/>
    <x v="5"/>
    <x v="8"/>
    <s v="Actividades administrativas dentro de las instalaciones de la Corporación"/>
    <s v="Todas las tareas"/>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x v="0"/>
  </r>
  <r>
    <m/>
    <x v="0"/>
    <x v="1"/>
    <x v="5"/>
    <x v="8"/>
    <s v="Actividades administrativas dentro de las instalaciones de la Corporación"/>
    <s v="Todas las tareas"/>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x v="0"/>
  </r>
  <r>
    <m/>
    <x v="0"/>
    <x v="1"/>
    <x v="5"/>
    <x v="8"/>
    <s v="Actividades administrativas dentro de las instalaciones de la Corporación"/>
    <s v="Todas las tareas"/>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x v="0"/>
  </r>
  <r>
    <m/>
    <x v="0"/>
    <x v="1"/>
    <x v="5"/>
    <x v="8"/>
    <s v="Actividades administrativas dentro de las instalaciones de la Corporación"/>
    <s v="Todas las tarea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x v="0"/>
  </r>
  <r>
    <m/>
    <x v="0"/>
    <x v="1"/>
    <x v="5"/>
    <x v="8"/>
    <s v="Actividades administrativas dentro de las instalaciones de la Corporación"/>
    <s v="Todas las tareas"/>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x v="0"/>
  </r>
  <r>
    <m/>
    <x v="0"/>
    <x v="0"/>
    <x v="6"/>
    <x v="9"/>
    <s v="Actividades administrativas dentro de las instalaciones de la Corporación"/>
    <s v="Todas las tareas"/>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x v="0"/>
  </r>
  <r>
    <m/>
    <x v="0"/>
    <x v="0"/>
    <x v="6"/>
    <x v="9"/>
    <s v="Actividades administrativas dentro de las instalaciones de la Corporación"/>
    <s v="Todas las tareas"/>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x v="0"/>
  </r>
  <r>
    <m/>
    <x v="0"/>
    <x v="0"/>
    <x v="6"/>
    <x v="9"/>
    <s v="Actividades administrativas dentro de las instalaciones de la Corporación"/>
    <s v="Todas las tareas"/>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x v="0"/>
  </r>
  <r>
    <m/>
    <x v="0"/>
    <x v="0"/>
    <x v="6"/>
    <x v="9"/>
    <s v="Actividades administrativas dentro de las instalaciones de la Corporación"/>
    <s v="Todas las tareas"/>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x v="0"/>
  </r>
  <r>
    <m/>
    <x v="0"/>
    <x v="0"/>
    <x v="6"/>
    <x v="9"/>
    <s v="Actividades administrativas dentro de las instalaciones de la Corporación"/>
    <s v="Todas las tareas"/>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x v="0"/>
  </r>
  <r>
    <m/>
    <x v="0"/>
    <x v="1"/>
    <x v="6"/>
    <x v="9"/>
    <s v="Actividades administrativas dentro de las instalaciones de la Corporación"/>
    <s v="Todas las tarea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x v="0"/>
  </r>
  <r>
    <m/>
    <x v="0"/>
    <x v="1"/>
    <x v="6"/>
    <x v="9"/>
    <s v="Actividades administrativas dentro de las instalaciones de la Corporación"/>
    <s v="Todas las tareas"/>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x v="0"/>
  </r>
  <r>
    <m/>
    <x v="0"/>
    <x v="1"/>
    <x v="6"/>
    <x v="9"/>
    <s v="Actividades administrativas dentro de las instalaciones de la Corporación"/>
    <s v="Todas las tareas"/>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4"/>
    <s v="Golpes, traumas, heridas, infecciones, intoxicación, Mordeduras, picaduras, punciones, reacciones alérgicas, muerte"/>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4"/>
    <s v="Descargas eléctricas, dolor de cabeza, quemaduras, shock, golpes, heridas, contusiones."/>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4"/>
    <s v="Golpes, atrapamientos, contusiones."/>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4"/>
    <s v="Golpes, traumas, laceraciones, punciones"/>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4"/>
    <s v="Desordenes de trauma acumulativo, lesiones del sistema músculo esquelético, Tendinitis, síndrome del túnel carpiano (STC)"/>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x v="0"/>
  </r>
  <r>
    <m/>
    <x v="0"/>
    <x v="1"/>
    <x v="7"/>
    <x v="10"/>
    <s v="Actividades administrativas dentro de las instalaciones de la Corporación"/>
    <s v="Adoptar estrategias para evitar o disminuir las faltas disciplinarias, como capacitaciones y campañas educativas"/>
    <s v="x"/>
    <m/>
    <s v="Profesional Universitario, Profesional Especializ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4"/>
    <s v="Fatiga visual, cefalea, disminución de la destreza y precisión, afectaciones a la vista, deslumbramiento, caídas a nivel, golpes."/>
    <s v="SI "/>
    <m/>
    <s v="x"/>
    <s v="x"/>
    <m/>
    <m/>
    <m/>
    <m/>
    <m/>
    <m/>
    <m/>
    <m/>
    <m/>
    <m/>
    <s v="Bajo"/>
    <m/>
    <b v="0"/>
    <n v="0"/>
    <s v="Bajo"/>
    <m/>
    <b v="0"/>
    <n v="0"/>
    <s v="IV"/>
    <s v="ACEPTABLE"/>
    <x v="0"/>
  </r>
  <r>
    <m/>
    <x v="1"/>
    <x v="3"/>
    <x v="3"/>
    <x v="11"/>
    <s v="Trabajo en casa. Actividades administrativas dentro de las instalaciones de la Corporación"/>
    <s v="Desarrollo de actividades administrativaas tramites de gestion ambiental, licencias"/>
    <s v="x"/>
    <m/>
    <s v="Abog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m/>
    <s v="Mantenimiento de luminarias. repocision y limpieza. Aportes de Luz natural"/>
    <m/>
    <m/>
    <s v="Bajo"/>
    <n v="4"/>
    <s v="Continua"/>
    <n v="0"/>
    <s v="Bajo"/>
    <n v="10"/>
    <s v="Leve"/>
    <n v="0"/>
    <s v="IV"/>
    <x v="0"/>
    <m/>
    <s v="Fatiga visual, cefalea, disminución de la destreza y precisión, afectaciones a la vista, deslumbramiento, caídas a nivel, golpes."/>
    <s v="SI "/>
    <m/>
    <s v="x"/>
    <m/>
    <m/>
    <m/>
    <m/>
    <m/>
    <m/>
    <m/>
    <m/>
    <m/>
    <m/>
    <m/>
    <m/>
    <m/>
    <m/>
    <m/>
    <m/>
    <m/>
    <m/>
    <m/>
    <m/>
    <m/>
    <x v="0"/>
  </r>
  <r>
    <m/>
    <x v="1"/>
    <x v="3"/>
    <x v="3"/>
    <x v="11"/>
    <s v="Trabajo en casa. Actividades administrativas dentro de las instalaciones de la Corporación"/>
    <s v="Desarrollo de actividades administrativaas tramites de gestion ambiental, licencias"/>
    <s v="x"/>
    <m/>
    <s v="Abogado"/>
    <x v="1"/>
    <x v="6"/>
    <s v="Uso de herramientas de oficina (grapadora, cosedora, tijeras, exactos, ganchos, entre otros)"/>
    <s v="Golpes, traumas, laceraciones, punciones"/>
    <m/>
    <m/>
    <m/>
    <s v="Actividades de mantenimiento por parte de recursos físicos (Reparación, reemplazo de herramientas de oficina)."/>
    <m/>
    <n v="0"/>
    <s v="Bajo"/>
    <n v="3"/>
    <s v="Frecuente"/>
    <n v="0"/>
    <s v="Bajo"/>
    <n v="10"/>
    <s v="Leve"/>
    <n v="0"/>
    <s v="IV"/>
    <x v="0"/>
    <n v="9"/>
    <s v="Golpes, traumas, laceraciones, punciones"/>
    <s v="SI "/>
    <m/>
    <s v="x"/>
    <s v="x"/>
    <m/>
    <m/>
    <m/>
    <m/>
    <m/>
    <m/>
    <m/>
    <m/>
    <m/>
    <m/>
    <s v="Bajo"/>
    <m/>
    <b v="0"/>
    <n v="0"/>
    <s v="Bajo"/>
    <m/>
    <b v="0"/>
    <n v="0"/>
    <s v="IV"/>
    <s v="ACEPTABLE"/>
    <x v="0"/>
  </r>
  <r>
    <m/>
    <x v="1"/>
    <x v="3"/>
    <x v="3"/>
    <x v="11"/>
    <s v="Actividades administrativas dentro de las instalaciones de la Corporación"/>
    <s v="Desarrollo de actividades administrativaas tramites de gestion ambiental, licencias"/>
    <s v="x"/>
    <m/>
    <s v="Abogado"/>
    <x v="5"/>
    <x v="10"/>
    <s v="Posturas prolongadas de pie y/o sentado, etc. Actividades administrativas, uso del computador, puestos de trabajo, escritorios"/>
    <s v="Desordenes de trauma acumulativo, lesiones del sistema músculo esquelético, Tendinitis, síndrome del túnel carpiano (STC)"/>
    <m/>
    <m/>
    <m/>
    <s v="Exámenes médicos ocupacionales con énfasis osteomuscular. _x000a_Programa para el manejo del riesgo musco esquelético Pausas Activas, seguimiento a casos, aplicación de encuestas de morbilidad"/>
    <m/>
    <m/>
    <s v="Bajo"/>
    <n v="4"/>
    <s v="Continua"/>
    <n v="0"/>
    <s v="Bajo"/>
    <n v="10"/>
    <s v="Leve"/>
    <n v="0"/>
    <s v="IV"/>
    <x v="0"/>
    <m/>
    <s v="Desordenes de trauma acumulativo, lesiones del sistema músculo esquelético, Tendinitis, síndrome del túnel carpiano (STC)"/>
    <s v="SI "/>
    <m/>
    <s v="x"/>
    <m/>
    <m/>
    <m/>
    <m/>
    <m/>
    <m/>
    <m/>
    <m/>
    <m/>
    <m/>
    <m/>
    <m/>
    <m/>
    <m/>
    <m/>
    <m/>
    <m/>
    <m/>
    <m/>
    <m/>
    <m/>
    <x v="0"/>
  </r>
  <r>
    <m/>
    <x v="1"/>
    <x v="3"/>
    <x v="3"/>
    <x v="11"/>
    <s v="Actividades administrativas dentro de las instalaciones de la Corporación"/>
    <s v="Desarrollo de actividades administrativaas tramites de gestion ambiental, licencias"/>
    <s v="x"/>
    <m/>
    <s v="Abogado"/>
    <x v="1"/>
    <x v="1"/>
    <s v="Circulacion por las diferentes areas de la casa. pasillos, escalones, escaleras"/>
    <s v="Caídas al mismo nivel, caídas a diferente nivel, contusiones, golpes, fracturas"/>
    <m/>
    <m/>
    <m/>
    <s v="orden y limpieza de areas. estado de los pisos "/>
    <m/>
    <m/>
    <s v="Bajo"/>
    <n v="4"/>
    <s v="Continua"/>
    <n v="0"/>
    <s v="Bajo"/>
    <n v="10"/>
    <s v="Leve"/>
    <n v="0"/>
    <s v="IV"/>
    <x v="0"/>
    <m/>
    <s v="Caídas al mismo nivel, caídas a diferente nivel, contusiones, golpes, fracturas"/>
    <s v="SI "/>
    <m/>
    <s v="x"/>
    <m/>
    <m/>
    <m/>
    <m/>
    <m/>
    <m/>
    <m/>
    <m/>
    <m/>
    <m/>
    <m/>
    <m/>
    <m/>
    <m/>
    <m/>
    <m/>
    <m/>
    <m/>
    <m/>
    <m/>
    <m/>
    <x v="0"/>
  </r>
  <r>
    <m/>
    <x v="1"/>
    <x v="3"/>
    <x v="3"/>
    <x v="11"/>
    <s v="Actividades administrativas dentro de las instalaciones de la Corporación"/>
    <s v="Desarrollo de actividades administrativaas tramites de gestion ambiental, licencias"/>
    <s v="x"/>
    <m/>
    <s v="Abog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10"/>
    <s v="Leve"/>
    <n v="0"/>
    <s v="IV"/>
    <x v="0"/>
    <n v="9"/>
    <s v="Fatiga, estrés, disminución de la destreza y precisión. Estados de ansiedad y/o depresión y trastornos del aparato digestivo."/>
    <s v="SI "/>
    <m/>
    <s v="x"/>
    <m/>
    <m/>
    <m/>
    <m/>
    <m/>
    <m/>
    <m/>
    <m/>
    <m/>
    <m/>
    <m/>
    <s v="Bajo"/>
    <m/>
    <b v="0"/>
    <n v="0"/>
    <s v="Bajo"/>
    <m/>
    <b v="0"/>
    <n v="0"/>
    <s v="IV"/>
    <s v="ACEPTABLE"/>
    <x v="0"/>
  </r>
  <r>
    <m/>
    <x v="1"/>
    <x v="3"/>
    <x v="3"/>
    <x v="11"/>
    <s v="Actividades administrativas dentro de las instalaciones de la Corporación"/>
    <s v="Desarrollo de actividades administrativaas tramites de gestion ambiental, licencias"/>
    <s v="x"/>
    <m/>
    <s v="Abog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m/>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x v="0"/>
  </r>
  <r>
    <m/>
    <x v="1"/>
    <x v="3"/>
    <x v="3"/>
    <x v="11"/>
    <s v="Actividades administrativas dentro de las instalaciones de la Corporación"/>
    <s v="Desarrollo de actividades administrativaas tramites de gestion ambiental, licencias"/>
    <s v="x"/>
    <m/>
    <s v="Abogado"/>
    <x v="1"/>
    <x v="8"/>
    <s v="Manipulación de equipos eléctricos conexion y desconexion de equipos (PC, impresora, cargadores, monitor, proyector, entre otros), Exposicion a estatica"/>
    <s v="Descargas eléctricas, dolor de cabeza, quemaduras, shock, golpes, heridas, contusiones."/>
    <m/>
    <m/>
    <m/>
    <s v="Desarrollo de programa de formación en Brigadas: Capacitación en uso de extintores. _x000a_Brigadas de emergenciasCronograma de Mantenimiento de Equipos gestionado por Gestión de sistemas"/>
    <m/>
    <n v="0"/>
    <s v="Bajo"/>
    <n v="2"/>
    <s v="Ocasional"/>
    <n v="0"/>
    <s v="Bajo"/>
    <n v="60"/>
    <s v="Muy Grave"/>
    <n v="0"/>
    <s v="IV"/>
    <x v="0"/>
    <n v="9"/>
    <s v="Descargas eléctricas, dolor de cabeza, quemaduras, shock, golpes, heridas, contusiones."/>
    <s v="SI "/>
    <m/>
    <s v="x"/>
    <s v="x"/>
    <m/>
    <m/>
    <m/>
    <m/>
    <m/>
    <m/>
    <m/>
    <m/>
    <m/>
    <m/>
    <s v="Bajo"/>
    <m/>
    <b v="0"/>
    <n v="0"/>
    <s v="Bajo"/>
    <m/>
    <b v="0"/>
    <n v="0"/>
    <s v="IV"/>
    <s v="ACEPTABLE"/>
    <x v="0"/>
  </r>
  <r>
    <m/>
    <x v="1"/>
    <x v="3"/>
    <x v="7"/>
    <x v="12"/>
    <s v="Trabajo en casa. Actividades administrativas propios de la Corporación"/>
    <s v="Desarrollo de actividades administrativaas de control disciplinario"/>
    <s v="x"/>
    <m/>
    <s v="Jefe de Control Disciplinario Intern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m/>
    <s v="Mantenimiento de luminarias. repocision y limpieza. Aportes de Luz natural"/>
    <m/>
    <m/>
    <s v="Bajo"/>
    <n v="4"/>
    <s v="Continua"/>
    <n v="0"/>
    <s v="Bajo"/>
    <n v="10"/>
    <s v="Leve"/>
    <n v="0"/>
    <s v="IV"/>
    <x v="0"/>
    <m/>
    <s v="Fatiga visual, cefalea, disminución de la destreza y precisión, afectaciones a la vista, deslumbramiento, caídas a nivel, golpes."/>
    <s v="SI "/>
    <m/>
    <s v="x"/>
    <m/>
    <m/>
    <m/>
    <m/>
    <m/>
    <m/>
    <m/>
    <m/>
    <m/>
    <m/>
    <m/>
    <m/>
    <m/>
    <m/>
    <m/>
    <m/>
    <m/>
    <m/>
    <m/>
    <m/>
    <m/>
    <x v="0"/>
  </r>
  <r>
    <m/>
    <x v="1"/>
    <x v="3"/>
    <x v="7"/>
    <x v="12"/>
    <s v="Trabajo en casa. Actividades administrativas propios de la Corporación"/>
    <s v="Desarrollo de actividades administrativaas de control disciplinario"/>
    <s v="x"/>
    <m/>
    <s v="Jefe de Control Disciplinario Interno"/>
    <x v="1"/>
    <x v="6"/>
    <s v="Uso de herramientas de oficina (grapadora, cosedora, tijeras, exactos, ganchos, entre otros)"/>
    <s v="Golpes, traumas, laceraciones, punciones"/>
    <m/>
    <m/>
    <m/>
    <s v="Actividades de mantenimiento por parte de recursos físicos (Reparación, reemplazo de herramientas de oficina)."/>
    <m/>
    <n v="0"/>
    <s v="Bajo"/>
    <n v="3"/>
    <s v="Frecuente"/>
    <n v="0"/>
    <s v="Bajo"/>
    <n v="10"/>
    <s v="Leve"/>
    <n v="0"/>
    <s v="IV"/>
    <x v="0"/>
    <n v="9"/>
    <s v="Golpes, traumas, laceraciones, punciones"/>
    <s v="SI "/>
    <m/>
    <s v="x"/>
    <s v="x"/>
    <m/>
    <m/>
    <m/>
    <m/>
    <m/>
    <m/>
    <m/>
    <m/>
    <m/>
    <m/>
    <s v="Bajo"/>
    <m/>
    <b v="0"/>
    <n v="0"/>
    <s v="Bajo"/>
    <m/>
    <b v="0"/>
    <n v="0"/>
    <s v="IV"/>
    <s v="ACEPTABLE"/>
    <x v="0"/>
  </r>
  <r>
    <m/>
    <x v="1"/>
    <x v="3"/>
    <x v="7"/>
    <x v="12"/>
    <s v="Trabajo en casa. Actividades administrativas propios de la Corporación"/>
    <s v="Desarrollo de actividades administrativaas de control disciplinario"/>
    <s v="x"/>
    <m/>
    <s v="Jefe de Control Disciplinario Interno"/>
    <x v="5"/>
    <x v="10"/>
    <s v="Posturas prolongadas de pie y/o sentado, etc. Actividades administrativas, uso del computador, puestos de trabajo, escritorios"/>
    <s v="Desordenes de trauma acumulativo, lesiones del sistema músculo esquelético, Tendinitis, síndrome del túnel carpiano (STC)"/>
    <m/>
    <m/>
    <m/>
    <s v="Exámenes médicos ocupacionales con énfasis osteomuscular. _x000a_Programa para el manejo del riesgo musco esquelético Pausas Activas, seguimiento a casos, aplicación de encuestas de morbilidad"/>
    <m/>
    <m/>
    <s v="Bajo"/>
    <n v="4"/>
    <s v="Continua"/>
    <n v="0"/>
    <s v="Bajo"/>
    <n v="10"/>
    <s v="Leve"/>
    <n v="0"/>
    <s v="IV"/>
    <x v="0"/>
    <m/>
    <s v="Desordenes de trauma acumulativo, lesiones del sistema músculo esquelético, Tendinitis, síndrome del túnel carpiano (STC)"/>
    <s v="SI "/>
    <m/>
    <s v="x"/>
    <m/>
    <m/>
    <m/>
    <m/>
    <m/>
    <m/>
    <m/>
    <m/>
    <m/>
    <m/>
    <m/>
    <m/>
    <m/>
    <m/>
    <m/>
    <m/>
    <m/>
    <m/>
    <m/>
    <m/>
    <m/>
    <x v="0"/>
  </r>
  <r>
    <m/>
    <x v="1"/>
    <x v="3"/>
    <x v="7"/>
    <x v="12"/>
    <s v="Trabajo en casa. Actividades administrativas propios de la Corporación"/>
    <s v="Desarrollo de actividades administrativaas de control disciplinario"/>
    <s v="x"/>
    <m/>
    <s v="Jefe de Control Disciplinario Interno"/>
    <x v="1"/>
    <x v="1"/>
    <s v="Circulacion por las diferentes areas de la casa. pasillos, escalones, escaleras"/>
    <s v="Caídas al mismo nivel, caídas a diferente nivel, contusiones, golpes, fracturas"/>
    <m/>
    <m/>
    <m/>
    <s v="orden y limpieza de areas. estado de los pisos "/>
    <m/>
    <m/>
    <s v="Bajo"/>
    <n v="4"/>
    <s v="Continua"/>
    <n v="0"/>
    <s v="Bajo"/>
    <n v="10"/>
    <s v="Leve"/>
    <n v="0"/>
    <s v="IV"/>
    <x v="0"/>
    <m/>
    <s v="Caídas al mismo nivel, caídas a diferente nivel, contusiones, golpes, fracturas"/>
    <s v="SI "/>
    <m/>
    <s v="x"/>
    <m/>
    <m/>
    <m/>
    <m/>
    <m/>
    <m/>
    <m/>
    <m/>
    <m/>
    <m/>
    <m/>
    <m/>
    <m/>
    <m/>
    <m/>
    <m/>
    <m/>
    <m/>
    <m/>
    <m/>
    <m/>
    <x v="0"/>
  </r>
  <r>
    <m/>
    <x v="1"/>
    <x v="3"/>
    <x v="7"/>
    <x v="12"/>
    <s v="Trabajo en casa. Actividades administrativas propios de la Corporación"/>
    <s v="Desarrollo de actividades administrativaas de control disciplinario"/>
    <s v="x"/>
    <m/>
    <s v="Jefe de Control Disciplinario Intern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10"/>
    <s v="Leve"/>
    <n v="0"/>
    <s v="IV"/>
    <x v="0"/>
    <n v="9"/>
    <s v="Fatiga, estrés, disminución de la destreza y precisión. Estados de ansiedad y/o depresión y trastornos del aparato digestivo."/>
    <s v="SI "/>
    <m/>
    <s v="x"/>
    <m/>
    <m/>
    <m/>
    <m/>
    <m/>
    <m/>
    <m/>
    <m/>
    <m/>
    <m/>
    <m/>
    <s v="Bajo"/>
    <m/>
    <b v="0"/>
    <n v="0"/>
    <s v="Bajo"/>
    <m/>
    <b v="0"/>
    <n v="0"/>
    <s v="IV"/>
    <s v="ACEPTABLE"/>
    <x v="0"/>
  </r>
  <r>
    <m/>
    <x v="1"/>
    <x v="3"/>
    <x v="7"/>
    <x v="12"/>
    <s v="Trabajo en casa. Actividades administrativas propios de la Corporación"/>
    <s v="Desarrollo de actividades administrativaas de control disciplinario"/>
    <s v="x"/>
    <m/>
    <s v="Jefe de Control Disciplinario Intern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x v="0"/>
  </r>
  <r>
    <m/>
    <x v="1"/>
    <x v="3"/>
    <x v="7"/>
    <x v="12"/>
    <s v="Trabajo en casa. Actividades administrativas propios de la Corporación"/>
    <s v="Desarrollo de actividades administrativaas de control disciplinario"/>
    <s v="x"/>
    <m/>
    <s v="Jefe de Control Disciplinario Interno"/>
    <x v="1"/>
    <x v="8"/>
    <s v="Manipulación de equipos eléctricos conexion y desconexion de equipos (PC, impresora, cargadores, monitor, proyector, entre otros), Exposicion a estatica"/>
    <s v="Descargas eléctricas, dolor de cabeza, quemaduras, shock, golpes, heridas, contusiones."/>
    <m/>
    <m/>
    <m/>
    <s v=" Mantenimiento de Equipos gestionado por TIC"/>
    <m/>
    <n v="0"/>
    <s v="Bajo"/>
    <n v="2"/>
    <s v="Ocasional"/>
    <n v="0"/>
    <s v="Bajo"/>
    <n v="60"/>
    <s v="Muy Grave"/>
    <n v="0"/>
    <s v="IV"/>
    <x v="0"/>
    <n v="9"/>
    <s v="Descargas eléctricas, dolor de cabeza, quemaduras, shock, golpes, heridas, contusiones."/>
    <s v="SI "/>
    <m/>
    <s v="x"/>
    <s v="x"/>
    <m/>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s v="Todos los trabajadores"/>
    <s v="Desordenes de trauma acumulativo, lesiones del sistema músculo esquelético"/>
    <s v="SI "/>
    <m/>
    <s v="x"/>
    <s v="x"/>
    <s v="x"/>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Programa para el manejo del riesgo biológico. Retiro de elementos en desuso que pueden ser usados por los animales como madrigueras, corte de la vegetación,  iluminación nocturna. Fumigacion, Obesrvacion del entorno."/>
    <m/>
    <n v="0"/>
    <s v="Bajo"/>
    <n v="2"/>
    <s v="Ocasional"/>
    <n v="0"/>
    <s v="Bajo"/>
    <n v="10"/>
    <s v="Leve"/>
    <n v="0"/>
    <s v="IV"/>
    <x v="0"/>
    <s v="Todos los trabajadores"/>
    <s v="Golpes, traumas, heridas, infecciones, intoxicación, Mordeduras, picaduras, punciones, reacciones alérgicas, muerte"/>
    <s v="SI "/>
    <m/>
    <s v="x"/>
    <s v="x"/>
    <s v="x"/>
    <s v="x"/>
    <m/>
    <m/>
    <m/>
    <m/>
    <m/>
    <m/>
    <m/>
    <m/>
    <s v="Bajo"/>
    <m/>
    <b v="0"/>
    <n v="0"/>
    <s v="Bajo"/>
    <m/>
    <b v="0"/>
    <n v="0"/>
    <s v="IV"/>
    <s v="ACEPTABLE"/>
    <x v="0"/>
  </r>
  <r>
    <m/>
    <x v="0"/>
    <x v="2"/>
    <x v="2"/>
    <x v="3"/>
    <s v="Actividades administrativas dentro de las instalaciones de la Corporación"/>
    <s v="Gestion de documentos, almacenamiento y acceso a los documentos almacenados de las diferentes areas,de la corporacion y procesos del area, juridica, ambiental, y planeacion"/>
    <s v="x"/>
    <m/>
    <s v="Todo el personal"/>
    <x v="0"/>
    <x v="16"/>
    <s v="Presencia de polvo y hongos en almacenamiento de equipos y documentación. Archivos."/>
    <s v="Alergias, dermatitis."/>
    <m/>
    <m/>
    <s v="Digitalización de documentación de archivo. (Disminuye la presencia de documentación física y se libera espacio). _x000a_Control de la humedad, producto de posibles filtraciones_x000a_"/>
    <s v="Procedimientos del proceso Gestión documental y archivo. LImpieza de las areas. _x000a_Procedimiento de Baja de Bienes gestionado por el proceso Gestión de la infraestructura. Cronograma de mantenimiento de recursos físicos. Control de Humedad, mantenimiento de las instalaciones"/>
    <s v="uso de guantes latex"/>
    <n v="0"/>
    <s v="Bajo"/>
    <n v="3"/>
    <s v="Frecuente"/>
    <n v="0"/>
    <s v="Bajo"/>
    <n v="60"/>
    <s v="Muy Grave"/>
    <n v="0"/>
    <s v="IV"/>
    <x v="0"/>
    <s v="Todos los trabajadores"/>
    <s v="Alergias, dermatitis."/>
    <s v="SI "/>
    <m/>
    <s v="x"/>
    <s v="x"/>
    <s v="x"/>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s v="Todos los trabajadores"/>
    <s v="Golpes, traumas, laceraciones, punciones"/>
    <s v="SI "/>
    <m/>
    <s v="x"/>
    <s v="x"/>
    <s v="x"/>
    <s v="x"/>
    <m/>
    <m/>
    <m/>
    <m/>
    <m/>
    <m/>
    <m/>
    <m/>
    <s v="Bajo"/>
    <m/>
    <b v="0"/>
    <n v="0"/>
    <s v="Bajo"/>
    <m/>
    <b v="0"/>
    <n v="0"/>
    <s v="IV"/>
    <s v="ACEPTABLE"/>
    <x v="0"/>
  </r>
  <r>
    <m/>
    <x v="0"/>
    <x v="2"/>
    <x v="2"/>
    <x v="14"/>
    <s v="Actividades administrativas dentro de las instalaciones de la Corporación"/>
    <s v="Gestion de documentos, almacenamiento y acceso a los documentos almacenados de las diferentes areas,de la corporacion y procesos del area, juridica, ambiental, y planeacion"/>
    <s v="x"/>
    <m/>
    <s v="Todo el personal"/>
    <x v="5"/>
    <x v="15"/>
    <s v="Movimiento de cajas de archivo retiro de cajas y colocacion de cajas en estanteria. "/>
    <s v="Desordenes de trauma acumulativo, lesiones del sistema músculo esquelético."/>
    <m/>
    <m/>
    <m/>
    <s v="Control de peso de las cajas. Ubicación de cajas pesadas en nivles inferiores, cajas livianas en nivles superiores. Traslado de cajas de documentos se efectua con ayuda. Porgrama de capacitacion, SVE Osteomuscular. Examenes medicos, pausas.Exámenes médicos ocupacionales con énfasis osteomuscular. "/>
    <m/>
    <m/>
    <s v="Bajo"/>
    <n v="2"/>
    <s v="Ocasional"/>
    <n v="0"/>
    <s v="Bajo"/>
    <n v="60"/>
    <s v="Muy Grave"/>
    <n v="0"/>
    <s v="IV"/>
    <x v="0"/>
    <s v="Todos los trabajadores"/>
    <s v="Desordenes de trauma acumulativo, lesiones del sistema músculo esquelético."/>
    <s v="SI "/>
    <m/>
    <s v="x"/>
    <s v="x"/>
    <s v="x"/>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s v="Todos los trabajadores"/>
    <s v="Descargas eléctricas, dolor de cabeza, quemaduras, shock, golpes, heridas, contusiones."/>
    <s v="SI "/>
    <m/>
    <s v="x"/>
    <s v="x"/>
    <s v="x"/>
    <s v="x"/>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s v="Todos los trabajadores"/>
    <s v="Golpes, atrapamientos, contusiones."/>
    <s v="SI "/>
    <m/>
    <s v="x"/>
    <s v="x"/>
    <s v="x"/>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s v="Todos los trabajadores"/>
    <s v="Desordenes de trauma acumulativo, lesiones del sistema músculo esquelético, Tendinitis, síndrome del túnel carpiano (STC)"/>
    <s v="SI "/>
    <m/>
    <s v="x"/>
    <s v="x"/>
    <s v="x"/>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0"/>
    <x v="17"/>
    <s v="Filtracion de aguas, humedad. Deterioro de paredes, impermeabilizacion, superficies porosas"/>
    <s v="Alergias, dermatitis."/>
    <m/>
    <m/>
    <m/>
    <s v="Cronograma de mantenimiento de recursos físicos. Mantenimientos de casa 1 y 2. "/>
    <m/>
    <m/>
    <s v="Bajo"/>
    <n v="3"/>
    <s v="Frecuente"/>
    <n v="0"/>
    <s v="Bajo"/>
    <n v="60"/>
    <s v="Muy Grave"/>
    <n v="0"/>
    <s v="IV"/>
    <x v="0"/>
    <s v="Todos los trabajadores"/>
    <s v="Alergias, dermatitis."/>
    <s v="SI "/>
    <m/>
    <s v="x"/>
    <s v="x"/>
    <s v="x"/>
    <s v="x"/>
    <s v="Digitaliacion de documentos traslado de archivo a Casa 2 Gestion documental (Archivo) Instalaciones con estanteria y condiciones ambientales de almacenamiento controladas "/>
    <s v="x"/>
    <m/>
    <s v="x"/>
    <s v="x"/>
    <m/>
    <s v="x"/>
    <m/>
    <s v="Bajo"/>
    <n v="1"/>
    <s v="Esporadica"/>
    <n v="0"/>
    <s v="Bajo"/>
    <n v="25"/>
    <s v="Grave"/>
    <n v="0"/>
    <s v="IV"/>
    <s v="ACEPTABLE"/>
    <x v="2"/>
  </r>
  <r>
    <m/>
    <x v="0"/>
    <x v="1"/>
    <x v="8"/>
    <x v="13"/>
    <s v="Actividades administrativas dentro de las instalaciones de la Corporación"/>
    <s v="Recopilar, estudiar, conceptuar, revisar, y sistematizar las normas y documentos jurídicos que interesan a la corporacion."/>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s v="x"/>
    <m/>
    <m/>
    <m/>
    <m/>
    <m/>
    <m/>
    <m/>
    <m/>
    <m/>
    <s v="Bajo"/>
    <m/>
    <b v="0"/>
    <n v="0"/>
    <s v="Bajo"/>
    <m/>
    <b v="0"/>
    <n v="0"/>
    <s v="IV"/>
    <s v="ACEPTABLE"/>
    <x v="0"/>
  </r>
  <r>
    <m/>
    <x v="0"/>
    <x v="1"/>
    <x v="8"/>
    <x v="13"/>
    <s v="Actividades administrativas dentro de las instalaciones de la Corporación"/>
    <s v="Recopilar, estudiar, conceptuar, revisar, y sistematizar las normas y documentos jurídicos que interesan a la corporacion."/>
    <s v="x"/>
    <m/>
    <s v="Todo el personal"/>
    <x v="1"/>
    <x v="1"/>
    <s v="Condiciones de orden y aseo, poco espacio en areas de trabajo, presencia de archivos y cajas de archivo y otros.Distribucion de areas de trabajo"/>
    <s v="Caídas al mismo nivel, caídas a diferente nivel, contusiones, golpes, fracturas"/>
    <m/>
    <m/>
    <m/>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Cronograma de mantenimiento de recursos físicos. Mantenimientos de casa 1 y 2"/>
    <m/>
    <n v="2"/>
    <s v="Medio"/>
    <n v="3"/>
    <s v="Frecuente"/>
    <n v="6"/>
    <s v="Medio"/>
    <n v="10"/>
    <s v="Leve"/>
    <n v="60"/>
    <s v="III"/>
    <x v="2"/>
    <s v="Todos los trabajadores"/>
    <s v="Caídas al mismo nivel, caídas a diferente nivel, contusiones, golpes, fracturas"/>
    <s v="SI "/>
    <m/>
    <s v="x"/>
    <s v="x"/>
    <s v="x"/>
    <s v="x"/>
    <s v="Traslados de archivos a casa 2. "/>
    <m/>
    <m/>
    <s v="x"/>
    <s v="x"/>
    <m/>
    <s v="x"/>
    <m/>
    <s v="Bajo"/>
    <n v="3"/>
    <s v="Frecuente"/>
    <n v="0"/>
    <s v="Bajo"/>
    <n v="10"/>
    <s v="Leve"/>
    <n v="0"/>
    <s v="IV"/>
    <s v="ACEPTABLE"/>
    <x v="1"/>
  </r>
  <r>
    <m/>
    <x v="0"/>
    <x v="1"/>
    <x v="8"/>
    <x v="13"/>
    <s v="Actividades administrativas dentro de las instalaciones de la Corporación"/>
    <s v="Recopilar, estudiar, conceptuar, revisar, y sistematizar las normas y documentos jurídicos que interesan a la corporacion."/>
    <s v="x"/>
    <m/>
    <s v="Todo el pers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s v="Todos los trabajadores"/>
    <s v="Fatiga visual, cefalea, disminución de la destreza y precisión, afectaciones a la vista, deslumbramiento, caídas a nivel, golpes."/>
    <s v="SI "/>
    <m/>
    <s v="x"/>
    <s v="x"/>
    <s v="x"/>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4"/>
    <s v="Golpes, traumas, laceraciones, punciones"/>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4"/>
    <s v="Golpes, traumas, heridas, infecciones, intoxicación, Mordeduras, picaduras, punciones, reacciones alérgicas, muerte"/>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4"/>
    <s v="Desordenes de trauma acumulativo, lesiones del sistema músculo esquelético, Tendinitis, síndrome del túnel carpiano (STC)"/>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4"/>
    <s v="Descargas eléctricas, dolor de cabeza, quemaduras, shock, golpes, heridas, contusiones."/>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4"/>
    <s v="Golpes, atrapamientos, contusiones."/>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x v="0"/>
  </r>
  <r>
    <m/>
    <x v="0"/>
    <x v="1"/>
    <x v="9"/>
    <x v="15"/>
    <s v="Actividades administrativas dentro de las instalaciones de la Corporación"/>
    <s v="Gestionar y administrar los canales, herramientas y medios de comunicación institucionales."/>
    <s v="x"/>
    <m/>
    <s v="Profesional Especializ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4"/>
    <s v="Fatiga visual, cefalea, disminución de la destreza y precisión, afectaciones a la vista, deslumbramiento, caídas a nivel, golpes."/>
    <s v="SI "/>
    <m/>
    <s v="x"/>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1"/>
    <x v="8"/>
    <s v="Exposición a electricidad por manipulación de equipos eléctricos conexion y desconexion de equipos herramientas eléctricos, interruptores, extensiones electricas, conexión y desconexion de equipos"/>
    <s v="Electrocución, afectación de órganos vitales, quemaduras, incendio y muerte"/>
    <m/>
    <m/>
    <s v=" Instalaciones electricas corriente regulada_x000a_Puesta a tierra"/>
    <s v="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m/>
    <s v="Bajo"/>
    <n v="2"/>
    <s v="Ocasional"/>
    <n v="0"/>
    <s v="Bajo"/>
    <n v="60"/>
    <s v="Muy Grave"/>
    <n v="0"/>
    <s v="IV"/>
    <x v="0"/>
    <n v="6"/>
    <s v="Electrocución, afectación de órganos vitales, quemaduras, incendio y muerte"/>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1"/>
    <x v="6"/>
    <s v="Contacto con superficies, salpicaduras de liquidos calientes. Manipulacion de greca, preparacion de café y bebidas caliente, uso de elementos de corte en cafetteria (cuchillo, tenedores)"/>
    <s v="Quemaduras"/>
    <m/>
    <m/>
    <m/>
    <s v=" Norma de seguridad no rebosar o sobrellenar tasas o recipientes de liquidos o bebidas calientes. Transportar las bandejas con bebidas, con las dos manos, caminar con atencion al transito de otras personas. "/>
    <m/>
    <m/>
    <s v="Bajo"/>
    <n v="2"/>
    <s v="Ocasional"/>
    <n v="0"/>
    <s v="Bajo"/>
    <n v="60"/>
    <s v="Muy Grave"/>
    <n v="0"/>
    <s v="IV"/>
    <x v="0"/>
    <n v="6"/>
    <s v="Electrocución, afectación de órganos vitales, quemaduras, incendio y muerte"/>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1"/>
    <x v="6"/>
    <s v="Uso de artículos artículos de cocina y cafetería, elementos de corte en cafeteria (cuchillo, tenedores etc)"/>
    <s v="Cortes, laceraciones."/>
    <m/>
    <m/>
    <m/>
    <s v="Mantenimiento de equipos de equipos de corte, capacitacion en uso de adecuado de elementos. Aplicación de tecnicas de corte con cuchillos, uso de superfucies de corte estables y antidezlizantes, cuchillos con mangos ergonomicos"/>
    <m/>
    <m/>
    <s v="Bajo"/>
    <n v="3"/>
    <s v="Frecuente"/>
    <n v="0"/>
    <s v="Bajo"/>
    <n v="25"/>
    <s v="Grave"/>
    <n v="0"/>
    <s v="IV"/>
    <x v="0"/>
    <n v="6"/>
    <s v="Fatiga, estrés"/>
    <m/>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7"/>
    <x v="18"/>
    <s v="Exposición o manipulación de productos químicos de limpieza de areas. Detergentes de pisos, hipoclorito, limpia vidrios, jabon en polvo, desodorizadores, ambientadores."/>
    <s v="quemaduras, intoxicación, afectaciones respiratorias, dermatitis, alergias."/>
    <m/>
    <m/>
    <m/>
    <s v="Capacitación de Brigadas de emergencias. Manejo seguro de productos químicos. Rotulacion de quimicos, uso de FDS, Almacenamiento según criterios de compatibilidad"/>
    <s v="Suministro de mascarilla, guantes, gafas de seguridad."/>
    <m/>
    <s v="Bajo"/>
    <n v="2"/>
    <s v="Ocasional"/>
    <n v="0"/>
    <s v="Bajo"/>
    <n v="25"/>
    <s v="Grave"/>
    <n v="0"/>
    <s v="IV"/>
    <x v="0"/>
    <n v="6"/>
    <s v="Incendios, quemaduras, intoxicación, afectaciones respiratorias, dermatitis, alergias."/>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5"/>
    <x v="15"/>
    <s v="Manipulación de cargas, traslado de equipos, muebles enceres, materiales de trabajo"/>
    <s v="Desordenes de trauma acumulativo, lesiones del sistema músculo esquelético."/>
    <m/>
    <m/>
    <s v="Cronograma de mantenimiento de recursos físicos. Instalaciones electricas_x000a_Cronograma de mantenimiento de equipos gestionado por TIC"/>
    <s v="Programa para el manejo del riesgo musco esquelético. Pausas de trabajo. Tralado de cargas efectuado por perosnal masculino max 20 kg, entre dos personas."/>
    <m/>
    <m/>
    <s v="Bajo"/>
    <n v="2"/>
    <s v="Ocasional"/>
    <n v="0"/>
    <s v="Bajo"/>
    <n v="60"/>
    <s v="Muy Grave"/>
    <n v="0"/>
    <s v="IV"/>
    <x v="0"/>
    <n v="6"/>
    <s v="Electrocución, afectación de órganos vitales, quemaduras, incendio y muerte"/>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2"/>
    <x v="19"/>
    <s v="Exposición a luz solar"/>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m/>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1"/>
    <x v="8"/>
    <s v="Exposición a electricidad por manipulación de equipos eléctricos conexion y desconexion de equipos herramientas eléctricos, interruptores, extensiones electricas, conexión y desconexion de equipos"/>
    <s v="Electrocución, afectación de órganos vitales, quemaduras, incendio y muerte"/>
    <m/>
    <m/>
    <s v=" Instalaciones electricas corriente regulada_x000a_Puesta a tierra"/>
    <s v="_x000a_Señalización de zonas de riesgo eléctrico_x000a_Desarrollo de programa de formación en Brigadas: Capacitación en uso de extintores. _x000a_Brigadas de emergenciasCronograma de Mantenimiento de Equipos gestionado por Gestión de sistemas"/>
    <s v="Uso de guantes, gafas, uniforme completo, botas de seguridad"/>
    <m/>
    <s v="Bajo"/>
    <n v="2"/>
    <s v="Ocasional"/>
    <n v="0"/>
    <s v="Bajo"/>
    <n v="60"/>
    <s v="Muy Grave"/>
    <n v="0"/>
    <s v="IV"/>
    <x v="0"/>
    <n v="6"/>
    <s v="Desordenes de trauma acumulativo, lesiones del sistema músculo esquelético."/>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0"/>
    <x v="7"/>
    <s v="Presencia de animales en la corporacion y en los alrededores de las instalaciones de la Corporación. Presencia de fauna durante las labores de jardineria. Contacto con seres vivos (roedores, serpientes, reptiles, mosquitos, arañas, animales ponzoñosos etc.)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mejorar las condiciones de iluminación nocturna. Fumigacion, Obesrvacion del entorno."/>
    <s v=" guantes, calzado de seguridad, gafas de seguridad al personal masculino de servicios generales"/>
    <n v="0"/>
    <s v="Bajo"/>
    <n v="2"/>
    <s v="Ocasional"/>
    <n v="0"/>
    <s v="Bajo"/>
    <n v="60"/>
    <s v="Muy Grave"/>
    <n v="0"/>
    <s v="IV"/>
    <x v="0"/>
    <n v="6"/>
    <s v="Desordenes de trauma acumulativo, lesiones del sistema músculo esquelético."/>
    <s v="SI "/>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0"/>
    <x v="7"/>
    <s v="Presencia de animales en la corporacion y en los alrededores de las instalaciones de la Corporación. Presencia de fauna durante las labores de jardineria. Contacto con seres vivos (roedores, serpientes, reptiles, mosquitos, arañas, animales ponzoñosos etc.) por medio de mordedura, picadura, rasgadura y en general ataque de animales "/>
    <s v="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60"/>
    <s v="Muy Grave"/>
    <n v="0"/>
    <s v="IV"/>
    <x v="0"/>
    <n v="6"/>
    <s v="Desordenes de trauma acumulativo, lesiones del sistema músculo esquelético."/>
    <s v="SI "/>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2"/>
    <x v="20"/>
    <s v="Exposición a condiciones termohigrométricas (Temperatura ambiental, Humedad relativa y Velocidad del aire). Generado por situaciones naturales  del ambiente de trabajo externo / Interno"/>
    <s v="Fatiga, estrés"/>
    <m/>
    <m/>
    <m/>
    <s v="Mantener hidratación disponible, pausas en la jornada laboral. Pausas, trasnporte climatizado, aire acondicionado, hidratacion"/>
    <s v="Suministro de gafas para exteriores,camisas mangas larga, gorras"/>
    <n v="0"/>
    <s v="Bajo"/>
    <n v="3"/>
    <s v="Frecuente"/>
    <n v="0"/>
    <s v="Bajo"/>
    <n v="10"/>
    <s v="Leve"/>
    <n v="0"/>
    <s v="IV"/>
    <x v="0"/>
    <s v="Todos los trabajadores"/>
    <s v="Fatiga, estrés"/>
    <s v="SI "/>
    <m/>
    <s v="x"/>
    <s v="x"/>
    <m/>
    <m/>
    <m/>
    <m/>
    <m/>
    <m/>
    <m/>
    <m/>
    <m/>
    <m/>
    <s v="Bajo"/>
    <m/>
    <b v="0"/>
    <n v="0"/>
    <s v="Bajo"/>
    <m/>
    <b v="0"/>
    <n v="0"/>
    <s v="IV"/>
    <s v="ACEPTABLE"/>
    <x v="0"/>
  </r>
  <r>
    <m/>
    <x v="0"/>
    <x v="0"/>
    <x v="2"/>
    <x v="5"/>
    <s v="Mantenimiento de Jardines, siembra, poda, limpieza  y adecuacion de jardines"/>
    <s v="Mantenimiento de jardines, poda"/>
    <s v="x"/>
    <m/>
    <s v="Contratista de servicios de jardinería"/>
    <x v="1"/>
    <x v="6"/>
    <s v="Operación de equipos y elementos de corte en mantenimiento de jardines, machetes tijeras, guadañas, herramientas de  siembra, limpieza. Rastrillo, palas."/>
    <s v="Cortes, laceracioes, amputaciones"/>
    <m/>
    <m/>
    <m/>
    <s v="Mantenimiento de equipos de equipos de corte, capacitacion"/>
    <s v="Guantes, carnaza, tipo ing, gafas, polainas. Equipos de proteccion para guadañas:casco, visor, polainas, guantes, delantal completo, protector auditivo. "/>
    <m/>
    <s v="Bajo"/>
    <n v="3"/>
    <s v="Frecuente"/>
    <n v="0"/>
    <s v="Bajo"/>
    <n v="25"/>
    <s v="Grave"/>
    <n v="0"/>
    <s v="IV"/>
    <x v="0"/>
    <n v="6"/>
    <s v="Fatiga, estrés"/>
    <m/>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2"/>
    <x v="19"/>
    <s v="Exposición a luz solar"/>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m/>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2"/>
    <x v="20"/>
    <s v="Exposición a condiciones termohigrométricas (Temperatura ambiental, Humedad relativa y Velocidad del aire). Generado por situaciones naturales  del ambiente de trabajo externo / Interno"/>
    <s v="Fatiga, estrés"/>
    <m/>
    <m/>
    <m/>
    <s v="Mantener hidratación disponible, pausas en la jornada laboral. Pausas, trasnporte climatizado, aire acondicionado, hidratacion"/>
    <s v="Suministro de gafas para exteriores,camisas mangas larga, gorras"/>
    <n v="0"/>
    <s v="Bajo"/>
    <n v="3"/>
    <s v="Frecuente"/>
    <n v="0"/>
    <s v="Bajo"/>
    <n v="10"/>
    <s v="Leve"/>
    <n v="0"/>
    <s v="IV"/>
    <x v="0"/>
    <s v="Todos los trabajadores"/>
    <s v="Fatiga, estrés"/>
    <s v="SI "/>
    <m/>
    <s v="x"/>
    <s v="x"/>
    <m/>
    <m/>
    <m/>
    <m/>
    <m/>
    <m/>
    <m/>
    <m/>
    <m/>
    <m/>
    <s v="Bajo"/>
    <m/>
    <b v="0"/>
    <n v="0"/>
    <s v="Bajo"/>
    <m/>
    <b v="0"/>
    <n v="0"/>
    <s v="IV"/>
    <s v="ACEPTABLE"/>
    <x v="0"/>
  </r>
  <r>
    <m/>
    <x v="0"/>
    <x v="0"/>
    <x v="2"/>
    <x v="5"/>
    <s v="Mantenimiento de Jardines, siembra, poda, limpieza  y adecuacion de jardines"/>
    <s v="Mantenimiento de jardines, poda"/>
    <s v="x"/>
    <m/>
    <s v="Contratista de servicios de jardinería"/>
    <x v="7"/>
    <x v="18"/>
    <s v="Exposición o manipulación de productos químicos de abono de jardines y fumugacion"/>
    <s v="quemaduras, intoxicación, afectaciones respiratorias, dermatitis, alergias."/>
    <m/>
    <m/>
    <m/>
    <s v="Capacitación de Brigadas de emergencias. Manejo seguro de productos químicos. Rotulacion de quimicos, uso de FDS, Almacenamiento según criterios de compatibilidad"/>
    <s v="Suministro de mascarilla, guantes, gafas de seguridad."/>
    <m/>
    <s v="Bajo"/>
    <n v="2"/>
    <s v="Ocasional"/>
    <n v="0"/>
    <s v="Bajo"/>
    <n v="25"/>
    <s v="Grave"/>
    <n v="0"/>
    <s v="IV"/>
    <x v="0"/>
    <n v="6"/>
    <s v="Incendios, quemaduras, intoxicación, afectaciones respiratorias, dermatitis, alergias."/>
    <s v="SI "/>
    <m/>
    <m/>
    <s v="x"/>
    <m/>
    <m/>
    <m/>
    <m/>
    <m/>
    <m/>
    <m/>
    <m/>
    <m/>
    <m/>
    <s v="Bajo"/>
    <m/>
    <b v="0"/>
    <n v="0"/>
    <s v="Bajo"/>
    <m/>
    <b v="0"/>
    <n v="0"/>
    <s v="IV"/>
    <s v="ACEPTABLE"/>
    <x v="0"/>
  </r>
  <r>
    <m/>
    <x v="0"/>
    <x v="0"/>
    <x v="2"/>
    <x v="5"/>
    <s v="Mantenimiento de Jardines, siembra, poda, limpieza  y adecuacion de jardines"/>
    <s v="Mantenimiento de jardines, poda"/>
    <s v="x"/>
    <m/>
    <s v="Contratista de servicios generales"/>
    <x v="1"/>
    <x v="1"/>
    <s v="Traslado por las direfentes areas. Superficies irregulates, resbalosas, mojados,corte y poda de jardines. caidas a  mismo nivel._x000a_caidas a distinto nivel, uso de escaleras de dos o tres peldaños, para corte  y podas actividades por debajo de 2 mts."/>
    <s v="golpes, traumas, fracturas"/>
    <m/>
    <m/>
    <m/>
    <s v="Cronograma de mantenimiento de recursos físicos. Instalaciones. Normas de seguridad._x000a_"/>
    <s v="Zapatos antideslizantes"/>
    <m/>
    <s v="Bajo"/>
    <n v="2"/>
    <s v="Ocasional"/>
    <n v="0"/>
    <s v="Bajo"/>
    <n v="25"/>
    <s v="Grave"/>
    <n v="0"/>
    <s v="IV"/>
    <x v="0"/>
    <n v="6"/>
    <s v="Incendios, quemaduras, intoxicación, afectaciones respiratorias, dermatitis, alergias."/>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1"/>
    <x v="1"/>
    <s v="Traslado por las direfentes areas de la empresa, pasilllos escaleras, etc Superficies irregulates, resbalosas, mojados, sucios limpieza de písos de todas las areas incluye baños y patios. caidas a  mismo nivel._x000a_caidas a distinto nivel, uso de escaleras de dos o tres peldaños, para limpieza de paredes, techos, ventanas, vidrios, actividades por debajo de 2 mts"/>
    <s v="gikpes, traumas, fracturas"/>
    <m/>
    <m/>
    <m/>
    <s v="Cronograma de mantenimiento de recursos físicos. Instalaciones. Normas de seguridad._x000a_"/>
    <s v="Zapatos antideslizantes"/>
    <m/>
    <s v="Bajo"/>
    <n v="2"/>
    <s v="Ocasional"/>
    <n v="0"/>
    <s v="Bajo"/>
    <n v="25"/>
    <s v="Grave"/>
    <n v="0"/>
    <s v="IV"/>
    <x v="0"/>
    <n v="6"/>
    <s v="Incendios, quemaduras, intoxicación, afectaciones respiratorias, dermatitis, alergias."/>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0"/>
    <x v="21"/>
    <s v="Inhalación, contacto y consumo de pelos, plumas, excrementos, sustancias antigénicas (enzima, proteínas), larvas de invertebrados"/>
    <s v="Zoonosis, Enfermedades infecciosas, gastrointestinales, tóxicas y reacciones alérgicas. "/>
    <m/>
    <m/>
    <m/>
    <s v="Poda de maleza, verificacion del entorno y area de trabajo"/>
    <s v="Uso de guantes, gafas, uniforme completo, botas de seguridad"/>
    <n v="0"/>
    <s v="Bajo"/>
    <n v="2"/>
    <s v="Ocasional"/>
    <n v="0"/>
    <s v="Bajo"/>
    <n v="25"/>
    <s v="Grave"/>
    <n v="0"/>
    <s v="IV"/>
    <x v="0"/>
    <n v="6"/>
    <s v="Zoonosis, Enfermedades infecciosas, gastrointestinales, tóxicas y reacciones alérgicas. "/>
    <s v="SI "/>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poda de maleza, verificacion del entorno y area de trabajo. Limpieza t aseo de las areas. Fumigacion"/>
    <s v="Uso de guantes, gafas, uniforme completo, botas de seguridad"/>
    <n v="0"/>
    <s v="Bajo"/>
    <n v="2"/>
    <s v="Ocasional"/>
    <n v="0"/>
    <s v="Bajo"/>
    <n v="25"/>
    <s v="Grave"/>
    <n v="0"/>
    <s v="IV"/>
    <x v="0"/>
    <n v="6"/>
    <s v="Zoonosis, Enfermedades infecciosas, gastrointestinales, tóxicas y reacciones alérgicas. "/>
    <s v="SI "/>
    <m/>
    <m/>
    <s v="x"/>
    <m/>
    <m/>
    <m/>
    <m/>
    <m/>
    <m/>
    <m/>
    <m/>
    <m/>
    <m/>
    <s v="Bajo"/>
    <m/>
    <b v="0"/>
    <n v="0"/>
    <s v="Bajo"/>
    <m/>
    <b v="0"/>
    <n v="0"/>
    <s v="IV"/>
    <s v="ACEPTABLE"/>
    <x v="0"/>
  </r>
  <r>
    <m/>
    <x v="0"/>
    <x v="0"/>
    <x v="2"/>
    <x v="16"/>
    <s v="Actividades del personal de vigilancia. Controles de acceso de personas y vehiculos. Recibo de personal en la entrada de las instalaciones."/>
    <s v=" Controles de acceso de personas y vehiculos. Recibo de personal en la entrada de las instalaciones."/>
    <s v="x"/>
    <m/>
    <s v="Contratista servicios de vigilancia"/>
    <x v="1"/>
    <x v="22"/>
    <s v="Controles de acceso de personas y vehiculos. Recibo de personal en la entrada de las instalaciones: funcionarios, contratistas,  visitante y usuarios  a las instalaciones de la Corporación. Delincuencia comun y organizada, atentados con arma, protestas, desodenes, reclamos, agresiones verbales y fisicas."/>
    <s v="Heridas, golpes, muerte, fatiga, estrés, disminución de la destreza y precisión. Estados de ansiedad y/o depresión y trastornos del aparato digestivo."/>
    <m/>
    <m/>
    <s v="Sistema de CCTV de monitoreo. Control perimetral"/>
    <s v=" Vigilancia Privada,Apoyo policia, Comunicación con centro de control empresa  de vigilancia._x000a_Personal competente y capacitado.Capciatcion manejo de roesgo publico_x000a_Monitoreo y supervicion de actividades de vigilancia, seguimineto y reporte e central de comuniccaiones de la empresa contratista_x000a_Apoyo personal motorizado._x000a_Acuerdo con la policia nacional_x000a_"/>
    <m/>
    <m/>
    <s v="Bajo"/>
    <n v="2"/>
    <s v="Ocasional"/>
    <n v="0"/>
    <s v="Bajo"/>
    <n v="25"/>
    <s v="Grave"/>
    <n v="0"/>
    <s v="IV"/>
    <x v="0"/>
    <s v="Todos los trabajadores"/>
    <s v="Heridas, golpes, muerte, fatiga, estrés, disminución de la destreza y precisión. Estados de ansiedad y/o depresión y trastornos del aparato digestivo."/>
    <s v="SI "/>
    <m/>
    <m/>
    <s v="x"/>
    <m/>
    <m/>
    <m/>
    <m/>
    <m/>
    <m/>
    <m/>
    <m/>
    <m/>
    <m/>
    <s v="Bajo"/>
    <m/>
    <b v="0"/>
    <n v="0"/>
    <s v="Bajo"/>
    <m/>
    <b v="0"/>
    <n v="0"/>
    <s v="IV"/>
    <s v="ACEPTABLE"/>
    <x v="0"/>
  </r>
  <r>
    <m/>
    <x v="0"/>
    <x v="0"/>
    <x v="2"/>
    <x v="16"/>
    <s v="Actividades del personal de vigilancia."/>
    <s v=" Controles de acceso de personas y vehiculos. Recibo de personal en la entrada de las instalaciones."/>
    <s v="x"/>
    <m/>
    <s v="Contratista servicios de vigilancia"/>
    <x v="5"/>
    <x v="10"/>
    <s v="Postura prolongada de pie, actividades de vigilancia. Controles de acceso de personas y vehiculos. Recibo de personal en la entrada de las instalaciones. "/>
    <s v="Desordenes de trauma acumulativo, lesiones del sistema músculo esquelético"/>
    <m/>
    <m/>
    <s v="Silla en control de acceso de la recepcion"/>
    <s v="Programa para el manejo de riesgo musculoesquelético._x000a_Pausas Activas. Rotacion de turnos"/>
    <m/>
    <m/>
    <s v="Bajo"/>
    <n v="3"/>
    <s v="Frecuente"/>
    <n v="0"/>
    <s v="Bajo"/>
    <n v="10"/>
    <s v="Leve"/>
    <n v="0"/>
    <s v="IV"/>
    <x v="0"/>
    <n v="6"/>
    <s v="Desordenes de trauma acumulativo, lesiones del sistema músculo esquelético"/>
    <s v="SI "/>
    <m/>
    <m/>
    <s v="x"/>
    <m/>
    <m/>
    <m/>
    <m/>
    <m/>
    <m/>
    <m/>
    <m/>
    <m/>
    <m/>
    <s v="Bajo"/>
    <m/>
    <b v="0"/>
    <n v="0"/>
    <s v="Bajo"/>
    <m/>
    <b v="0"/>
    <n v="0"/>
    <s v="IV"/>
    <s v="ACEPTABLE"/>
    <x v="0"/>
  </r>
  <r>
    <m/>
    <x v="0"/>
    <x v="0"/>
    <x v="2"/>
    <x v="16"/>
    <s v="Actividades del personal de vigilancia."/>
    <s v="Porte y uso de armas de fuegoo"/>
    <s v="x"/>
    <m/>
    <s v="Contratista servicios de vigilancia"/>
    <x v="1"/>
    <x v="6"/>
    <s v="Tenencia y porte de armas de fuego. Accion / Uso de armas de fuego"/>
    <s v="Traumas, heridas, muerte"/>
    <m/>
    <m/>
    <m/>
    <s v="Celebración de contrato con empresa de vigilancia legalmente constituida.certificado de aptitud psicofísica para la tenencia y porte de armas de fuego. _x000a_Personal competente y capacitado.Capcitacion manejo de armas _x000a_programa de mantenimiento de armas de fuego "/>
    <m/>
    <m/>
    <s v="Bajo"/>
    <n v="1"/>
    <s v="Esporadica"/>
    <n v="0"/>
    <s v="Bajo"/>
    <n v="100"/>
    <s v="Mortal o Catrastrofico"/>
    <n v="0"/>
    <s v="IV"/>
    <x v="0"/>
    <n v="6"/>
    <s v="Traumas, heridas, muerte"/>
    <s v="SI "/>
    <m/>
    <m/>
    <s v="x"/>
    <m/>
    <m/>
    <m/>
    <m/>
    <m/>
    <m/>
    <m/>
    <m/>
    <m/>
    <m/>
    <s v="Bajo"/>
    <m/>
    <b v="0"/>
    <n v="0"/>
    <s v="Bajo"/>
    <m/>
    <b v="0"/>
    <n v="0"/>
    <s v="IV"/>
    <s v="ACEPTABLE"/>
    <x v="0"/>
  </r>
  <r>
    <m/>
    <x v="0"/>
    <x v="0"/>
    <x v="2"/>
    <x v="16"/>
    <s v="Actividades del personal de vigilancia."/>
    <s v="Controles de acceso de perosnas y vehiculos y Inspercción y Verificación de áreas"/>
    <s v="x"/>
    <m/>
    <s v="Contratista servicios de vigilancia"/>
    <x v="1"/>
    <x v="1"/>
    <s v="Condiciones exixtentes de orden y aseo, distribucion de las areas. Superficies de trabajo (irregulares, deslizantes, con diferencia del nivel), condiciones de orden y aseo, (caídas de objeto)._x000a_Circulación por las diferentes áreas de las instalaciones de la Corporación_x000a_Correr en pasillos y escaleras. _x000a_Uso de escaleras (escaleras de caracol, rectas)"/>
    <s v="Caídas al mismo nivel y diferente nivel golpes, traumas, laceraciones."/>
    <m/>
    <m/>
    <m/>
    <s v="Señalización de peligros en las instalaciones de la Corporación. Instalacion de bandas antideslizantes, normas de seguridad de No correr en las escaleras y pasillos de la corporacion"/>
    <s v="Botas de seguridad antidezlizantes"/>
    <m/>
    <s v="Bajo"/>
    <n v="2"/>
    <s v="Ocasional"/>
    <n v="0"/>
    <s v="Bajo"/>
    <n v="60"/>
    <s v="Muy Grave"/>
    <n v="0"/>
    <s v="IV"/>
    <x v="0"/>
    <n v="6"/>
    <s v="Caídas al mismo nivel y diferente nivel golpes, traumas, laceraciones."/>
    <s v="SI "/>
    <m/>
    <m/>
    <s v="x"/>
    <m/>
    <m/>
    <m/>
    <m/>
    <m/>
    <m/>
    <m/>
    <m/>
    <m/>
    <m/>
    <s v="Bajo"/>
    <m/>
    <b v="0"/>
    <n v="0"/>
    <s v="Bajo"/>
    <m/>
    <b v="0"/>
    <n v="0"/>
    <s v="IV"/>
    <s v="ACEPTABLE"/>
    <x v="0"/>
  </r>
  <r>
    <m/>
    <x v="0"/>
    <x v="0"/>
    <x v="0"/>
    <x v="17"/>
    <s v=" Actividades de fumigacion"/>
    <s v="Fumigacion de areas internas"/>
    <s v="x"/>
    <m/>
    <s v="Todo el personal"/>
    <x v="7"/>
    <x v="18"/>
    <s v="Exposición productos químicos, aplicación de gases, aerosoles, solidos: cebos, geles para el control de vectores"/>
    <s v="intoxicación, afectaciones respiratorias, dermatitis, alergias."/>
    <m/>
    <m/>
    <s v="Uso de productos de fumigacion con bajo nivel de toxicidad. "/>
    <s v="Capacitación de Brigadas de emergencias. Manejo seguro de productos químicos. _x000a_Control de productos quimicos, conocimineto de hojas de seguridad_x000a_Fumigaciones programadas viernes o sabados antes de fines de semana, puentes, festivos con el objeto de garantizar que los euimicos e disipen y no exista afectacion residual._x000a_Limpieza de superficies antes del inicio de la siguiente jornada laboral _x000a_Recomendaciones de guardasr en lugares cerrados, gabetas, estantes, locker los elementos e insumos de trabajo._x000a_La instalacion de cebo se efectua en lugares de poca movilizacion, ricones, los cebos se instalan en cajas o capsulas para limitar el contacto accidental de los trabajadores"/>
    <m/>
    <m/>
    <s v="Bajo"/>
    <n v="2"/>
    <s v="Ocasional"/>
    <n v="0"/>
    <s v="Bajo"/>
    <n v="60"/>
    <s v="Muy Grave"/>
    <n v="0"/>
    <s v="IV"/>
    <x v="0"/>
    <n v="6"/>
    <s v="intoxicación, afectaciones respiratorias, dermatitis, alergias."/>
    <s v="SI "/>
    <m/>
    <s v="x"/>
    <s v="x"/>
    <m/>
    <m/>
    <m/>
    <m/>
    <m/>
    <m/>
    <m/>
    <m/>
    <m/>
    <m/>
    <s v="Bajo"/>
    <m/>
    <b v="0"/>
    <n v="0"/>
    <s v="Bajo"/>
    <m/>
    <b v="0"/>
    <n v="0"/>
    <s v="IV"/>
    <s v="ACEPTABLE"/>
    <x v="0"/>
  </r>
  <r>
    <m/>
    <x v="0"/>
    <x v="0"/>
    <x v="2"/>
    <x v="17"/>
    <s v=" Actividades de fumigacion"/>
    <s v="Fumigacion de areas internas"/>
    <s v="x"/>
    <m/>
    <s v="Contratistas de servicios de fumigación"/>
    <x v="7"/>
    <x v="18"/>
    <s v="Exposición o manipulación de productos químicos, aplicación de gases, aerosoles, solidos: cebos, geles para el control de vectores"/>
    <s v="intoxicación, afectaciones respiratorias, dermatitis, alergias."/>
    <m/>
    <m/>
    <s v="Uso de productos de fumigacion con bajo nivel de toxicidad. "/>
    <s v="Capacitación de Brigadas de emergencias. Programa de manejo seguro de productos químicos. Manejo seguro de productos químicos_x000a_Certificado de fumigadores. Se efectua la fumigacion con producto preparados, no se efectua mezclas en la corporacion. Contratista de fumigacion se cmabia de ropa y lava sus manos y cara despues de terminar el proceso de fumigacion de las  instalaciones._x000a_Control de productos quimicos, conocimineto de hojas de seguridad_x000a_Control de contratistas. Slicitud de requisiros en SST "/>
    <s v="traje tipo tivek antisalpicaduras completo con capucha ,respirador don fitros full face, guantes de nitrilo y botas. "/>
    <m/>
    <s v="Bajo"/>
    <n v="2"/>
    <s v="Ocasional"/>
    <n v="0"/>
    <s v="Bajo"/>
    <n v="60"/>
    <s v="Muy Grave"/>
    <n v="0"/>
    <s v="IV"/>
    <x v="0"/>
    <n v="6"/>
    <s v="intoxicación, afectaciones respiratorias, dermatitis, alergias."/>
    <s v="SI "/>
    <m/>
    <m/>
    <s v="x"/>
    <m/>
    <m/>
    <m/>
    <m/>
    <m/>
    <m/>
    <m/>
    <m/>
    <m/>
    <m/>
    <s v="Bajo"/>
    <m/>
    <b v="0"/>
    <n v="0"/>
    <s v="Bajo"/>
    <m/>
    <b v="0"/>
    <n v="0"/>
    <s v="IV"/>
    <s v="ACEPTABLE"/>
    <x v="0"/>
  </r>
  <r>
    <m/>
    <x v="0"/>
    <x v="0"/>
    <x v="2"/>
    <x v="17"/>
    <s v=" Actividades de fumigacion"/>
    <s v="Fumigacion de areas internas"/>
    <s v="x"/>
    <m/>
    <s v="Contratistas de servicios de fumigación"/>
    <x v="1"/>
    <x v="1"/>
    <s v="Traslado por las direfentes areas de la corporacion, durante la fumugacion, pasilllos escaleras, etc Superficies irregulates, resbalosas, mojados, sucios  caidas a  mismo nivel, a diferente nivel."/>
    <s v="intoxicación, afectaciones respiratorias, dermatitis, alergias."/>
    <m/>
    <m/>
    <m/>
    <s v="Señalización de peligros en las instalaciones de la Corporación. Instalacion de bandas antideslizantes, normas de seguridad de No correr en las escaleras y pasillos de la corporacion. .  Reconocimiento previo del area de trabajo."/>
    <s v="Botas de seguridad antidezlizantes"/>
    <m/>
    <s v="Bajo"/>
    <n v="2"/>
    <s v="Ocasional"/>
    <n v="0"/>
    <s v="Bajo"/>
    <n v="60"/>
    <s v="Muy Grave"/>
    <n v="0"/>
    <s v="IV"/>
    <x v="0"/>
    <n v="6"/>
    <s v="intoxicación, afectaciones respiratorias, dermatitis, alergias."/>
    <s v="SI "/>
    <m/>
    <m/>
    <s v="x"/>
    <m/>
    <m/>
    <m/>
    <m/>
    <m/>
    <m/>
    <m/>
    <m/>
    <m/>
    <m/>
    <s v="Bajo"/>
    <m/>
    <b v="0"/>
    <n v="0"/>
    <s v="Bajo"/>
    <m/>
    <b v="0"/>
    <n v="0"/>
    <s v="IV"/>
    <s v="ACEPTABLE"/>
    <x v="0"/>
  </r>
  <r>
    <m/>
    <x v="0"/>
    <x v="0"/>
    <x v="2"/>
    <x v="17"/>
    <s v=" Actividades de fumigacion"/>
    <s v="Fumigacion de areas internas"/>
    <s v="x"/>
    <m/>
    <s v="Contratistas de servicios de fumigación"/>
    <x v="5"/>
    <x v="15"/>
    <s v="Transporte de material de fumigacion. Equipos de fumigacion: bomba aspersora llena en espalda ."/>
    <s v="Desordenes de trauma acumulativo, lesiones del sistema músculo esquelético."/>
    <m/>
    <m/>
    <m/>
    <s v="Pausas de trabajo. Tralado de cargas efectuado por perosnal masculino max 20 kg_x000a_Solicitud de requisiros en SST "/>
    <m/>
    <m/>
    <s v="Bajo"/>
    <n v="2"/>
    <s v="Ocasional"/>
    <n v="0"/>
    <s v="Bajo"/>
    <n v="60"/>
    <s v="Muy Grave"/>
    <n v="0"/>
    <s v="IV"/>
    <x v="0"/>
    <n v="6"/>
    <s v="Desordenes de trauma acumulativo, lesiones del sistema músculo esquelético."/>
    <s v="SI "/>
    <m/>
    <m/>
    <s v="x"/>
    <m/>
    <m/>
    <m/>
    <m/>
    <m/>
    <m/>
    <m/>
    <m/>
    <m/>
    <m/>
    <s v="Bajo"/>
    <m/>
    <b v="0"/>
    <n v="0"/>
    <s v="Bajo"/>
    <m/>
    <b v="0"/>
    <n v="0"/>
    <s v="IV"/>
    <s v="ACEPTABLE"/>
    <x v="0"/>
  </r>
  <r>
    <m/>
    <x v="0"/>
    <x v="0"/>
    <x v="2"/>
    <x v="17"/>
    <s v=" Actividades de fumigacion"/>
    <s v="Fumigacion de areas internas"/>
    <s v="x"/>
    <m/>
    <s v="Contratistas de servicios de fumigación"/>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m/>
    <s v="Golpes, atrapamientos, contusiones."/>
    <s v="SI "/>
    <m/>
    <m/>
    <s v="x"/>
    <m/>
    <m/>
    <m/>
    <m/>
    <m/>
    <m/>
    <m/>
    <m/>
    <m/>
    <m/>
    <s v="Bajo"/>
    <m/>
    <b v="0"/>
    <n v="0"/>
    <s v="Bajo"/>
    <m/>
    <b v="0"/>
    <n v="0"/>
    <s v="IV"/>
    <s v="ACEPTABLE"/>
    <x v="0"/>
  </r>
  <r>
    <m/>
    <x v="0"/>
    <x v="0"/>
    <x v="2"/>
    <x v="17"/>
    <s v=" Actividades de fumigacion"/>
    <s v="Fumigacion de areas internas"/>
    <s v="x"/>
    <m/>
    <s v="Contratistas de servicios de fumigación"/>
    <x v="0"/>
    <x v="21"/>
    <s v="Inhalación, contacto y consumo de pelos, plumas, excrementos, sustancias antigénicas (enzima, proteínas), larvas de invertebrados. Retiro de animales muertos."/>
    <s v="Zoonosis, Enfermedades infecciosas, gastrointestinales, tóxicas y reacciones alérgicas. "/>
    <m/>
    <m/>
    <m/>
    <s v=", poda de maleza, verificacion del entorno y area de trabajo. Limpieza t aseo de las areas. Fumigacion"/>
    <s v="traje tipo tivek antisalpicaduras completo con capucha ,respirador don fitros full face, guantes de nitrilo y botas. "/>
    <n v="0"/>
    <s v="Bajo"/>
    <n v="2"/>
    <s v="Ocasional"/>
    <n v="0"/>
    <s v="Bajo"/>
    <n v="25"/>
    <s v="Grave"/>
    <n v="0"/>
    <s v="IV"/>
    <x v="0"/>
    <n v="6"/>
    <s v="Zoonosis, Enfermedades infecciosas, gastrointestinales, tóxicas y reacciones alérgicas. "/>
    <s v="SI "/>
    <m/>
    <m/>
    <s v="x"/>
    <m/>
    <m/>
    <m/>
    <m/>
    <m/>
    <m/>
    <m/>
    <m/>
    <m/>
    <m/>
    <s v="Bajo"/>
    <m/>
    <b v="0"/>
    <n v="0"/>
    <s v="Bajo"/>
    <m/>
    <b v="0"/>
    <n v="0"/>
    <s v="IV"/>
    <s v="ACEPTABLE"/>
    <x v="0"/>
  </r>
  <r>
    <m/>
    <x v="0"/>
    <x v="0"/>
    <x v="2"/>
    <x v="4"/>
    <s v="Actividades de aseo, servicios generales y cafeteria"/>
    <s v="Limpieza y aseo de las instaciones, oficinas, patios, jardines y cafeteria"/>
    <s v="x"/>
    <m/>
    <s v="Contratista de servicios generales"/>
    <x v="1"/>
    <x v="6"/>
    <s v="Manejo de herramientas manuales. uso de herramientas de manuales mecanicas y eléctricas."/>
    <s v="Golpes, traumas, laceraciones, punciones"/>
    <m/>
    <m/>
    <m/>
    <s v="Mantenimiento a las herramientas rotativas y manuales. Inspeccion periodica. capacitacioens"/>
    <s v="Suministro de botas de seguridad, gafas de seguridad y guantes tipo ingeniero"/>
    <m/>
    <s v="Bajo"/>
    <n v="2"/>
    <s v="Ocasional"/>
    <n v="0"/>
    <s v="Bajo"/>
    <n v="60"/>
    <s v="Muy Grave"/>
    <n v="0"/>
    <s v="IV"/>
    <x v="0"/>
    <n v="6"/>
    <s v="Golpes, traumas, laceraciones, punciones"/>
    <s v="SI "/>
    <m/>
    <m/>
    <s v="x"/>
    <m/>
    <m/>
    <m/>
    <m/>
    <m/>
    <m/>
    <m/>
    <m/>
    <m/>
    <m/>
    <s v="Bajo"/>
    <m/>
    <b v="0"/>
    <n v="0"/>
    <s v="Bajo"/>
    <m/>
    <b v="0"/>
    <n v="0"/>
    <s v="IV"/>
    <s v="ACEPTABLE"/>
    <x v="0"/>
  </r>
  <r>
    <m/>
    <x v="0"/>
    <x v="0"/>
    <x v="2"/>
    <x v="5"/>
    <s v="Mantenimiento de Jardines, siembra, poda, limpieza  y adecuacion de jardines"/>
    <s v="Mantenimiento de jardines, poda"/>
    <s v="x"/>
    <m/>
    <s v="Contratista de servicios de jardinería"/>
    <x v="1"/>
    <x v="6"/>
    <s v="Manejo de herramientas manuales. uso de herramientas de manuales mecanicas y eléctricas."/>
    <s v="Golpes, traumas, laceraciones, punciones"/>
    <m/>
    <m/>
    <m/>
    <s v="Mantenimiento a las herramientas rotativas y manuales. Inspeccion periodica. capacitacioens"/>
    <s v="Suministro de botas de seguridad, gafas de seguridad y guantes tipo ingeniero"/>
    <m/>
    <s v="Bajo"/>
    <n v="2"/>
    <s v="Ocasional"/>
    <n v="0"/>
    <s v="Bajo"/>
    <n v="25"/>
    <s v="Grave"/>
    <n v="0"/>
    <s v="IV"/>
    <x v="0"/>
    <n v="6"/>
    <s v="Golpes, traumas, laceraciones, punciones"/>
    <s v="SI "/>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6"/>
    <s v="uso de herramientas de manuales mecanicas  y eléctricas. De corte, union y ajuste, herrameintas  rotativas. Proyecciones de particulas, y fluidos. "/>
    <s v="Golpes, traumas, laceraciones, punciones, heridas"/>
    <m/>
    <m/>
    <m/>
    <s v="ATS. Inspeccion preoperacional de la herramienta o equipo. Normas de seguridad. Requisitos SST para contratistas_x000a_"/>
    <s v=" botas de seguridad, gafas de seguridad y guantes tipo ingeniero, casco"/>
    <m/>
    <s v="Bajo"/>
    <n v="2"/>
    <s v="Ocasional"/>
    <n v="0"/>
    <s v="Bajo"/>
    <n v="60"/>
    <s v="Muy Grave"/>
    <n v="0"/>
    <s v="IV"/>
    <x v="0"/>
    <n v="6"/>
    <s v="Golpes, traumas, laceraciones, punciones, heridas"/>
    <s v="SI "/>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5"/>
    <x v="15"/>
    <s v="Manipulación de cargas, traslado de equipos, muebles enceres, materiales de trabajo"/>
    <s v="Desordenes de trauma acumulativo, lesiones del sistema músculo esquelético."/>
    <m/>
    <m/>
    <m/>
    <s v=" Pausas de trabajo. Tralado de cargas efectuado por perosnal masculino max 20 kg, entre dos personas."/>
    <m/>
    <m/>
    <s v="Bajo"/>
    <n v="2"/>
    <s v="Ocasional"/>
    <n v="0"/>
    <s v="Bajo"/>
    <n v="60"/>
    <s v="Muy Grave"/>
    <n v="0"/>
    <s v="IV"/>
    <x v="0"/>
    <n v="6"/>
    <s v="Electrocución, afectación de órganos vitales, quemaduras, incendio y muerte"/>
    <s v="SI "/>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1"/>
    <s v="Traslado por las direfentes areas de la empresa, pasilllos escaleras, etc Superficies irregulates, resbalosas, mojados, sucios limpieza de písos, techos de todas las areas caidas a  mismo nivel."/>
    <s v="gikpes, traumas, fracturas"/>
    <m/>
    <m/>
    <m/>
    <s v="Cronograma de mantenimiento de recursos físicos. Instalaciones. Normas de seguridad._x000a_"/>
    <s v="Zapatos antideslizantes, casco"/>
    <m/>
    <s v="Bajo"/>
    <n v="2"/>
    <s v="Ocasional"/>
    <n v="0"/>
    <s v="Bajo"/>
    <n v="25"/>
    <s v="Grave"/>
    <n v="0"/>
    <s v="IV"/>
    <x v="0"/>
    <n v="6"/>
    <s v="Incendios, quemaduras, intoxicación, afectaciones respiratorias, dermatitis, alergias."/>
    <s v="SI "/>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7"/>
    <x v="23"/>
    <s v="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
    <s v="quemaduras, intoxicación, afectaciones respiratorias, dermatitis, alergias."/>
    <m/>
    <m/>
    <m/>
    <s v="Manejo de contratistas. Capacitación de Brigadas de emergencias.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m/>
    <s v="Bajo"/>
    <n v="2"/>
    <s v="Ocasional"/>
    <n v="0"/>
    <s v="Bajo"/>
    <n v="25"/>
    <s v="Grave"/>
    <n v="0"/>
    <s v="IV"/>
    <x v="0"/>
    <n v="6"/>
    <s v="Incendios, quemaduras, intoxicación, afectaciones respiratorias, dermatitis, alergias."/>
    <s v="SI "/>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m/>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Limpieza t aseo de las areas. Fumigacion"/>
    <s v="Uso de guantes, gafas, uniforme completo, botas de seguridad"/>
    <n v="0"/>
    <s v="Bajo"/>
    <n v="2"/>
    <s v="Ocasional"/>
    <n v="0"/>
    <s v="Bajo"/>
    <n v="25"/>
    <s v="Grave"/>
    <n v="0"/>
    <s v="IV"/>
    <x v="0"/>
    <n v="6"/>
    <s v="Zoonosis, Enfermedades infecciosas, gastrointestinales, tóxicas y reacciones alérgicas. "/>
    <s v="SI "/>
    <m/>
    <m/>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24"/>
    <s v="Acceso y desarrollo de trabajo en alturas.. Actividades de mantenimiento a la infraestructura o equipos que requieren trabajo en altura. Obras civiles y de mantenimineto que requieren de trabajo en altura."/>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s v="1. instalacion de puntos de anclaje. ."/>
    <m/>
    <m/>
    <s v="x"/>
    <s v="x"/>
    <m/>
    <m/>
    <m/>
    <s v="Bajo"/>
    <m/>
    <b v="0"/>
    <m/>
    <s v="Bajo"/>
    <m/>
    <b v="0"/>
    <m/>
    <m/>
    <b v="0"/>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2"/>
    <x v="20"/>
    <s v="Exposición a condiciones termohigrométricas (Temperatura ambiental, Humedad relativa y Velocidad del aire). Generado por situaciones naturales  del ambiente de trabajo externo / Interno"/>
    <s v="Fatiga, estrés"/>
    <m/>
    <m/>
    <m/>
    <s v="Manejo de contratistas. Mantener hidratación disponible, pausas en la jornada laboral. Pausas, trasnporte climatizado, aire acondicionado, hidratacion"/>
    <s v="gafas para exteriores,camisas mangas larga, gorras"/>
    <n v="0"/>
    <s v="Bajo"/>
    <n v="3"/>
    <s v="Frecuente"/>
    <n v="0"/>
    <s v="Bajo"/>
    <n v="10"/>
    <s v="Leve"/>
    <n v="0"/>
    <s v="IV"/>
    <x v="0"/>
    <s v="Todos los trabajadores"/>
    <s v="Fatiga, estrés"/>
    <s v="SI "/>
    <m/>
    <s v="x"/>
    <s v="x"/>
    <m/>
    <m/>
    <m/>
    <m/>
    <m/>
    <m/>
    <m/>
    <m/>
    <m/>
    <m/>
    <s v="Bajo"/>
    <m/>
    <b v="0"/>
    <n v="0"/>
    <s v="Bajo"/>
    <m/>
    <b v="0"/>
    <n v="0"/>
    <s v="IV"/>
    <s v="ACEPTABLE"/>
    <x v="0"/>
  </r>
  <r>
    <m/>
    <x v="0"/>
    <x v="0"/>
    <x v="2"/>
    <x v="18"/>
    <s v="Mantenimientos preventivos, correctivos y mejoras a la infrestructura y equipos"/>
    <s v="Mantenimientos preventivos, correctivos y mejoras a los equipos de oficina de la operacion y operaciones, equipos eléctricos, de telecomunicaciones y a la infraestructura física de la Corporación casa 1 y casa 2"/>
    <s v="x"/>
    <m/>
    <s v="Contratista mantenimiento de infraestructura"/>
    <x v="1"/>
    <x v="8"/>
    <s v="Operación y mantenimiento de equipos o redes eléctricas, y redes de telecomunicaciones. Mantenimineto de transformado. Conexión y desconecion de equipos "/>
    <s v="Electrocución, afectación de órganos vitales, quemaduras incendio y muerte"/>
    <m/>
    <m/>
    <m/>
    <s v="Señalización de zonas de riesgo eléctrico_x000a_Desarrollo de programa de formación en Brigadas: Capacitación en uso de extintores. _x000a_Brigadas de emergenciasCronograma de Mantenimiento de Equipos gestionado por Gestión de sistemas_x000a_ATS. _x000a_Requistos en SST para el desarrollo de la tarea. Comperencis del personal que efectua mantenimiento electrico  de acuerdo a la actividad a realizar"/>
    <s v=" guantes, gafas de seguridad._x000a_calzado de seguridad "/>
    <m/>
    <s v="Bajo"/>
    <n v="2"/>
    <s v="Ocasional"/>
    <n v="0"/>
    <s v="Bajo"/>
    <n v="100"/>
    <s v="Mortal o Catrastrofico"/>
    <n v="0"/>
    <s v="IV"/>
    <x v="0"/>
    <m/>
    <s v="Electrocución, afectación de órganos vitales, quemaduras incendio y muerte"/>
    <s v="SI "/>
    <m/>
    <m/>
    <s v="x"/>
    <m/>
    <m/>
    <s v="Mantenimiento de la unidad de medida del transformador_x000a_Proyecto Cambio de instalaciones a nueva sede_x000a_Encerramiento, encapasular transformador._x000a_Solicitud de procedimineto de corte de energia al transformador, a AIRE"/>
    <m/>
    <m/>
    <s v="x"/>
    <m/>
    <m/>
    <m/>
    <m/>
    <s v="Bajo"/>
    <m/>
    <b v="0"/>
    <n v="0"/>
    <s v="Bajo"/>
    <m/>
    <b v="0"/>
    <n v="0"/>
    <m/>
    <b v="0"/>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5"/>
    <x v="15"/>
    <s v="trasldo de partes y piezas de equipos de computo. Equipos livianos."/>
    <s v="Desordenes de trauma acumulativo, lesiones del sistema músculo esquelético."/>
    <m/>
    <m/>
    <m/>
    <s v="Exámenes médicos ocupacionales con énfasis osteomuscular. _x000a_Programa para el manejo del riesgo musco esquelético Pausas Activas, seguimiento a casos, aplicación de encuestas de motbilidad"/>
    <m/>
    <m/>
    <s v="Bajo"/>
    <n v="4"/>
    <s v="Continua"/>
    <n v="0"/>
    <s v="Bajo"/>
    <n v="10"/>
    <s v="Leve"/>
    <n v="0"/>
    <s v="IV"/>
    <x v="0"/>
    <n v="4"/>
    <s v="Desordenes de trauma acumulativo, lesiones del sistema músculo esquelético."/>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4"/>
    <s v="Golpes, traumas, heridas, infecciones, intoxicación, Mordeduras, picaduras, punciones, reacciones alérgicas, muerte"/>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1"/>
    <x v="8"/>
    <s v="Acondicionamiento de areas de trabajo, instalacion y prueba de equipos de computo. Manipulación de equipos eléctricos conexion y desconexion de equipos (PC, impresora, cargadores, monitor, proyector, entre otros), Exposicion a estatica"/>
    <s v="Descargas eléctricas, dolor de cabeza, quemaduras, shock, golpes, heridas, contusiones."/>
    <m/>
    <m/>
    <s v="Verificar la ubicación de los CPU, reguladores de voltaje._x000a_Cronograma de mantenimiento de recursos físicos. Instalaciones electricas_x000a_Puesta a tierra"/>
    <s v="Señalización de zonas de riesgo eléctrico. cables en canaletas_x000a_Desarrollo de programa de formación en Brigadas: Capacitación en uso de extintores. _x000a_Brigadas de emergenciasCronograma de Mantenimiento de Equipos TIC"/>
    <m/>
    <m/>
    <s v="Bajo"/>
    <n v="2"/>
    <s v="Ocasional"/>
    <n v="0"/>
    <s v="Bajo"/>
    <n v="60"/>
    <s v="Muy Grave"/>
    <n v="0"/>
    <s v="IV"/>
    <x v="0"/>
    <n v="4"/>
    <s v="Descargas eléctricas, dolor de cabeza, quemaduras, shock, golpes, heridas, contusiones."/>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2"/>
    <x v="19"/>
    <s v="Radiacion generada por el centro de computo."/>
    <s v="Alteraciones en tejidos blandos, quemaduras, cáncer, malformaciones congénitas y alteración de células madres."/>
    <m/>
    <m/>
    <s v="Verificar la ubicación de los CPU, reguladores de voltaje._x000a_"/>
    <s v="Mediciones de campo electro magnetico. efectuadas por la ARL mediciones muy debajo de los limites exigidos. Instakaciones sin modifiaciones. Medicion se manteiene_x000a_Mantenimiento de equipos. Cronograma de mantenimiento de recursos físicos. Instalaciones electricas_x000a_Cronograma de mantenimiento TIC"/>
    <m/>
    <m/>
    <s v="Bajo"/>
    <n v="3"/>
    <s v="Frecuente"/>
    <n v="0"/>
    <s v="Bajo"/>
    <n v="60"/>
    <s v="Muy Grave"/>
    <n v="0"/>
    <s v="IV"/>
    <x v="0"/>
    <n v="4"/>
    <s v="Alteraciones en tejidos blandos, quemaduras, cáncer, malformaciones congénitas y alteración de células madres."/>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1"/>
    <x v="6"/>
    <s v="Acondicionamiento de areas de trabajo, instalacion y prueba de equipos de computo. Manipulación de equipos e computo. Presencia de muebles y equipos de trabajo, escritorios, elementos en las diferentes areas"/>
    <s v="Golpes, atrapamientos, contusiones."/>
    <m/>
    <m/>
    <m/>
    <s v="verificacion del entorno de trabajo. conocimiento de las actividades (competencias), verificacion del entorno"/>
    <m/>
    <m/>
    <s v="Bajo"/>
    <n v="2"/>
    <s v="Ocasional"/>
    <n v="0"/>
    <s v="Bajo"/>
    <n v="60"/>
    <s v="Muy Grave"/>
    <n v="0"/>
    <s v="IV"/>
    <x v="0"/>
    <n v="4"/>
    <s v="Golpes, atrapamientos, contusiones."/>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4"/>
    <s v="Golpes, traumas, laceraciones, punciones"/>
    <s v="SI "/>
    <m/>
    <s v="x"/>
    <s v="x"/>
    <m/>
    <m/>
    <m/>
    <m/>
    <m/>
    <m/>
    <m/>
    <m/>
    <m/>
    <m/>
    <s v="Bajo"/>
    <m/>
    <b v="0"/>
    <n v="0"/>
    <s v="Bajo"/>
    <m/>
    <b v="0"/>
    <n v="0"/>
    <s v="IV"/>
    <s v="ACEPTABLE"/>
    <x v="0"/>
  </r>
  <r>
    <m/>
    <x v="0"/>
    <x v="0"/>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4"/>
    <s v="Desordenes de trauma acumulativo, lesiones del sistema músculo esquelético, Tendinitis, síndrome del túnel carpiano (STC)"/>
    <s v="SI "/>
    <m/>
    <s v="x"/>
    <s v="x"/>
    <m/>
    <m/>
    <m/>
    <m/>
    <m/>
    <m/>
    <m/>
    <m/>
    <m/>
    <m/>
    <s v="Bajo"/>
    <m/>
    <b v="0"/>
    <n v="0"/>
    <s v="Bajo"/>
    <m/>
    <b v="0"/>
    <n v="0"/>
    <s v="IV"/>
    <s v="ACEPTABLE"/>
    <x v="0"/>
  </r>
  <r>
    <m/>
    <x v="0"/>
    <x v="1"/>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x v="0"/>
  </r>
  <r>
    <m/>
    <x v="0"/>
    <x v="1"/>
    <x v="10"/>
    <x v="19"/>
    <s v="Actividades administrativas dentro de las instalaciones de la Corporación"/>
    <s v="Asesorar en la implementación de proyectos de software, sistemas de información e infraestructura tecnológica._x000a_Coordinar la implementación de los proyectos de tecnologías y sistemas de información de la entidad."/>
    <s v="x"/>
    <m/>
    <s v="Profesional Universitario, Profesional Especializad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4"/>
    <s v="Fatiga visual, cefalea, disminución de la destreza y precisión, afectaciones a la vista, deslumbramiento, caídas a nivel, golpes."/>
    <s v="SI "/>
    <m/>
    <s v="x"/>
    <s v="x"/>
    <m/>
    <m/>
    <m/>
    <m/>
    <m/>
    <m/>
    <m/>
    <m/>
    <m/>
    <m/>
    <s v="Bajo"/>
    <m/>
    <b v="0"/>
    <n v="0"/>
    <s v="Bajo"/>
    <m/>
    <b v="0"/>
    <n v="0"/>
    <s v="IV"/>
    <s v="ACEPTABLE"/>
    <x v="0"/>
  </r>
  <r>
    <m/>
    <x v="0"/>
    <x v="0"/>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5"/>
    <x v="10"/>
    <s v="Posturas prolongadas de pie y/o sentado, etc. Actividades administrativas, uso del computador, puestos de trabajo, escritorios"/>
    <s v="Desordenes de trauma acumulativo, lesiones del sistema músculo esquelético"/>
    <m/>
    <m/>
    <s v="Puestos de trabajos diseñados bajo criterios ergonómicos. Suministro de Sillas ergonómicas ajustables a la antropometría del trabajador._x000a_"/>
    <s v="Exámenes médicos ocupacionales con énfasis osteomuscular. _x000a_Programa para el manejo del riesgo musco esquelético Pausas Activas, seguimiento a casos, aplicación de encuestas de motbilidad"/>
    <m/>
    <m/>
    <s v="Bajo"/>
    <n v="4"/>
    <s v="Continua"/>
    <n v="0"/>
    <s v="Bajo"/>
    <n v="10"/>
    <s v="Leve"/>
    <n v="0"/>
    <s v="IV"/>
    <x v="0"/>
    <n v="15"/>
    <s v="Desordenes de trauma acumulativo, lesiones del sistema músculo esquelético"/>
    <s v="SI "/>
    <m/>
    <s v="x"/>
    <s v="x"/>
    <m/>
    <m/>
    <m/>
    <m/>
    <m/>
    <m/>
    <m/>
    <m/>
    <m/>
    <m/>
    <s v="Bajo"/>
    <m/>
    <b v="0"/>
    <n v="0"/>
    <s v="Bajo"/>
    <m/>
    <b v="0"/>
    <n v="0"/>
    <s v="IV"/>
    <s v="ACEPTABLE"/>
    <x v="0"/>
  </r>
  <r>
    <m/>
    <x v="0"/>
    <x v="0"/>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0"/>
    <x v="7"/>
    <s v="Presencia de animales en la corporacion y en los alrededores de las instalaciones de la Corporación. Contacto con seres vivos (roedores, serpientes, reptiles, mosquitos)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Retiro de elementos en desuso que pueden ser usados por los animales como madrigueras, corte de la vegetación,  iluminación nocturna. Fumigacion, Obesrvacion del entorno."/>
    <m/>
    <n v="0"/>
    <s v="Bajo"/>
    <n v="2"/>
    <s v="Ocasional"/>
    <n v="0"/>
    <s v="Bajo"/>
    <n v="10"/>
    <s v="Leve"/>
    <n v="0"/>
    <s v="IV"/>
    <x v="0"/>
    <n v="15"/>
    <s v="Golpes, traumas, heridas, infecciones, intoxicación, Mordeduras, picaduras, punciones, reacciones alérgicas, muerte"/>
    <s v="SI "/>
    <m/>
    <s v="x"/>
    <s v="x"/>
    <m/>
    <m/>
    <m/>
    <m/>
    <m/>
    <m/>
    <m/>
    <m/>
    <m/>
    <m/>
    <s v="Bajo"/>
    <m/>
    <b v="0"/>
    <n v="0"/>
    <s v="Bajo"/>
    <m/>
    <b v="0"/>
    <n v="0"/>
    <s v="IV"/>
    <s v="ACEPTABLE"/>
    <x v="0"/>
  </r>
  <r>
    <m/>
    <x v="0"/>
    <x v="0"/>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8"/>
    <s v="Manipulación de equipos eléctricos conexion y desconexion de equipos (PC, impresora, cargadores, monitor, proyector, entre otros), Exposicion a estatica"/>
    <s v="Descargas eléctricas, dolor de cabeza, quemaduras, shock, golpes, heridas, contusiones."/>
    <m/>
    <m/>
    <s v=" CPU, reguladores de voltaje. Corriente regulada_x000a_Polo tierra"/>
    <s v="Señalización de zonas de riesgo eléctrico_x000a_Desarrollo de programa de formación en Brigadas: Capacitación en uso de extintores. _x000a_Brigadas de emergenciasCronograma de Mantenimiento de Equipos gestionado por Gestión de sistemas. Cableado en ductos"/>
    <m/>
    <m/>
    <s v="Bajo"/>
    <n v="2"/>
    <s v="Ocasional"/>
    <n v="0"/>
    <s v="Bajo"/>
    <n v="60"/>
    <s v="Muy Grave"/>
    <n v="0"/>
    <s v="IV"/>
    <x v="0"/>
    <n v="15"/>
    <s v="Descargas eléctricas, dolor de cabeza, quemaduras, shock, golpes, heridas, contusiones."/>
    <s v="SI "/>
    <m/>
    <s v="x"/>
    <s v="x"/>
    <m/>
    <m/>
    <m/>
    <m/>
    <m/>
    <m/>
    <m/>
    <m/>
    <m/>
    <m/>
    <s v="Bajo"/>
    <m/>
    <b v="0"/>
    <n v="0"/>
    <s v="Bajo"/>
    <m/>
    <b v="0"/>
    <n v="0"/>
    <s v="IV"/>
    <s v="ACEPTABLE"/>
    <x v="0"/>
  </r>
  <r>
    <m/>
    <x v="0"/>
    <x v="0"/>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6"/>
    <s v="Presencia de muebles y equipos de trabajo, escritorios, elementos en las diferentes areas"/>
    <s v="Golpes, atrapamientos, contusiones."/>
    <m/>
    <m/>
    <m/>
    <s v="Mantenimiento de las condiciones de orden en areas de trabajo.ubicacion de muebles en lugares asignados, que no obstaculiecen las ares de paso"/>
    <m/>
    <m/>
    <s v="Bajo"/>
    <n v="2"/>
    <s v="Ocasional"/>
    <n v="0"/>
    <s v="Bajo"/>
    <n v="60"/>
    <s v="Muy Grave"/>
    <n v="0"/>
    <s v="IV"/>
    <x v="0"/>
    <n v="15"/>
    <s v="Golpes, atrapamientos, contusiones."/>
    <s v="SI "/>
    <m/>
    <s v="x"/>
    <s v="x"/>
    <m/>
    <m/>
    <m/>
    <m/>
    <m/>
    <m/>
    <m/>
    <m/>
    <m/>
    <m/>
    <s v="Bajo"/>
    <m/>
    <b v="0"/>
    <n v="0"/>
    <s v="Bajo"/>
    <m/>
    <b v="0"/>
    <n v="0"/>
    <s v="IV"/>
    <s v="ACEPTABLE"/>
    <x v="0"/>
  </r>
  <r>
    <m/>
    <x v="0"/>
    <x v="0"/>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6"/>
    <s v="Uso de herramientas de oficina (grapadora, cosedora, tijeras, exactos, ganchos, entre otros)"/>
    <s v="Golpes, traumas, laceraciones, punciones"/>
    <m/>
    <m/>
    <m/>
    <s v="Actividades de mantenimiento por parte de recursos físicos (Reparación, reemplazo de herramientas de oficina). Verificacion del estado de los equipos de oficina "/>
    <m/>
    <m/>
    <s v="Bajo"/>
    <n v="3"/>
    <s v="Frecuente"/>
    <n v="0"/>
    <s v="Bajo"/>
    <n v="10"/>
    <s v="Leve"/>
    <n v="0"/>
    <s v="IV"/>
    <x v="0"/>
    <n v="15"/>
    <s v="Golpes, traumas, laceraciones, punciones"/>
    <s v="SI "/>
    <m/>
    <s v="x"/>
    <s v="x"/>
    <m/>
    <m/>
    <m/>
    <m/>
    <m/>
    <m/>
    <m/>
    <m/>
    <m/>
    <m/>
    <s v="Bajo"/>
    <m/>
    <b v="0"/>
    <n v="0"/>
    <s v="Bajo"/>
    <m/>
    <b v="0"/>
    <n v="0"/>
    <s v="IV"/>
    <s v="ACEPTABLE"/>
    <x v="0"/>
  </r>
  <r>
    <m/>
    <x v="0"/>
    <x v="0"/>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m/>
    <m/>
    <s v="Puestos de trabajos diseñados sillas ergonómicos."/>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15"/>
    <s v="Desordenes de trauma acumulativo, lesiones del sistema músculo esquelético, Tendinitis, síndrome del túnel carpiano (STC)"/>
    <s v="SI "/>
    <m/>
    <s v="x"/>
    <s v="x"/>
    <m/>
    <m/>
    <m/>
    <m/>
    <m/>
    <m/>
    <m/>
    <m/>
    <m/>
    <m/>
    <s v="Bajo"/>
    <m/>
    <b v="0"/>
    <n v="0"/>
    <s v="Bajo"/>
    <m/>
    <b v="0"/>
    <n v="0"/>
    <s v="IV"/>
    <s v="ACEPTABLE"/>
    <x v="0"/>
  </r>
  <r>
    <m/>
    <x v="0"/>
    <x v="1"/>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 rumba terapias._x000a_"/>
    <m/>
    <m/>
    <s v="Bajo"/>
    <n v="3"/>
    <s v="Frecuente"/>
    <n v="0"/>
    <s v="Bajo"/>
    <n v="25"/>
    <s v="Grave"/>
    <n v="0"/>
    <s v="IV"/>
    <x v="0"/>
    <s v="Todos los trabajadores"/>
    <s v="Fatiga, estrés, disminución de la destreza y precisión. Estados de ansiedad y/o depresión y trastornos del aparato digestivo."/>
    <s v="SI "/>
    <m/>
    <s v="x"/>
    <s v="x"/>
    <m/>
    <m/>
    <m/>
    <m/>
    <m/>
    <m/>
    <m/>
    <m/>
    <m/>
    <m/>
    <s v="Bajo"/>
    <m/>
    <b v="0"/>
    <n v="0"/>
    <s v="Bajo"/>
    <m/>
    <b v="0"/>
    <n v="0"/>
    <s v="IV"/>
    <s v="ACEPTABLE"/>
    <x v="0"/>
  </r>
  <r>
    <m/>
    <x v="0"/>
    <x v="1"/>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s v="Cronograma de mantenimiento de recursos físicos. Reposicion y limpieza de luminarias"/>
    <s v="Mediciones higiénicas para verificar los niveles de iluminación de las áreas de trabajo."/>
    <m/>
    <n v="6"/>
    <s v="Alto"/>
    <n v="4"/>
    <s v="Continua"/>
    <n v="24"/>
    <s v="Medio Alto"/>
    <n v="10"/>
    <s v="Leve"/>
    <n v="240"/>
    <s v="II"/>
    <x v="1"/>
    <n v="15"/>
    <s v="Fatiga visual, cefalea, disminución de la destreza y precisión, afectaciones a la vista, deslumbramiento, caídas a nivel, golpes."/>
    <s v="SI "/>
    <m/>
    <s v="x"/>
    <s v="x"/>
    <m/>
    <m/>
    <m/>
    <m/>
    <m/>
    <m/>
    <m/>
    <m/>
    <m/>
    <m/>
    <s v="Bajo"/>
    <m/>
    <b v="0"/>
    <n v="0"/>
    <s v="Bajo"/>
    <m/>
    <b v="0"/>
    <n v="0"/>
    <s v="IV"/>
    <s v="ACEPTABLE"/>
    <x v="0"/>
  </r>
  <r>
    <m/>
    <x v="0"/>
    <x v="1"/>
    <x v="11"/>
    <x v="20"/>
    <s v="Actividades administrativas dentro de las instalaciones de la Corporación"/>
    <s v="suministrar los elementos técnicos requeridos para la elaboración de políticas públicas, planes, proyectos y programas de cambio climático."/>
    <s v="x"/>
    <m/>
    <s v="Profesional Universitario, Profesional Especializado,  Secretario (a), Técnico Operativo"/>
    <x v="1"/>
    <x v="1"/>
    <s v="Condiciones de orden y aseo, poco espacio en areas de trabajo, presencia de archivos y cajas de archivo y otros.Distribucion de areas de trabajo"/>
    <s v="Caídas al mismo nivel, caídas a diferente nivel, contusiones, golpes, fracturas"/>
    <m/>
    <m/>
    <m/>
    <s v="Mantenimiento de las condiciones de orden y aseo en los puestos de trabajo_x000a_Redistribución del espacio y puestos de trabajo. _x000a_Digitalización documental gestionada por el Proceso de Gestión documental y archivo_x000a_Aumentar el área de archivo de la Corporación_x000a_Señalización de zonas de riesgo para el personal._x000a_Actividades de toma de conciencia. Cronograma de mantenimiento de recursos físicos. Mantenimientos de casa 1 y 2"/>
    <m/>
    <n v="2"/>
    <s v="Medio"/>
    <n v="3"/>
    <s v="Frecuente"/>
    <n v="6"/>
    <s v="Medio"/>
    <n v="10"/>
    <s v="Leve"/>
    <n v="60"/>
    <s v="III"/>
    <x v="2"/>
    <n v="15"/>
    <s v="Caídas al mismo nivel, caídas a diferente nivel, contusiones, golpes, fracturas"/>
    <s v="SI "/>
    <m/>
    <s v="x"/>
    <s v="x"/>
    <m/>
    <m/>
    <s v="Traslados de archivos a casa 2. "/>
    <m/>
    <m/>
    <s v="x"/>
    <s v="x"/>
    <m/>
    <s v="x"/>
    <m/>
    <s v="Bajo"/>
    <n v="3"/>
    <s v="Frecuente"/>
    <n v="0"/>
    <s v="Bajo"/>
    <n v="10"/>
    <s v="Leve"/>
    <n v="0"/>
    <s v="IV"/>
    <s v="ACEPTABLE"/>
    <x v="1"/>
  </r>
  <r>
    <m/>
    <x v="1"/>
    <x v="3"/>
    <x v="1"/>
    <x v="1"/>
    <s v="Trabajo en casa. Actividades administrativas dentro de las instalaciones de la Corporación"/>
    <s v="Desarrollo de actividades administrativaas de Apoyo a la direccion. Asesoria enfoca al area de gestion humana"/>
    <s v="x"/>
    <m/>
    <s v="Asesor de desarrollo organizacional"/>
    <x v="2"/>
    <x v="12"/>
    <s v="Exposición a fuentes inadecuadas de iluminación, por ubicación de luminarias y puestos de trabajo, distribucion de oficinas, aportes de luz natural, brillos reflejos"/>
    <s v="Fatiga visual, cefalea, disminución de la destreza y precisión, afectaciones a la vista, deslumbramiento, caídas a nivel, golpes."/>
    <m/>
    <m/>
    <m/>
    <s v="Mantenimiento de luminarias. repocision y limpieza. Aportes de Luz natural"/>
    <m/>
    <m/>
    <s v="Bajo"/>
    <n v="4"/>
    <s v="Continua"/>
    <n v="0"/>
    <s v="Bajo"/>
    <n v="10"/>
    <s v="Leve"/>
    <n v="0"/>
    <s v="IV"/>
    <x v="0"/>
    <m/>
    <s v="Fatiga visual, cefalea, disminución de la destreza y precisión, afectaciones a la vista, deslumbramiento, caídas a nivel, golpes."/>
    <s v="SI "/>
    <m/>
    <s v="x"/>
    <m/>
    <m/>
    <m/>
    <m/>
    <m/>
    <m/>
    <m/>
    <m/>
    <m/>
    <m/>
    <m/>
    <m/>
    <m/>
    <m/>
    <m/>
    <m/>
    <m/>
    <m/>
    <m/>
    <m/>
    <m/>
    <x v="0"/>
  </r>
  <r>
    <m/>
    <x v="1"/>
    <x v="3"/>
    <x v="1"/>
    <x v="1"/>
    <s v="Trabajo en casa. Actividades administrativas dentro de las instalaciones de la Corporación"/>
    <s v="Desarrollo de actividades administrativaas de Apoyo a la direccion. Asesoria enfoca al area de gestion humana"/>
    <s v="x"/>
    <m/>
    <s v="Asesor de desarrollo organizacional"/>
    <x v="1"/>
    <x v="6"/>
    <s v="Uso de herramientas de oficina (grapadora, cosedora, tijeras, exactos, ganchos, entre otros)"/>
    <s v="Golpes, traumas, laceraciones, punciones"/>
    <m/>
    <m/>
    <m/>
    <s v="Actividades de mantenimiento por parte de recursos físicos (Reparación, reemplazo de herramientas de oficina)."/>
    <m/>
    <n v="0"/>
    <s v="Bajo"/>
    <n v="3"/>
    <s v="Frecuente"/>
    <n v="0"/>
    <s v="Bajo"/>
    <n v="10"/>
    <s v="Leve"/>
    <n v="0"/>
    <s v="IV"/>
    <x v="0"/>
    <n v="9"/>
    <s v="Golpes, traumas, laceraciones, punciones"/>
    <s v="SI "/>
    <m/>
    <s v="x"/>
    <s v="x"/>
    <m/>
    <m/>
    <m/>
    <m/>
    <m/>
    <m/>
    <m/>
    <m/>
    <m/>
    <m/>
    <s v="Bajo"/>
    <m/>
    <b v="0"/>
    <n v="0"/>
    <s v="Bajo"/>
    <m/>
    <b v="0"/>
    <n v="0"/>
    <s v="IV"/>
    <s v="ACEPTABLE"/>
    <x v="0"/>
  </r>
  <r>
    <m/>
    <x v="1"/>
    <x v="3"/>
    <x v="1"/>
    <x v="1"/>
    <s v="Actividades administrativas dentro de las instalaciones de la Corporación"/>
    <s v="Desarrollo de actividades administrativaas de Apoyo a la direccion. Asesoria enfoca al area de gestion humana"/>
    <s v="x"/>
    <m/>
    <s v="Asesor de desarrollo organizacional"/>
    <x v="5"/>
    <x v="10"/>
    <s v="Posturas prolongadas de pie y/o sentado, etc. Actividades administrativas, uso del computador, puestos de trabajo, escritorios"/>
    <s v="Desordenes de trauma acumulativo, lesiones del sistema músculo esquelético, Tendinitis, síndrome del túnel carpiano (STC)"/>
    <m/>
    <m/>
    <m/>
    <s v="Exámenes médicos ocupacionales con énfasis osteomuscular. _x000a_Programa para el manejo del riesgo musco esquelético Pausas Activas, seguimiento a casos, aplicación de encuestas de morbilidad"/>
    <m/>
    <m/>
    <s v="Bajo"/>
    <n v="4"/>
    <s v="Continua"/>
    <n v="0"/>
    <s v="Bajo"/>
    <n v="10"/>
    <s v="Leve"/>
    <n v="0"/>
    <s v="IV"/>
    <x v="0"/>
    <m/>
    <s v="Desordenes de trauma acumulativo, lesiones del sistema músculo esquelético, Tendinitis, síndrome del túnel carpiano (STC)"/>
    <s v="SI "/>
    <m/>
    <s v="x"/>
    <m/>
    <m/>
    <m/>
    <m/>
    <m/>
    <m/>
    <m/>
    <m/>
    <m/>
    <m/>
    <m/>
    <m/>
    <m/>
    <m/>
    <m/>
    <m/>
    <m/>
    <m/>
    <m/>
    <m/>
    <m/>
    <x v="0"/>
  </r>
  <r>
    <m/>
    <x v="1"/>
    <x v="3"/>
    <x v="1"/>
    <x v="1"/>
    <s v="Actividades administrativas dentro de las instalaciones de la Corporación"/>
    <s v="Desarrollo de actividades administrativaas de Apoyo a la direccion. Asesoria enfoca al area de gestion humana"/>
    <s v="x"/>
    <m/>
    <s v="Asesor de desarrollo organizacional"/>
    <x v="1"/>
    <x v="1"/>
    <s v="Circulacion por las diferentes areas de la casa. pasillos, escalones, escaleras"/>
    <s v="Caídas al mismo nivel, caídas a diferente nivel, contusiones, golpes, fracturas"/>
    <m/>
    <m/>
    <m/>
    <s v="orden y limpieza de areas. estado de los pisos "/>
    <m/>
    <m/>
    <s v="Bajo"/>
    <n v="4"/>
    <s v="Continua"/>
    <n v="0"/>
    <s v="Bajo"/>
    <n v="10"/>
    <s v="Leve"/>
    <n v="0"/>
    <s v="IV"/>
    <x v="0"/>
    <m/>
    <s v="Caídas al mismo nivel, caídas a diferente nivel, contusiones, golpes, fracturas"/>
    <s v="SI "/>
    <m/>
    <s v="x"/>
    <m/>
    <m/>
    <m/>
    <m/>
    <m/>
    <m/>
    <m/>
    <m/>
    <m/>
    <m/>
    <m/>
    <m/>
    <m/>
    <m/>
    <m/>
    <m/>
    <m/>
    <m/>
    <m/>
    <m/>
    <m/>
    <x v="0"/>
  </r>
  <r>
    <m/>
    <x v="1"/>
    <x v="3"/>
    <x v="1"/>
    <x v="1"/>
    <s v="Actividades administrativas dentro de las instalaciones de la Corporación"/>
    <s v="Desarrollo de actividades administrativaas de Apoyo a la direccion. Asesoria enfoca al area de gestion humana"/>
    <s v="x"/>
    <m/>
    <s v="Asesor de desarrollo organizaci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10"/>
    <s v="Leve"/>
    <n v="0"/>
    <s v="IV"/>
    <x v="0"/>
    <n v="9"/>
    <s v="Fatiga, estrés, disminución de la destreza y precisión. Estados de ansiedad y/o depresión y trastornos del aparato digestivo."/>
    <s v="SI "/>
    <m/>
    <s v="x"/>
    <m/>
    <m/>
    <m/>
    <m/>
    <m/>
    <m/>
    <m/>
    <m/>
    <m/>
    <m/>
    <m/>
    <s v="Bajo"/>
    <m/>
    <b v="0"/>
    <n v="0"/>
    <s v="Bajo"/>
    <m/>
    <b v="0"/>
    <n v="0"/>
    <s v="IV"/>
    <s v="ACEPTABLE"/>
    <x v="0"/>
  </r>
  <r>
    <m/>
    <x v="1"/>
    <x v="3"/>
    <x v="1"/>
    <x v="1"/>
    <s v="Actividades administrativas dentro de las instalaciones de la Corporación"/>
    <s v="Desarrollo de actividades administrativaas de Apoyo a la direccion. Asesoria enfoca al area de gestion humana"/>
    <s v="x"/>
    <m/>
    <s v="Asesor de desarrollo organizacional"/>
    <x v="5"/>
    <x v="9"/>
    <s v="Movimientos repetitivos (digitación, uso del mouse, uso del celular) actividades administrativas, digitar informacion uso de celular, computador y perifericos."/>
    <s v="Desordenes de trauma acumulativo, lesiones del sistema músculo esquelético, Tendinitis, síndrome del túnel carpiano (STC)"/>
    <s v="N/A"/>
    <s v="N/A"/>
    <m/>
    <s v="Exámenes médicos ocupacionales con énfasis osteomuscular. _x000a_Suministro de Sillas ergonómicas ajustables a la antropometría del trabajador._x000a_Programa para el manejo del riesgo musco esquelético_x000a_Capacitación Pausas Activas, Higiene postural.  "/>
    <m/>
    <m/>
    <s v="Bajo"/>
    <n v="3"/>
    <s v="Frecuente"/>
    <n v="0"/>
    <s v="Bajo"/>
    <n v="10"/>
    <s v="Leve"/>
    <n v="0"/>
    <s v="IV"/>
    <x v="0"/>
    <n v="9"/>
    <s v="Desordenes de trauma acumulativo, lesiones del sistema músculo esquelético, Tendinitis, síndrome del túnel carpiano (STC)"/>
    <s v="SI "/>
    <m/>
    <s v="x"/>
    <s v="x"/>
    <m/>
    <m/>
    <m/>
    <m/>
    <m/>
    <m/>
    <m/>
    <m/>
    <m/>
    <m/>
    <s v="Bajo"/>
    <m/>
    <b v="0"/>
    <n v="0"/>
    <s v="Bajo"/>
    <m/>
    <b v="0"/>
    <n v="0"/>
    <s v="IV"/>
    <s v="ACEPTABLE"/>
    <x v="0"/>
  </r>
  <r>
    <m/>
    <x v="1"/>
    <x v="3"/>
    <x v="1"/>
    <x v="1"/>
    <s v="Actividades administrativas dentro de las instalaciones de la Corporación"/>
    <s v="Desarrollo de actividades administrativaas de Apoyo a la direccion. Asesoria enfoca al area de gestion humana"/>
    <s v="x"/>
    <m/>
    <s v="Asesor de desarrollo organizacional"/>
    <x v="1"/>
    <x v="8"/>
    <s v="Manipulación de equipos eléctricos conexion y desconexion de equipos (PC, impresora, cargadores, monitor, proyector, entre otros), Exposicion a estatica"/>
    <s v="Descargas eléctricas, dolor de cabeza, quemaduras, shock, golpes, heridas, contusiones."/>
    <m/>
    <m/>
    <m/>
    <s v=" Mantenimiento de Equipos gestionado por TIC"/>
    <m/>
    <n v="0"/>
    <s v="Bajo"/>
    <n v="2"/>
    <s v="Ocasional"/>
    <n v="0"/>
    <s v="Bajo"/>
    <n v="60"/>
    <s v="Muy Grave"/>
    <n v="0"/>
    <s v="IV"/>
    <x v="0"/>
    <n v="9"/>
    <s v="Descargas eléctricas, dolor de cabeza, quemaduras, shock, golpes, heridas, contusiones."/>
    <s v="SI "/>
    <m/>
    <s v="x"/>
    <s v="x"/>
    <m/>
    <m/>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3"/>
    <x v="25"/>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3"/>
    <x v="26"/>
    <s v="Colapso de parte del suelo, por acumulacion de agua de lluvias. Nivel freatico, cercania con cuerpos de agua"/>
    <s v="Golpes, heridas, atrapamiento muerte"/>
    <m/>
    <m/>
    <m/>
    <s v="Plan de emergencia. Suspensión de las actividades en el area durante lluvias y posteriormente. conocimiento del entorno. ingreso y transito por lugares de trabajo con guias y autoridades del lugar. 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2"/>
    <x v="19"/>
    <s v="Exposición a luz solar y altas temperaturas"/>
    <s v="Alteraciones de la piel, deshidratación, alteración en algunos tejidos blandos (ojos). Fatiga, estrés, cambios neurológico, resfriados."/>
    <m/>
    <m/>
    <m/>
    <s v="Mantener hidratación disponible, pausas en la jornada laboral. Pausas, transporte climatizado, aire acondicionado. Vehiculos con vrios con filtros de luz solar (polarizados), vehiculos cimatizados."/>
    <s v="Suministro de gafas para exteriores, gorras"/>
    <n v="0"/>
    <s v="Bajo"/>
    <n v="1"/>
    <s v="Esporadica"/>
    <n v="0"/>
    <s v="Bajo"/>
    <n v="60"/>
    <s v="Muy Grave"/>
    <n v="0"/>
    <s v="IV"/>
    <x v="0"/>
    <s v="Todos los trabajadores"/>
    <s v="Alteraciones de la piel, deshidratación, alteración en algunos tejidos blandos (ojos). Fatiga, estrés, cambios neurológico, resfriados."/>
    <s v="SI "/>
    <s v="x"/>
    <s v="x"/>
    <s v="x"/>
    <m/>
    <m/>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3"/>
    <x v="4"/>
    <s v="Sismo, terremotos. Mareas"/>
    <s v="Golpes, trapamientos, aplastamiento, muerte"/>
    <s v="N/A"/>
    <s v="N/A"/>
    <m/>
    <s v="Capacitación de Brigadas de emergencias. _x000a_Ciclo de formación continuado y certificado efectuado con la Cruz Roja._x000a_Plan de emergencia_x000a_Programas de mantenimiento de infraestructura"/>
    <m/>
    <n v="0"/>
    <s v="Bajo"/>
    <n v="1"/>
    <s v="Esporadica"/>
    <n v="0"/>
    <s v="Bajo"/>
    <n v="25"/>
    <s v="Grave"/>
    <n v="0"/>
    <s v="IV"/>
    <x v="0"/>
    <s v="Todos los trabajadores"/>
    <s v="Golpes, trapamientos, aplastamiento, muerte"/>
    <s v="SI "/>
    <m/>
    <s v="x"/>
    <s v="x"/>
    <s v="x"/>
    <s v="x"/>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Rol pasajeros, Rol peatones)_x000a_Conductores"/>
    <x v="1"/>
    <x v="27"/>
    <s v="Incumplimiento de normas de tránsito por parte de conductores, Mal estado de los vehículos, Mal estado de vías, Obstáculos en la vía, presencia de peatones, conducción de vehículos por parte de terceros. Circulación del personal como peatones por las diferentes vías y carreteras. Indisciplina de usuarios al no usar los mecanismos de seguridad establecidos. No seguir medidas de seguridad. No ponerse cinturón, no cumplir con capacidad máxima de pasajeros del vehículo. Condiciones inseguras en la vía, Reporte de Autoridades de Tránsito. Atención de daños y emergencias de los vehículos en la vía"/>
    <s v="Accidentes de tránsito, fracturas, contusiones, laceraciones, muerte."/>
    <s v="N/A"/>
    <s v="N/A"/>
    <m/>
    <s v="Exigir al contratista programas de mantenimiento preventivo y correctivo y formación y entrenamiento en conducción segura y manejo defensivo del personal conductor. _x000a_Diseño e implementación del PESV. inspecciones preeoperativas de vehiculos._x000a_Programa de mantenimiento a vehículos propios que garantice el buen estado de funcionamiento de los mismos. "/>
    <m/>
    <n v="0"/>
    <s v="Bajo"/>
    <n v="2"/>
    <s v="Ocasional"/>
    <n v="0"/>
    <s v="Bajo"/>
    <n v="60"/>
    <s v="Muy Grave"/>
    <n v="0"/>
    <s v="IV"/>
    <x v="0"/>
    <s v="Todos los trabajadores"/>
    <s v="Accidentes de tránsito, fracturas, contusiones, laceraciones, muerte."/>
    <s v="SI "/>
    <m/>
    <s v="x"/>
    <s v="x"/>
    <m/>
    <m/>
    <m/>
    <m/>
    <m/>
    <m/>
    <m/>
    <m/>
    <m/>
    <m/>
    <s v="Bajo"/>
    <m/>
    <b v="0"/>
    <n v="0"/>
    <s v="Bajo"/>
    <m/>
    <b v="0"/>
    <n v="0"/>
    <s v="IV"/>
    <s v="ACEPTABLE"/>
    <x v="0"/>
  </r>
  <r>
    <m/>
    <x v="1"/>
    <x v="4"/>
    <x v="0"/>
    <x v="0"/>
    <s v="Traslado terrestres del personal en vehículos (propios, contratados), Traslado caminando"/>
    <s v="Desarrollo de comisiones, actividades en representacion de la corporacion, otras asiganadas. Traslado a instalaciones de terceros e instalaciones propias. Participacion en actividades De Recreacion, capacitacion, deportuvo, cultural._x000a_Calles, carreteras, rurales, urbanas, vias internas de terceros y de la corporacion."/>
    <s v="x"/>
    <m/>
    <s v="Todos los cargos. Conductores"/>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m/>
    <s v="_x000a_Acompañamiento de organismos de apoyo externo cuando sea necesario (Policía, defensa civil, entre otros)"/>
    <m/>
    <n v="0"/>
    <s v="Bajo"/>
    <n v="2"/>
    <s v="Ocasional"/>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3"/>
    <x v="21"/>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11"/>
    <x v="20"/>
    <s v="Actividades operativas fuera de las instalaciones de la Corporación"/>
    <s v=" Desarrollo de comisiones, actividades en representacion de la corporacion, campañas, inspeccion y verificacion del recurso agua y suelo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5"/>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rol psasjeros)"/>
    <x v="1"/>
    <x v="27"/>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rol psasjeros)"/>
    <x v="1"/>
    <x v="1"/>
    <s v="Traslado en embarcaciones. Problemas tecnicos, fallas mecanicas, undimiento, colision con otras embarcaciones u objetos en el agua. Embarcaciones en mal estado. Problemas tecnicos, fallas mecanicas. Falta de capacitación de pilotos. Pilotos expuestos a largas jornadas de trabajo que conllevan agotamiento, falta de concentración."/>
    <s v="Naufragios, hundimientos. Inmersión. Caída a cuerpos de agua.Heridas, golpes, ahogamiento, muerte"/>
    <m/>
    <m/>
    <m/>
    <s v="Contratación de servicios de transporte por agua (marítimo o fluvial) con compañías legalmente conformadas y reguladas por las autoridades competentes. Equipos de comunicación permanente"/>
    <s v="chalecos salvavidas"/>
    <n v="0"/>
    <s v="Bajo"/>
    <n v="1"/>
    <s v="Esporadica"/>
    <n v="0"/>
    <s v="Bajo"/>
    <n v="60"/>
    <s v="Muy Grave"/>
    <n v="0"/>
    <s v="IV"/>
    <x v="0"/>
    <s v="Todos los trabajadores"/>
    <s v="Naufragios, hundimientos. Inmersión. Caída a cuerpos de agua.Heridas, golpes, ahogamiento, muerte"/>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Programa para el manejo del riesgo biológico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5"/>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1"/>
    <x v="1"/>
    <s v="Superficies irregulares deslizantes,  humedas cubiertas de lodos, fangos, aguas estanacadas en riberas, costas, sistemas de acceso a mbarcaciones y dentro de las embarcacione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guantes de nitrilo, mascarilla, botas pantane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guantes de nitrilo, mascarilla, botas pantane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5"/>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5"/>
    <x v="3"/>
    <x v="23"/>
    <s v="Traslado acuatico (fluvial y maritimo) del personal  en embarcaciones, (contratados), ferri"/>
    <s v=" Desarrollo de comisiones, actividades en representacion de la corporacion, otras asiganadas.Decomiso de fauna y flora entre otr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5"/>
    <x v="9"/>
    <x v="15"/>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5"/>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5"/>
    <x v="1"/>
    <x v="1"/>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5"/>
    <x v="2"/>
    <x v="22"/>
    <s v="Traslado acuatico (fluvial y maritimo) del personal  en embarcaciones, (contratados), ferri"/>
    <s v="desarrollo de comisiones, actividades de sencibilizacion, capacitacion, educacion ambiental,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5"/>
    <x v="4"/>
    <x v="7"/>
    <s v="Traslado acuatico (fluvial y maritimo) del personal  en embarcaciones, (contratados), ferri"/>
    <s v="desarrollo de comisiones, actividades en representacion de la corporacion, otras asiganadas. Traslado  a travez de mar, rio, lagos lagunas, canales, cienagas, y riveras en areas publicas o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6"/>
    <x v="3"/>
    <x v="23"/>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7"/>
    <s v=" Fauna y flora acuática..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_x000a_Seguimiento a la recuperación del personal que haya sufrido mordeduras o picaduras. _x000a_Capacitación del personal en primeros auxilios."/>
    <m/>
    <n v="0"/>
    <s v="Bajo"/>
    <n v="1"/>
    <s v="Esporadica"/>
    <n v="0"/>
    <s v="Bajo"/>
    <n v="60"/>
    <s v="Muy Grave"/>
    <n v="0"/>
    <s v="IV"/>
    <x v="0"/>
    <s v="Todos los trabajadores"/>
    <s v="Heridas, infecciones, intoxicación, Mordeduras, picaduras, punciones, reacciones alérgicas, adormecimientos y parálisis, fiebre, náuseas, vómito, sudoración Convulsiones, dificultad respiratoria, cabeza y náuseas  muerte"/>
    <s v="SI "/>
    <m/>
    <s v="x"/>
    <s v="x"/>
    <s v="x"/>
    <m/>
    <m/>
    <m/>
    <m/>
    <m/>
    <m/>
    <m/>
    <m/>
    <m/>
    <s v="Bajo"/>
    <m/>
    <b v="0"/>
    <n v="0"/>
    <s v="Bajo"/>
    <m/>
    <b v="0"/>
    <n v="0"/>
    <s v="IV"/>
    <s v="ACEPTABLE"/>
    <x v="0"/>
  </r>
  <r>
    <m/>
    <x v="1"/>
    <x v="6"/>
    <x v="3"/>
    <x v="23"/>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1"/>
    <s v="Superficies irregulares deslizantes,  humedas cubiertas de lodos, fangos, aguas estanacadas en riberas, costas."/>
    <s v="Caidas al mismo nivel o dsitinto nivel, caidas al agua Golpes, fracturas, contusiones, inmersion, ahogamiento"/>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
    <s v="Botas pantaneras antideslizantes. Salva vidas"/>
    <n v="0"/>
    <s v="Bajo"/>
    <n v="1"/>
    <s v="Esporadica"/>
    <n v="0"/>
    <s v="Bajo"/>
    <n v="60"/>
    <s v="Muy Grave"/>
    <n v="0"/>
    <s v="IV"/>
    <x v="0"/>
    <s v="Todos los trabajadores"/>
    <s v="Caidas al mismo nivel o dsitinto nivel, caidas al agua Golpes, fracturas, contusiones, inmersion, ahogamiento"/>
    <s v="SI "/>
    <m/>
    <s v="x"/>
    <s v="x"/>
    <s v="x"/>
    <m/>
    <m/>
    <m/>
    <m/>
    <m/>
    <m/>
    <m/>
    <m/>
    <m/>
    <s v="Bajo"/>
    <m/>
    <b v="0"/>
    <n v="0"/>
    <s v="Bajo"/>
    <m/>
    <b v="0"/>
    <n v="0"/>
    <s v="IV"/>
    <s v="ACEPTABLE"/>
    <x v="0"/>
  </r>
  <r>
    <m/>
    <x v="1"/>
    <x v="6"/>
    <x v="3"/>
    <x v="24"/>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0"/>
    <x v="0"/>
    <s v="Aguas residuales presentes en los cuerpos de agua, contacto   o salpicaduras de aguas residuales, organismos patógenos, Virus, baterias del grupo entérico"/>
    <s v="Dermatosis, reacciones alérgicas, enfermedades infectocontagiosas.E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0"/>
    <x v="0"/>
    <s v="Aguas residuales presentes en los cuerpos de agua, contacto   o salpicaduras de aguas residuales, organismos patógenos, Virus, baterias del grupo entérico"/>
    <s v="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n v="0"/>
    <s v="Bajo"/>
    <n v="1"/>
    <s v="Esporadica"/>
    <n v="0"/>
    <s v="Bajo"/>
    <n v="60"/>
    <s v="Muy Grave"/>
    <n v="0"/>
    <s v="IV"/>
    <x v="0"/>
    <s v="Todos los trabajadores"/>
    <s v="nfermedades diarreicas, Disentería, Hepatitis A, Fiebre tifoidea, Poliomielitis"/>
    <s v="SI "/>
    <m/>
    <s v="x"/>
    <s v="x"/>
    <s v="x"/>
    <m/>
    <m/>
    <m/>
    <m/>
    <m/>
    <m/>
    <m/>
    <m/>
    <m/>
    <s v="Bajo"/>
    <m/>
    <b v="0"/>
    <n v="0"/>
    <s v="Bajo"/>
    <m/>
    <b v="0"/>
    <n v="0"/>
    <s v="IV"/>
    <s v="ACEPTABLE"/>
    <x v="0"/>
  </r>
  <r>
    <m/>
    <x v="1"/>
    <x v="6"/>
    <x v="3"/>
    <x v="23"/>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19"/>
    <s v="Exposición a luz solar, reflejo de luz solar en ausperficie del agua"/>
    <s v="Alteraciones de la piel, deshidratación, alteración en algunos tejidos blandos (ojos). Fatiga, estrés, cambios neurológico, resfriados."/>
    <m/>
    <m/>
    <m/>
    <s v="Mantener hidratación disponible, pausas en la jornada laboral. Pausas, trasnporte climatizado, aire acondicionado, hidratacion"/>
    <s v="gafas para exteriores,camisas mangas larga, gorras"/>
    <n v="0"/>
    <s v="Bajo"/>
    <n v="1"/>
    <s v="Esporadica"/>
    <n v="0"/>
    <s v="Bajo"/>
    <n v="60"/>
    <s v="Muy Grave"/>
    <n v="0"/>
    <s v="IV"/>
    <x v="0"/>
    <s v="Todos los trabajadores"/>
    <s v="Alteraciones de la piel, deshidratación, alteración en algunos tejidos blandos (ojos). Fatiga, estrés, cambios neurológico, resfriados."/>
    <s v="SI "/>
    <m/>
    <s v="x"/>
    <s v="x"/>
    <s v="x"/>
    <m/>
    <m/>
    <m/>
    <m/>
    <m/>
    <m/>
    <m/>
    <m/>
    <m/>
    <s v="Bajo"/>
    <m/>
    <b v="0"/>
    <n v="0"/>
    <s v="Bajo"/>
    <m/>
    <b v="0"/>
    <n v="0"/>
    <s v="IV"/>
    <s v="ACEPTABLE"/>
    <x v="0"/>
  </r>
  <r>
    <m/>
    <x v="1"/>
    <x v="6"/>
    <x v="3"/>
    <x v="23"/>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1"/>
    <s v="Esporadica"/>
    <n v="0"/>
    <s v="Bajo"/>
    <n v="60"/>
    <s v="Muy Grave"/>
    <n v="0"/>
    <s v="IV"/>
    <x v="0"/>
    <s v="Todos los trabajadores"/>
    <s v="Fatiga, estrés"/>
    <s v="SI "/>
    <m/>
    <s v="x"/>
    <s v="x"/>
    <s v="x"/>
    <m/>
    <m/>
    <m/>
    <m/>
    <m/>
    <m/>
    <m/>
    <m/>
    <m/>
    <s v="Bajo"/>
    <m/>
    <b v="0"/>
    <n v="0"/>
    <s v="Bajo"/>
    <m/>
    <b v="0"/>
    <n v="0"/>
    <s v="IV"/>
    <s v="ACEPTABLE"/>
    <x v="0"/>
  </r>
  <r>
    <m/>
    <x v="1"/>
    <x v="6"/>
    <x v="3"/>
    <x v="23"/>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m/>
    <m/>
    <m/>
    <s v="_x000a_Acompañamiento de organismos de apoyo externo cuando sea necesario (Policía, defensa civil, entre otros)"/>
    <m/>
    <n v="0"/>
    <s v="Bajo"/>
    <n v="1"/>
    <s v="Esporadica"/>
    <n v="0"/>
    <s v="Bajo"/>
    <n v="60"/>
    <s v="Muy 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6"/>
    <x v="3"/>
    <x v="23"/>
    <s v="Labores de vigilancia y control. Decomiso de fauna y posterior liberación de especies. Inspeccion de vertimientos. Actividades en costas, riveras, causes de cuerpos de aguas"/>
    <s v="Desarrollo de actividades de vigilancia y control, inspecciones para emision de permisos, seguimiento a procesos ambientales, decomiso de fauna y flora. "/>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6"/>
    <x v="9"/>
    <x v="15"/>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6"/>
    <x v="1"/>
    <x v="1"/>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6"/>
    <x v="2"/>
    <x v="22"/>
    <s v="actividades en costas, riveras, causes de cuerpos de aguas"/>
    <s v="Desarrollo de actividades de vigilancia y control,actividades de sencibilizacion, capacitacion, educacion ambienta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6"/>
    <x v="11"/>
    <x v="20"/>
    <s v="Actividades administrativas dentro de las instalaciones de la Corporación. inspeccion, desarrollo de campañas, verificacion del recursos"/>
    <s v=" Desarrollo de comisiones, actividades en representacion de la corporacion, campañas, inspeccion y verificacion del recurso agua y suelo"/>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6"/>
    <x v="4"/>
    <x v="7"/>
    <s v="actividades en costas, riveras, causes de cuerpos de aguas"/>
    <s v="Desarrollo de actividades de vigilancia y control, inspecciones para emision de permisos, seguimiento a procesos ambientales. Desarrollo de actividades del area de comunicación, desarrollo de material filmico, fotografia, evidencia de actividades. Inspeccion de obras, seguimineto, supervicion de contratos, inspeccion de avance de obras propias y de terceros."/>
    <m/>
    <s v="x"/>
    <s v="Todo el personal"/>
    <x v="3"/>
    <x v="29"/>
    <s v="Cambios en condiciones termo higrométricas (Temperatura ambiental, Humedad relativa y Velocidad del aire). Generado por situaciones naturales  o antrópicas. condiciones climatológicas adversas"/>
    <s v="Heridas, golpes, ahogamiento, muerte"/>
    <m/>
    <m/>
    <m/>
    <s v="Retringir el suso de transporte en embarcaciones, durante lluvias o tormentas. Contratación de servicios de transporte por agua (marítimo o fluvial) con compañías legalmente conformadas y reguladas por las autoridades competentes."/>
    <s v="chalecos salvavidas"/>
    <n v="0"/>
    <s v="Bajo"/>
    <n v="1"/>
    <s v="Esporadica"/>
    <n v="0"/>
    <s v="Bajo"/>
    <n v="60"/>
    <s v="Muy Grave"/>
    <n v="0"/>
    <s v="IV"/>
    <x v="0"/>
    <s v="Todos los trabajadores"/>
    <s v="Heridas, golpes, ahogamiento, muerte"/>
    <s v="SI "/>
    <m/>
    <s v="x"/>
    <s v="x"/>
    <s v="x"/>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conocimiento del entorno. ingreso y transito por lugares de trabajo con guias y autoridades del lugar. 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7"/>
    <x v="1"/>
    <x v="1"/>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7"/>
    <x v="9"/>
    <x v="15"/>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7"/>
    <x v="2"/>
    <x v="25"/>
    <s v="Actividades  externas. En instaklacioens de la Corporacion ( Viveros/ Compuertas Otras) e instalaciones de terceros"/>
    <s v="Desarrollo de campañas educativas y de sencibilizacion de la comunidad. Desarrollode actividades de seguimineto en la implementacion del sistema de gestion "/>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rograma para el manejo de riesgo biológic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4"/>
    <s v="Presencia de animales en los alrededores. Contacto con seres vivos (roedores, serpientes, caballos, reptiles, osos, etc.) por medio de mordedura, picadura, rasgadura y en general ataque de animales  Contacto con directo con flora del entorno hojas, espinas, esporas de flora urticante, sencibilizante"/>
    <s v="Golpes, traumas, heridas, infecciones, intoxicación, Mordeduras, picaduras, punciones, reacciones alérgicas, muerte"/>
    <s v="N/A"/>
    <s v="uso de drones para efectuar trabajos"/>
    <m/>
    <s v="Restricion de acceso a zonas con vejetacion densa y alta, no ingresar solo a estas area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Suministro de mascarilla, guantes, gafas de seguridad._x000a_Suministro de calzado de seguridad. Botas Pantaneras. Uso de samisa manga larga, y pantalon jean"/>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7"/>
    <x v="4"/>
    <x v="7"/>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s v="AT"/>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4"/>
    <s v="Inhalación, contacto y consumo de Polvo vegetal, Polen, Madera, Esporas fúngicas, Micotoxinas, Sustancias antigénicas (antibióticos, polisacáridos) incluye además Musgos, Helechos, Semillas, Derivados de Vegetales. Contacto con directo con fLORa del entorno hojas, espinas, esporas de flora urticante, sencibilizante"/>
    <s v="Enfermedades gastrointestinales, Intoxicaciones, reacciones alérgicas, muerte"/>
    <m/>
    <s v="Uso de Drone, para desarrollar las labores de vigilancia y control. Inspecciones de areas"/>
    <m/>
    <s v="Programa para el manejo de riesgo biológico. Verificar en entorno. Restriccion de ingreso a zonas con vejetacion densa y alta, y nunca solo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_x000a_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Suministro de mascarilla, guantes, gafas de seguridad._x000a_Suministro de calzado de seguridad. Botas Pantaneras. Uso de samisa manga larga, y pantalon jean"/>
    <n v="0"/>
    <s v="Bajo"/>
    <n v="2"/>
    <s v="Ocasional"/>
    <n v="0"/>
    <s v="Bajo"/>
    <n v="25"/>
    <s v="Grave"/>
    <n v="0"/>
    <s v="IV"/>
    <x v="0"/>
    <s v="Todos los trabajadores"/>
    <s v="Enfermedades gastrointestinales, Intoxicaciones, reacciones alérgicas, muerte"/>
    <m/>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7"/>
    <x v="3"/>
    <x v="6"/>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0"/>
    <x v="7"/>
    <s v="Presencia de animales en los alrededores.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 Retiro de elementos en desuso que pueden ser usados por los animales como madrigueras, corte de la vegetación"/>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la corporacion"/>
    <x v="1"/>
    <x v="28"/>
    <s v="Actos delictivos en las sedes u operaciones de la Corporación, terceros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Contratista de servicios de vigilancia._x000a_Barrera perimetrales. Controles de acceso"/>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7"/>
    <x v="11"/>
    <x v="20"/>
    <s v="Actividades  externas. En instaklacioens de la Corporacion ( Viveros/ Compuertas Otras) e instalaciones de terceros"/>
    <s v="Seguimiento y verificacion de procesos. Que se desarrollna en las instalaciones. Verificacion del estado de los viveros, compuertas. Visitas de representacion. Visita de instalaciones de terceros"/>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8"/>
    <x v="0"/>
    <x v="0"/>
    <s v="Traslado via aerea del personal en aeronaves."/>
    <s v="Desarrollo de comisiones, actividades en representacion de la corporacion, otras asiganadas"/>
    <s v="x"/>
    <m/>
    <s v="Personal que visita instalaciones de terceros"/>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N/A"/>
    <s v="N/A"/>
    <s v="N/A"/>
    <s v="Procedimineto de riesgo biológico._x000a_Normas de Bioseguridad generales generales durante el desarrollo de las actividades en campo y administrativas. Lavado de manos, vacunacion COVID 19, recomendacion de uso de mascarilla en caos de presentar sintomas._x000a_seguimiento a sintomas de salud_x000a_programas de Orden y Aseo, limpieza, desinfeccion y controls de vectores. _x000a_"/>
    <m/>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s v="SI "/>
    <m/>
    <s v="x"/>
    <s v="x"/>
    <s v="x"/>
    <m/>
    <m/>
    <m/>
    <m/>
    <m/>
    <m/>
    <m/>
    <m/>
    <m/>
    <s v="Bajo"/>
    <m/>
    <b v="0"/>
    <n v="0"/>
    <s v="Bajo"/>
    <m/>
    <b v="0"/>
    <n v="0"/>
    <s v="IV"/>
    <s v="ACEPTABLE"/>
    <x v="0"/>
  </r>
  <r>
    <m/>
    <x v="1"/>
    <x v="8"/>
    <x v="0"/>
    <x v="0"/>
    <s v="Traslado via aerea del personal en aeronaves."/>
    <s v="Desarrollo de comisiones, actividades en representacion de la corporacion, otras asiganadas"/>
    <s v="x"/>
    <m/>
    <s v="Personal que visita instalaciones de terceros"/>
    <x v="1"/>
    <x v="28"/>
    <s v="Actos delictivos  cometidos por terceros como protestas violentas, atentados, secuestro, hurto, vandalismo, terrorismo, entre otros."/>
    <s v="Heridas, golpes, muerte, fatiga, estrés, disminución de la destreza y precisión. Estados de ansiedad y/o depresión y trastornos del aparato digestivo."/>
    <s v="N/A"/>
    <s v="N/A"/>
    <s v="N/A"/>
    <s v="_x000a_Contratista de servicios de vigilancia._x000a_Acompañamiento de organismos de apoyo externo cuando sea necesario (Policía, defensa civil, entre otros)"/>
    <s v="N/A"/>
    <n v="0"/>
    <s v="Bajo"/>
    <n v="1"/>
    <s v="Esporadica"/>
    <n v="0"/>
    <s v="Bajo"/>
    <n v="25"/>
    <s v="Grave"/>
    <n v="0"/>
    <s v="IV"/>
    <x v="0"/>
    <s v="Todos los trabajadores"/>
    <s v="Heridas, golpes, muerte, fatiga, estrés, disminución de la destreza y precisión. Estados de ansiedad y/o depresión y trastornos del aparato digestivo."/>
    <s v="SI "/>
    <m/>
    <s v="x"/>
    <s v="x"/>
    <s v="x"/>
    <m/>
    <m/>
    <m/>
    <m/>
    <m/>
    <m/>
    <m/>
    <m/>
    <m/>
    <s v="Bajo"/>
    <m/>
    <b v="0"/>
    <n v="0"/>
    <s v="Bajo"/>
    <m/>
    <b v="0"/>
    <n v="0"/>
    <s v="IV"/>
    <s v="ACEPTABLE"/>
    <x v="0"/>
  </r>
  <r>
    <m/>
    <x v="1"/>
    <x v="8"/>
    <x v="0"/>
    <x v="0"/>
    <s v="Traslado via aerea del personal en aeronaves."/>
    <s v="Desarrollo de comisiones, actividades en representacion de la corporacion, otras asiganadas"/>
    <s v="x"/>
    <m/>
    <s v="Personal que visita instalaciones de terceros"/>
    <x v="3"/>
    <x v="35"/>
    <s v="Turbulencias, tormentas. Cambios en condiciones termo higrométricas (Temperatura ambiental, Humedad relativa y Velocidad del aire). Generado por situaciones naturales  o antrópicas. condiciones climatológicas adversas"/>
    <s v="Accidentes aéreos, muertefracturas, contusiones, laceraciones,  golpes, machucones, muerte."/>
    <m/>
    <m/>
    <s v="Mantenimiento preventivo y correctivo de los vehiculos de la Corporación"/>
    <s v="Capacitación en el marco del PESV a los conductores de los vehículos de la Corporación._x000a_Contratación de una empresa que cumpla con todos los aspectos del PESV."/>
    <s v="Botas de seguridad, _x000a_Impermeables"/>
    <n v="0"/>
    <s v="Bajo"/>
    <n v="2"/>
    <s v="Ocasional"/>
    <n v="0"/>
    <s v="Bajo"/>
    <n v="25"/>
    <s v="Grave"/>
    <n v="0"/>
    <s v="IV"/>
    <x v="0"/>
    <s v="Todos los trabajadores"/>
    <s v="Accidentes aéreos, muertefracturas, contusiones, laceraciones,  golpes, machucones, muerte."/>
    <s v="SI "/>
    <m/>
    <s v="x"/>
    <s v="x"/>
    <s v="x"/>
    <m/>
    <m/>
    <m/>
    <m/>
    <m/>
    <m/>
    <m/>
    <m/>
    <m/>
    <s v="Bajo"/>
    <m/>
    <b v="0"/>
    <n v="0"/>
    <s v="Bajo"/>
    <m/>
    <b v="0"/>
    <n v="0"/>
    <s v="IV"/>
    <s v="ACEPTABLE"/>
    <x v="0"/>
  </r>
  <r>
    <m/>
    <x v="1"/>
    <x v="8"/>
    <x v="0"/>
    <x v="0"/>
    <s v="Traslado via aerea del personal en aeronaves."/>
    <s v="Desarrollo de comisiones, actividades en representacion de la corporacion, otras asiganadas"/>
    <s v="x"/>
    <m/>
    <s v="Personal que visita instalaciones de terceros"/>
    <x v="1"/>
    <x v="36"/>
    <s v="fallas mecanicas, tecnicas , humanas, turbulencias, tormentas. Desatención a las instrucciones de seguridad brindadas por parte de la tripulación de la aeronave. No usar cinturón de seguridad, no permanecer sentado cuando se indique, usar equipos celulares, entre otros Aeronaves en mal estado. Falta de capacitación de pilotos. Pilotos expuestos a largas jornadas de trabajo que conllevan agotamiento, falta de concentración."/>
    <s v="Accidentes aéreos, muertefracturas, contusiones, laceraciones,  golpes, machucones, muerte."/>
    <m/>
    <m/>
    <m/>
    <s v="Diseño en implementación de SVE Psicosocial,  gestión del riesgo público, capacitación sobre cómo proceder en situaciones de riesgo público.Contratación de servicios de transporte aéreo con compañías legalmente conformadas y reguladas por las autoridades competentes."/>
    <m/>
    <n v="0"/>
    <s v="Bajo"/>
    <n v="1"/>
    <s v="Esporadica"/>
    <n v="0"/>
    <s v="Bajo"/>
    <n v="25"/>
    <s v="Grave"/>
    <n v="0"/>
    <s v="IV"/>
    <x v="0"/>
    <s v="Todos los trabajadores"/>
    <s v="Accidentes aéreos, muertefracturas, contusiones, laceraciones,  golpes, machucones, muerte."/>
    <s v="SI "/>
    <m/>
    <s v="x"/>
    <s v="x"/>
    <s v="x"/>
    <m/>
    <m/>
    <m/>
    <m/>
    <m/>
    <m/>
    <m/>
    <m/>
    <m/>
    <s v="Bajo"/>
    <m/>
    <b v="0"/>
    <n v="0"/>
    <s v="Bajo"/>
    <m/>
    <b v="0"/>
    <n v="0"/>
    <s v="IV"/>
    <s v="ACEPTABLE"/>
    <x v="0"/>
  </r>
  <r>
    <m/>
    <x v="1"/>
    <x v="9"/>
    <x v="2"/>
    <x v="17"/>
    <s v=" Actividades de fumigacion"/>
    <s v="Actividades de fumigacion de instalaciones y areas externas de los viveros. Vivero Sibarco y Repelon"/>
    <s v="x"/>
    <m/>
    <s v="Todo el personal"/>
    <x v="7"/>
    <x v="18"/>
    <s v="Exposición productos químicos, aplicación de gases, aerosoles, solidos: cebos, geles para el control de vectores"/>
    <s v="intoxicación, afectaciones respiratorias, dermatitis, alergias."/>
    <s v="N/A"/>
    <s v="N/A"/>
    <s v="Uso de productos de fumigacion con bajo nivel de toxicidad. "/>
    <s v="Capacitación de Brigadas de emergencias. Programa de manejo seguro de productos químicos. Programa para el  manejo seguro de productos químicos_x000a_Control de productos quimicos, conocimineto de hojas de seguridad_x000a_Fumigaciones programadas viernes o sabados antes de fines de semana, puentes, festivos con el objeto de garantizar que los euimicos e disipen y no exista afectacion residual._x000a_Limpieza de superficies antes del inicio de la siguiente jornada laboral _x000a_Recomendaciones de guardasr en lugares cerrados, gabetas, estantes, locker los elementos e insumos de trabajo._x000a_La instalacion de cebo se efectua en lugares de poca movilizacion, ricones, los cebos se instalan en cajas o capsulas para limitar el contacto accidental de los trabajadores_x000a_Certificado de fumigadores. Se efectua la fumigacion con producto preparados, no se efectua mezclas en la corporacion. Contratista de fumigacion se cmabia de ropa y lava sus manos y cara despues de terminar el proceso de fumigacion de las  instalaciones._x000a_Control de productos quimicos, conocimineto de hojas de seguridad_x000a_Control de contratistas. Slicitud de requisiros en SST "/>
    <s v="Uso traje de proteccion salpicadurass, guantes de nitrilo, proteccion respiratorio, mascarilla con filtros,full face, botas pantaneras"/>
    <n v="0"/>
    <s v="Bajo"/>
    <n v="2"/>
    <s v="Ocasional"/>
    <n v="0"/>
    <s v="Bajo"/>
    <n v="60"/>
    <s v="Muy Grave"/>
    <n v="0"/>
    <s v="IV"/>
    <x v="0"/>
    <n v="6"/>
    <s v="intoxicación, afectaciones respiratorias, dermatitis, alergias."/>
    <s v="SI "/>
    <m/>
    <s v="x"/>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1"/>
    <x v="1"/>
    <s v="Traslado por las direfentes areas de la corporacion, durante la fumugacion, pasilllos escaleras, etc Superficies irregulates, resbalosas, mojados, sucios  caidas a  mismo nivel, a diferente nivel."/>
    <s v="intoxicación, afectaciones respiratorias, dermatitis, alergias."/>
    <m/>
    <m/>
    <m/>
    <s v="Señalización de peligros en las instalaciones de la Corporación. Instalacion de bandas antideslizantes, normas de seguridad de No correr en las escaleras y pasillos de la corporacion. .  Reconocimiento previo del area de trabajo."/>
    <s v="Botas de seguridad antidezlizantes"/>
    <n v="0"/>
    <s v="Bajo"/>
    <n v="2"/>
    <s v="Ocasional"/>
    <n v="0"/>
    <s v="Bajo"/>
    <n v="60"/>
    <s v="Muy Grave"/>
    <n v="0"/>
    <s v="IV"/>
    <x v="0"/>
    <n v="6"/>
    <s v="intoxicación, afectaciones respiratorias, dermatitis, alergias."/>
    <s v="SI "/>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5"/>
    <x v="15"/>
    <s v="Transporte de material de fumigacion. Equipos de fumigacion: bomba aspersora llena en espalda ."/>
    <s v="Desordenes de trauma acumulativo, lesiones del sistema músculo esquelético."/>
    <m/>
    <m/>
    <m/>
    <s v="Pausas de trabajo. Tralado de cargas efectuado por perosnal masculino max 20 kg_x000a_Control de contratistas. Slicitud de requisiros en SST "/>
    <m/>
    <n v="0"/>
    <s v="Bajo"/>
    <n v="2"/>
    <s v="Ocasional"/>
    <n v="0"/>
    <s v="Bajo"/>
    <n v="60"/>
    <s v="Muy Grave"/>
    <n v="0"/>
    <s v="IV"/>
    <x v="0"/>
    <n v="6"/>
    <s v="Desordenes de trauma acumulativo, lesiones del sistema músculo esquelético."/>
    <s v="SI "/>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1"/>
    <x v="6"/>
    <s v="Presencia de muebles y equipos de trabajo, escritorios, elementos en las diferentes areas"/>
    <s v="Golpes, atrapamientos, contusiones."/>
    <m/>
    <m/>
    <m/>
    <s v="Mantenimiento de las condiciones de orden y aseo en los puestos de trabajo. Reconocimiento previo del area de trabajo."/>
    <m/>
    <n v="0"/>
    <s v="Bajo"/>
    <n v="2"/>
    <s v="Ocasional"/>
    <n v="0"/>
    <s v="Bajo"/>
    <n v="60"/>
    <s v="Muy Grave"/>
    <n v="0"/>
    <s v="IV"/>
    <x v="0"/>
    <m/>
    <s v="Golpes, atrapamientos, contusiones."/>
    <s v="SI "/>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0"/>
    <x v="21"/>
    <s v="Inhalación, contacto y consumo de pelos, plumas, excrementos, sustancias antigénicas (enzima, proteínas), larvas de invertebrados. Retiro de animales muertos."/>
    <s v="Zoonosis, Enfermedades infecciosas, gastrointestinales, tóxicas y reacciones alérgicas. "/>
    <m/>
    <m/>
    <m/>
    <s v=", poda de maleza, verificacion del entorno y area de trabajo. Limpieza t aseo de las areas. Fumigacion"/>
    <s v="traje tipo tivek antisalpicaduras completo con capucha ,respirador don fitros full face, guantes de nitrilo y botas. "/>
    <m/>
    <s v="Bajo"/>
    <n v="2"/>
    <s v="Ocasional"/>
    <n v="0"/>
    <s v="Bajo"/>
    <n v="25"/>
    <s v="Grave"/>
    <n v="0"/>
    <s v="IV"/>
    <x v="0"/>
    <n v="6"/>
    <s v="Zoonosis, Enfermedades infecciosas, gastrointestinales, tóxicas y reacciones alérgicas. "/>
    <s v="SI "/>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1"/>
    <x v="1"/>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m/>
    <m/>
    <m/>
    <m/>
    <m/>
    <m/>
    <m/>
    <s v="Bajo"/>
    <m/>
    <b v="0"/>
    <n v="0"/>
    <s v="Bajo"/>
    <m/>
    <b v="0"/>
    <n v="0"/>
    <m/>
    <b v="0"/>
    <x v="0"/>
  </r>
  <r>
    <m/>
    <x v="1"/>
    <x v="9"/>
    <x v="2"/>
    <x v="17"/>
    <s v=" Actividades de fumigacion"/>
    <s v="Actividades de fumigacion de instalaciones y areas externas de los viveros. Vivero Sibarco y Repelon"/>
    <s v="x"/>
    <m/>
    <s v="Contratistas de servicios de fumigación"/>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1"/>
    <x v="8"/>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 poda de maleza, verificacion del entorno y area de trabajo. Limpieza t aseo de las areas. Fumigacion"/>
    <s v="Suministro de mascarilla, guantes, gafas de seguridad. Calzado de seguridad a personal masculino de servicios generales"/>
    <m/>
    <s v="Bajo"/>
    <n v="2"/>
    <s v="Ocasional"/>
    <n v="0"/>
    <s v="Bajo"/>
    <n v="25"/>
    <s v="Grave"/>
    <n v="0"/>
    <s v="IV"/>
    <x v="0"/>
    <n v="2"/>
    <s v="Zoonosis, Enfermedades infecciosas, gastrointestinales, tóxicas y reacciones alérgicas. "/>
    <m/>
    <m/>
    <m/>
    <s v="x"/>
    <m/>
    <m/>
    <m/>
    <m/>
    <m/>
    <m/>
    <m/>
    <m/>
    <m/>
    <m/>
    <s v="Bajo"/>
    <m/>
    <b v="0"/>
    <n v="0"/>
    <s v="Bajo"/>
    <m/>
    <b v="0"/>
    <n v="0"/>
    <s v="IV"/>
    <s v="ACEPTABLE"/>
    <x v="0"/>
  </r>
  <r>
    <m/>
    <x v="1"/>
    <x v="9"/>
    <x v="2"/>
    <x v="17"/>
    <s v=" Actividades de fumigacion"/>
    <s v="Actividades de fumigacion de instalaciones y areas externas de los viveros. Vivero Sibarco y Repelon"/>
    <s v="x"/>
    <m/>
    <s v="Contratistas de servicios de fumigación"/>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3"/>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5"/>
    <x v="15"/>
    <s v="Manipulación de cargas, equipos, materiales de trabajo"/>
    <s v="Desordenes de trauma acumulativo, lesiones del sistema músculo esquelético."/>
    <s v="N/A"/>
    <s v="N/A"/>
    <s v="N/A"/>
    <s v="Programa para el manejo del riesgo musco esquelético"/>
    <m/>
    <n v="0"/>
    <s v="Bajo"/>
    <n v="2"/>
    <s v="Ocasional"/>
    <n v="0"/>
    <s v="Bajo"/>
    <n v="60"/>
    <s v="Muy Grave"/>
    <n v="0"/>
    <s v="IV"/>
    <x v="0"/>
    <n v="2"/>
    <s v="Desordenes de trauma acumulativo, lesiones del sistema músculo esquelético."/>
    <s v="SI "/>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1"/>
    <x v="1"/>
    <s v="Superficies de trabajo (irregulares, deslizantes, con diferencia del nivel), condiciones de orden y aseo. Terreno suelto, arenoso, derrumbes, fosos"/>
    <s v="Caídas al mismo nivel, golpes, traumas, laceraciones."/>
    <s v="N/A"/>
    <s v="N/A"/>
    <s v="Muro de contencion. (Repelon)"/>
    <s v="Limpieza de areas de transito.Programa de mantenimiento. Evaluacion de estado del terreno,por perosnal calificado."/>
    <s v="botas de seguridad, guantes y gafas de seguridad. Impermeables._x000a_"/>
    <n v="0"/>
    <s v="Bajo"/>
    <n v="2"/>
    <s v="Ocasional"/>
    <n v="0"/>
    <s v="Bajo"/>
    <n v="25"/>
    <s v="Grave"/>
    <n v="0"/>
    <s v="IV"/>
    <x v="0"/>
    <n v="2"/>
    <s v="Caídas al mismo nivel, golpes, traumas, laceraciones."/>
    <m/>
    <m/>
    <m/>
    <s v="x"/>
    <m/>
    <m/>
    <m/>
    <m/>
    <m/>
    <m/>
    <m/>
    <m/>
    <m/>
    <m/>
    <s v="Bajo"/>
    <m/>
    <b v="0"/>
    <n v="0"/>
    <s v="Bajo"/>
    <m/>
    <b v="0"/>
    <n v="0"/>
    <m/>
    <b v="0"/>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1"/>
    <x v="8"/>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 guantes, gafas de seguridad._x000a_calzado de seguridad "/>
    <n v="0"/>
    <s v="Bajo"/>
    <n v="2"/>
    <s v="Ocasional"/>
    <n v="0"/>
    <s v="Bajo"/>
    <n v="60"/>
    <s v="Muy Grave"/>
    <n v="0"/>
    <s v="IV"/>
    <x v="0"/>
    <n v="2"/>
    <s v="Descargas eléctricas, dolor de cabeza, quemaduras, shock, golpes, heridas, contusiones."/>
    <m/>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 Calzado de seguridad a personal masculino de servicios generales"/>
    <n v="0"/>
    <s v="Bajo"/>
    <n v="1"/>
    <s v="Esporadica"/>
    <n v="0"/>
    <s v="Bajo"/>
    <n v="25"/>
    <s v="Grave"/>
    <n v="0"/>
    <s v="IV"/>
    <x v="0"/>
    <n v="2"/>
    <s v="Enfermedades gastrointestinales, Intoxicaciones, reacciones alérgicas, muerte"/>
    <m/>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 poda de maleza, verificacion del entorno y area de trabajo. Limpieza t aseo de las areas. Fumigacion"/>
    <s v="Suministro de mascarilla, guantes, gafas de seguridad. Calzado de seguridad a personal masculino de servicios generales"/>
    <m/>
    <s v="Bajo"/>
    <n v="2"/>
    <s v="Ocasional"/>
    <n v="0"/>
    <s v="Bajo"/>
    <n v="25"/>
    <s v="Grave"/>
    <n v="0"/>
    <s v="IV"/>
    <x v="0"/>
    <n v="2"/>
    <s v="Zoonosis, Enfermedades infecciosas, gastrointestinales, tóxicas y reacciones alérgicas. "/>
    <m/>
    <m/>
    <m/>
    <s v="x"/>
    <m/>
    <m/>
    <m/>
    <m/>
    <m/>
    <m/>
    <m/>
    <m/>
    <m/>
    <m/>
    <s v="Bajo"/>
    <m/>
    <b v="0"/>
    <n v="0"/>
    <s v="Bajo"/>
    <m/>
    <b v="0"/>
    <n v="0"/>
    <s v="IV"/>
    <s v="ACEPTABLE"/>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x v="0"/>
  </r>
  <r>
    <m/>
    <x v="1"/>
    <x v="9"/>
    <x v="2"/>
    <x v="5"/>
    <s v="Mantenimiento de Jardines, siembra, poda, limpieza  y adecuacion de jardines y servicios generales"/>
    <s v="Actividades operativas dentro de las instalaciones de la Corporación. Actividades de aseo y servicios generales. Tareas de jardinería. Vivero Sibarco y Repelon"/>
    <s v="x"/>
    <m/>
    <s v="Contratista de servicios de jardinería"/>
    <x v="1"/>
    <x v="6"/>
    <s v="Manejo de herramientas manuales. uso de herramientas de manuales mecanica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6"/>
    <s v="uso de herramientas de manuales mecanicas  y eléctricas. De corte, union y ajuste, herrameintas  rotativas. Proyecciones de particulas, y fluidos. "/>
    <s v="Golpes, traumas, laceraciones, punciones, heridas"/>
    <m/>
    <m/>
    <m/>
    <s v="Manejo de contratistas. ATS Programa para el manejo del riesgo mecánico. Inspeccion preoperacional de la herramienta o equipo_x000a_"/>
    <s v=" botas de seguridad, gafas de seguridad y guantes tipo ingeniero, casco"/>
    <n v="0"/>
    <s v="Bajo"/>
    <n v="2"/>
    <s v="Ocasional"/>
    <n v="0"/>
    <s v="Bajo"/>
    <n v="60"/>
    <s v="Muy Grave"/>
    <n v="0"/>
    <s v="IV"/>
    <x v="0"/>
    <n v="6"/>
    <s v="Golpes, traumas, laceraciones, punciones, heridas"/>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5"/>
    <x v="15"/>
    <s v="Manipulación de cargas, traslado de equipos, muebles enceres, materiales de trabajo"/>
    <s v="Desordenes de trauma acumulativo, lesiones del sistema músculo esquelético."/>
    <m/>
    <m/>
    <m/>
    <s v="Manejo de contratistas.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1"/>
    <s v="Traslado por las direfentes areas de la empresa, pasilllos escaleras, etc Superficies irregulates, resbalosas, mojados, sucios limpieza de písos, techos de todas las areas caidas a  mismo nivel."/>
    <s v="gikpes, traumas, fracturas"/>
    <m/>
    <m/>
    <m/>
    <s v="Manejo de contratistas. ATS de la actividad. "/>
    <s v="Zapatos antideslizantes, casco"/>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7"/>
    <x v="23"/>
    <s v="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
    <s v="quemaduras, intoxicación, afectaciones respiratorias, dermatitis, alergias."/>
    <m/>
    <m/>
    <m/>
    <s v="Manejo de contratistas. Capacitación de Brigadas de emergencias. Programa de manejo seguro de productos químicos. Programa para el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Limpieza t aseo de las areas. Fumigacion"/>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0"/>
    <x v="7"/>
    <s v="Contacto directo o indirecto con seres vivos (roedores, serpientes, caballos, reptiles, osos, arañas, anilames ponzoñosos etc.) por medio de mordedura, picadura, rasgadura y en general ataque de animales. Contacto con plantas."/>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24"/>
    <s v="Acceso y desarrollo de trabajo en alturas.. Actividades de mantenimiento a la infraestructura o equipos que requieren trabajo en altura. Obras civiles y de mantenimineto que requieren de trabajo en altura."/>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m/>
    <m/>
    <m/>
    <m/>
    <m/>
    <m/>
    <m/>
    <m/>
    <s v="Bajo"/>
    <m/>
    <b v="0"/>
    <n v="0"/>
    <s v="Bajo"/>
    <m/>
    <b v="0"/>
    <n v="0"/>
    <m/>
    <b v="0"/>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2"/>
    <x v="20"/>
    <s v="Exposición a condiciones termohigrométricas (Temperatura ambiental, Humedad relativa y Velocidad del aire). Generado por situaciones naturales  del ambiente de trabajo externo"/>
    <s v="Fatiga, estré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Fatiga, estrés"/>
    <m/>
    <m/>
    <m/>
    <s v="x"/>
    <m/>
    <m/>
    <m/>
    <m/>
    <m/>
    <m/>
    <m/>
    <m/>
    <m/>
    <m/>
    <s v="Bajo"/>
    <m/>
    <b v="0"/>
    <n v="0"/>
    <s v="Bajo"/>
    <m/>
    <b v="0"/>
    <n v="0"/>
    <s v="IV"/>
    <s v="ACEPTABLE"/>
    <x v="0"/>
  </r>
  <r>
    <m/>
    <x v="1"/>
    <x v="9"/>
    <x v="2"/>
    <x v="18"/>
    <s v="Mantenimientos preventivos, correctivos y mejoras a la infrestructura y equipos"/>
    <s v="Mantenimientos preventivos, correctivos y mejoras a los equipos de la operacion, equipos eléctricos, mecanicos,  de telecomunicaciones y a la infraestructura asignada a la corporacion"/>
    <s v="x"/>
    <m/>
    <s v="Contratista mantenimiento de infraestructura"/>
    <x v="1"/>
    <x v="8"/>
    <s v="Operación y mantenimiento de equipos o redes eléctricas, y redes de telecomunicaciones. Mantenimineto de transformado. Conexión y desconecion de equipos "/>
    <s v="Electrocución, afectación de órganos vitales, quemaduras incendio y muerte"/>
    <m/>
    <m/>
    <m/>
    <s v="Manejo de contratistas.  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_x000a_ATS. _x000a_Administracion de contratistas. Requistos en SST para el desarrollo de la tarea. Comperencis del personal que efectua mantenimiento electrico (CONTE), de acuerdo a la actividad a realizar"/>
    <s v=" guantes, gafas de seguridad._x000a_calzado de seguridad "/>
    <m/>
    <s v="Bajo"/>
    <n v="2"/>
    <s v="Ocasional"/>
    <n v="0"/>
    <s v="Bajo"/>
    <n v="100"/>
    <s v="Mortal o Catrastrofico"/>
    <n v="0"/>
    <s v="IV"/>
    <x v="0"/>
    <m/>
    <s v="Electrocución, afectación de órganos vitales, quemaduras incendio y muerte"/>
    <s v="SI "/>
    <m/>
    <m/>
    <s v="x"/>
    <m/>
    <m/>
    <m/>
    <m/>
    <m/>
    <s v="x"/>
    <m/>
    <m/>
    <m/>
    <m/>
    <s v="Bajo"/>
    <m/>
    <b v="0"/>
    <n v="0"/>
    <s v="Bajo"/>
    <m/>
    <b v="0"/>
    <n v="0"/>
    <m/>
    <b v="0"/>
    <x v="0"/>
  </r>
  <r>
    <m/>
    <x v="1"/>
    <x v="9"/>
    <x v="2"/>
    <x v="16"/>
    <s v="Actividades del personal de vigilancia."/>
    <s v="Controles de acceso de perosnas y vehiculos y Inspercción y Verificación de áreas"/>
    <s v="x"/>
    <m/>
    <s v="Guarda de seguridad"/>
    <x v="1"/>
    <x v="22"/>
    <s v="Delincuencia del entorno"/>
    <s v="Heridas, golpes, muerte, fatiga, estrés, disminución de la destreza y precisión. Contagio por virus. Estados de ansiedad y/o depresión y trastornos del aparato digestivo."/>
    <m/>
    <m/>
    <m/>
    <s v=". Vigilancia Privada,Apoyo policia, Comunicación con centro de control empresa  de vigilancia."/>
    <s v="N/A"/>
    <n v="0"/>
    <s v="Bajo"/>
    <n v="1"/>
    <s v="Esporadica"/>
    <n v="0"/>
    <s v="Bajo"/>
    <n v="25"/>
    <s v="Grave"/>
    <n v="0"/>
    <s v="IV"/>
    <x v="0"/>
    <n v="2"/>
    <s v="Heridas, golpes, muerte, fatiga, estrés, disminución de la destreza y precisión. Contagio por virus. Estados de ansiedad y/o depresión y trastornos del aparato digestivo."/>
    <m/>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5"/>
    <x v="10"/>
    <s v="Postura prolongada de pie, actividades de vigilancia"/>
    <s v="Desordenes de trauma acumulativo, lesiones del sistema músculo esquelético, Tendinitis, síndrome del túnel carpiano (STC)"/>
    <s v="N/A"/>
    <s v="N/A"/>
    <s v="N/A"/>
    <s v="Programa para el manejo de riesgo musculoesquelético._x000a_Pausas Activas."/>
    <s v="N/A"/>
    <n v="0"/>
    <s v="Bajo"/>
    <n v="3"/>
    <s v="Frecuente"/>
    <n v="0"/>
    <s v="Bajo"/>
    <n v="10"/>
    <s v="Leve"/>
    <n v="0"/>
    <s v="IV"/>
    <x v="0"/>
    <n v="2"/>
    <s v="Desordenes de trauma acumulativo, lesiones del sistema músculo esquelético, Tendinitis, síndrome del túnel carpiano (STC)"/>
    <s v="SI "/>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1"/>
    <x v="6"/>
    <s v="Tenencia y porte de armas de fuego. Uso de armas de fuego"/>
    <s v="Traumas, heridas, muerte"/>
    <s v="N/A"/>
    <s v="N/A"/>
    <s v="N/A"/>
    <s v="Celebración de contrato con empresa de vigilancia legalmente constituida.certificado de aptitud psicofísica para la tenencia y porte de armas de fuego."/>
    <s v="N/A"/>
    <n v="0"/>
    <s v="Bajo"/>
    <n v="1"/>
    <s v="Esporadica"/>
    <n v="0"/>
    <s v="Bajo"/>
    <n v="100"/>
    <s v="Mortal o Catrastrofico"/>
    <n v="0"/>
    <s v="IV"/>
    <x v="0"/>
    <n v="2"/>
    <s v="Traumas, heridas, muerte"/>
    <s v="SI "/>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1"/>
    <x v="1"/>
    <s v="Deficientes condiciones de orden y aseo, distribucion de las areas."/>
    <s v="Caídas al mismo nivel, caídas a diferente nivel, contusiones, golpes, fracturas"/>
    <s v="N/A"/>
    <s v="N/A"/>
    <m/>
    <s v="Mantenimiento de las condiciones de orden y aseo en los puestos de trabajo"/>
    <s v="Botas antidezlizantes"/>
    <n v="0"/>
    <s v="Bajo"/>
    <n v="2"/>
    <s v="Ocasional"/>
    <n v="0"/>
    <s v="Bajo"/>
    <n v="60"/>
    <s v="Muy Grave"/>
    <n v="0"/>
    <s v="IV"/>
    <x v="0"/>
    <n v="2"/>
    <s v="Caídas al mismo nivel, caídas a diferente nivel, contusiones, golpes, fracturas"/>
    <m/>
    <m/>
    <m/>
    <s v="x"/>
    <m/>
    <m/>
    <m/>
    <m/>
    <m/>
    <m/>
    <m/>
    <m/>
    <m/>
    <m/>
    <s v="Bajo"/>
    <m/>
    <b v="0"/>
    <n v="0"/>
    <s v="Bajo"/>
    <m/>
    <b v="0"/>
    <n v="0"/>
    <m/>
    <b v="0"/>
    <x v="0"/>
  </r>
  <r>
    <m/>
    <x v="1"/>
    <x v="9"/>
    <x v="2"/>
    <x v="16"/>
    <s v="Actividades del personal de vigilancia."/>
    <s v="Controles de acceso de perosnas y vehiculos y Inspercción y Verificación de áreas"/>
    <s v="x"/>
    <m/>
    <s v="Guarda de seguridad"/>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_x000a_calzado de seguridad"/>
    <m/>
    <s v="Bajo"/>
    <n v="1"/>
    <s v="Esporadica"/>
    <n v="0"/>
    <s v="Bajo"/>
    <n v="25"/>
    <s v="Grave"/>
    <n v="0"/>
    <s v="IV"/>
    <x v="0"/>
    <n v="2"/>
    <s v="Enfermedades gastrointestinales, Intoxicaciones, reacciones alérgicas, muerte"/>
    <m/>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n v="2"/>
    <s v="Golpes, descargas electricas, heridas"/>
    <m/>
    <m/>
    <s v="x"/>
    <s v="x"/>
    <m/>
    <s v="x"/>
    <m/>
    <m/>
    <m/>
    <m/>
    <m/>
    <m/>
    <m/>
    <m/>
    <s v="Bajo"/>
    <m/>
    <b v="0"/>
    <n v="0"/>
    <s v="Bajo"/>
    <m/>
    <b v="0"/>
    <n v="0"/>
    <s v="IV"/>
    <s v="ACEPTABLE"/>
    <x v="0"/>
  </r>
  <r>
    <m/>
    <x v="1"/>
    <x v="9"/>
    <x v="2"/>
    <x v="16"/>
    <s v="Actividades del personal de vigilancia."/>
    <s v="Controles de acceso de perosnas y vehiculos y Inspercción y Verificación de áreas"/>
    <s v="x"/>
    <m/>
    <s v="Guarda de seguridad"/>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3"/>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x v="0"/>
  </r>
  <r>
    <m/>
    <x v="1"/>
    <x v="9"/>
    <x v="2"/>
    <x v="16"/>
    <s v="Actividades del personal de vigilancia."/>
    <s v="Controles de acceso de perosnas y vehiculos y Inspercción y Verificación de áreas"/>
    <s v="x"/>
    <m/>
    <s v="Guarda de seguridad"/>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s v="N/A"/>
    <s v="N/A"/>
    <s v="N/A"/>
    <s v=" poda de maleza, verificacion del entorno y area de trabajo"/>
    <s v="Suministro de mascarilla, guantes, gafas de seguridad._x000a_Calzado de seguridad"/>
    <m/>
    <s v="Bajo"/>
    <n v="2"/>
    <s v="Ocasional"/>
    <n v="0"/>
    <s v="Bajo"/>
    <n v="25"/>
    <s v="Grave"/>
    <n v="0"/>
    <s v="IV"/>
    <x v="0"/>
    <n v="2"/>
    <s v="Zoonosis, Enfermedades infecciosas, gastrointestinales, tóxicas y reacciones alérgicas. "/>
    <m/>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s v="N/A"/>
    <s v="N/A"/>
    <s v="N/A"/>
    <s v="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mascarilla, guantes, gafas de seguridad._x000a_Suministro de calzado de seguridad "/>
    <m/>
    <s v="Bajo"/>
    <n v="3"/>
    <s v="Frecuente"/>
    <n v="0"/>
    <s v="Bajo"/>
    <n v="60"/>
    <s v="Muy Grave"/>
    <n v="0"/>
    <s v="IV"/>
    <x v="0"/>
    <n v="2"/>
    <s v="Golpes, traumas, heridas, infecciones, intoxicación, Mordeduras, picaduras, punciones, reacciones alérgicas, muerte"/>
    <m/>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n v="0"/>
    <s v="Bajo"/>
    <n v="3"/>
    <s v="Frecuente"/>
    <n v="0"/>
    <s v="Bajo"/>
    <n v="25"/>
    <s v="Grave"/>
    <n v="0"/>
    <s v="IV"/>
    <x v="0"/>
    <n v="2"/>
    <s v="Fatiga, estrés"/>
    <m/>
    <m/>
    <m/>
    <s v="x"/>
    <m/>
    <m/>
    <m/>
    <m/>
    <m/>
    <m/>
    <m/>
    <m/>
    <m/>
    <m/>
    <s v="Bajo"/>
    <m/>
    <b v="0"/>
    <n v="0"/>
    <s v="Bajo"/>
    <m/>
    <b v="0"/>
    <n v="0"/>
    <s v="IV"/>
    <s v="ACEPTABLE"/>
    <x v="0"/>
  </r>
  <r>
    <m/>
    <x v="1"/>
    <x v="9"/>
    <x v="2"/>
    <x v="16"/>
    <s v="Actividades del personal de vigilancia."/>
    <s v="Controles de acceso de perosnas y vehiculos y Inspercción y Verificación de áreas"/>
    <s v="x"/>
    <m/>
    <s v="Guarda de seguridad"/>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2"/>
    <s v="Alteraciones de la piel, deshidratación, alteración en algunos tejidos blandos (ojos). Fatiga, estrés, cambios neurológico, resfriados."/>
    <m/>
    <m/>
    <m/>
    <s v="x"/>
    <m/>
    <m/>
    <m/>
    <m/>
    <m/>
    <m/>
    <m/>
    <m/>
    <m/>
    <m/>
    <s v="Bajo"/>
    <m/>
    <b v="0"/>
    <n v="0"/>
    <s v="Bajo"/>
    <m/>
    <b v="0"/>
    <n v="0"/>
    <s v="IV"/>
    <s v="ACEPTABLE"/>
    <x v="0"/>
  </r>
  <r>
    <m/>
    <x v="1"/>
    <x v="10"/>
    <x v="0"/>
    <x v="0"/>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m/>
    <m/>
    <m/>
    <s v="Plan de emergencias, canales de comunicacion, disponibilidad de vehiculos para traslado de lesionados a clinic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m/>
    <s v="Bajo"/>
    <n v="2"/>
    <s v="Ocasional"/>
    <n v="0"/>
    <s v="Bajo"/>
    <n v="25"/>
    <s v="Grave"/>
    <n v="0"/>
    <s v="IV"/>
    <x v="0"/>
    <s v="Todos los trabajadores"/>
    <s v=" Fauna acuática.Contacto directo o indirecto con seres vivos (roedores, serpientes, caballos, reptiles, osos, arañas, anilames ponzoñosos etc.) por medio de mordedura, picadura, rasgadura y en general ataque de animales "/>
    <s v="SI "/>
    <m/>
    <s v="x"/>
    <s v="x"/>
    <s v="x"/>
    <m/>
    <m/>
    <m/>
    <m/>
    <m/>
    <m/>
    <m/>
    <m/>
    <m/>
    <s v="Bajo"/>
    <m/>
    <b v="0"/>
    <n v="0"/>
    <s v="Bajo"/>
    <m/>
    <b v="0"/>
    <n v="0"/>
    <s v="IV"/>
    <s v="ACEPTABLE"/>
    <x v="0"/>
  </r>
  <r>
    <m/>
    <x v="1"/>
    <x v="10"/>
    <x v="0"/>
    <x v="0"/>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1"/>
    <x v="1"/>
    <s v="Presencia de superficies irregulares, resbalosas, inestables, escalaeras, desniveles.Escalones, escaleras, estado de orden y aseo del lugar."/>
    <s v="Golpes, heridas laceraciones golpes"/>
    <m/>
    <m/>
    <m/>
    <s v="Intervencion de verificacion del entorno de trabajo. Capacitaciones sobre autocuidado_x000a_Efectuar charla de sensibilización antes de cada inicio de actividades deportivas y recreativas._x000a_Uso de instalaciones adecuadas, reconocidas seguras como cajas de compensacion, entre otras que brinden condiciones de seguridad_x000a_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Presencia de superficies irregulares, resbalosas, inestables, escalaeras, desniveles.Escalones, escaleras, estado de orden y aseo del lugar."/>
    <s v="SI "/>
    <m/>
    <s v="x"/>
    <s v="x"/>
    <s v="x"/>
    <m/>
    <m/>
    <m/>
    <m/>
    <m/>
    <m/>
    <m/>
    <m/>
    <m/>
    <s v="Bajo"/>
    <m/>
    <b v="0"/>
    <n v="0"/>
    <s v="Bajo"/>
    <m/>
    <b v="0"/>
    <n v="0"/>
    <s v="IV"/>
    <s v="ACEPTABLE"/>
    <x v="0"/>
  </r>
  <r>
    <m/>
    <x v="1"/>
    <x v="10"/>
    <x v="0"/>
    <x v="0"/>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0"/>
    <x v="0"/>
    <s v="Alimentos y bebidas en mal estado, descomposicion o contaminados. Fallas en la preparacion y /o manipulacion inadecuada.fallas. Utencilios como cubiertos o vasos sin la debida limpieza."/>
    <s v="intoxicaciones, gastroenteritis"/>
    <m/>
    <m/>
    <m/>
    <s v="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_x000a_"/>
    <m/>
    <n v="0"/>
    <s v="Bajo"/>
    <n v="2"/>
    <s v="Ocasional"/>
    <n v="0"/>
    <s v="Bajo"/>
    <n v="60"/>
    <s v="Muy Grave"/>
    <n v="0"/>
    <s v="IV"/>
    <x v="0"/>
    <m/>
    <s v="intoxicaciones, gastroenteritis"/>
    <m/>
    <m/>
    <s v="x"/>
    <s v="x"/>
    <s v="x"/>
    <m/>
    <m/>
    <m/>
    <m/>
    <m/>
    <m/>
    <m/>
    <m/>
    <m/>
    <m/>
    <m/>
    <m/>
    <m/>
    <m/>
    <m/>
    <m/>
    <m/>
    <m/>
    <m/>
    <x v="0"/>
  </r>
  <r>
    <m/>
    <x v="1"/>
    <x v="10"/>
    <x v="0"/>
    <x v="0"/>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5"/>
    <x v="15"/>
    <s v="Actividades recretiva, cultural. Manipulación de cargas, correr, saltar. Deportes de impacto. "/>
    <s v="Desordenes de trauma acumulativo, lesiones del sistema músculo esquelético. Golpes, caidas, laceraciones."/>
    <s v="N/A"/>
    <s v="N/A"/>
    <s v="N/A"/>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25"/>
    <s v="Grave"/>
    <n v="0"/>
    <s v="IV"/>
    <x v="0"/>
    <s v="Todos los trabajadores"/>
    <s v="Actividades recretiva, cultural. Manipulación de cargas, correr, saltar. Deportes de impacto. "/>
    <s v="SI "/>
    <m/>
    <s v="x"/>
    <s v="x"/>
    <s v="x"/>
    <m/>
    <m/>
    <m/>
    <m/>
    <m/>
    <m/>
    <m/>
    <m/>
    <m/>
    <s v="Bajo"/>
    <m/>
    <b v="0"/>
    <n v="0"/>
    <s v="Bajo"/>
    <m/>
    <b v="0"/>
    <n v="0"/>
    <s v="IV"/>
    <s v="ACEPTABLE"/>
    <x v="0"/>
  </r>
  <r>
    <m/>
    <x v="1"/>
    <x v="10"/>
    <x v="0"/>
    <x v="0"/>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1"/>
    <x v="6"/>
    <s v="Atrapamiento. Entre personas, deportes de contacto, golpes con objetos moviles, particulas proyectiles_x000a__x000a_"/>
    <s v="Golpes, atrapamientos, contusiones"/>
    <s v="N/A"/>
    <s v="N/A"/>
    <m/>
    <s v="Efectuar acondicionamiemto fisico  y charla de sensibilización y preparación previa al evento. socializar los peligros propios de las instalaciones y controles  _x0009__x0009__x0009__x000a_Comunicar a la ARL las activiaddes a realizar. lugar, caracteristicas y personal a participar_x000a_Efectuar charla de sensibilización antes de cada inicio de actividades deportivas y recreativas._x000a_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asegurar la capcidad de respuesta a eventos como accindetes de las instalaciones usadas para el desarrollo de eventos "/>
    <m/>
    <n v="0"/>
    <s v="Bajo"/>
    <n v="2"/>
    <s v="Ocasional"/>
    <n v="0"/>
    <s v="Bajo"/>
    <n v="60"/>
    <s v="Muy Grave"/>
    <n v="0"/>
    <s v="IV"/>
    <x v="0"/>
    <s v="Todos los trabajadores"/>
    <s v="Caída de estantería, golpes, atrapamientos, contusiones."/>
    <s v="SI "/>
    <m/>
    <s v="x"/>
    <s v="x"/>
    <s v="x"/>
    <m/>
    <m/>
    <m/>
    <m/>
    <m/>
    <m/>
    <m/>
    <m/>
    <m/>
    <s v="Bajo"/>
    <m/>
    <b v="0"/>
    <n v="0"/>
    <s v="Bajo"/>
    <m/>
    <b v="0"/>
    <n v="0"/>
    <s v="IV"/>
    <s v="ACEPTABLE"/>
    <x v="0"/>
  </r>
  <r>
    <m/>
    <x v="1"/>
    <x v="10"/>
    <x v="0"/>
    <x v="0"/>
    <s v="Actividades de capacitacion, formacion y entrenamiento. Actividades  recreativas deportivas y culturales en instlaciones propias y de terceros"/>
    <s v="Desarrollo de campeonatos deportivos, actividades de acondicionamiento fisico (Futbol, Boley ball, yoga, gimnacio, rumbaterapia, senderismo etc) desarrollo de paseos, actividades de integracion, bienestar y capacitacion, entrenamientos, formacion "/>
    <m/>
    <s v="x"/>
    <s v="Todo el personal"/>
    <x v="1"/>
    <x v="6"/>
    <s v="_x000a_Presencia de muebles , estructuras, elementos de las instalaciones, infraestructura o inmuebles que entren en contacto con las personas, presencai de supercies calientes_x000a_"/>
    <s v="Golpes, atrapamientos, contusiones. Laceraciones, cortadas"/>
    <m/>
    <m/>
    <m/>
    <s v="Uso de instalaciones adecuadas, reconocidas seguras como cajas de compensacion, entre otras que brinden condiciones de seguridad Efectuar visista de verifiaccion previa de las instalaciones y areas a usar para verifuicar el estado de las  instalaciones y efectuar recomendaciiones de seguridad si se requieren. "/>
    <m/>
    <n v="0"/>
    <s v="Bajo"/>
    <n v="2"/>
    <s v="Ocasional"/>
    <n v="0"/>
    <s v="Bajo"/>
    <n v="60"/>
    <s v="Muy Grave"/>
    <n v="0"/>
    <s v="IV"/>
    <x v="0"/>
    <s v="Todos los trabajadores"/>
    <s v="Caída de estantería, golpes, atrapamientos, contusiones."/>
    <s v="SI "/>
    <m/>
    <s v="x"/>
    <s v="x"/>
    <s v="x"/>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3"/>
    <x v="30"/>
    <s v="Cambios en condiciones termo higrométricas (Temperatura ambiental, Humedad relativa y Velocidad del aire). Generado por situaciones naturales  o antrópicas. condiciones climatológicas adversas"/>
    <s v="Golpes, descargas electricas, heridas, inmersion, muerte."/>
    <m/>
    <m/>
    <s v="Mantenimiento preventivo y correctivo de los equipos de movimineto e izaje de compuertas e infraestructura completa."/>
    <s v="Plan de emergencia. Suspensión de las actividades ante cambios en el estado del tiempo, presencia de tormentas en las inmediaciones de las cmpuertas  Plan de emergencia. comunicaciones. Presencia de personal militar (ejercito) en el area. "/>
    <s v="Suministro de Indumentarias propias para afrontar cambios climáticos, impermeables, botas pantaneras"/>
    <m/>
    <s v="Bajo"/>
    <n v="2"/>
    <s v="Ocasional"/>
    <n v="0"/>
    <s v="Bajo"/>
    <n v="25"/>
    <s v="Grave"/>
    <n v="0"/>
    <s v="IV"/>
    <x v="0"/>
    <n v="2"/>
    <s v="Golpes, descargas electricas, heridas"/>
    <s v="SI "/>
    <m/>
    <s v="x"/>
    <s v="x"/>
    <m/>
    <s v="x"/>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3"/>
    <x v="4"/>
    <s v="Sismo, terremotos."/>
    <s v="Golpes, trapamientos, aplastamiento, muerte"/>
    <s v="N/A"/>
    <s v="N/A"/>
    <m/>
    <s v="Capacitación de Brigadas de emergencias. _x000a_Ciclo de formación continuado y certificado efectuado con la Cruz Roja._x000a_Plan de emergencia_x000a_Programas de mantenimiento de infraestructura"/>
    <s v="N/A"/>
    <n v="0"/>
    <s v="Bajo"/>
    <n v="1"/>
    <s v="Esporadica"/>
    <n v="0"/>
    <s v="Bajo"/>
    <n v="25"/>
    <s v="Grave"/>
    <n v="0"/>
    <s v="IV"/>
    <x v="0"/>
    <s v="Todos los trabajadores"/>
    <s v="Golpes, trapamientos, aplastamiento, muerte"/>
    <s v="SI "/>
    <m/>
    <s v="x"/>
    <s v="x"/>
    <m/>
    <s v="x"/>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5"/>
    <x v="15"/>
    <s v="Manipulación de cargas, equipos, materiales de trabajo. Traslado de equipos de trabajo"/>
    <s v="Desordenes de trauma acumulativo, lesiones del sistema músculo esquelético."/>
    <s v="N/A"/>
    <s v="N/A"/>
    <s v="N/A"/>
    <s v="Programa para el manejo del riesgo musco esquelético. Levantamiento de equipos con ayuda menual y mecanica"/>
    <m/>
    <m/>
    <s v="Bajo"/>
    <n v="2"/>
    <s v="Ocasional"/>
    <n v="0"/>
    <s v="Bajo"/>
    <n v="60"/>
    <s v="Muy Grave"/>
    <n v="0"/>
    <s v="IV"/>
    <x v="0"/>
    <n v="2"/>
    <s v="Desordenes de trauma acumulativo, lesiones del sistema músculo esquelético."/>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1"/>
    <s v="Superficies de trabajo (irregulares, deslizantes, con diferencia del nivel), condiciones de orden y aseo"/>
    <s v="Caídas al mismo nivel, golpes, traumas, laceraciones."/>
    <m/>
    <m/>
    <m/>
    <s v="Limpieza de areas de transito, pasillo"/>
    <s v="botas de seguridad, guantes y gafas de seguridad. Impermeables._x000a_"/>
    <m/>
    <s v="Bajo"/>
    <n v="2"/>
    <s v="Ocasional"/>
    <n v="0"/>
    <s v="Bajo"/>
    <n v="25"/>
    <s v="Grave"/>
    <n v="0"/>
    <s v="IV"/>
    <x v="0"/>
    <n v="2"/>
    <s v="Caídas al mismo nivel, golpes, traumas, laceraciones."/>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7"/>
    <x v="37"/>
    <s v="Exposición o manipulación de productos químicos en la operación de los equipos de respaldo. Combustible planlta electrica, aceites."/>
    <s v="quemaduras, intoxicación, afectaciones respiratorias, dermatitis, alergias."/>
    <s v="N/A"/>
    <s v="N/A"/>
    <s v="N/A"/>
    <s v="Programa de manejo de quimicos Capacitación de Brigadas de emergencias. Programa de manejo seguro de productos químicos. Programa para el  manejo seguro de productos químicos"/>
    <s v="Suministro de mascarilla, guantes, gafas de seguridad, calzado de seguridad."/>
    <n v="0"/>
    <s v="Bajo"/>
    <n v="2"/>
    <s v="Ocasional"/>
    <n v="0"/>
    <s v="Bajo"/>
    <n v="60"/>
    <s v="Muy Grave"/>
    <n v="0"/>
    <s v="IV"/>
    <x v="0"/>
    <n v="2"/>
    <s v="quemaduras, intoxicación, afectaciones respiratorias, dermatitis, alergias."/>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8"/>
    <s v="Exposición a electricidad estática por manipulación de equipos eléctricos conexion y desconexion de equipos herramientas eléctricos, interruptores, extensiones electricas, conexión y desconexion de equipos"/>
    <s v="Descargas eléctricas, dolor de cabeza, quemaduras, shock, golpes, heridas, contusiones."/>
    <s v="N/A"/>
    <s v="N/A"/>
    <s v="Cronograma de mantenimiento de recursos físicos. Instalaciones electricas"/>
    <s v="Programa para el manejo del riesgo eléctrico_x000a_Señalización de zonas de riesgo eléctrico_x000a_Desarrollo de programa de formación en Brigadas. Capacitación en uso de extintores. "/>
    <s v="Guantes, gafas de seguridad._x000a_calzado de seguridad "/>
    <m/>
    <s v="Bajo"/>
    <n v="2"/>
    <s v="Ocasional"/>
    <n v="0"/>
    <s v="Bajo"/>
    <n v="60"/>
    <s v="Muy Grave"/>
    <n v="0"/>
    <s v="IV"/>
    <x v="0"/>
    <n v="2"/>
    <s v="Descargas eléctricas, dolor de cabeza, quemaduras, shock, golpes, heridas, contusiones."/>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 Calzado de seguridad "/>
    <m/>
    <s v="Bajo"/>
    <n v="1"/>
    <s v="Esporadica"/>
    <n v="0"/>
    <s v="Bajo"/>
    <n v="25"/>
    <s v="Grave"/>
    <n v="0"/>
    <s v="IV"/>
    <x v="0"/>
    <n v="2"/>
    <s v="Enfermedades gastrointestinales, Intoxicaciones, reacciones alérgicas, muerte"/>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0"/>
    <x v="21"/>
    <s v="Inhalación, contacto y consumo de pelos, plumas, excrementos, sustancias antigénicas (enzima, proteínas), larvas de invertebrados, polvo vegetal, Polen, Madera, Esporas fúngicas, Micotoxinas, Sustancias antigénicas (antibióticos, polisacáridos) incluye además Musgos, Helechos, Semillas, Derivados de Vegetales"/>
    <s v="Zoonosis, Enfermedades infecciosas, gastrointestinales, tóxicas y reacciones alérgicas. "/>
    <m/>
    <m/>
    <m/>
    <s v=" poda de maleza, verificacion del entorno y area de trabajo"/>
    <s v="Suministro de mascarilla, guantes, gafas de seguridad. Calzado de seguridad "/>
    <m/>
    <s v="Bajo"/>
    <n v="2"/>
    <s v="Ocasional"/>
    <n v="0"/>
    <s v="Bajo"/>
    <n v="25"/>
    <s v="Grave"/>
    <n v="0"/>
    <s v="IV"/>
    <x v="0"/>
    <n v="2"/>
    <s v="Zoonosis, Enfermedades infecciosas, gastrointestinales, tóxicas y reacciones alérgicas. "/>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0"/>
    <x v="7"/>
    <s v=" Fauna acuática.Contacto directo o indirecto con seres vivos (roedores, serpientes, caballos, reptiles, osos, arañas, anilames ponzoñosos etc.) por medio de mordedura, picadura, rasgadura y en general ataque de animales "/>
    <s v="Golpes, traumas, heridas, infecciones, intoxicación, Mordeduras, picaduras, punciones, reacciones alérgicas, muerte"/>
    <m/>
    <m/>
    <m/>
    <s v="Plan de emergencias, canales de comunicacion, disponibilidad de vehiculos para traslado de lesionados a clinicas. Seguimiento a la recuperación del personal que haya sufrido mordeduras o picaduras. _x000a_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mascarilla, guantes, gafas de seguridad. Calzado de seguridad "/>
    <m/>
    <s v="Bajo"/>
    <n v="3"/>
    <s v="Frecuente"/>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6"/>
    <s v="Manejo de herramientas manuales. uso de herramientas de manuales mecanicas y eléctricas."/>
    <s v="Golpes, traumas, laceraciones, punciones"/>
    <s v="N/A"/>
    <s v="N/A"/>
    <s v="N/A"/>
    <s v="Programa de riesgo mecánico_x000a_Actividades de mantenimiento a las herramientas rotativas y manuales."/>
    <s v="Suministro de botas de seguridad, gafas de seguridad y guantes tipo ingeniero"/>
    <n v="0"/>
    <s v="Bajo"/>
    <n v="2"/>
    <s v="Ocasional"/>
    <n v="0"/>
    <s v="Bajo"/>
    <n v="60"/>
    <s v="Muy Grave"/>
    <n v="0"/>
    <s v="IV"/>
    <x v="0"/>
    <n v="2"/>
    <s v="Golpes, traumas, laceraciones, punciones"/>
    <s v="SI "/>
    <m/>
    <m/>
    <s v="x"/>
    <m/>
    <m/>
    <s v="Mantenimineto de compuertas, sietma de elevacion mecanico de compuertas. Mantenimineto preventivo de eslingas, estrobos, mecanismos de elevacion motores."/>
    <m/>
    <m/>
    <s v="x"/>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6"/>
    <s v="Manejo de equipos mecanicos, electricos, motores de c adena sin guardas. Partes deterioradas"/>
    <s v="atrapamientos, amputaciones Golpes, traumas, laceraciones, punciones"/>
    <s v="N/A"/>
    <s v="N/A"/>
    <s v="N/A"/>
    <s v="Programa de riesgo mecánico_x000a_Actividades de mantenimiento a las herramientas rotativas y manuales."/>
    <s v="Suministro de botas de seguridad, gafas de seguridad y guantes tipo ingeniero"/>
    <n v="2"/>
    <s v="Medio"/>
    <n v="4"/>
    <s v="Continua"/>
    <n v="8"/>
    <s v="Medio"/>
    <n v="60"/>
    <s v="Muy Grave"/>
    <n v="480"/>
    <s v="II"/>
    <x v="1"/>
    <n v="2"/>
    <s v="Golpes, traumas, laceraciones, punciones"/>
    <s v="SI "/>
    <m/>
    <m/>
    <s v="x"/>
    <m/>
    <m/>
    <s v="Mantenimineto de compuertas, sietma de elevacion mecanico de compuertas. Mantenimineto preventivo de eslingas, estrobos, mecanismos de elevacion motores."/>
    <m/>
    <m/>
    <s v="x"/>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28"/>
    <s v="Actos delictivos  durante las visitas cometidos por terceros como protestas violentas, atentados, secuestro, hurto, vandalismo, terrorismo, entre otros."/>
    <s v="Heridas, golpes, muerte, fatiga, estrés, disminución de la destreza y precisión. Estados de ansiedad y/o depresión y trastornos del aparato digestivo."/>
    <m/>
    <m/>
    <m/>
    <s v="Presencia permanante del ejerciro dentro de las instalaciones de las compuertas en manati acompañamiento en las actividades"/>
    <m/>
    <m/>
    <s v="Bajo"/>
    <n v="1"/>
    <s v="Esporadica"/>
    <n v="0"/>
    <s v="Bajo"/>
    <n v="25"/>
    <s v="Grave"/>
    <n v="0"/>
    <s v="IV"/>
    <x v="0"/>
    <s v="Todos los trabajadores"/>
    <s v="Heridas, golpes, muerte, fatiga, estrés, disminución de la destreza y precisión. Estados de ansiedad y/o depresión y trastornos del aparato digestivo."/>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22"/>
    <s v="Recibo de personal propio y visitante a las instalaciones de la Corporación. Interaccion con la comunidad. Presencia del ejercito dentro de las instlacaiones de laa compuertas"/>
    <s v="Heridas, golpes, muerte, fatiga, estrés, disminución de la destreza y precisión. Contagio por virus. Estados de ansiedad y/o depresión y trastornos del aparato digestivo."/>
    <m/>
    <m/>
    <m/>
    <s v="_x000a_Presencia permanante del ejerciro dentro de las instalaciones de las compuertas en manati acompañamiento en las actividades"/>
    <m/>
    <m/>
    <s v="Bajo"/>
    <n v="1"/>
    <s v="Esporadica"/>
    <n v="0"/>
    <s v="Bajo"/>
    <n v="25"/>
    <s v="Grave"/>
    <n v="0"/>
    <s v="IV"/>
    <x v="0"/>
    <n v="2"/>
    <s v="Heridas, golpes, muerte, fatiga, estrés, disminución de la destreza y precisión. Contagio por virus. Estados de ansiedad y/o depresión y trastornos del aparato digestivo."/>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1"/>
    <s v="Deterioro de estructuras locativas, grietas en paredes de casas, filtración de aguas lluvias, presencia de humedad."/>
    <s v="Colapso de estructuras, golpes, poli traumas."/>
    <m/>
    <m/>
    <m/>
    <s v="Cronograma de mantenimiento de recursos físicos"/>
    <s v="N/A"/>
    <n v="2"/>
    <s v="Medio"/>
    <n v="2"/>
    <s v="Ocasional"/>
    <n v="4"/>
    <s v="Bajo"/>
    <n v="60"/>
    <s v="Muy Grave"/>
    <n v="240"/>
    <s v="II"/>
    <x v="1"/>
    <s v="Todos los trabajadores"/>
    <s v="Colapso de estructuras, golpes, poli traumas."/>
    <s v="SI "/>
    <m/>
    <m/>
    <s v="x"/>
    <m/>
    <m/>
    <m/>
    <m/>
    <m/>
    <m/>
    <m/>
    <m/>
    <m/>
    <m/>
    <s v="Bajo"/>
    <m/>
    <b v="0"/>
    <n v="0"/>
    <s v="Bajo"/>
    <m/>
    <b v="0"/>
    <n v="0"/>
    <m/>
    <b v="0"/>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1"/>
    <s v="Trabajos realizados en riberas de rios, lagunas, riberas, playas  y cuerpos de cuerpos de agua en general. Caida a cuerpos de agua, inmersion. Inspeccion de las instlaciones."/>
    <s v="Inmersión. Caída a cuerpos de agua.Ahogamiento, muerte."/>
    <m/>
    <m/>
    <m/>
    <s v="Normas de seguridad para trabajo en áreas o bandas rivereñas. Suspensión de las actividades ante cambios en el estado del tiempo, presencia de tormentas en las inmediaciones del vivero.Sistema de comunicación, Plan de emergencia. Normas de seguridad para trabajo en áreas o bandas rivereñas.  Actividad en compañia"/>
    <s v="Suministro de botas pantaneras, guantes. Impermeables, gafas de seguridad_x000a_Uso de chalecos salvavidas._x000a_Uso de equipos de protección y restricción."/>
    <n v="2"/>
    <s v="Medio"/>
    <n v="2"/>
    <s v="Ocasional"/>
    <n v="4"/>
    <s v="Bajo"/>
    <n v="60"/>
    <s v="Muy Grave"/>
    <n v="240"/>
    <s v="II"/>
    <x v="1"/>
    <s v="Todos los trabajadores"/>
    <s v="Inmersión. Caída a cuerpos de agua.Ahogamiento, muerte."/>
    <s v="SI "/>
    <m/>
    <m/>
    <s v="x"/>
    <m/>
    <m/>
    <m/>
    <m/>
    <m/>
    <m/>
    <m/>
    <m/>
    <m/>
    <m/>
    <s v="Bajo"/>
    <m/>
    <b v="0"/>
    <n v="0"/>
    <s v="Bajo"/>
    <m/>
    <b v="0"/>
    <n v="0"/>
    <s v="IV"/>
    <s v="ACEPTABLE"/>
    <x v="0"/>
  </r>
  <r>
    <m/>
    <x v="1"/>
    <x v="11"/>
    <x v="4"/>
    <x v="26"/>
    <s v="operación de compuertas en manati, villa rosa y palmar de varela"/>
    <s v="operación del sistema de compuertas que regulan nivles del Embalse del Guájaro. Control de niveles, paso de agua  desde el  canal de Dique hasta el embalse."/>
    <s v="x"/>
    <m/>
    <s v="Operador compuertas"/>
    <x v="1"/>
    <x v="1"/>
    <s v="Desatención de instrucciones de seguridad brindadas por  para realizar labores en las instalaciones"/>
    <s v="Fracturas, contusiones, laceraciones,  golpes, machucones, muerte."/>
    <m/>
    <m/>
    <m/>
    <s v="Intervencion de verificacion del entorno de trabajo. Capacitaciones sobre autocuidado.  Capacitacion en auticuidado, vistas de inspeccion"/>
    <s v="N/A"/>
    <n v="0"/>
    <s v="Bajo"/>
    <n v="2"/>
    <s v="Ocasional"/>
    <n v="0"/>
    <s v="Bajo"/>
    <n v="25"/>
    <s v="Grave"/>
    <n v="0"/>
    <s v="IV"/>
    <x v="0"/>
    <s v="Todos los trabajadores"/>
    <s v="Fracturas, contusiones, laceraciones,  golpes, machucones, muerte."/>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6"/>
    <s v="uso de herramientas de manuales mecanicas  y eléctricas. De corte, union y ajuste, herrameintas  rotativas. Proyecciones de particulas, y fluidos. "/>
    <s v="Golpes, traumas, laceraciones, punciones, heridas"/>
    <m/>
    <m/>
    <m/>
    <s v="Manejo de contratistas. ATS Programa para el manejo del riesgo mecánico. Inspeccion preoperacional de la herramienta o equipo_x000a_"/>
    <s v=" botas de seguridad, gafas de seguridad y guantes tipo ingeniero, casco"/>
    <n v="0"/>
    <s v="Bajo"/>
    <n v="2"/>
    <s v="Ocasional"/>
    <n v="0"/>
    <s v="Bajo"/>
    <n v="60"/>
    <s v="Muy Grave"/>
    <n v="0"/>
    <s v="IV"/>
    <x v="0"/>
    <n v="6"/>
    <s v="Golpes, traumas, laceraciones, punciones, heridas"/>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5"/>
    <x v="15"/>
    <s v="Manipulación de cargas, traslado de equipos, muebles enceres, materiales de trabajo"/>
    <s v="Desordenes de trauma acumulativo, lesiones del sistema músculo esquelético."/>
    <m/>
    <m/>
    <m/>
    <s v="Manejo de contratistas.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1"/>
    <s v="Traslado por las direfentes areas de la empresa, pasilllos escaleras, etc Superficies irregulates, resbalosas, mojados, sucios limpieza de písos, techos de todas las areas caidas a  mismo nivel."/>
    <s v="gikpes, traumas, fracturas"/>
    <m/>
    <m/>
    <m/>
    <s v="Manejo de contratistas. ATS de la actividad. "/>
    <s v="Zapatos antideslizantes, casco"/>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7"/>
    <x v="23"/>
    <s v="Exposición o manipulación de productos químicos limpieza de areas, equipos, instalaciones, contactos electricos, muebles, , mantenimineto de fachasdas, pinturas, solventes, adhesivos, cintas sellos epoxicos, impermeabilizantes disolventesuso, resinas, morteros, boquillas, cementos etc para mantenimiento de la infraestructura. gases refrigerantes, sellantes  y desincrustantes  para mantenimineto de aires acondicionado"/>
    <s v="quemaduras, intoxicación, afectaciones respiratorias, dermatitis, alergias."/>
    <m/>
    <m/>
    <m/>
    <s v="Manejo de contratistas. Capacitación de Brigadas de emergencias. Programa de manejo seguro de productos químicos. Programa para el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Limpieza t aseo de las areas. Fumigacion"/>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 Cierre del camino posterior al caño. Cambio de la ubicación de la motobomba al vivero, ubicacion dentro del vivero. DElimitacin de areas. Restriccion de aceso a areas con riesgo de colaps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0"/>
    <x v="7"/>
    <s v="Contacto directo o indirecto con seres vivos (roedores, serpientes, caballos, reptiles, osos, arañas, anilames ponzoñosos etc.) por medio de mordedura, picadura, rasgadura y en general ataque de animales. Contacto con plantas."/>
    <s v="Golpes, traumas, heridas, infecciones, intoxicación, Mordeduras, picaduras, punciones, reacciones alérgicas, muerte"/>
    <s v="N/A"/>
    <s v="N/A"/>
    <s v="N/A"/>
    <s v="Plan de emergencias, canales de comunicacion, disponibilidad de vehiculos para traslado de lesionados a clinicas. D. seguimiento a la recuperación del personal que haya sufrido mordeduras o picaduras. _x000a_Seguimiento a la recuperación del personal que haya sufrido mordeduras o picaduras. _x000a_Capacitación del personal en primeros auxilios._x000a_Retiro de elementos en desuso que pueden ser usados por los animales como madrigueras, corte de la vegetación, _x000a_ Fumigacion"/>
    <s v="Suministro de guantes, calzado de seguridad, gafas de seguridad al personal masculino de servicios generales."/>
    <n v="0"/>
    <s v="Bajo"/>
    <n v="2"/>
    <s v="Ocasional"/>
    <n v="0"/>
    <s v="Bajo"/>
    <n v="25"/>
    <s v="Grave"/>
    <n v="0"/>
    <s v="IV"/>
    <x v="0"/>
    <n v="2"/>
    <s v="Golpes, traumas, heridas, infecciones, intoxicación, Mordeduras, picaduras, punciones, reacciones alérgicas, muerte"/>
    <s v="SI "/>
    <m/>
    <m/>
    <s v="x"/>
    <m/>
    <m/>
    <m/>
    <m/>
    <m/>
    <m/>
    <m/>
    <m/>
    <m/>
    <m/>
    <s v="Bajo"/>
    <m/>
    <b v="0"/>
    <n v="0"/>
    <s v="Bajo"/>
    <m/>
    <b v="0"/>
    <n v="0"/>
    <m/>
    <b v="0"/>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24"/>
    <s v="Acceso y desarrollo de trabajo en alturas.. Actividades de mantenimiento a la infraestructura o equipos que requieren trabajo en altura. Obras civiles y de mantenimineto que requieren de trabajo en altura."/>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m/>
    <m/>
    <m/>
    <m/>
    <m/>
    <m/>
    <m/>
    <m/>
    <s v="Bajo"/>
    <m/>
    <b v="0"/>
    <n v="0"/>
    <s v="Bajo"/>
    <m/>
    <b v="0"/>
    <n v="0"/>
    <m/>
    <b v="0"/>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2"/>
    <x v="20"/>
    <s v="Exposición a condiciones termohigrométricas (Temperatura ambiental, Humedad relativa y Velocidad del aire). Generado por situaciones naturales  del ambiente de trabajo externo"/>
    <s v="Fatiga, estré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Fatiga, estrés"/>
    <m/>
    <m/>
    <m/>
    <s v="x"/>
    <m/>
    <m/>
    <m/>
    <m/>
    <m/>
    <m/>
    <m/>
    <m/>
    <m/>
    <m/>
    <s v="Bajo"/>
    <m/>
    <b v="0"/>
    <n v="0"/>
    <s v="Bajo"/>
    <m/>
    <b v="0"/>
    <n v="0"/>
    <s v="IV"/>
    <s v="ACEPTABLE"/>
    <x v="0"/>
  </r>
  <r>
    <m/>
    <x v="1"/>
    <x v="11"/>
    <x v="2"/>
    <x v="18"/>
    <s v="Mantenimientos preventivos, correctivos y mejoras a la infrestructura y equipos, para la operación de compuertas en manati, villa rosa y palmar de varela"/>
    <s v="Mantenimientos preventivos, correctivos y mejoras a los equipos de la operacion, equipos eléctricos, mecanicos,  de telecomunicaciones y a la infraestructura asignada a la corporacion"/>
    <s v="x"/>
    <m/>
    <s v="Contratista mantenimiento de infraestructura"/>
    <x v="1"/>
    <x v="8"/>
    <s v="Operación y mantenimiento de equipos o redes eléctricas, y redes de telecomunicaciones. Mantenimineto de transformado. Conexión y desconecion de equipos "/>
    <s v="Electrocución, afectación de órganos vitales, quemaduras incendio y muerte"/>
    <m/>
    <m/>
    <m/>
    <s v="Manejo de contratistas.  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_x000a_ATS. _x000a_Administracion de contratistas. Requistos en SST para el desarrollo de la tarea. Comperencis del personal que efectua mantenimiento electrico (CONTE), de acuerdo a la actividad a realizar"/>
    <s v=" guantes, gafas de seguridad._x000a_calzado de seguridad "/>
    <n v="2"/>
    <s v="Medio"/>
    <n v="2"/>
    <s v="Ocasional"/>
    <n v="4"/>
    <s v="Bajo"/>
    <n v="100"/>
    <s v="Mortal o Catrastrofico"/>
    <n v="400"/>
    <s v="II"/>
    <x v="1"/>
    <m/>
    <s v="Electrocución, afectación de órganos vitales, quemaduras incendio y muerte"/>
    <s v="SI "/>
    <m/>
    <m/>
    <s v="x"/>
    <m/>
    <m/>
    <m/>
    <m/>
    <m/>
    <s v="x"/>
    <m/>
    <m/>
    <m/>
    <m/>
    <s v="Bajo"/>
    <m/>
    <b v="0"/>
    <n v="0"/>
    <s v="Bajo"/>
    <m/>
    <b v="0"/>
    <n v="0"/>
    <m/>
    <b v="0"/>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
    <x v="0"/>
    <x v="21"/>
    <s v="Por Manipulacion de animales: Inhalación, contacto y consumo de pelos, plumas, excrementos, sustancias antigénicas (enzima, proteínas), larvas de invertebrados"/>
    <s v="Zoonosis, Enfermedades infecciosas, gastrointestinales, tóxicas y reacciones alérgicas. "/>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m/>
    <s v="Bajo"/>
    <n v="1"/>
    <s v="Esporadica"/>
    <n v="0"/>
    <s v="Bajo"/>
    <n v="60"/>
    <s v="Muy Grave"/>
    <n v="0"/>
    <s v="IV"/>
    <x v="0"/>
    <n v="6"/>
    <s v="Zoonosis, Enfermedades infecciosas, gastrointestinales, tóxicas y reacciones alérgicas. "/>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m/>
    <s v="x"/>
    <s v="Todo el personal"/>
    <x v="0"/>
    <x v="7"/>
    <s v="fauna y flora acuática. Manipulacion de animales durante la captura y liberacion de animales. Contacto directo o indirecto con fauna y flora acuatica (Peces con espinas punzantes o aguijones, puas, rayas, erizos, medusas) por medio de mordedura, picadura, laceracioens, cortes y en general ataque de animales. Presencia de flora acuatica urticante, corales "/>
    <s v="Heridas, infecciones, intoxicación, Mordeduras, picaduras, punciones, reacciones alérgicas, adormecimientos y parálisis, fiebre, náuseas, vómito, sudoración Convulsiones, dificultad respiratoria, cabeza y náuseas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0"/>
    <s v="Bajo"/>
    <n v="1"/>
    <s v="Esporadica"/>
    <n v="0"/>
    <s v="Bajo"/>
    <n v="60"/>
    <s v="Muy Grave"/>
    <n v="0"/>
    <s v="IV"/>
    <x v="0"/>
    <n v="2"/>
    <s v="Golpes, traumas, heridas, infecciones, intoxicación, Mordeduras, picaduras, punciones, reacciones alérgicas, muerte"/>
    <s v="SI "/>
    <m/>
    <m/>
    <s v="x"/>
    <m/>
    <m/>
    <m/>
    <m/>
    <m/>
    <m/>
    <m/>
    <m/>
    <m/>
    <m/>
    <s v="Bajo"/>
    <m/>
    <b v="0"/>
    <n v="0"/>
    <s v="Bajo"/>
    <m/>
    <b v="0"/>
    <n v="0"/>
    <s v="IV"/>
    <s v="ACEPTABLE"/>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1"/>
    <x v="38"/>
    <s v="Uso de herremientas de corte, (tijeras, cuchillos de seguridad) de zunchos o presintos de bolsas  de transporrte de animales. Manipulacion de equipos de sujecion de animales, ganchos etc, manioulacion de elementos de captura y transporte de animales."/>
    <s v="golpes, atrapamientos, laceraciones"/>
    <m/>
    <m/>
    <m/>
    <s v="Inspeccion de equipos de captura y transporte de animales. Capacitación en manejo de fauna y flora. Normas de seguridad para salidas a campo (Comison). Personal competente para el manejo de animales y control de fauna."/>
    <s v="Guantes tipo ing, guantes resistentes a cortes"/>
    <n v="0"/>
    <s v="Bajo"/>
    <n v="1"/>
    <s v="Esporadica"/>
    <n v="0"/>
    <s v="Bajo"/>
    <n v="60"/>
    <s v="Muy Grave"/>
    <n v="0"/>
    <s v="IV"/>
    <x v="0"/>
    <m/>
    <s v="Golpes, traumas, heridas, infecciones, intoxicación, Mordeduras, picaduras, punciones, reacciones alérgicas, muerte"/>
    <s v="SI "/>
    <m/>
    <s v="x"/>
    <s v="x"/>
    <m/>
    <m/>
    <m/>
    <m/>
    <m/>
    <m/>
    <m/>
    <m/>
    <m/>
    <m/>
    <m/>
    <m/>
    <m/>
    <m/>
    <m/>
    <m/>
    <m/>
    <m/>
    <m/>
    <m/>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3"/>
    <x v="32"/>
    <s v="Sismo, terremoto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6"/>
    <x v="3"/>
    <x v="27"/>
    <s v="Labores de vigilancia y control. Decomiso de fauna y posterior liberación de especies.  Actividades en costas, riveras, causes de cuerpos de aguas"/>
    <s v="Desarrollo de actividades de vigilancia y control, decomiso de fauna: Manipulación de los animales, reducirlos, amarrarlos hasta ingresarlos a jaulas y guacales. manipulacion de flora"/>
    <s v="x"/>
    <m/>
    <s v="Técnicos operativos _x000a_profesional Especializado_x000a_veterinaria "/>
    <x v="0"/>
    <x v="7"/>
    <s v=" fauna y flora terestre. Contacto con seres vivos (voladores, roedores, serpientes, caballos, reptiles, osos, etc.) por medio de mordedura, picadura (animales ponzoñosos, aracnidos etc), rasgadura y en general ataque de animales. Contacto con directo con hojas, espinas, esporas de fauna urticante, sencibilizante"/>
    <s v="Golpes, traumas, heridas, infecciones, intoxicación, muerte. Reacciones alergicas: Enrojecimiento, Picazón, Hinchazón, Ampollas, Dificultad para respirar"/>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2"/>
    <s v="Medio"/>
    <n v="1"/>
    <s v="Esporadica"/>
    <n v="2"/>
    <s v="Bajo"/>
    <n v="60"/>
    <s v="Muy Grave"/>
    <n v="120"/>
    <s v="III"/>
    <x v="2"/>
    <n v="6"/>
    <s v="Golpes, traumas, heridas, infecciones, intoxicación, muerte"/>
    <s v="SI "/>
    <m/>
    <s v="x"/>
    <m/>
    <s v="x"/>
    <m/>
    <s v="Entrega de kit equipos de seguridad para captura de animales y transporte de los mismos. Adquision de ganchos herpetogologicos de diferentes tamaños y pedigas_x000a_"/>
    <m/>
    <m/>
    <m/>
    <m/>
    <s v="x"/>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
    <x v="0"/>
    <x v="21"/>
    <s v="Por Manipulacion de animales: Inhalación, contacto y consumo de pelos, plumas, excrementos, sustancias antigénicas (enzima, proteínas), larvas de invertebrados"/>
    <s v="Zoonosis, Enfermedades infecciosas, gastrointestinales, tóxicas y reacciones alérgicas. "/>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2"/>
    <s v="Medio"/>
    <n v="1"/>
    <s v="Esporadica"/>
    <n v="2"/>
    <s v="Bajo"/>
    <n v="60"/>
    <s v="Muy Grave"/>
    <n v="120"/>
    <s v="III"/>
    <x v="2"/>
    <n v="6"/>
    <s v="Zoonosis, Enfermedades infecciosas, gastrointestinales, tóxicas y reacciones alérgicas. "/>
    <s v="SI "/>
    <m/>
    <s v="x"/>
    <m/>
    <s v="x"/>
    <m/>
    <s v="Entrega de kit equipos de seguridad p botiquines. Adquision de perdigas de diferentes tamaños "/>
    <m/>
    <m/>
    <m/>
    <m/>
    <s v="x"/>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
    <x v="5"/>
    <x v="15"/>
    <s v="Traslado y manipulacion de cargas  durante decomisos, elementos herramientas, equipos de trabajo, fauna, flora entre otros."/>
    <s v="Desordenes de trauma acumulativo, lesiones del sistema músculo esquelético."/>
    <m/>
    <m/>
    <m/>
    <s v="SVE Biomecanico. Pausas activas capacitacion, capacitacion y sencibilizacion para el traslado de elementos pesados. Descansos: actividad de campo y actividad de oficina. Labores de traslado de peso efectuado en minimo dos personas. Evaluaciones medicas ocupacionales, interevencion de casos."/>
    <m/>
    <m/>
    <s v="Bajo"/>
    <n v="3"/>
    <s v="Frecuente"/>
    <n v="0"/>
    <s v="Bajo"/>
    <n v="60"/>
    <s v="Muy Grave"/>
    <n v="0"/>
    <s v="IV"/>
    <x v="0"/>
    <n v="6"/>
    <s v="Zoonosis, Enfermedades infecciosas, gastrointestinales, tóxicas y reacciones alérgicas. "/>
    <s v="SI "/>
    <m/>
    <s v="x"/>
    <m/>
    <s v="x"/>
    <m/>
    <s v="Entrega de kit equipos de seguridad para captura de animales y transporte de los mismos. Adquision de ganchos herpetogologicos de diferentes tamaños _x000a_Entrega de EPP dotacion para cada miembro del Grupo._x000a_"/>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1"/>
    <x v="38"/>
    <s v="Uso de herremientas de corte, (tijeras, cuchillos de seguridad) de zunchos o presintos de bolsas  de transporrte de animales. Manipulacion de equipos de sujecion de animales, ganchos etc, manioulacion de elementos de captura y transporte de animales. Manipulacion de elementos decomisados cortantes o filosos."/>
    <s v="golpes, atrapamientos, laceraciones"/>
    <m/>
    <m/>
    <m/>
    <s v="Inspeccion de equipos de captura y transporte de animales. Capacitación en manejo de fauna y flora. Normas de seguridad para salidas a campo (Comison). Personal competente para el manejo de animales y control de fauna.Mantenimiento de equipos"/>
    <s v="Guantes tipo ing, guantes resistentes a cortes, gafas de seguridad"/>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1"/>
    <x v="38"/>
    <s v="Proyeccion de particulas producto de la manipulacion de equipos, herramientas y elementos de trabajo."/>
    <s v="laceraciones en ojos y piel"/>
    <m/>
    <m/>
    <m/>
    <s v="Inspeccion de equipos de captura y transporte de animales. Capacitación en manejo de fauna y flora. Normas de seguridad para salidas a campo (Comison). Personal competente para el manejo de animales y control de fauna.Mantenimiento de equipos"/>
    <s v="Guantes tipo ing, guantes resistentes a cortes, gafas de seguridad"/>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1"/>
    <x v="1"/>
    <s v="Exteriores, Terreno deslizante, irregular arenoso, inestable. "/>
    <s v="caidas, golpes, paspones, cortadas, fracturas, esguinces"/>
    <m/>
    <m/>
    <m/>
    <s v="Inspeccion preoperacion del area de trabaj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
    <x v="0"/>
    <x v="7"/>
    <s v="Fauna y flora terestre. Contacto con seres vivos (voladores, roedores, serpientes, caballos, reptiles, osos, etc.) por medio de mordedura, picadura (animales ponzoñosos, aracnidos etc), rasgadura y en general ataque de animales. Contacto con directo con flora del entorno hojas, espinas, esporas de fauna urticante, sencibilizante"/>
    <s v="Golpes, traumas, heridas, infecciones, intoxicación, muerte. Reacciones alergicas: Enrojecimiento, Picazón, Hinchazón, Ampollas, Dificultad para respirar"/>
    <m/>
    <s v="Uso de Drone, para desarrollar las labores de vigilancia y control. Inspecciones de areas."/>
    <s v="Uso de Drone, para desarrollar las labores de vigilancia y control. Inspecciones de areas."/>
    <s v="Restricion de acceso a zonas con vejetacion densa y alta, no ingresar solo a estas areas. 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n v="2"/>
    <s v="Medio"/>
    <n v="1"/>
    <s v="Esporadica"/>
    <n v="2"/>
    <s v="Bajo"/>
    <n v="60"/>
    <s v="Muy Grave"/>
    <n v="120"/>
    <s v="III"/>
    <x v="2"/>
    <n v="6"/>
    <s v="Golpes, traumas, heridas, infecciones, intoxicación, muerte"/>
    <s v="SI "/>
    <m/>
    <s v="x"/>
    <m/>
    <s v="x"/>
    <m/>
    <s v="Entrega de kit equipos de seguridad para captura de animales y transporte de los mismos. Adquision de ganchos herpetogologicos de diferentes tamaños y pedigas_x000a_"/>
    <m/>
    <m/>
    <m/>
    <m/>
    <s v="x"/>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écnicos operativos _x000a_profesional Especializado_x000a_veterinaria _x000a_Conductor"/>
    <x v="3"/>
    <x v="4"/>
    <s v="Sismo, terremoto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odos los cargos. "/>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n v="0"/>
    <s v="Bajo"/>
    <n v="3"/>
    <s v="Frecuente"/>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x v="0"/>
  </r>
  <r>
    <m/>
    <x v="1"/>
    <x v="12"/>
    <x v="3"/>
    <x v="27"/>
    <s v="Labores de vigilancia y control. Decomiso de fauna y posterior liberación de especies.  Actividades en terrenos, areas abiertas, fincas, granjas etc"/>
    <s v="Desarrollo de actividades de vigilancia y control, decomiso de fauna: Manipulación de los animales, reducirlos, amarrarlos hasta ingresarlos a jaulas y guacales. manipulacion de flora"/>
    <s v="x"/>
    <m/>
    <s v="Todos los cargos. "/>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2"/>
    <x v="3"/>
    <x v="27"/>
    <s v="Labores de vigilancia y control. Decomiso de fauna y posterior liberación de especies.  Actividades en terrenos, areas abiertas, fincas, granjas etc"/>
    <s v="Desarrollo de actividades de vigilancia y control, Decomiso de Flora: carbón de madera y madera, flores etc"/>
    <s v="x"/>
    <m/>
    <s v="Técnicos operativos _x000a_profesional Especializado_x000a_"/>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afas de seguridad,  botas de seguridad, mascarilla N95"/>
    <m/>
    <s v="Bajo"/>
    <n v="3"/>
    <s v="Frecuente"/>
    <n v="0"/>
    <s v="Bajo"/>
    <n v="25"/>
    <s v="Grave"/>
    <n v="0"/>
    <s v="IV"/>
    <x v="0"/>
    <n v="6"/>
    <s v="Enfermedades gastrointestinales, Intoxicaciones, reacciones alérgicas, muerte"/>
    <s v="SI "/>
    <m/>
    <s v="x"/>
    <m/>
    <s v="x"/>
    <m/>
    <m/>
    <m/>
    <m/>
    <m/>
    <s v="Incluir en SVE Riesgo Biologico"/>
    <m/>
    <m/>
    <m/>
    <m/>
    <m/>
    <m/>
    <m/>
    <m/>
    <m/>
    <m/>
    <m/>
    <m/>
    <m/>
    <x v="0"/>
  </r>
  <r>
    <m/>
    <x v="1"/>
    <x v="12"/>
    <x v="3"/>
    <x v="27"/>
    <s v="Labores de vigilancia y control. Decomiso de fauna y posterior liberación de especies.  Actividades en terrenos, areas abiertas, fincas, granjas etc"/>
    <s v="Desarrollo de actividades de vigilancia y control, Decomiso de Flora: carbón de madera y madera, flores etc"/>
    <s v="x"/>
    <m/>
    <s v="Técnicos operativos _x000a_profesional Especializado_x000a_"/>
    <x v="1"/>
    <x v="6"/>
    <s v="atrapamiento. Contacto con superficies, astillas de la madera "/>
    <s v="Heridas, laceraciones"/>
    <m/>
    <m/>
    <m/>
    <s v="Inspeccion de equipos de captura y transporte de animales y flora. Capacitación en manejo de fauna y flora. Normas de seguridad para salidas a campo (Comison). Personal competente para el manejo de animales y control de fauna.Mantenimiento de equipos"/>
    <s v="Guantes tipo ing, guantes resistentes a cortes, gafas de seguridad"/>
    <m/>
    <s v="Bajo"/>
    <n v="1"/>
    <s v="Esporadica"/>
    <n v="0"/>
    <s v="Bajo"/>
    <n v="25"/>
    <s v="Grave"/>
    <n v="0"/>
    <s v="IV"/>
    <x v="0"/>
    <n v="6"/>
    <s v="Heridas, laceracione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2"/>
    <x v="3"/>
    <x v="27"/>
    <s v="Labores de vigilancia y control. Decomiso de fauna y posterior liberación de especies.  Actividades en terrenos, areas abiertas, fincas, granjas etc"/>
    <s v="Desarrollo de actividades de vigilancia y control, Decomiso de Flora: carbón de madera y madera, flores etc"/>
    <s v="x"/>
    <m/>
    <s v="Técnicos operativos _x000a_profesional Especializado_x000a_"/>
    <x v="7"/>
    <x v="40"/>
    <s v="Particulas de carbon "/>
    <s v="afectaciones respiratorias"/>
    <m/>
    <m/>
    <m/>
    <s v="Programa de manejo de quimicos Capacitación de Brigadas de emergencias. Programa de manejo seguro de productos químicos. Programa para el  manejo seguro de productos químicos"/>
    <s v="Respirador N 95"/>
    <n v="0"/>
    <s v="Bajo"/>
    <n v="1"/>
    <s v="Esporadica"/>
    <n v="0"/>
    <s v="Bajo"/>
    <n v="10"/>
    <s v="Leve"/>
    <n v="0"/>
    <s v="IV"/>
    <x v="0"/>
    <n v="6"/>
    <s v="afectaciones respiratori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2"/>
    <x v="3"/>
    <x v="27"/>
    <s v="Labores de vigilancia y control. Decomiso de fauna y posterior liberación de especies.  Actividades en terrenos, areas abiertas, fincas, granjas etc"/>
    <s v="Decomiso de productos químico diversos que cumplan con especificaciones legales de transporte y almacenamiento. Verificacion del proceso efectuado por la policia"/>
    <m/>
    <s v="x"/>
    <s v="Técnicos operativos _x000a_profesional Especializado_x000a_"/>
    <x v="7"/>
    <x v="41"/>
    <s v="productos decomizados, Principales fuentes generadoras: Monóxido de carbono, Dióxido de azufre, Óxidos de nitrógeno, Cloro y sus derivados, Amoníaco, Cianuros Plomo, Mercurio."/>
    <s v="Cefaleas, temblores, falta de coordinación, náuseas, vómitos, somnolencia, acufenos, parálisis, edema cutáneo, neuritis periférica, déficit cognitivos, alteraciones psiquiátricas, diabetes, hipertiroidismo, edema pulmonar, queratitis, dificultad respiratorio, irritación de vías respiratorias, ojos, piel y tracto gastrointestinal, quemaduras."/>
    <m/>
    <m/>
    <m/>
    <s v="Programa de manejo de quimicos Capacitación de Brigadas de emergencias. Programa de manejo seguro de productos químicos. Programa para el  manejo seguro de productos químicos"/>
    <s v="Guantes tipo Ingeniero, mascarilla para gaeses y vapores organicos, traje tivek o delantal tivek, botas pantaneras, "/>
    <m/>
    <s v="Bajo"/>
    <n v="1"/>
    <s v="Esporadica"/>
    <n v="0"/>
    <s v="Bajo"/>
    <n v="60"/>
    <s v="Muy Grave"/>
    <n v="0"/>
    <s v="IV"/>
    <x v="0"/>
    <n v="6"/>
    <s v="Cefaleas, temblores, falta de coordinación, náuseas, vómitos, somnolencia, acufenos, parálisis, edema cutáneo, neuritis periférica, déficit cognitivos, alteraciones psiquiátricas, diabetes, hipertiroidismo, edema pulmonar, queratitis, dificultad respiratorio, irritación de vías respiratorias, ojos, piel y tracto gastrointestinal, quemaduras."/>
    <s v="SI "/>
    <m/>
    <s v="x"/>
    <m/>
    <m/>
    <m/>
    <m/>
    <m/>
    <m/>
    <m/>
    <s v="Capacitacion de Brigadas de emergencias. Ciclo de formacion continuado y certificado efectuado con la Cruz Roja"/>
    <m/>
    <m/>
    <m/>
    <m/>
    <m/>
    <m/>
    <m/>
    <m/>
    <m/>
    <m/>
    <m/>
    <m/>
    <m/>
    <x v="0"/>
  </r>
  <r>
    <m/>
    <x v="1"/>
    <x v="12"/>
    <x v="3"/>
    <x v="27"/>
    <s v="Labores de vigilancia y control. Decomiso de fauna y posterior liberación de especies.  Actividades en terrenos, areas abiertas, fincas, granjas etc"/>
    <s v="Decomiso de productos químico diversos que cumplan con especificaciones legales de transporte y almacenamiento. Verificacion del proceso efectuado por la policia"/>
    <m/>
    <s v="x"/>
    <s v="Técnicos operativos _x000a_profesional Especializado_x000a_"/>
    <x v="7"/>
    <x v="42"/>
    <s v="productos liquidos decomizados, acidos, bases pinturas, solventes, etc. "/>
    <s v="Quemaduras, Trastornos inespecíficos del sistema nervioso, daño auditivo, daño respiratorio, daño hepático, daño renal, daño dermatológico, cáncer y muerte."/>
    <m/>
    <m/>
    <m/>
    <s v="Programa de manejo de quimicos Capacitación de Brigadas de emergencias. Programa de manejo seguro de productos químicos. Programa para el  manejo seguro de productos químicos"/>
    <s v="Guantes tipo Ingeniero, mascarilla para gaeses y vapores organicos, traje tivek o delantal tivek, botas pantaneras, "/>
    <m/>
    <s v="Bajo"/>
    <n v="1"/>
    <s v="Esporadica"/>
    <n v="0"/>
    <s v="Bajo"/>
    <n v="10"/>
    <s v="Leve"/>
    <n v="0"/>
    <s v="IV"/>
    <x v="0"/>
    <n v="6"/>
    <s v="Quemaduras, Trastornos inespecíficos del sistema nervioso, daño auditivo, daño respiratorio, daño hepático, daño renal, daño dermatológico, cáncer y muerte."/>
    <s v="SI "/>
    <m/>
    <s v="x"/>
    <m/>
    <m/>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2"/>
    <x v="3"/>
    <x v="27"/>
    <s v="Labores de vigilancia y control. Decomiso de fauna y posterior liberación de especies.  Actividades en terrenos, areas abiertas, fincas, granjas etc"/>
    <s v="Decomiso de productos químico diversos que cumplan con especificaciones legales de transporte y almacenamiento. Verificacion del proceso efectuado por la policia"/>
    <m/>
    <s v="x"/>
    <s v="Técnicos operativos _x000a_profesional Especializado_x000a_"/>
    <x v="7"/>
    <x v="40"/>
    <s v="productos  particulados decomizados"/>
    <s v="afectaciones respiratorias"/>
    <m/>
    <m/>
    <m/>
    <s v="Programa de manejo de quimicos Capacitación de Brigadas de emergencias. Programa de manejo seguro de productos químicos. Programa para el  manejo seguro de productos químicos"/>
    <s v="Guantes tipo Ingeniero, mascarilla para gaeses y vapores organicos, traje tivek o delantal tivek, botas pantaneras, "/>
    <m/>
    <s v="Bajo"/>
    <n v="1"/>
    <s v="Esporadica"/>
    <n v="0"/>
    <s v="Bajo"/>
    <n v="25"/>
    <s v="Grave"/>
    <n v="0"/>
    <s v="IV"/>
    <x v="0"/>
    <n v="6"/>
    <s v="afectaciones respiratorias"/>
    <s v="SI "/>
    <m/>
    <s v="x"/>
    <m/>
    <m/>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1"/>
    <x v="1"/>
    <s v="Pisos, condiciones del terreno. Irregularidades de las superficies y pisos, terreno, deslizante, humedo, arenoso."/>
    <s v="caidas al mismo nivel, golpes, heridas fracturas"/>
    <m/>
    <m/>
    <m/>
    <m/>
    <m/>
    <n v="2"/>
    <s v="Medio"/>
    <n v="2"/>
    <s v="Ocasional"/>
    <n v="4"/>
    <s v="Bajo"/>
    <n v="60"/>
    <s v="Muy Grave"/>
    <n v="240"/>
    <s v="II"/>
    <x v="1"/>
    <n v="6"/>
    <s v="caidas al mismo nivel, golpes, heridas fracturas"/>
    <s v="SI "/>
    <m/>
    <s v="x"/>
    <m/>
    <s v="x"/>
    <m/>
    <m/>
    <m/>
    <m/>
    <m/>
    <s v="Inspección pre operacional del área. Verificar de las condiciones del área como parte de la planificación de los trabajos."/>
    <s v="Botas de seguridad, suela antideslizante, botas pantaneras."/>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Presencia de animales de la zona donde se desarrollan las labores, roedores, insectos  aracnidos reptiles, perros gatos etc."/>
    <s v="x"/>
    <m/>
    <s v="`Profesionales Administrativo (1), tenicos operativos (2)"/>
    <x v="0"/>
    <x v="7"/>
    <s v="Contacto con seres vivos (roedores, serpientes, insectos, reptiles,  etc.) por medio de mordedura, picadura, rasgadura y en general ataque de animales "/>
    <s v="Golpes, traumas, heridas, infecciones, intoxicación, muerte"/>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 Diseño e implementación de programa de  para el riesgo Biológico. seguimiento a la recuperación del personal que haya sufrido mordeduras o picaduras. Normas  de seguridad para salida a comsion_x000a_Programa para el manejo del riesgo biológico_x000a_Seguimiento a la recuperación del personal que haya sufrido mordeduras o picaduras. _x000a_Capacitación del personal en primeros auxilios."/>
    <s v="Polainas proteccion a las piernas para serpientes, botas de seguridad"/>
    <m/>
    <s v="Bajo"/>
    <n v="3"/>
    <s v="Frecuente"/>
    <n v="0"/>
    <s v="Bajo"/>
    <n v="60"/>
    <s v="Muy Grave"/>
    <n v="0"/>
    <s v="IV"/>
    <x v="0"/>
    <n v="6"/>
    <s v="Golpes, traumas, heridas, infecciones, intoxicación, muerte"/>
    <s v="SI "/>
    <m/>
    <s v="x"/>
    <m/>
    <s v="x"/>
    <m/>
    <m/>
    <m/>
    <m/>
    <m/>
    <m/>
    <m/>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Presencia de animales de la zona donde se desarrollan las labores, roedores, insectos  aracnidos reptiles, perros gatos etc."/>
    <s v="x"/>
    <m/>
    <s v="`Profesionales Administrativo (1), tenicos operativos (2)"/>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Presencia de animales de la zona donde se desarrollan las labores, roedores, insectos  aracnidos reptiles, perros gatos etc."/>
    <s v="x"/>
    <m/>
    <s v="`Profesionales Administrativo (1), tenicos operativos (2)"/>
    <x v="3"/>
    <x v="43"/>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6"/>
    <s v="refriados, golpes, traumas"/>
    <s v="SI "/>
    <m/>
    <s v="x"/>
    <m/>
    <s v="x"/>
    <m/>
    <m/>
    <m/>
    <m/>
    <m/>
    <s v="Plan de emergencia, cadena de llamados, equipos de comunicación disponibles. En caso de lluvias torrenciales, vendavales, inundaciones, el personal debe permanecer en las áreas rurales y no desplazarse por carreteras hasta que se normalice la situación."/>
    <s v="suministro de Indumentarias propias para afrontar cambios climáticos, impermeables, botas pantaneras"/>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Actividades efectuadas en exteriores. Temperaturas externas ambientales de las áreas rurales, caminatas hasta lugares remotos, pernoctar en exteriores."/>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6"/>
    <s v="Alteraciones de la piel, deshidratación, alteración en algunos tejidos blandos (ojos)."/>
    <s v="SI "/>
    <m/>
    <s v="x"/>
    <m/>
    <s v="x"/>
    <m/>
    <m/>
    <m/>
    <m/>
    <m/>
    <m/>
    <m/>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0"/>
    <x v="44"/>
    <s v="Inpeccion de vertimientos. vertimientos aguas estancadas en descomposicion, bacterias, hongos. Aguas residuales  contacto   o salpicaduras de aguas residuales, organismos patógenos, Virus, baterias del grupo entérico"/>
    <s v="Dermatosis, reacciones alérgicas, enfermedades infectocontagiosas.E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 las embarcaciones ante de abordar. Normas de seguridad: no entrara en contacto con las aguas, evitar salpicaduras"/>
    <s v="gafas de seguridad, guantes de nitrilo, mascarilla, botas pantaneras / Botas de seguridad traje o bata tivek"/>
    <n v="0"/>
    <s v="Bajo"/>
    <n v="3"/>
    <s v="Frecuente"/>
    <n v="0"/>
    <s v="Bajo"/>
    <n v="25"/>
    <s v="Grave"/>
    <n v="0"/>
    <s v="IV"/>
    <x v="0"/>
    <n v="6"/>
    <s v="Dermatosis, reacciones alérgicas, enfermedades infectocontagiosas."/>
    <s v="SI "/>
    <m/>
    <s v="x"/>
    <m/>
    <s v="x"/>
    <m/>
    <m/>
    <m/>
    <m/>
    <m/>
    <s v="Diseño e implementación de programa de Vigilancia para el riesgo Biológico."/>
    <s v="Uso de guantes, mascarilla"/>
    <m/>
    <m/>
    <m/>
    <m/>
    <m/>
    <m/>
    <m/>
    <m/>
    <m/>
    <m/>
    <m/>
    <m/>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x v="0"/>
  </r>
  <r>
    <m/>
    <x v="1"/>
    <x v="12"/>
    <x v="3"/>
    <x v="28"/>
    <s v="Visitas de Evaluacion, control  y seguimiento tecnico de permisos medioambientales para uso y aprovechamiento del recurso hidrico. Cordinar acciones correspondintes a los permiso de Vertimiento. Estudios de calidad de agua. Elaboracion de conceptos tecnicos para el tramite de permisos de vertimiento."/>
    <s v="Inspeccion  de obras, construciones y proyectos para la la elaboracion de conceptos tecnicos para el tramite de permisos de vertimiento."/>
    <s v="x"/>
    <m/>
    <s v="`Profesionales Administrativo (1), tenicos operativos (2)"/>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Técnicos operativos _x000a_profesional Especializado_x000a_Ingeniero Ambiental"/>
    <x v="0"/>
    <x v="44"/>
    <s v="microorganismos aerobios como bacterias, hongos, virus presentes en el proceso de  descomposicion de la basuras. Residios solidos, basuras, vertimientos, aguas estancadas, fangos. Contaminación con residuos, aguas servidas, residuales, Fangos."/>
    <s v=" enfermedades virales, alergias o enfermedades de tipo zoonótico . Enfermedades infectocontagiosas."/>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botas pantaneras, gafas de seguridad, guantes de nitrilo, respirador con filtro para geses organicos e inorganicos con prefiltro N95"/>
    <m/>
    <s v="Bajo"/>
    <n v="1"/>
    <s v="Esporadica"/>
    <n v="0"/>
    <s v="Bajo"/>
    <n v="25"/>
    <s v="Grave"/>
    <n v="0"/>
    <s v="IV"/>
    <x v="0"/>
    <n v="6"/>
    <s v="Enfermedades infecto-contagios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Técnicos operativos _x000a_profesional Especializado_x000a_Ingeniero Ambiental"/>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Técnicos operativos _x000a_profesional Especializado_x000a_Ingeniero Ambiental"/>
    <x v="1"/>
    <x v="22"/>
    <s v="Situaciones de violencia que atrenta  contra la seguridad física de las personas por violencia generada desde terceros por amotinamiento, protesta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25"/>
    <s v="Grave"/>
    <n v="0"/>
    <s v="IV"/>
    <x v="0"/>
    <n v="6"/>
    <s v="Enfermedades infecto-contagios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1"/>
    <x v="1"/>
    <s v="Pisos, condiciones del terreno. Irregularidades de las superficies y pisos, terreno, deslizante, humedo, arenoso."/>
    <s v="caidas al mismo nivel, golpes, heridas fracturas"/>
    <m/>
    <m/>
    <m/>
    <s v="Normas de seguridad para salir a comisiones "/>
    <s v="Botas antideslizantes, casco"/>
    <m/>
    <s v="Bajo"/>
    <n v="2"/>
    <s v="Ocasional"/>
    <n v="0"/>
    <s v="Bajo"/>
    <n v="60"/>
    <s v="Muy Grave"/>
    <n v="0"/>
    <s v="IV"/>
    <x v="0"/>
    <n v="6"/>
    <s v="caidas al mismo nivel, golpes, heridas fracturas"/>
    <s v="SI "/>
    <m/>
    <s v="x"/>
    <m/>
    <s v="x"/>
    <m/>
    <m/>
    <m/>
    <m/>
    <m/>
    <s v="Inspección pre operacional del área. Verificar de las condiciones del área como parte de la planificación de los trabajos."/>
    <s v="Botas de seguridad, suela antideslizante, botas pantaneras."/>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7"/>
    <x v="45"/>
    <s v="Vapores y gases derivados de la desconsposicion de las basuras ( Metano, CO2, CO, Hidrogeno) y material particulado presente en el relleno. Liquidos: lixiviados. Particulas"/>
    <s v="enfermedades respiratorias, alergias, dermatitis"/>
    <m/>
    <m/>
    <m/>
    <s v="Normas de seguridad para salidas a campo. Lavado de manos y desinfeccion posterior a visitas. Areas externas, no existe acumilacion de productos"/>
    <s v="botas pantaneras, gafas de seguridad, guantes de nitrilo, respirador con filtro para geses organicos e inorganicos con prefiltro N95"/>
    <m/>
    <s v="Bajo"/>
    <n v="3"/>
    <s v="Frecuente"/>
    <n v="0"/>
    <s v="Bajo"/>
    <n v="10"/>
    <s v="Leve"/>
    <n v="0"/>
    <s v="IV"/>
    <x v="0"/>
    <m/>
    <s v="Irritacion en la piel, Resequedad en la piel, picazon, dermatitis de contacto."/>
    <s v="SI "/>
    <m/>
    <s v="x"/>
    <m/>
    <m/>
    <m/>
    <m/>
    <m/>
    <m/>
    <m/>
    <m/>
    <m/>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s v="Uso de Drone, para desarrollar las labores de vigilancia y control. Inspecciones de areas"/>
    <s v="Uso de Drone, para desarrollar las labores de vigilancia y control. Inspecciones de areas"/>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botas pantaneras, guantes de nitrilo, "/>
    <m/>
    <s v="Bajo"/>
    <n v="3"/>
    <s v="Frecuente"/>
    <n v="0"/>
    <s v="Bajo"/>
    <n v="60"/>
    <s v="Muy Grave"/>
    <n v="0"/>
    <s v="IV"/>
    <x v="0"/>
    <n v="6"/>
    <s v="Golpes, traumas, heridas, infecciones, intoxicación, muerte"/>
    <s v="SI "/>
    <m/>
    <s v="x"/>
    <m/>
    <s v="x"/>
    <m/>
    <m/>
    <m/>
    <m/>
    <m/>
    <m/>
    <m/>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3"/>
    <x v="30"/>
    <s v="Cambios en condiciones termo higrométricas (Temperatura ambiental, Humedad relativa y Velocidad del aire). Generado por situaciones naturales  o antrópicas. condiciones climatológicas adversas"/>
    <s v="Golpes, descargas electricas, heridas"/>
    <m/>
    <m/>
    <m/>
    <s v="Plan de emergencia. Suspensión de las actividades ante cambios en el estado del tiempo, presencia de tormentas en las inmediaciones.Sistema de comunicación."/>
    <s v="Suministro de Indumentarias propias para afrontar cambios climáticos, impermeables, botas pantaneras"/>
    <m/>
    <s v="Bajo"/>
    <n v="2"/>
    <s v="Ocasional"/>
    <n v="0"/>
    <s v="Bajo"/>
    <n v="25"/>
    <s v="Grave"/>
    <n v="0"/>
    <s v="IV"/>
    <x v="0"/>
    <n v="6"/>
    <s v="refriados, golpes, traumas"/>
    <s v="SI "/>
    <m/>
    <s v="x"/>
    <m/>
    <s v="x"/>
    <m/>
    <m/>
    <m/>
    <m/>
    <m/>
    <s v="Plan de emergencia, cadena de llamados, equipos de comunicación disponibles. En caso de lluvias torrenciales, vendavales, inundaciones, el personal debe permanecer en las áreas rurales y no desplazarse por carreteras hasta que se normalice la situación."/>
    <s v="suministro de Indumentarias propias para afrontar cambios climáticos, impermeables, botas pantaneras"/>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6"/>
    <s v="Alteraciones de la piel, deshidratación, alteración en algunos tejidos blandos (ojos)."/>
    <s v="SI "/>
    <m/>
    <s v="x"/>
    <m/>
    <s v="x"/>
    <m/>
    <m/>
    <m/>
    <m/>
    <m/>
    <m/>
    <m/>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3"/>
    <x v="4"/>
    <s v="Sismo, terremoto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x v="0"/>
  </r>
  <r>
    <m/>
    <x v="1"/>
    <x v="13"/>
    <x v="3"/>
    <x v="29"/>
    <s v="Visitas de Evaluacion, control  y seguimiento tecnico de permisos de uso de los rellenos sanitarios. Inspección de Basureros a cielo abierto o rellenos sanitarios, pozas sépticas."/>
    <s v="Inspección de Basureros a cielo abierto o rellenos sanitarios, pozas sépticas.. Verificación visual  para caracterización de los residuos solidos domésticos que conforman las basuras y vertimientos.Manejo de Relleno el Clavo (Palmar de Varela), Relleno las Margaritas (Santo Tomás), Relleno_x000a_Puerto Rico (Baranoa) y Relleno Sanitario los Pocitos (Galapa). "/>
    <s v="x"/>
    <m/>
    <s v="`Profesionales Administrativo (1), tenicos operativos (2)"/>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veterinaria "/>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traje fontanero"/>
    <m/>
    <s v="Bajo"/>
    <n v="3"/>
    <s v="Frecuente"/>
    <n v="0"/>
    <s v="Bajo"/>
    <n v="60"/>
    <s v="Muy Grave"/>
    <n v="0"/>
    <s v="IV"/>
    <x v="0"/>
    <n v="6"/>
    <s v="Golpes, traumas, heridas, infecciones, intoxicación, muerte"/>
    <s v="SI "/>
    <m/>
    <s v="x"/>
    <m/>
    <s v="x"/>
    <m/>
    <m/>
    <m/>
    <m/>
    <m/>
    <m/>
    <s v="Entrega de kit equipos de seguridad para captura de animales y transporte de los mismos. Adquision de ganchos herpetogologicos de diferentes tamaños _x000a_Entrega de EPP dotacion para cada miembro del Grupo._x000a_"/>
    <m/>
    <m/>
    <m/>
    <m/>
    <m/>
    <m/>
    <m/>
    <m/>
    <m/>
    <m/>
    <m/>
    <m/>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odos los cargos. "/>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n v="0"/>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Ingeniero Ambiental"/>
    <x v="2"/>
    <x v="46"/>
    <s v="Fuentes de sonido, alta intensidad, de los equipos de sonido de los locales a inspeccionar. Ruido de procesos productivos durante las inspecciones"/>
    <s v="Pérdida auditiva inducida por ruido"/>
    <m/>
    <m/>
    <m/>
    <s v="Mediciones de rudi ambiental se efectuan a distancia por cortos periodos de tiempo. Inspeccion de procesos industriales por cortos periodos de tiempo y a distancia"/>
    <s v="protección auditiva de copa e insercion"/>
    <m/>
    <s v="Bajo"/>
    <n v="1"/>
    <s v="Esporadica"/>
    <n v="0"/>
    <s v="Bajo"/>
    <n v="25"/>
    <s v="Grave"/>
    <n v="0"/>
    <s v="IV"/>
    <x v="0"/>
    <n v="6"/>
    <s v="Pérdida auditiva inducida por ruido"/>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Ingeniero Ambiental"/>
    <x v="6"/>
    <x v="39"/>
    <s v="Actividades efectuadas durante el dia de trabajo, alta demanda de trabajo, tiempos prolongados de traslados  entre areas don de se fectuan las actividades. Jornada de trabajo (pausas, trabajo nocturno, rotación)"/>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1"/>
    <s v="Esporadica"/>
    <n v="0"/>
    <s v="Bajo"/>
    <n v="25"/>
    <s v="Grave"/>
    <n v="0"/>
    <s v="IV"/>
    <x v="0"/>
    <n v="6"/>
    <s v="Stress, fatiga, desconcentracin."/>
    <s v="SI "/>
    <m/>
    <s v="x"/>
    <m/>
    <m/>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Ingeniero Ambiental"/>
    <x v="1"/>
    <x v="22"/>
    <s v="Situaciones de violencia que atrenta  contra la seguridad física de las personas por violencia generada desde terceros por amotinamiento, protestas. Descontento de la comunidad en torno a la medicion de ruido"/>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_x000a_Inspeccion de procesos indutriales en cortos periodos de tiempo en areas ruidosas, en torno a mediciones o exteriores de las industrias"/>
    <m/>
    <m/>
    <s v="Bajo"/>
    <n v="1"/>
    <s v="Esporadica"/>
    <n v="0"/>
    <s v="Bajo"/>
    <n v="25"/>
    <s v="Grave"/>
    <n v="0"/>
    <s v="IV"/>
    <x v="0"/>
    <n v="6"/>
    <s v="Heridas, golpes, muerte Fatiga, estrés, disminución de la destreza y precisión. Estados de ansiedad y/o depresión y trastornos del aparato digestivo."/>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Técnicos operativos _x000a_profesional Especializado_x000a_Herpetólogo_x000a_Conductor"/>
    <x v="1"/>
    <x v="1"/>
    <s v="Pisos, condiciones del terreno. Irregularidades de las superficies y pisos, terreno, deslizante, humedo, arenoso."/>
    <s v="caidas al mismo nivel, golpes, heridas fracturas"/>
    <m/>
    <m/>
    <m/>
    <s v="Normas de seguridad para salir a comisiones "/>
    <s v="Botas antideslizantes, casco"/>
    <m/>
    <s v="Bajo"/>
    <n v="1"/>
    <s v="Esporadica"/>
    <n v="0"/>
    <s v="Bajo"/>
    <n v="60"/>
    <s v="Muy Grave"/>
    <n v="0"/>
    <s v="IV"/>
    <x v="0"/>
    <n v="6"/>
    <s v="caidas al mismo nivel, golpes, heridas fracturas"/>
    <s v="SI "/>
    <m/>
    <s v="x"/>
    <m/>
    <s v="x"/>
    <m/>
    <m/>
    <m/>
    <m/>
    <m/>
    <m/>
    <s v="Suminstro de mascarillas y gafas de seguridad"/>
    <m/>
    <m/>
    <m/>
    <m/>
    <m/>
    <m/>
    <m/>
    <m/>
    <m/>
    <m/>
    <m/>
    <m/>
    <x v="0"/>
  </r>
  <r>
    <m/>
    <x v="1"/>
    <x v="14"/>
    <x v="3"/>
    <x v="30"/>
    <s v="Visitas de Evaluacion, control  y seguimiento tecnico de permisos y cumplimiento de la normativa ambiental"/>
    <s v="Medición de niveles de Ruido en bases, estaderos, iglesias. Mediciones efectuadas en horas nocturnas. Bases y estaderos, viernes, sábados y domingos. Iglesias, domingos y sábados. Verificacion de quejas reclamos o expedicion de permisos, controles de las instalaciones y procesos industriales que puedan generar contaminacion, ruido, emisiones, vertimientos, manejo de residuos"/>
    <s v="x"/>
    <m/>
    <s v="`Profesionales Administrativo (1), tenicos operativos (2)"/>
    <x v="3"/>
    <x v="43"/>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6"/>
    <s v="refriados, golpes, traumas"/>
    <s v="SI "/>
    <m/>
    <s v="x"/>
    <m/>
    <s v="x"/>
    <m/>
    <m/>
    <m/>
    <m/>
    <m/>
    <s v="Plan de emergencia, cadena de llamados, equipos de comunicación disponibles. En caso de lluvias torrenciales, vendavales, inundaciones, el personal debe permanecer en las áreas rurales y no desplazarse por carreteras hasta que se normalice la situación."/>
    <s v="suministro de Indumentarias propias para afrontar cambios climáticos, impermeables, botas pantaneras"/>
    <m/>
    <m/>
    <m/>
    <m/>
    <m/>
    <m/>
    <m/>
    <m/>
    <m/>
    <m/>
    <m/>
    <m/>
    <x v="0"/>
  </r>
  <r>
    <m/>
    <x v="1"/>
    <x v="15"/>
    <x v="3"/>
    <x v="30"/>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0"/>
    <x v="44"/>
    <s v="Inpeccion de vertimientos. vertimientos aguas estancadas en descomposicion, bacterias, hongos. Aguas residuales  contacto   o salpicaduras de aguas residuales, organismos patógenos, Virus, baterias del grupo entérico"/>
    <s v="Dermatosis, reacciones alérgicas, enfermedades infectocontagiosas.Enfermedades diarreicas, Disentería, Hepatitis A, Fiebre tifoidea, Poliomielitis"/>
    <m/>
    <s v="Uso de Drone, para desarrollar las labores de vigilancia y control. Inspecciones de areas"/>
    <s v="Uso de Drone, para desarrollar las labores de vigilancia y control. Inspecciones de areas"/>
    <s v="Verificacion del entorno. Inspeccion de las condiciones del entorno"/>
    <s v="gafas de seguridad, guantes de nitrilo, mascarilla, botas pantaneras / Botas de seguridad traje o bata tivek"/>
    <n v="0"/>
    <s v="Bajo"/>
    <n v="3"/>
    <s v="Frecuente"/>
    <n v="0"/>
    <s v="Bajo"/>
    <n v="25"/>
    <s v="Grave"/>
    <n v="0"/>
    <s v="IV"/>
    <x v="0"/>
    <n v="6"/>
    <s v="Dermatosis, reacciones alérgicas, enfermedades infectocontagiosas."/>
    <s v="SI "/>
    <m/>
    <s v="x"/>
    <m/>
    <s v="x"/>
    <m/>
    <m/>
    <m/>
    <m/>
    <m/>
    <s v="Diseño e implementación de programa de Vigilancia para el riesgo Biológico."/>
    <s v="Uso de guantes, mascarilla"/>
    <m/>
    <m/>
    <m/>
    <m/>
    <m/>
    <m/>
    <m/>
    <m/>
    <m/>
    <m/>
    <m/>
    <m/>
    <x v="0"/>
  </r>
  <r>
    <m/>
    <x v="1"/>
    <x v="15"/>
    <x v="3"/>
    <x v="30"/>
    <s v="Labores de vigilancia y control. Decomiso de fauna y posterior liberación de especies.  Actividades en terrenos, areas abiertas, fincas, granjas etc"/>
    <s v="Verificacion de quejas reclamos o expedicion de permisos, controles de las instalaciones y procesos industriales que puedan generar contaminacion, ruido, emisiones, vertimientos, manejo de residuos"/>
    <s v="x"/>
    <m/>
    <s v="`Profesionales Administrativo (1), tenicos operativos (2)"/>
    <x v="1"/>
    <x v="6"/>
    <s v="Contacto con superficies caliente, inspecciones en areas de fabricacion y calderas, generacion de vapor"/>
    <s v="Quemaduras"/>
    <m/>
    <m/>
    <m/>
    <s v="Normas de seguridad para salidas a comision. Inspeccion y verificacion de la condiciones del entorno. Verificacion a distancia de los procesos"/>
    <s v="Botas de se guridad, casco, gafas de seguridad"/>
    <m/>
    <s v="Bajo"/>
    <n v="3"/>
    <s v="Frecuente"/>
    <n v="0"/>
    <s v="Bajo"/>
    <n v="25"/>
    <s v="Grave"/>
    <n v="0"/>
    <s v="IV"/>
    <x v="0"/>
    <n v="6"/>
    <s v="Quemaduras"/>
    <s v="SI "/>
    <m/>
    <s v="x"/>
    <m/>
    <s v="x"/>
    <m/>
    <m/>
    <m/>
    <m/>
    <m/>
    <s v="capacitacion y conocimineto del area de trabajo"/>
    <s v="Uso de guantes. uso de camisas mangas largas"/>
    <m/>
    <m/>
    <m/>
    <m/>
    <m/>
    <m/>
    <m/>
    <m/>
    <m/>
    <m/>
    <m/>
    <m/>
    <x v="0"/>
  </r>
  <r>
    <m/>
    <x v="1"/>
    <x v="15"/>
    <x v="3"/>
    <x v="30"/>
    <s v="Labores de vigilancia y control. Decomiso de fauna y posterior liberación de especies.  Actividades en terrenos, areas abiertas, fincas, granjas etc"/>
    <s v="Verificacion de quejas reclamos o expedicion de permisos, controles de las instalaciones y procesos industriales que puedan generar contaminacion, ruido, emisiones, vertimientos, manejo de residuos"/>
    <s v="x"/>
    <m/>
    <s v="`Profesionales Administrativo (1), tenicos operativos (2)"/>
    <x v="1"/>
    <x v="6"/>
    <s v="Contacto con superficies, equipos, instalaciones, golpes. Proyeccion de particulas de los procesos   inspecciones en areas de fabricacion y calderas, generacion de vapor y areas de produccion"/>
    <s v="laceraciones en piel ojos, cara, cortes, contusiones."/>
    <m/>
    <m/>
    <m/>
    <s v="Normas de seguridad para salidas a comision. Inspeccion y verificacion de la condiciones del entorno. Verificacion a distancia de los procesos"/>
    <s v="Botas de se guridad, casco, gafas de seguridad"/>
    <m/>
    <s v="Bajo"/>
    <n v="3"/>
    <s v="Frecuente"/>
    <n v="0"/>
    <s v="Bajo"/>
    <n v="25"/>
    <s v="Grave"/>
    <n v="0"/>
    <s v="IV"/>
    <x v="0"/>
    <n v="6"/>
    <s v="Quemaduras"/>
    <s v="SI "/>
    <m/>
    <s v="x"/>
    <m/>
    <s v="x"/>
    <m/>
    <m/>
    <m/>
    <m/>
    <m/>
    <s v="capacitacion y conocimineto del area de trabajo"/>
    <s v="Uso de guantes. uso de camisas mangas largas"/>
    <m/>
    <m/>
    <m/>
    <m/>
    <m/>
    <m/>
    <m/>
    <m/>
    <m/>
    <m/>
    <m/>
    <m/>
    <x v="0"/>
  </r>
  <r>
    <m/>
    <x v="1"/>
    <x v="15"/>
    <x v="3"/>
    <x v="30"/>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2"/>
    <x v="20"/>
    <s v="Exposición a condiciones termohigrométricas (Temperatura ambiental, Humedad relativa y Velocidad del aire). Generado por situaciones naturales  del ambiente de trabajo externo"/>
    <s v="Fatiga, estrés"/>
    <m/>
    <m/>
    <m/>
    <s v="Mantener hidratación disponible, pausas en la jornada laboral."/>
    <s v="Gorras, Suministro de gafas para exteriores, gorras con protección en la nuca, camisas mangas largas. "/>
    <m/>
    <s v="Bajo"/>
    <n v="3"/>
    <s v="Frecuente"/>
    <n v="0"/>
    <s v="Bajo"/>
    <n v="25"/>
    <s v="Grave"/>
    <n v="0"/>
    <s v="IV"/>
    <x v="0"/>
    <n v="2"/>
    <s v="Fatiga, estrés"/>
    <s v="SI "/>
    <m/>
    <m/>
    <s v="x"/>
    <m/>
    <m/>
    <m/>
    <m/>
    <m/>
    <m/>
    <m/>
    <m/>
    <m/>
    <m/>
    <s v="Bajo"/>
    <m/>
    <b v="0"/>
    <n v="0"/>
    <s v="Bajo"/>
    <m/>
    <b v="0"/>
    <n v="0"/>
    <s v="IV"/>
    <s v="ACEPTABLE"/>
    <x v="0"/>
  </r>
  <r>
    <m/>
    <x v="1"/>
    <x v="15"/>
    <x v="3"/>
    <x v="30"/>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3"/>
    <s v="Frecuente"/>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x v="0"/>
  </r>
  <r>
    <m/>
    <x v="1"/>
    <x v="15"/>
    <x v="3"/>
    <x v="30"/>
    <s v="Verificacion de las instalaciones y procesos industriales que puedan generar contaminacion, ruido, gases, vertimientos, manejo de residuos"/>
    <s v="Verificacion de quejas reclamos o expedicion de permisos, controles de las instalaciones y procesos industriales que puedan generar contaminacion, ruido, emisiones, vertimientos, manejo de residuos"/>
    <s v="x"/>
    <m/>
    <s v="`Profesionales Administrativo (1), tenicos operativos (2)"/>
    <x v="7"/>
    <x v="47"/>
    <s v="contacto con liquidos salpicaduras, presencia de gases, vapores, material particulado en los ambientes de trabajo."/>
    <s v="enfermedades respiratorias, alergias, dermatitis"/>
    <m/>
    <m/>
    <m/>
    <s v="Normas de seguridad para salidas a campo. Lavado de manos y desinfeccion posterior a visitas. Areas externas, no existe acumilacion de productos"/>
    <s v="botas de seguridad, gafas de seguridad, respirador con filtro para geses organicos e inorganicos con prefiltro N95"/>
    <m/>
    <s v="Bajo"/>
    <n v="3"/>
    <s v="Frecuente"/>
    <n v="0"/>
    <s v="Bajo"/>
    <n v="10"/>
    <s v="Leve"/>
    <n v="0"/>
    <s v="IV"/>
    <x v="0"/>
    <m/>
    <s v="Irritacion en la piel, Resequedad en la piel, picazon, dermatitis de contacto."/>
    <s v="SI "/>
    <m/>
    <s v="x"/>
    <m/>
    <m/>
    <m/>
    <m/>
    <m/>
    <m/>
    <m/>
    <m/>
    <m/>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38"/>
    <s v="Proyeccion de particulas producto presentes en el ambiente, arena caliza en movimiento._x000a_Contacto con materiales y estructuras del ambiente de trabajo."/>
    <s v="laceraciones en ojos y piel. Golpes y coartadas en diferentes partes del cuerpo. "/>
    <m/>
    <m/>
    <m/>
    <s v="Normas de seguridad para salidas a campo (Comison). "/>
    <s v="Guantes tipo ing, casco, gafas de seguridad, botas de seguridad, pantalon jean, camisa mangas largas"/>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48"/>
    <s v="Sismo, terremotos._x000a_ Deslizamiento de tierras, areas de extraccion, derioro de la estabilidad del terreno por metodos de excavacion, erosion de las area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Mascarillas"/>
    <m/>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2"/>
    <s v="Ocasional"/>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7"/>
    <x v="40"/>
    <s v="Particulas de polvo del proceso de extraccion de minerales. Arena Volatil presente en el ambiente de trabajo"/>
    <s v="afectaciones respiratorias"/>
    <m/>
    <m/>
    <m/>
    <s v="Programa de manejo de quimicos Capacitación de Brigadas de emergencias. Programa de manejo seguro de productos químicos. Programa para el  manejo seguro de productos químicos"/>
    <s v="Respirador N 95"/>
    <m/>
    <s v="Bajo"/>
    <n v="1"/>
    <s v="Esporadica"/>
    <n v="0"/>
    <s v="Bajo"/>
    <n v="10"/>
    <s v="Leve"/>
    <n v="0"/>
    <s v="IV"/>
    <x v="0"/>
    <n v="6"/>
    <s v="afectaciones respiratori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2"/>
    <x v="3"/>
    <x v="31"/>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22"/>
    <s v="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38"/>
    <s v="Proyeccion de particulas producto presentes en el ambiente, arena caliza en movimiento._x000a_Contacto con materiales y estructuras del ambiente de trabajo."/>
    <s v="laceraciones en ojos y piel. Golpes y coartadas en diferentes partes del cuerpo. "/>
    <m/>
    <m/>
    <m/>
    <s v="Normas de seguridad para salidas a campo (Comison). "/>
    <s v="Guantes tipo ing, casco, gafas de seguridad, botas de seguridad, pantalon jean, camisa mangas largas"/>
    <n v="0"/>
    <s v="Bajo"/>
    <n v="1"/>
    <s v="Esporadica"/>
    <n v="0"/>
    <s v="Bajo"/>
    <n v="60"/>
    <s v="Muy Grave"/>
    <n v="0"/>
    <s v="IV"/>
    <x v="0"/>
    <m/>
    <s v="Golpes, traumas, heridas, infecciones, intoxicación, Mordeduras, picaduras, punciones, reacciones alérgicas, muerte"/>
    <s v="SI "/>
    <m/>
    <s v="x"/>
    <s v="x"/>
    <m/>
    <m/>
    <m/>
    <m/>
    <m/>
    <m/>
    <m/>
    <m/>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48"/>
    <s v="Sismo, terremotos._x000a_ Deslizamiento de tierras, areas de extraccion, derioro de la estabilidad del terreno por metodos de excavacion, erosion de las areas"/>
    <s v="Golpes, trapamientos, aplastamiento, muerte"/>
    <m/>
    <m/>
    <m/>
    <s v="Capacitación de Brigadas de emergencias. _x000a_Ciclo de formación continuado y certificado efectuado con la Cruz Roja._x000a_Plan de emergencia"/>
    <m/>
    <m/>
    <s v="Bajo"/>
    <n v="1"/>
    <s v="Esporadica"/>
    <n v="0"/>
    <s v="Bajo"/>
    <n v="25"/>
    <s v="Grave"/>
    <n v="0"/>
    <s v="IV"/>
    <x v="0"/>
    <s v="Todos los trabajadores"/>
    <s v="Golpes, trapamientos, aplastamiento, muerte"/>
    <s v="SI "/>
    <m/>
    <s v="x"/>
    <s v="x"/>
    <m/>
    <s v="x"/>
    <m/>
    <m/>
    <m/>
    <m/>
    <m/>
    <m/>
    <m/>
    <m/>
    <s v="Bajo"/>
    <m/>
    <b v="0"/>
    <n v="0"/>
    <s v="Bajo"/>
    <m/>
    <b v="0"/>
    <n v="0"/>
    <s v="IV"/>
    <s v="ACEPTABLE"/>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de nitrilo, delantal o bata tivek, gafas de seguridad, mascarilla, botas"/>
    <m/>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2"/>
    <s v="Ocasional"/>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7"/>
    <x v="40"/>
    <s v="Particulas de polvo del proceso de extraccion de minerales. Arena Volatil presente en el ambiente de trabajo"/>
    <s v="afectaciones respiratorias"/>
    <m/>
    <m/>
    <m/>
    <s v="Programa de manejo de quimicos Capacitación de Brigadas de emergencias. Programa de manejo seguro de productos químicos. Programa para el  manejo seguro de productos químicos"/>
    <s v="Respirador N 95"/>
    <m/>
    <s v="Bajo"/>
    <n v="1"/>
    <s v="Esporadica"/>
    <n v="0"/>
    <s v="Bajo"/>
    <n v="10"/>
    <s v="Leve"/>
    <n v="0"/>
    <s v="IV"/>
    <x v="0"/>
    <n v="6"/>
    <s v="afectaciones respiratorias"/>
    <s v="SI "/>
    <m/>
    <s v="x"/>
    <m/>
    <s v="x"/>
    <m/>
    <m/>
    <m/>
    <m/>
    <m/>
    <s v="Desarrollo de SVE Psicosocial. Implementacion d las baterias de edicion del riesgo psicosocial, implementacion del plan de accion, según los niveles de riesgo y areas afeactadas. Desarrollo de activiades de bienestar, trabajo en equipo, tecnicas de relajacion, rumbaterapias."/>
    <m/>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6"/>
    <x v="3"/>
    <x v="32"/>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s v="Técnicos operativos _x000a_profesional Especializado_x000a_Ingeniero Ambiental"/>
    <x v="0"/>
    <x v="44"/>
    <s v=" residios Hospitalarios, olores ofensivos"/>
    <s v="Enfermedades infecto-contagiosas"/>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de nitrilo, delantal o bata tivek, gafas de seguridad, mascarilla, botas"/>
    <m/>
    <s v="Bajo"/>
    <n v="2"/>
    <s v="Ocasional"/>
    <n v="0"/>
    <s v="Bajo"/>
    <n v="60"/>
    <s v="Muy Grave"/>
    <n v="0"/>
    <s v="IV"/>
    <x v="0"/>
    <n v="6"/>
    <s v="Enfermedades infecto-contagiosas"/>
    <s v="SI "/>
    <m/>
    <s v="x"/>
    <m/>
    <s v="x"/>
    <m/>
    <m/>
    <m/>
    <m/>
    <m/>
    <m/>
    <s v="Entrega de kit equipos de seguridad para captura de animales y transporte de los mismos. Adquision de ganchos herpetogologicos de diferentes tamaños _x000a_Entrega de EPP dotacion para cada miembro del Grupo._x000a_"/>
    <m/>
    <m/>
    <m/>
    <m/>
    <m/>
    <m/>
    <m/>
    <m/>
    <m/>
    <m/>
    <m/>
    <m/>
    <x v="0"/>
  </r>
  <r>
    <m/>
    <x v="1"/>
    <x v="12"/>
    <x v="3"/>
    <x v="33"/>
    <s v="Visitas de Evaluacion, control  y seguimiento tecnico de areas de extraccion de minerales y materiales.Ordenacion del recurso flora, para  orientar y formular planes y proyectos para la repoblacion y restauracion forestal . Manejo sostenible del bosque. Visitas de Evaluacion, control  y seguimiento tecnico de permisos."/>
    <s v="Inspeccion de  zonas de posible explotacion forestal y  Evaluacion de permisos forestales, talas de arboles"/>
    <s v="x"/>
    <m/>
    <s v="`Profesionales Administrativo (3), tenicos operativos (2)"/>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Uso de Guantes, Mascarilas N95 "/>
    <m/>
    <s v="Bajo"/>
    <n v="2"/>
    <s v="Ocasional"/>
    <n v="0"/>
    <s v="Bajo"/>
    <n v="25"/>
    <s v="Grave"/>
    <n v="0"/>
    <s v="IV"/>
    <x v="0"/>
    <n v="6"/>
    <s v="Enfermedades gastrointestinales, Intoxicaciones, reacciones alérgicas"/>
    <s v="SI "/>
    <m/>
    <s v="x"/>
    <m/>
    <s v="x"/>
    <m/>
    <m/>
    <m/>
    <m/>
    <m/>
    <m/>
    <m/>
    <m/>
    <m/>
    <m/>
    <m/>
    <m/>
    <m/>
    <m/>
    <m/>
    <m/>
    <m/>
    <m/>
    <m/>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38"/>
    <s v="Proyeccion de particulas producto presentes en el ambiente en movimiento._x000a_Contacto con materiales y partes de arboles, arbusto o vejetacion"/>
    <s v="laceraciones en ojos y piel. Golpes y coartadas en diferentes partes del cuerpo. "/>
    <m/>
    <m/>
    <m/>
    <s v="Normas de seguridad para salidas a campo (Comison). "/>
    <s v="Guantes tipo ing, casco, gafas de seguridad, botas de seguridad, pantalon jean, camisa mangas largas"/>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casco,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m/>
    <m/>
    <m/>
    <m/>
    <m/>
    <m/>
    <m/>
    <m/>
    <m/>
    <m/>
    <m/>
    <m/>
    <m/>
    <m/>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3"/>
    <x v="49"/>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2"/>
    <x v="3"/>
    <x v="33"/>
    <s v="Visitas de Evaluacion, control  y seguimiento tecnico de areas de extraccion de minerales y materiales."/>
    <s v="Visitas de Evaluacion, control  y seguimiento tecnico de areas de extraccion de minerales y materiales. Inspeccion de canteras y zonas de posible extraccion de materiales. Atencion de quejas inspeccion de trrenos, empresas y demas actividades desarrollagas según el cargo"/>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1"/>
    <s v="Terreno deslizante, irregular, arenoso, inestable.Derrumbes de tieeras excavadas, mala disposicion o tecnicas de excavaciones, alud de tierras"/>
    <s v="caidas, golpes, paspones, cortadas, fracturas, esguinces"/>
    <m/>
    <m/>
    <m/>
    <s v="Inspeccion preoperacion del area de trabajo, verificacion del entorno. Normas de seguridad para salidas a campo."/>
    <s v="Botas antideslizantes,  guantes, pantalon largo jean, "/>
    <n v="0"/>
    <s v="Bajo"/>
    <n v="1"/>
    <s v="Esporadica"/>
    <n v="0"/>
    <s v="Bajo"/>
    <n v="60"/>
    <s v="Muy Grave"/>
    <n v="0"/>
    <s v="IV"/>
    <x v="0"/>
    <m/>
    <s v="Golpes, traumas, heridas, infecciones, intoxicación, Mordeduras, picaduras, punciones, reacciones alérgicas, muerte"/>
    <s v="SI "/>
    <m/>
    <s v="x"/>
    <s v="x"/>
    <m/>
    <m/>
    <m/>
    <m/>
    <m/>
    <m/>
    <m/>
    <m/>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7"/>
    <s v="Fauna y flora terestre. Contacto con seres vivos (voladores, roedores, serpientes, caballos, reptiles, osos, etc.) por medio de mordedura, picadura (animales ponzoñosos, aracnidos etc), rasgadura y en general ataque de animales. Contacto con directo con fauna del entorno hojas, espinas, esporas de fauna urticante, sencibilizante"/>
    <s v="Golpes, traumas, heridas, infecciones, intoxicación, muerte. Reacciones alergicas: Enrojecimiento, Picazón, Hinchazón, Ampollas, Dificultad para respirar"/>
    <m/>
    <m/>
    <m/>
    <s v="Plan de emergencias, canales de comunicacion, disponibilidad de vehiculos para traslado de lesionados a clinicas.Capacitación en manejo de fauna y flora. Normas de seguridad para salidas a campo (Comison): programa de vacunacion. Personal competente para el manejo de animales y control de fauna. Examanenes medicos ocupacaionales. Equipos para el manejo de fauna(ganchos, bolsas, guacales etc . seguimiento a la recuperación del personal que haya sufrido mordeduras o picaduras. _x000a_Seguimiento a la recuperación del personal que haya sufrido mordeduras o picaduras. _x000a_Capacitación del personal en primeros auxilios."/>
    <s v="Guantes tipo ingeniero, guantes resistentes a cortes, gafas de seguridad, casco, botas de seguridad, botas pantanaeras, impermeables, proteccion en piernas para mordeduras de serpienetes"/>
    <m/>
    <s v="Bajo"/>
    <n v="3"/>
    <s v="Frecuente"/>
    <n v="0"/>
    <s v="Bajo"/>
    <n v="60"/>
    <s v="Muy Grave"/>
    <n v="0"/>
    <s v="IV"/>
    <x v="0"/>
    <n v="6"/>
    <s v="Golpes, traumas, heridas, infecciones, intoxicación, muerte"/>
    <s v="SI "/>
    <m/>
    <s v="x"/>
    <m/>
    <s v="x"/>
    <m/>
    <m/>
    <m/>
    <m/>
    <m/>
    <s v="Incluir en SVE Riesgo Biologico"/>
    <s v="Entrega de kit equipos de seguridad para captura de animales y transporte de los mismos. Adquision de ganchos herpetogologicos de diferentes tamaños _x000a_Entrega de EPP dotacion para cada miembro del Grupo._x000a_"/>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Actos delictivos  durante el edsarrollo de las tareas,  cometidos por terceros como protestas violentas, atentados, secuestro, hurto, vandalismo, terrorismo, entre otros."/>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Gorras, Suministro de gafas para exteriores, gorras con protección en la nuca, camisas mangas largas, casco."/>
    <m/>
    <s v="Bajo"/>
    <n v="3"/>
    <s v="Frecuente"/>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30"/>
    <s v="Cambios en condiciones termo higrométricas (Temperatura ambiental, Humedad relativa y Velocidad del aire). Generado por situaciones naturales  o antrópicas. condiciones climatológicas adversas"/>
    <s v="Golpes, descargas electricas, heridas, inmersion, muerte."/>
    <m/>
    <m/>
    <m/>
    <s v="Plan de emergencia. Suspensión de las actividades ante cambios en el estado del tiempo, presencia de tormentas en las inmediaciones  Plan de emergencia. comunicaciones. "/>
    <s v="Suministro de Indumentarias propias para afrontar cambios climáticos, impermeables, botas pantaneras"/>
    <m/>
    <s v="Bajo"/>
    <n v="2"/>
    <s v="Ocasional"/>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26"/>
    <s v="Sismo, terremotos._x000a_ Deslizamiento de tierras, derioro de la estabilidad del terreno , erosion de las areas"/>
    <s v="Golpes, trapamientos, aplastamiento, muerte"/>
    <m/>
    <m/>
    <m/>
    <s v="Plan de emergencia. Suspensión de las actividades en el area durante lluvias y posteriormente.Restriccion de acceso a areas con alerta de derrumbes o inestabilidad del terreno"/>
    <s v="Bota de seguridad, casco"/>
    <n v="0"/>
    <s v="Bajo"/>
    <n v="1"/>
    <s v="Esporadica"/>
    <n v="0"/>
    <s v="Bajo"/>
    <n v="25"/>
    <s v="Grave"/>
    <n v="0"/>
    <s v="IV"/>
    <x v="0"/>
    <s v="Todos los trabajadores"/>
    <s v="Golpes, trapamientos, aplastamiento, muerte"/>
    <s v="SI "/>
    <m/>
    <s v="x"/>
    <s v="x"/>
    <m/>
    <s v="x"/>
    <m/>
    <m/>
    <m/>
    <m/>
    <m/>
    <m/>
    <m/>
    <m/>
    <s v="Bajo"/>
    <m/>
    <b v="0"/>
    <n v="0"/>
    <s v="Bajo"/>
    <m/>
    <b v="0"/>
    <n v="0"/>
    <s v="IV"/>
    <s v="ACEPTABLE"/>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0"/>
    <x v="0"/>
    <s v="Exposición a agentes biológicos como Virus, bacterias  (contacto directo entre personas, contacto con objetos y superficies contaminados). Contacto con otras personas con sintomas sin EPP, manipulación de herramientas, elementos de trabajo contaminadas, elementos de oficina o superficies de contacto común."/>
    <s v="Enfermedad COVID-19, todas las infecciónes Respiratoria Aguda (IRA) de leve a grave, gripas estacionales, que puede ocasionar enfermedad pulmonar crónica,tos,  neumonía o muerte. Otras Enfermedades infecto contagiosas como Enfermedades diarreicas agudas (EDA), dengue y conjuntivits. "/>
    <m/>
    <m/>
    <m/>
    <s v="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de nitrilo, delantal o bata tivek, gafas de seguridad, mascarilla, botas"/>
    <m/>
    <s v="Bajo"/>
    <n v="4"/>
    <s v="Continua"/>
    <n v="0"/>
    <s v="Bajo"/>
    <n v="100"/>
    <s v="Mortal o Catrastrofico"/>
    <n v="0"/>
    <s v="IV"/>
    <x v="0"/>
    <s v="Todos los trabajadores"/>
    <s v="Enfermedad COVID-19, todas las infecciónes Respiratoria Aguda (IRA) de leve a grave, gripas estacionales, que puede ocasionar enfermedad pulmonar crónica,tos,  neumonía o muerte. Otras Enfermedades infecto contagiosas como Enfermedades diarreicas agudas (EDA), dengue y conjuntivits. "/>
    <s v="SI "/>
    <m/>
    <s v="x"/>
    <s v="x"/>
    <s v="x"/>
    <m/>
    <m/>
    <m/>
    <m/>
    <m/>
    <m/>
    <m/>
    <m/>
    <m/>
    <s v="Bajo"/>
    <m/>
    <b v="0"/>
    <n v="0"/>
    <s v="Bajo"/>
    <m/>
    <b v="0"/>
    <n v="0"/>
    <s v="IV"/>
    <s v="ACEPTABLE"/>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2"/>
    <x v="19"/>
    <s v="Exposición a luz solar, ultravioleta y altas temperaturas"/>
    <s v="Alteraciones de la piel, deshidratación, alteración en algunos tejidos blandos (ojos). Fatiga, estrés, cambios neurológico, resfriados."/>
    <m/>
    <m/>
    <m/>
    <s v="Mantener hidratación disponible, pausas en la jornada laboral."/>
    <s v="Suministro de gafas para exteriores, gorras con protección en la nuca, camisas mangas largas."/>
    <m/>
    <s v="Bajo"/>
    <n v="2"/>
    <s v="Ocasional"/>
    <n v="0"/>
    <s v="Bajo"/>
    <n v="25"/>
    <s v="Grave"/>
    <n v="0"/>
    <s v="IV"/>
    <x v="0"/>
    <n v="6"/>
    <s v="Alteraciones de la piel, deshidratación, alteración en algunos tejidos blandos (ojos)."/>
    <s v="SI "/>
    <m/>
    <s v="x"/>
    <m/>
    <s v="x"/>
    <m/>
    <m/>
    <m/>
    <m/>
    <m/>
    <s v="Mantener hidratación disponible. Uso de protector solar."/>
    <s v="uso de gafas para exteriores, gorras con protección en la nuca, manguillas o camisas mangas largas."/>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6"/>
    <x v="39"/>
    <s v="Actividades efectuadas durante el dia de trabajo, alta demanda de trabajo, tiempos prolongados de traslados  entre areas don de se efectuan las actividades"/>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n v="2"/>
    <s v="Medio"/>
    <n v="1"/>
    <s v="Esporadica"/>
    <n v="2"/>
    <s v="Bajo"/>
    <n v="25"/>
    <s v="Grave"/>
    <n v="50"/>
    <s v="III"/>
    <x v="2"/>
    <n v="6"/>
    <s v="Stress, fatiga, desconcentracin."/>
    <s v="SI "/>
    <m/>
    <s v="x"/>
    <m/>
    <s v="x"/>
    <m/>
    <m/>
    <m/>
    <m/>
    <m/>
    <s v="SVE Psicosocial. Actividades de bienestar. Rotación de turnos."/>
    <m/>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m/>
    <x v="1"/>
    <x v="22"/>
    <s v="Distrurbios en el area de la inspeccion, canteras, molestias por parte de los propietarios. Situaciones de violencia que atrenta  contra la seguridad física de las personas por violencia generada desde terceros por amotinamiento, protestas. Procedimiento de Inspeccion de areas  y atencion de quejas en predios de terceros, canteras y terrenos. Acompañamiento al procedimiento de inpsccion  efectuado a la policía."/>
    <s v="Heridas, golpes, muerte Fatiga, estrés, disminución de la destreza y precisión. Estados de ansiedad y/o depresión y trastornos del aparato digestivo."/>
    <m/>
    <m/>
    <m/>
    <s v=". Procedimiento efectuado con el acompañamiento de organismos de apoyo externo cuando sea necesario (Policía, defensa civil, entre otros)"/>
    <m/>
    <m/>
    <s v="Bajo"/>
    <n v="1"/>
    <s v="Esporadica"/>
    <n v="0"/>
    <s v="Bajo"/>
    <n v="60"/>
    <s v="Muy Grave"/>
    <n v="0"/>
    <s v="IV"/>
    <x v="0"/>
    <n v="6"/>
    <s v="Heridas, golpes, muerte Fatiga, estrés, disminución de la destreza y precisión. Estados de ansiedad y/o depresión y trastornos del aparato digestivo."/>
    <s v="SI "/>
    <m/>
    <s v="x"/>
    <m/>
    <s v="x"/>
    <m/>
    <m/>
    <m/>
    <m/>
    <m/>
    <m/>
    <s v="Suministro de  Impermeables y botas pantaneras."/>
    <m/>
    <m/>
    <m/>
    <m/>
    <m/>
    <m/>
    <m/>
    <m/>
    <m/>
    <m/>
    <m/>
    <m/>
    <x v="0"/>
  </r>
  <r>
    <m/>
    <x v="1"/>
    <x v="17"/>
    <x v="3"/>
    <x v="34"/>
    <s v="Inspección del área de almacenamiento de residuos en Hospitales."/>
    <s v="Verificación visual y sin manipulación directa de los métodos de disposición de residuos hospitalarios. Residuos Anatopatologicos, peligros, biologicos/infecciosos, aprovechbles, radiactivos.No apeovechables, restos de comida"/>
    <s v="x"/>
    <m/>
    <s v="Técnicos operativos _x000a_profesional Especializado_x000a_Ingeniero Ambiental"/>
    <x v="0"/>
    <x v="44"/>
    <s v=" residios organicos, olores ofensivos"/>
    <s v="Enfermedades infecto-contagiosas"/>
    <m/>
    <m/>
    <m/>
    <s v="Efectuar las isnpecciones a distancia, por obeeravacion. Ingresar y ubicarse en el area en direccion del viento. Normas de Bioseguridad generales generales durante el desarrollo de las actividades en campo y administrativas. Lavado de manos, vacunacion COVID 19, recomendacion de uso de mascarilla en casos de presentar sintomas._x000a_seguimiento a sintomas de salud_x000a_programas de Orden y Aseo, limpieza, desinfeccion y controls de vectores. _x000a_Reporte de sintomas, aislamiento en caso de recomendacion medica. Uso de  mascarillas en caso de sintomas de IRA"/>
    <s v="Guantes Tipo Ing, mascarilla, gafas de seguridad, botas pantaneras, bata/traje  antifluidos"/>
    <m/>
    <s v="Bajo"/>
    <n v="2"/>
    <s v="Ocasional"/>
    <n v="0"/>
    <s v="Bajo"/>
    <n v="60"/>
    <s v="Muy Grave"/>
    <n v="0"/>
    <s v="IV"/>
    <x v="0"/>
    <n v="6"/>
    <s v="Enfermedades infecto-contagiosas"/>
    <s v="SI "/>
    <m/>
    <s v="x"/>
    <m/>
    <s v="x"/>
    <m/>
    <m/>
    <m/>
    <m/>
    <m/>
    <m/>
    <s v="Entrega de kit equipos de seguridad para captura de animales y transporte de los mismos. Adquision de ganchos herpetogologicos de diferentes tamaños _x000a_Entrega de EPP dotacion para cada miembro del Grupo._x000a_"/>
    <m/>
    <m/>
    <m/>
    <m/>
    <m/>
    <m/>
    <m/>
    <m/>
    <m/>
    <m/>
    <m/>
    <m/>
    <x v="0"/>
  </r>
  <r>
    <m/>
    <x v="1"/>
    <x v="12"/>
    <x v="3"/>
    <x v="30"/>
    <s v="Monitoreo de variables ambientales"/>
    <s v="Mnitoreo de calidad del aire. Verificacion del estado de los equipos y toma de datos"/>
    <s v="x"/>
    <m/>
    <s v="Contratista  de monitoreo"/>
    <x v="1"/>
    <x v="6"/>
    <s v="uso de herramientas de manuales mecanicas  y eléctricas de  ajuste,  Proyecciones de particulas, y fluidos. "/>
    <s v="Golpes, traumas, laceraciones, heridas"/>
    <m/>
    <m/>
    <m/>
    <s v="Manejo de contratistas. ATS Programa para el manejo del riesgo mecánico. Inspeccion preoperacional de la herramienta o equipo_x000a_"/>
    <s v=" botas de seguridad, gafas de seguridad y guantes tipo ingeniero, casco"/>
    <n v="0"/>
    <s v="Bajo"/>
    <n v="2"/>
    <s v="Ocasional"/>
    <n v="0"/>
    <s v="Bajo"/>
    <n v="60"/>
    <s v="Muy Grave"/>
    <n v="0"/>
    <s v="IV"/>
    <x v="0"/>
    <n v="6"/>
    <s v="Golpes, traumas, laceraciones, heridas"/>
    <s v="SI "/>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5"/>
    <x v="15"/>
    <s v="Manipulación de cargas, traslado de equipos, materiales de trabajo"/>
    <s v="Desordenes de trauma acumulativo, lesiones del sistema músculo esquelético."/>
    <m/>
    <m/>
    <m/>
    <s v="Manejo de contratistas.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1"/>
    <x v="1"/>
    <s v="Traslado por las direfentes areas  pasilllos escaleras, etc Superficies irregulates, resbalosas, mojados, sucios limpieza de písos, techos  caidas a  mismo nivel."/>
    <s v="gikpes, traumas, fracturas"/>
    <m/>
    <m/>
    <m/>
    <s v="Manejo de contratistas. ATS de la actividad. "/>
    <s v="Zapatos antideslizantes, casco"/>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7"/>
    <x v="23"/>
    <s v="Exposición o manipulación de productos químicos limpieza de areas, equipos, instalaciones, contactos electricos para limpieza de equipos"/>
    <s v="quemaduras, intoxicación, afectaciones respiratorias, dermatitis, alergias."/>
    <m/>
    <m/>
    <m/>
    <s v="Manejo de contratistas. Capacitación de Brigadas de emergencias. Programa de manejo seguro de productos químicos. Programa para el  manejo seguro de productos químicos. Rotuñacion de quimicos, uso de FDS, Almacenamiento según criterios de compatibilidad_x000a_Control de productos quimicos, conocimineto de hojas de seguridad_x000a_Control de contratistas. Soicitud de requisiros en SST "/>
    <s v=" mascarilla, guantes, gafas de seguridad, mascarilla con filtros, guantes para quimicos"/>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2"/>
    <x v="19"/>
    <s v="Exposición a luz solar"/>
    <s v="Alteraciones de la piel, deshidratación, alteración en algunos tejidos blandos (ojos). Fatiga, estrés, cambios neurológico, resfriado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0"/>
    <x v="21"/>
    <s v="Inhalación, contacto y consumo de pelos, plumas, excrementos. Palomas"/>
    <s v="Zoonosis, Enfermedades infecciosas, gastrointestinales, tóxicas y reacciones alérgicas. "/>
    <m/>
    <m/>
    <m/>
    <s v=" poda de maleza, verificacion del entorno y area de trabajo. Limpieza t aseo de las areas. Fumigacion"/>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12"/>
    <x v="3"/>
    <x v="30"/>
    <s v="Monitoreo de variables ambientales"/>
    <s v="Mnitoreo de calidad del aire. Verificacion del estado de los equipos y toma de datos"/>
    <s v="x"/>
    <m/>
    <s v="Contratista  de monitoreo"/>
    <x v="1"/>
    <x v="24"/>
    <s v="Acceso al area de trabajo.  Para toma de datos"/>
    <s v="Caídas a diferente nivel, golpes, traumas, laceraciones, muerte."/>
    <m/>
    <m/>
    <m/>
    <s v="Manejo de contratistas. Para desarrollo de actividades en alturas por parte de personal contratado, éstos deberán contar con sistemas de acceso tales como andamios, equipos elevadores, etc. y elementos de permanencia tales como arnes, eslingas, puntos de anclaje portátiles, etc. que permitan el desarrollo seguro de las actividades y  demás elementos exigidos en la Res 4272 de 2022. El personal debe contar con la comtetencia de Trabajador autorizado un  cordinador de trabajo en alturas, p'ermiso de trabajo en alturas y plan de rescate ATS"/>
    <s v="Arnes, eslingas, casco con barbuquejo, lineas de vida"/>
    <m/>
    <s v="Bajo"/>
    <n v="2"/>
    <s v="Ocasional"/>
    <n v="0"/>
    <s v="Bajo"/>
    <n v="100"/>
    <s v="Mortal o Catrastrofico"/>
    <n v="0"/>
    <s v="IV"/>
    <x v="0"/>
    <n v="6"/>
    <s v="Caídas a diferente nivel, golpes, traumas, laceraciones, muerte."/>
    <s v="SI "/>
    <m/>
    <m/>
    <s v="x"/>
    <m/>
    <m/>
    <m/>
    <m/>
    <m/>
    <m/>
    <m/>
    <m/>
    <m/>
    <m/>
    <s v="Bajo"/>
    <m/>
    <b v="0"/>
    <n v="0"/>
    <s v="Bajo"/>
    <m/>
    <b v="0"/>
    <n v="0"/>
    <m/>
    <b v="0"/>
    <x v="0"/>
  </r>
  <r>
    <m/>
    <x v="1"/>
    <x v="12"/>
    <x v="3"/>
    <x v="30"/>
    <s v="Monitoreo de variables ambientales"/>
    <s v="Mnitoreo de calidad del aire. Verificacion del estado de los equipos y toma de datos"/>
    <s v="x"/>
    <m/>
    <s v="Contratista  de monitoreo"/>
    <x v="2"/>
    <x v="20"/>
    <s v="Exposición a condiciones termohigrométricas (Temperatura ambiental, Humedad relativa y Velocidad del aire). Generado por situaciones naturales  del ambiente de trabajo externo"/>
    <s v="Fatiga, estrés"/>
    <m/>
    <m/>
    <m/>
    <s v="Manejo de contratistas. Mantener hidratación disponible, pausas en la jornada laboral. Pausas, trasnporte climatizado, aire acondicionado, hidratacion"/>
    <s v="gafas para exteriores,camisas mangas larga, gorras"/>
    <n v="0"/>
    <s v="Bajo"/>
    <n v="3"/>
    <s v="Frecuente"/>
    <n v="0"/>
    <s v="Bajo"/>
    <n v="25"/>
    <s v="Grave"/>
    <n v="0"/>
    <s v="IV"/>
    <x v="0"/>
    <n v="6"/>
    <s v="Fatiga, estrés"/>
    <m/>
    <m/>
    <m/>
    <s v="x"/>
    <m/>
    <m/>
    <m/>
    <m/>
    <m/>
    <m/>
    <m/>
    <m/>
    <m/>
    <m/>
    <s v="Bajo"/>
    <m/>
    <b v="0"/>
    <n v="0"/>
    <s v="Bajo"/>
    <m/>
    <b v="0"/>
    <n v="0"/>
    <s v="IV"/>
    <s v="ACEPTABLE"/>
    <x v="0"/>
  </r>
  <r>
    <m/>
    <x v="1"/>
    <x v="12"/>
    <x v="3"/>
    <x v="30"/>
    <s v="Monitoreo de variables ambientales"/>
    <s v="Mnitoreo de calidad del aire. Verificacion del estado de los equipos y toma de datos"/>
    <s v="x"/>
    <m/>
    <s v="Contratista  de monitoreo"/>
    <x v="1"/>
    <x v="8"/>
    <s v="Operación y mantenimiento de equipos o redes eléctricas, y redes de telecomunicaciones."/>
    <s v="Electrocución, afectación de órganos vitales, quemaduras incendio y muerte"/>
    <m/>
    <m/>
    <m/>
    <s v="Manejo de contratistas.  Permiso de trabajo. capacitacion riesgo lelectrico_x000a_Señalización de zonas de riesgo eléctrico_x000a_Desarrollo de programa de formación en Brigadas: Capacitación en uso de extintores. _x000a_Brigadas de emergenciasCronograma de Mantenimiento de Equipos gestionado por Gestión de sistemas_x000a_ATS. _x000a_Administracion de contratistas. Requistos en SST para el desarrollo de la tarea. Comperencis del personal que efectua mantenimiento electrico (CONTE), de acuerdo a la actividad a realizar"/>
    <s v=" guantes, gafas de seguridad._x000a_calzado de seguridad "/>
    <m/>
    <s v="Bajo"/>
    <n v="2"/>
    <s v="Ocasional"/>
    <n v="0"/>
    <s v="Bajo"/>
    <n v="100"/>
    <s v="Mortal o Catrastrofico"/>
    <n v="0"/>
    <s v="IV"/>
    <x v="0"/>
    <m/>
    <s v="Electrocución, afectación de órganos vitales, quemaduras incendio y muerte"/>
    <s v="SI "/>
    <m/>
    <m/>
    <s v="x"/>
    <m/>
    <m/>
    <m/>
    <m/>
    <m/>
    <s v="x"/>
    <m/>
    <m/>
    <m/>
    <m/>
    <s v="Bajo"/>
    <m/>
    <b v="0"/>
    <n v="0"/>
    <s v="Bajo"/>
    <m/>
    <b v="0"/>
    <n v="0"/>
    <m/>
    <b v="0"/>
    <x v="0"/>
  </r>
  <r>
    <m/>
    <x v="1"/>
    <x v="18"/>
    <x v="4"/>
    <x v="7"/>
    <s v="Seguimiento del estado de los proyectos"/>
    <s v="Supervicion y vigilancia de la ejecucion de  proyectos medioambientales en el departamento"/>
    <s v="x"/>
    <m/>
    <s v="Todo el personal"/>
    <x v="0"/>
    <x v="33"/>
    <s v="Inhalación, contacto y consumo de Polvo vegetal, Polen, Madera, Esporas fúngicas, Micotoxinas, Sustancias antigénicas (antibióticos, polisacáridos) incluye además Musgos, Helechos, Semillas, Derivados de Vegetales"/>
    <s v="Enfermedades gastrointestinales, Intoxicaciones, reacciones alérgicas, muerte"/>
    <m/>
    <m/>
    <m/>
    <s v="Poda de maleza, verificacion del entorno y area de trabajo"/>
    <s v="Suministro de mascarilla, guantes, gafas de seguridad._x000a_Suministro de calzado de seguridad"/>
    <n v="0"/>
    <s v="Bajo"/>
    <n v="1"/>
    <s v="Esporadica"/>
    <n v="0"/>
    <s v="Bajo"/>
    <n v="25"/>
    <s v="Grave"/>
    <n v="0"/>
    <s v="IV"/>
    <x v="0"/>
    <s v="Todos los trabajadores"/>
    <s v="Enfermedades gastrointestinales, Intoxicaciones, reacciones alérgicas, muerte"/>
    <m/>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0"/>
    <x v="7"/>
    <s v="Presencia de animales en los alrededores de las instalaciones de la Corporación. Contacto con seres vivos (roedores, serpientes, caballos, reptiles, osos, etc.) por medio de mordedura, picadura, rasgadura y en general ataque de animales "/>
    <s v="Golpes, traumas, heridas, infecciones, intoxicación, Mordeduras, picaduras, punciones, reacciones alérgicas, muerte"/>
    <s v="N/A"/>
    <s v="N/A"/>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m/>
    <m/>
    <s v="Bajo"/>
    <n v="2"/>
    <s v="Ocasional"/>
    <n v="0"/>
    <s v="Bajo"/>
    <n v="10"/>
    <s v="Leve"/>
    <n v="0"/>
    <s v="IV"/>
    <x v="0"/>
    <s v="Todos los trabajadores"/>
    <s v="Golpes, traumas, heridas, infecciones, intoxicación, Mordeduras, picaduras, punciones, reacciones alérgicas, muerte"/>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1"/>
    <x v="8"/>
    <s v="Exposición a electricidad  por manipulación de equipos eléctricos conexion y desconexion de equipos (PC, impresora, cargadores, monitor, proyector, entre otros)"/>
    <s v="Descargas eléctricas, dolor de cabeza, quemaduras, shock, golpes, heridas, contusiones."/>
    <s v="N/A"/>
    <s v="N/A"/>
    <m/>
    <s v="Programa para el manejo del riesgo eléctrico_x000a_Desarrollo de programa de formación en Brigadas: Capacitación en uso de extintores. "/>
    <s v="N/A"/>
    <n v="0"/>
    <s v="Bajo"/>
    <n v="2"/>
    <s v="Ocasional"/>
    <n v="0"/>
    <s v="Bajo"/>
    <n v="60"/>
    <s v="Muy Grave"/>
    <n v="0"/>
    <s v="IV"/>
    <x v="0"/>
    <s v="Todos los trabajadores"/>
    <s v="Descargas eléctricas, dolor de cabeza, quemaduras, shock, golpes, heridas, contusiones."/>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1"/>
    <x v="1"/>
    <s v="Superficies de trabajo (irregulares, deslizantes, con diferencia del nivel), condiciones de orden y aseo, (caídas de objeto)."/>
    <s v="Caídas al mismo nivel, golpes, traumas, laceraciones."/>
    <s v="N/A"/>
    <s v="N/A"/>
    <s v="Cronograma de mantenimiento de recursos físicos"/>
    <s v="Señalización de peligros en las instalaciones"/>
    <s v="Suministro de botas de seguridad, "/>
    <n v="0"/>
    <s v="Bajo"/>
    <n v="2"/>
    <s v="Ocasional"/>
    <n v="0"/>
    <s v="Bajo"/>
    <n v="60"/>
    <s v="Muy Grave"/>
    <n v="0"/>
    <s v="IV"/>
    <x v="0"/>
    <s v="Todos los trabajadores"/>
    <s v="Caídas al mismo nivel, golpes, traumas, laceraciones."/>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1"/>
    <x v="6"/>
    <s v="Equipos, mauinarias y estructura del entorno de trabajo. Proyeccion de particulas y golpes copn objetos que caen o ruedan"/>
    <s v="Golpes, traumas, laceraciones, punciones"/>
    <s v="N/A"/>
    <m/>
    <m/>
    <s v="Verificacion denetorno de trabajo. Conocimineto del riesgo capacitacion"/>
    <s v="Botas de seguridad casco, gafas de seguridad"/>
    <n v="0"/>
    <s v="Bajo"/>
    <n v="2"/>
    <s v="Ocasional"/>
    <n v="0"/>
    <s v="Bajo"/>
    <n v="60"/>
    <s v="Muy Grave"/>
    <n v="0"/>
    <s v="IV"/>
    <x v="0"/>
    <s v="Todos los trabajadores"/>
    <s v="Golpes, traumas, laceraciones, punciones"/>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1"/>
    <s v="Esporadica"/>
    <n v="0"/>
    <s v="Bajo"/>
    <n v="60"/>
    <s v="Muy Grave"/>
    <n v="0"/>
    <s v="IV"/>
    <x v="0"/>
    <s v="Todos los trabajadores"/>
    <s v="Golpes, heridas, atrapamiento muerte"/>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nsporte climatizado, aire acondicionado"/>
    <s v="Suministro de gafas para exteriores, gorras"/>
    <n v="0"/>
    <s v="Bajo"/>
    <n v="3"/>
    <s v="Frecuente"/>
    <n v="0"/>
    <s v="Bajo"/>
    <n v="25"/>
    <s v="Grave"/>
    <n v="0"/>
    <s v="IV"/>
    <x v="0"/>
    <s v="Todos los trabajadores"/>
    <s v="Fatiga, estrés"/>
    <m/>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2"/>
    <x v="19"/>
    <s v="Exposición a luz solar, ultravioleta y altas temperaturas"/>
    <s v="Alteraciones de la piel, deshidratación, alteración en algunos tejidos blandos (ojos). Fatiga, estrés, cambios neurológico, resfriados."/>
    <m/>
    <m/>
    <m/>
    <s v="Mantener hidratación disponible, pausas en la jornada laboral. Pausas, transporte climatizado, aire acondicionado"/>
    <s v="Suministro de gafas para exteriores, gorras"/>
    <n v="0"/>
    <s v="Bajo"/>
    <n v="3"/>
    <s v="Frecuente"/>
    <n v="0"/>
    <s v="Bajo"/>
    <n v="25"/>
    <s v="Grave"/>
    <n v="0"/>
    <s v="IV"/>
    <x v="0"/>
    <s v="Todos los trabajadores"/>
    <s v="Alteraciones de la piel, deshidratación, alteración en algunos tejidos blandos (ojos). Fatiga, estrés, cambios neurológico, resfriados."/>
    <m/>
    <s v="x"/>
    <s v="x"/>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18"/>
    <x v="4"/>
    <x v="7"/>
    <s v="Seguimiento del estado de los proyectos"/>
    <s v="Supervicion y vigilancia de la ejecucion de  proyectos medioambientales en el departamento"/>
    <s v="x"/>
    <m/>
    <s v="Todo el personal"/>
    <x v="6"/>
    <x v="11"/>
    <s v="Alta carga laboral._x000a_Atención a personal externo e interno (usuarios, funcionarios, contratistas, asesores, entes de control). _x000a_Exigencia en las actividades diarias._x000a_Trabajo bajo presión._x000a_Estilos de mando y liderazgo._x000a_Jornadas extenuantes de trabajo."/>
    <s v="Fatiga, estrés, disminución de la destreza y precisión. Estados de ansiedad y/o depresión y trastornos del aparato digestivo."/>
    <m/>
    <m/>
    <m/>
    <s v="Desarrollo de SVE Psicosocial. _x000a_Implementación de las baterías de medición del riesgo psicosocial_x000a_Implementación de las actividades de promoción, prevención e intervención contempladas en el Plan anual de trabajo y en el Cronograma de actividades de bienestar y desarrollo._x000a_Desarrollo de actividades de bienestar, trabajo en equipo, técnicas de relajación, pausas activas_x000a_"/>
    <m/>
    <m/>
    <s v="Bajo"/>
    <n v="3"/>
    <s v="Frecuente"/>
    <n v="0"/>
    <s v="Bajo"/>
    <n v="25"/>
    <s v="Grave"/>
    <n v="0"/>
    <s v="IV"/>
    <x v="0"/>
    <s v="Todos los trabajadores"/>
    <s v="Fatiga, estrés, disminución de la destreza y precisión. Estados de ansiedad y/o depresión y trastornos del aparato digestivo."/>
    <s v="SI "/>
    <s v="x"/>
    <s v="x"/>
    <s v="x"/>
    <m/>
    <m/>
    <m/>
    <m/>
    <m/>
    <m/>
    <m/>
    <m/>
    <m/>
    <m/>
    <s v="Bajo"/>
    <m/>
    <b v="0"/>
    <n v="0"/>
    <s v="Bajo"/>
    <m/>
    <b v="0"/>
    <n v="0"/>
    <s v="IV"/>
    <s v="ACEPTABLE"/>
    <x v="0"/>
  </r>
  <r>
    <m/>
    <x v="1"/>
    <x v="18"/>
    <x v="4"/>
    <x v="7"/>
    <s v="Seguimiento del estado de los proyectos"/>
    <s v="Supervicion y vigilancia de la ejecucion de  proyectos medioambientales en el departamento"/>
    <s v="x"/>
    <m/>
    <s v="Personal que visita instalaciones de la corporacion"/>
    <x v="1"/>
    <x v="28"/>
    <s v="Actos delictivos en las sedes u operaciones de la Corporación, o durante el traslado del personal a  las instalaciones de la Corporación como protestas violentas, atentados, secuestro, hurto, vandalismo, terrorismo, entre otros."/>
    <s v="Heridas, golpes, muerte, fatiga, estrés, disminución de la destreza y precisión. Estados de ansiedad y/o depresión y trastornos del aparato digestivo."/>
    <s v="N/A"/>
    <s v="N/A"/>
    <s v="N/A"/>
    <s v=". Procedimiento efectuado con el acompañamiento de organismos de apoyo externo cuando sea necesario (Policía, defensa civil, entre otros)"/>
    <s v="N/A"/>
    <n v="2"/>
    <s v="Medio"/>
    <n v="1"/>
    <s v="Esporadica"/>
    <n v="2"/>
    <s v="Bajo"/>
    <n v="25"/>
    <s v="Grave"/>
    <n v="50"/>
    <s v="III"/>
    <x v="2"/>
    <s v="Todos los trabajadores"/>
    <s v="Heridas, golpes, muerte, fatiga, estrés, disminución de la destreza y precisión. Estados de ansiedad y/o depresión y trastornos del aparato digestivo."/>
    <s v="SI "/>
    <m/>
    <s v="x"/>
    <s v="x"/>
    <s v="x"/>
    <s v="x"/>
    <m/>
    <m/>
    <m/>
    <m/>
    <m/>
    <m/>
    <m/>
    <m/>
    <s v="Bajo"/>
    <m/>
    <b v="0"/>
    <n v="0"/>
    <s v="Bajo"/>
    <m/>
    <b v="0"/>
    <n v="0"/>
    <s v="IV"/>
    <s v="ACEPTABLE"/>
    <x v="0"/>
  </r>
  <r>
    <m/>
    <x v="1"/>
    <x v="18"/>
    <x v="4"/>
    <x v="7"/>
    <s v="Seguimiento del estado de los proyectos"/>
    <s v="Supervicion y vigilancia de la ejecucion de  proyectos medioambientales en el departamento"/>
    <s v="x"/>
    <m/>
    <s v="Personal que visita instalaciones de tercero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9"/>
    <x v="2"/>
    <x v="4"/>
    <s v="Actividades de aseo, servicios generales y cafeteria"/>
    <s v="Limpieza y aseo de las instaciones, viveros"/>
    <s v="x"/>
    <m/>
    <s v="Contratista de servicios generales"/>
    <x v="0"/>
    <x v="14"/>
    <s v="Manipulación o exposición a residuos sólidos, recoleccion de basuras baños, vertimientos, aguas estancadas, fangos, fluidos, secreciones, partes en descomposición."/>
    <s v="infección,  mordeduras, picaduras"/>
    <m/>
    <m/>
    <m/>
    <s v="uso de detergentes y limpiradores desinfectantes."/>
    <s v="Suministro de gafas de seguridad, mascarilla, guantes, calzado de seguridad. "/>
    <n v="0"/>
    <s v="Bajo"/>
    <n v="2"/>
    <s v="Ocasional"/>
    <n v="0"/>
    <s v="Bajo"/>
    <n v="60"/>
    <s v="Muy Grave"/>
    <n v="0"/>
    <s v="IV"/>
    <x v="0"/>
    <n v="6"/>
    <s v="infección,  mordeduras, picaduras"/>
    <s v="SI "/>
    <m/>
    <m/>
    <s v="x"/>
    <m/>
    <m/>
    <m/>
    <m/>
    <m/>
    <m/>
    <m/>
    <m/>
    <m/>
    <m/>
    <s v="Bajo"/>
    <m/>
    <b v="0"/>
    <n v="0"/>
    <s v="Bajo"/>
    <m/>
    <b v="0"/>
    <n v="0"/>
    <s v="IV"/>
    <s v="ACEPTABLE"/>
    <x v="0"/>
  </r>
  <r>
    <m/>
    <x v="1"/>
    <x v="9"/>
    <x v="2"/>
    <x v="4"/>
    <s v="Actividades de aseo, servicios generales y cafeteria"/>
    <s v="Limpieza y aseo de las instaciones, viveros"/>
    <s v="x"/>
    <m/>
    <s v="Contratista de servicios generales"/>
    <x v="5"/>
    <x v="9"/>
    <s v="Movimientos repetitivos barrer, trapear"/>
    <s v="Desordenes de trauma acumulativo, lesiones del sistema músculo esquelético, Tendinitis, síndrome del túnel carpiano (STC)"/>
    <m/>
    <m/>
    <s v="Uso de traperos livianos, carro con ruedas para transportar elementos de limpieza, y escurrir trapero."/>
    <s v="SVE musco esquelético, Examenes medicos de ingreso.Pausas de trabajo."/>
    <m/>
    <n v="0"/>
    <s v="Bajo"/>
    <n v="3"/>
    <s v="Frecuente"/>
    <n v="0"/>
    <s v="Bajo"/>
    <n v="10"/>
    <s v="Leve"/>
    <n v="0"/>
    <s v="IV"/>
    <x v="0"/>
    <n v="6"/>
    <s v="Desordenes de trauma acumulativo, lesiones del sistema músculo esquelético, Tendinitis, síndrome del túnel carpiano (STC)"/>
    <s v="SI "/>
    <m/>
    <m/>
    <s v="x"/>
    <m/>
    <m/>
    <m/>
    <m/>
    <m/>
    <m/>
    <m/>
    <m/>
    <m/>
    <m/>
    <s v="Bajo"/>
    <m/>
    <b v="0"/>
    <n v="0"/>
    <s v="Bajo"/>
    <m/>
    <b v="0"/>
    <n v="0"/>
    <s v="IV"/>
    <s v="ACEPTABLE"/>
    <x v="0"/>
  </r>
  <r>
    <m/>
    <x v="1"/>
    <x v="9"/>
    <x v="2"/>
    <x v="4"/>
    <s v="Actividades de aseo, servicios generales y cafeteria"/>
    <s v="Limpieza y aseo de las instaciones, viveros"/>
    <s v="x"/>
    <m/>
    <s v="Contratista de servicios generales"/>
    <x v="1"/>
    <x v="6"/>
    <s v="Manipulación de materiales filosos. Caída de objetos, objetos que se deslizan o ruedan."/>
    <s v="Golpes, traumas, laceraciones, punciones"/>
    <m/>
    <m/>
    <m/>
    <s v="Actividades de transporte de carga efectuado por personal masculino. Verificación del entorno. Aseo en el área del patio y punto de acopio de materiales."/>
    <m/>
    <n v="0"/>
    <s v="Bajo"/>
    <n v="1"/>
    <s v="Esporadica"/>
    <n v="0"/>
    <s v="Bajo"/>
    <n v="10"/>
    <s v="Leve"/>
    <n v="0"/>
    <s v="IV"/>
    <x v="0"/>
    <s v="Todos los trabajadores"/>
    <s v="Golpes, traumas, laceraciones, punciones"/>
    <s v="SI "/>
    <m/>
    <s v="x"/>
    <s v="x"/>
    <m/>
    <m/>
    <m/>
    <m/>
    <m/>
    <m/>
    <m/>
    <m/>
    <m/>
    <m/>
    <s v="Bajo"/>
    <m/>
    <b v="0"/>
    <n v="0"/>
    <s v="Bajo"/>
    <m/>
    <b v="0"/>
    <n v="0"/>
    <s v="IV"/>
    <s v="ACEPTABLE"/>
    <x v="0"/>
  </r>
  <r>
    <m/>
    <x v="1"/>
    <x v="9"/>
    <x v="2"/>
    <x v="4"/>
    <s v="Actividades de aseo, servicios generales y cafeteria"/>
    <s v="Limpieza y aseo de las instaciones, viveros"/>
    <s v="x"/>
    <m/>
    <s v="Contratista de servicios generales"/>
    <x v="1"/>
    <x v="8"/>
    <s v="Exposición a electricidad estática por manipulación de equipos eléctricos conexion y desconexion de equipos herramientas eléctricos, interruptores, extensiones electricas, conexión y desconexion de equipos"/>
    <s v="Electrocución, afectación de órganos vitales, quemaduras, incendio y muerte"/>
    <m/>
    <m/>
    <s v="Cronograma de mantenimiento de recursos físicos. Instalaciones electricas_x000a_Cronograma de mantenimiento de equipos gestionado por el proceso Gestión de sistemas."/>
    <s v="Programa para el manejo del riesgo eléctrico_x000a_Señalización de zonas de riesgo eléctrico_x000a_Desarrollo de programa de formación en Brigadas: Capacitación en uso de extintores. _x000a_Brigadas de emergenciasCronograma de Mantenimiento de Equipos gestionado por Gestión de sistemas"/>
    <s v="Suministro de guantes, gafas de seguridad._x000a_Suministro de calzado de seguridad a personal masculino de servicios generales"/>
    <n v="0"/>
    <s v="Bajo"/>
    <n v="2"/>
    <s v="Ocasional"/>
    <n v="0"/>
    <s v="Bajo"/>
    <n v="60"/>
    <s v="Muy Grave"/>
    <n v="0"/>
    <s v="IV"/>
    <x v="0"/>
    <n v="6"/>
    <s v="Electrocución, afectación de órganos vitales, quemaduras, incendio y muerte"/>
    <s v="SI "/>
    <m/>
    <m/>
    <s v="x"/>
    <m/>
    <m/>
    <m/>
    <m/>
    <m/>
    <m/>
    <m/>
    <m/>
    <m/>
    <m/>
    <s v="Bajo"/>
    <m/>
    <b v="0"/>
    <n v="0"/>
    <s v="Bajo"/>
    <m/>
    <b v="0"/>
    <n v="0"/>
    <s v="IV"/>
    <s v="ACEPTABLE"/>
    <x v="0"/>
  </r>
  <r>
    <m/>
    <x v="1"/>
    <x v="9"/>
    <x v="2"/>
    <x v="4"/>
    <s v="Actividades de aseo, servicios generales y cafeteria"/>
    <s v="Limpieza y aseo de las instaciones, viveros"/>
    <s v="x"/>
    <m/>
    <s v="Contratista de servicios generales"/>
    <x v="3"/>
    <x v="30"/>
    <s v="Cambios en condiciones termo higrométricas (Temperatura ambiental, Humedad relativa y Velocidad del aire). Generado por situaciones naturales  o antrópicas. condiciones climatológicas adversas"/>
    <s v="Golpes, descargas electricas, heridas"/>
    <m/>
    <m/>
    <s v="Mantenimiento preventivo y correctivo de los vehiculos de la Corporación, infraestructura de Viveros"/>
    <s v="Plan de emergencia. Suspensión de las actividades ante cambios en el estado del tiempo, presencia de tormentas en las inmediaciones del vivero.Sistema de comunicación, Plan de emergencia"/>
    <s v="Suministro de Indumentarias propias para afrontar cambios climáticos, impermeables, botas pantaneras"/>
    <n v="0"/>
    <s v="Bajo"/>
    <n v="2"/>
    <s v="Ocasional"/>
    <n v="0"/>
    <s v="Bajo"/>
    <n v="25"/>
    <s v="Grave"/>
    <n v="0"/>
    <s v="IV"/>
    <x v="0"/>
    <s v="Todos los trabajadores"/>
    <s v="Golpes, descargas electricas, heridas"/>
    <s v="SI "/>
    <s v="x"/>
    <s v="x"/>
    <s v="x"/>
    <m/>
    <m/>
    <m/>
    <m/>
    <m/>
    <m/>
    <m/>
    <m/>
    <m/>
    <m/>
    <s v="Bajo"/>
    <m/>
    <b v="0"/>
    <n v="0"/>
    <s v="Bajo"/>
    <m/>
    <b v="0"/>
    <n v="0"/>
    <s v="IV"/>
    <s v="ACEPTABLE"/>
    <x v="0"/>
  </r>
  <r>
    <m/>
    <x v="1"/>
    <x v="9"/>
    <x v="2"/>
    <x v="4"/>
    <s v="Actividades de aseo, servicios generales y cafeteria"/>
    <s v="Limpieza y aseo de las instaciones, viveros"/>
    <s v="x"/>
    <m/>
    <s v="Contratista de servicios generales"/>
    <x v="3"/>
    <x v="26"/>
    <s v="Colapso de parte del suelo, por acumulacion de agua de lluvias. Nivel freatico, cercania con cuerpos de agua"/>
    <s v="Golpes, heridas, atrapamiento muerte"/>
    <m/>
    <m/>
    <s v="Muro de contencion de ladera del canal. Nivelacion del terreno. (Repelon Vivero)"/>
    <s v="Plan de emergencia. Suspensión de las actividades en el area durante lluvias y posteriormente.Restriccion de acceso a areas con alerta de derrumbes o inestabilidad del terreno"/>
    <s v="Bota de seguridad, casco"/>
    <n v="0"/>
    <s v="Bajo"/>
    <n v="2"/>
    <s v="Ocasional"/>
    <n v="0"/>
    <s v="Bajo"/>
    <n v="60"/>
    <s v="Muy Grave"/>
    <n v="0"/>
    <s v="IV"/>
    <x v="0"/>
    <s v="Todos los trabajadores"/>
    <s v="Golpes, heridas, atrapamiento muerte"/>
    <s v="SI "/>
    <s v="x"/>
    <s v="x"/>
    <s v="x"/>
    <m/>
    <m/>
    <s v="Se efectua analisis de la situacion del terreno liderado por la Gobernacion, Distrito de Riesgo y la CRA. Se detecta que derrube del terreno se genero por la presencia de fugas de agua en las tuberias que transportan el agua del caño para riesgo. La tuberia se encuentra detriorada debido a su antiguedad y se efectua remosion dey reposicion por nuevos tramos de tuberia. DE esta manera se corrije la fuga causante del deterrioro del terrero y se adecua via paralela y acceso al caño"/>
    <m/>
    <m/>
    <s v="x"/>
    <m/>
    <m/>
    <s v="x"/>
    <m/>
    <s v="Bajo"/>
    <n v="2"/>
    <s v="Ocasional"/>
    <n v="0"/>
    <s v="Bajo"/>
    <n v="25"/>
    <s v="Grave"/>
    <n v="0"/>
    <s v="IV"/>
    <s v="ACEPTABLE"/>
    <x v="2"/>
  </r>
  <r>
    <m/>
    <x v="1"/>
    <x v="9"/>
    <x v="2"/>
    <x v="4"/>
    <s v="Actividades de aseo, servicios generales y cafeteria"/>
    <s v="Limpieza y aseo de las instaciones, viveros"/>
    <s v="x"/>
    <m/>
    <s v="Contratista de servicios generales"/>
    <x v="3"/>
    <x v="32"/>
    <s v="Sismo, terremotos, Tsunami"/>
    <s v="Golpes, trapamientos, aplastamiento, muerte"/>
    <s v="N/A"/>
    <s v="N/A"/>
    <m/>
    <s v="Capacitación de Brigadas de emergencias. _x000a_Ciclo de formación continuado y certificado_x000a_Plan de emergencia_x000a_Programas de mantenimiento de infraestructura"/>
    <s v="chalecos salvavidas"/>
    <n v="0"/>
    <s v="Bajo"/>
    <n v="1"/>
    <s v="Esporadica"/>
    <n v="0"/>
    <s v="Bajo"/>
    <n v="25"/>
    <s v="Grave"/>
    <n v="0"/>
    <s v="IV"/>
    <x v="0"/>
    <s v="Todos los trabajadores"/>
    <s v="Golpes, trapamientos, aplastamiento, muerte"/>
    <s v="SI "/>
    <m/>
    <s v="x"/>
    <s v="x"/>
    <s v="x"/>
    <m/>
    <m/>
    <m/>
    <m/>
    <m/>
    <m/>
    <m/>
    <m/>
    <m/>
    <s v="Bajo"/>
    <m/>
    <b v="0"/>
    <n v="0"/>
    <s v="Bajo"/>
    <m/>
    <b v="0"/>
    <n v="0"/>
    <s v="IV"/>
    <s v="ACEPTABLE"/>
    <x v="0"/>
  </r>
  <r>
    <m/>
    <x v="1"/>
    <x v="9"/>
    <x v="2"/>
    <x v="4"/>
    <s v="Actividades de aseo, servicios generales y cafeteria"/>
    <s v="Limpieza y aseo de las instaciones, viveros"/>
    <s v="x"/>
    <m/>
    <s v="Contratista de servicios generales"/>
    <x v="3"/>
    <x v="31"/>
    <s v="Incendios generados por calor ambiental. Sequias fenomeno del niño"/>
    <s v="Queduras, asfixia, reacciones alergicas, Dinhalacion de gases, humos, temperaturas extermas calor, calor radiante quemaduras"/>
    <m/>
    <m/>
    <m/>
    <s v="Plan de emergencia. Suspensión de las actividades ante el cnocimineto de incendios fuera de control, en areas externas, comuniccaion permanante y constante con otras autoridades y equipo de trabajo retiro inmediato de la zona "/>
    <s v="mas carilla para material particulado"/>
    <m/>
    <s v="Bajo"/>
    <n v="1"/>
    <s v="Esporadica"/>
    <n v="0"/>
    <s v="Bajo"/>
    <n v="25"/>
    <s v="Grave"/>
    <n v="0"/>
    <s v="IV"/>
    <x v="0"/>
    <n v="2"/>
    <s v="Alteraciones de la piel, deshidratación, alteración en algunos tejidos blandos (ojos). Fatiga, estrés, cambios neurológico, resfriados."/>
    <s v="SI "/>
    <m/>
    <m/>
    <s v="x"/>
    <m/>
    <m/>
    <m/>
    <m/>
    <m/>
    <m/>
    <m/>
    <m/>
    <m/>
    <m/>
    <s v="Bajo"/>
    <m/>
    <b v="0"/>
    <n v="0"/>
    <s v="Bajo"/>
    <m/>
    <b v="0"/>
    <n v="0"/>
    <s v="IV"/>
    <s v="ACEPTABLE"/>
    <x v="0"/>
  </r>
  <r>
    <m/>
    <x v="1"/>
    <x v="9"/>
    <x v="2"/>
    <x v="4"/>
    <s v="Actividades de aseo, servicios generales y cafeteria"/>
    <s v="Limpieza y aseo de las instaciones, viveros"/>
    <s v="x"/>
    <m/>
    <s v="Contratista de servicios generales"/>
    <x v="1"/>
    <x v="6"/>
    <s v="Contacto con superficies, salpicaduras de liquidos calientes. Manipulacion de greca, preparacion de café y bebidas caliente, uso de elementos de corte en cafetteria (cuchillo, tenedores)"/>
    <s v="Quemaduras"/>
    <m/>
    <m/>
    <s v="Cronograma de mantenimiento de recursos físicos. Instalaciones_x000a_Cronograma de mantenimiento de equipos gestionado por el proceso Gestión de sistemas."/>
    <s v="Programa para el manejo del riesgo mecanico. Norma de seguridad no rebosar o sobrellenar tasas o recipientes de liquidos o bebidas calientes. Transportar las bandejas con bebidas, con las dos manos, caminar con atencion al transito de otras personas"/>
    <m/>
    <n v="0"/>
    <s v="Bajo"/>
    <n v="2"/>
    <s v="Ocasional"/>
    <n v="0"/>
    <s v="Bajo"/>
    <n v="60"/>
    <s v="Muy Grave"/>
    <n v="0"/>
    <s v="IV"/>
    <x v="0"/>
    <n v="6"/>
    <s v="Electrocución, afectación de órganos vitales, quemaduras, incendio y muerte"/>
    <s v="SI "/>
    <m/>
    <m/>
    <s v="x"/>
    <m/>
    <m/>
    <m/>
    <m/>
    <m/>
    <m/>
    <m/>
    <m/>
    <m/>
    <m/>
    <s v="Bajo"/>
    <m/>
    <b v="0"/>
    <n v="0"/>
    <s v="Bajo"/>
    <m/>
    <b v="0"/>
    <n v="0"/>
    <s v="IV"/>
    <s v="ACEPTABLE"/>
    <x v="0"/>
  </r>
  <r>
    <m/>
    <x v="1"/>
    <x v="9"/>
    <x v="2"/>
    <x v="4"/>
    <s v="Actividades de aseo, servicios generales y cafeteria"/>
    <s v="Limpieza y aseo de las instaciones, viveros"/>
    <s v="x"/>
    <m/>
    <s v="Contratista de servicios generales"/>
    <x v="1"/>
    <x v="6"/>
    <s v="Uso de artículos artículos de cocina y cafetería, elementos de corte en cafeteria (cuchillo, tenedores etc)"/>
    <s v="Cortes, laceraciones."/>
    <m/>
    <m/>
    <m/>
    <s v="Mantenimiento de equipos de equipos de corte, capacitacion en uso de adecuado de elementos. Aplicación de tecnicas de corte con cuchillos, uso de superfucies de corte estables y antidezlizantes, cuchillos con mangos ergonomicos"/>
    <m/>
    <n v="0"/>
    <s v="Bajo"/>
    <n v="3"/>
    <s v="Frecuente"/>
    <n v="0"/>
    <s v="Bajo"/>
    <n v="25"/>
    <s v="Grave"/>
    <n v="0"/>
    <s v="IV"/>
    <x v="0"/>
    <n v="6"/>
    <s v="Fatiga, estrés"/>
    <m/>
    <m/>
    <m/>
    <s v="x"/>
    <m/>
    <m/>
    <m/>
    <m/>
    <m/>
    <m/>
    <m/>
    <m/>
    <m/>
    <m/>
    <s v="Bajo"/>
    <m/>
    <b v="0"/>
    <n v="0"/>
    <s v="Bajo"/>
    <m/>
    <b v="0"/>
    <n v="0"/>
    <s v="IV"/>
    <s v="ACEPTABLE"/>
    <x v="0"/>
  </r>
  <r>
    <m/>
    <x v="1"/>
    <x v="9"/>
    <x v="2"/>
    <x v="4"/>
    <s v="Actividades de aseo, servicios generales y cafeteria"/>
    <s v="Limpieza y aseo de las instaciones, viveros"/>
    <s v="x"/>
    <m/>
    <s v="Contratista de servicios generales"/>
    <x v="7"/>
    <x v="18"/>
    <s v="Exposición o manipulación de productos químicos de limpieza de areas. Detergentes de pisos, hipoclorito, limpia vidrios, jabon en polvo, desodorizadores, ambientadores."/>
    <s v="quemaduras, intoxicación, afectaciones respiratorias, dermatitis, alergias."/>
    <m/>
    <m/>
    <m/>
    <s v="Capacitación de Brigadas de emergencias. Programa de manejo seguro de productos químicos. Programa para el  manejo seguro de productos químicos. Rotuñacion de quimicos, uso de FDS, Almacenamiento según criterios de compatibilidad"/>
    <s v="Suministro de mascarilla, guantes, gafas de seguridad."/>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9"/>
    <x v="2"/>
    <x v="4"/>
    <s v="Actividades de aseo, servicios generales y cafeteria"/>
    <s v="Limpieza y aseo de las instaciones, viveros"/>
    <s v="x"/>
    <m/>
    <s v="Contratista de servicios generales"/>
    <x v="5"/>
    <x v="15"/>
    <s v="Manipulación de cargas, traslado de equipos, muebles enceres, materiales de trabajo"/>
    <s v="Desordenes de trauma acumulativo, lesiones del sistema músculo esquelético."/>
    <m/>
    <m/>
    <s v="Cronograma de mantenimiento de recursos físicos. Instalaciones electricas_x000a_Cronograma de mantenimiento de equipos gestionado por el proceso Gestión de sistemas."/>
    <s v="Programa para el manejo del riesgo musco esquelético. Pausas de trabajo. Tralado de cargas efectuado por perosnal masculino max 20 kg, entre dos personas."/>
    <m/>
    <n v="0"/>
    <s v="Bajo"/>
    <n v="2"/>
    <s v="Ocasional"/>
    <n v="0"/>
    <s v="Bajo"/>
    <n v="60"/>
    <s v="Muy Grave"/>
    <n v="0"/>
    <s v="IV"/>
    <x v="0"/>
    <n v="6"/>
    <s v="Electrocución, afectación de órganos vitales, quemaduras, incendio y muerte"/>
    <s v="SI "/>
    <m/>
    <m/>
    <s v="x"/>
    <m/>
    <m/>
    <m/>
    <m/>
    <m/>
    <m/>
    <m/>
    <m/>
    <m/>
    <m/>
    <s v="Bajo"/>
    <m/>
    <b v="0"/>
    <n v="0"/>
    <s v="Bajo"/>
    <m/>
    <b v="0"/>
    <n v="0"/>
    <s v="IV"/>
    <s v="ACEPTABLE"/>
    <x v="0"/>
  </r>
  <r>
    <m/>
    <x v="1"/>
    <x v="9"/>
    <x v="2"/>
    <x v="4"/>
    <s v="Actividades de aseo, servicios generales y cafeteria"/>
    <s v="Limpieza y aseo de las instaciones, viveros"/>
    <s v="x"/>
    <m/>
    <s v="Contratista de servicios generales"/>
    <x v="2"/>
    <x v="19"/>
    <s v="Exposición a luz solar"/>
    <s v="Alteraciones de la piel, deshidratación, alteración en algunos tejidos blandos (ojos). Fatiga, estrés, cambios neurológico, resfriado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Alteraciones de la piel, deshidratación, alteración en algunos tejidos blandos (ojos). Fatiga, estrés, cambios neurológico, resfriados."/>
    <m/>
    <m/>
    <m/>
    <s v="x"/>
    <m/>
    <m/>
    <m/>
    <m/>
    <m/>
    <m/>
    <m/>
    <m/>
    <m/>
    <m/>
    <s v="Bajo"/>
    <m/>
    <b v="0"/>
    <n v="0"/>
    <s v="Bajo"/>
    <m/>
    <b v="0"/>
    <n v="0"/>
    <s v="IV"/>
    <s v="ACEPTABLE"/>
    <x v="0"/>
  </r>
  <r>
    <m/>
    <x v="1"/>
    <x v="9"/>
    <x v="2"/>
    <x v="4"/>
    <s v="Actividades de aseo, servicios generales y cafeteria"/>
    <s v="Limpieza y aseo de las instaciones, viveros"/>
    <s v="x"/>
    <m/>
    <s v="Contratista de servicios generales"/>
    <x v="0"/>
    <x v="7"/>
    <s v="Presencia de animales en  las instalaciones. Presencia de fauna durante las labores de jardineria. Contacto con seres vivos (roedores, serpientes, reptiles, mosquitos, arañas, animales ponzoñosos etc.) por medio de mordedura, picadura, rasgadura y en general ataque de animales "/>
    <s v="Golpes, traumas, heridas, infecciones, intoxicación, Mordeduras, picaduras, punciones, reacciones alérgicas, muerte"/>
    <m/>
    <m/>
    <m/>
    <s v="Labores de aseo general para mantener orden y aseo en las instalaciones de la Corporación. Fumigación y control de plagas. Conformación de brigadas de emergencia. Programa para el manejo del riesgo biológico. Retiro de elementos en desuso que pueden ser usados por los animales como madrigueras, corte de la vegetación, mejorar las condiciones de iluminación nocturna. Fumigacion, Obesrvacion del entorno."/>
    <s v=" guantes, calzado de seguridad, gafas de seguridad al personal masculino de servicios generales"/>
    <n v="0"/>
    <s v="Bajo"/>
    <n v="2"/>
    <s v="Ocasional"/>
    <n v="0"/>
    <s v="Bajo"/>
    <n v="60"/>
    <s v="Muy Grave"/>
    <n v="0"/>
    <s v="IV"/>
    <x v="0"/>
    <n v="6"/>
    <s v="Desordenes de trauma acumulativo, lesiones del sistema músculo esquelético."/>
    <s v="SI "/>
    <m/>
    <m/>
    <s v="x"/>
    <m/>
    <m/>
    <m/>
    <m/>
    <m/>
    <m/>
    <m/>
    <m/>
    <m/>
    <m/>
    <s v="Bajo"/>
    <m/>
    <b v="0"/>
    <n v="0"/>
    <s v="Bajo"/>
    <m/>
    <b v="0"/>
    <n v="0"/>
    <s v="IV"/>
    <s v="ACEPTABLE"/>
    <x v="0"/>
  </r>
  <r>
    <m/>
    <x v="1"/>
    <x v="9"/>
    <x v="2"/>
    <x v="4"/>
    <s v="Actividades de aseo, servicios generales y cafeteria"/>
    <s v="Limpieza y aseo de las instaciones, viveros"/>
    <s v="x"/>
    <m/>
    <s v="Contratista de servicios generales"/>
    <x v="2"/>
    <x v="20"/>
    <s v="Exposición a condiciones termohigrométricas (Temperatura ambiental, Humedad relativa y Velocidad del aire). Generado por situaciones naturales  del ambiente de trabajo externo"/>
    <s v="Fatiga, estrés"/>
    <m/>
    <m/>
    <m/>
    <s v="Mantener hidratación disponible, pausas en la jornada laboral. Pausas, trasnporte climatizado, aire acondicionado, hidratacion"/>
    <s v="Suministro de gafas para exteriores,camisas mangas larga, gorras"/>
    <n v="0"/>
    <s v="Bajo"/>
    <n v="3"/>
    <s v="Frecuente"/>
    <n v="0"/>
    <s v="Bajo"/>
    <n v="25"/>
    <s v="Grave"/>
    <n v="0"/>
    <s v="IV"/>
    <x v="0"/>
    <n v="6"/>
    <s v="Fatiga, estrés"/>
    <m/>
    <m/>
    <m/>
    <s v="x"/>
    <m/>
    <m/>
    <m/>
    <m/>
    <m/>
    <m/>
    <m/>
    <m/>
    <m/>
    <m/>
    <s v="Bajo"/>
    <m/>
    <b v="0"/>
    <n v="0"/>
    <s v="Bajo"/>
    <m/>
    <b v="0"/>
    <n v="0"/>
    <s v="IV"/>
    <s v="ACEPTABLE"/>
    <x v="0"/>
  </r>
  <r>
    <m/>
    <x v="1"/>
    <x v="9"/>
    <x v="2"/>
    <x v="4"/>
    <s v="Actividades de aseo, servicios generales y cafeteria"/>
    <s v="Limpieza y aseo de las instaciones, viveros"/>
    <s v="x"/>
    <m/>
    <s v="Contratista de servicios generales"/>
    <x v="1"/>
    <x v="1"/>
    <s v="Traslado por las direfentes areas, pasilllos escaleras, etc Superficies irregulates, resbalosas, mojados, sucios limpieza de písos de todas las areas incluye baños y patios. caidas a  mismo nivel. caidas a distinto nivel, uso de escaleras de dos o tres peldaños, para limpieza de paredes, techos, ventanas, vidrios, actividades por debajo de 2 mts"/>
    <s v="gikpes, traumas, fracturas"/>
    <m/>
    <m/>
    <s v="Cronograma de mantenimiento de recursos físicos. Instalaciones_x000a_Cronograma de mantenimiento de equipos gestionado por el proceso Gestión de sistemas."/>
    <s v="Cronograma de mantenimiento de recursos físicos. Instalaciones_x000a_Cronograma de mantenimiento de equipos gestionado por el proceso Gestión de sistemas."/>
    <s v="Zapatos antideslizantes"/>
    <n v="0"/>
    <s v="Bajo"/>
    <n v="2"/>
    <s v="Ocasional"/>
    <n v="0"/>
    <s v="Bajo"/>
    <n v="25"/>
    <s v="Grave"/>
    <n v="0"/>
    <s v="IV"/>
    <x v="0"/>
    <n v="6"/>
    <s v="Incendios, quemaduras, intoxicación, afectaciones respiratorias, dermatitis, alergias."/>
    <s v="SI "/>
    <m/>
    <m/>
    <s v="x"/>
    <m/>
    <m/>
    <m/>
    <m/>
    <m/>
    <m/>
    <m/>
    <m/>
    <m/>
    <m/>
    <s v="Bajo"/>
    <m/>
    <b v="0"/>
    <n v="0"/>
    <s v="Bajo"/>
    <m/>
    <b v="0"/>
    <n v="0"/>
    <s v="IV"/>
    <s v="ACEPTABLE"/>
    <x v="0"/>
  </r>
  <r>
    <m/>
    <x v="1"/>
    <x v="9"/>
    <x v="2"/>
    <x v="4"/>
    <s v="Actividades de aseo, servicios generales y cafeteria"/>
    <s v="Limpieza y aseo de las instaciones, viveros"/>
    <s v="x"/>
    <m/>
    <s v="Contratista de servicios generales"/>
    <x v="0"/>
    <x v="21"/>
    <s v="Inhalación, contacto y consumo de pelos, plumas, excrementos, sustancias antigénicas (enzima, proteínas), larvas de invertebrados"/>
    <s v="Zoonosis, Enfermedades infecciosas, gastrointestinales, tóxicas y reacciones alérgicas. "/>
    <m/>
    <m/>
    <m/>
    <s v=" poda de maleza, verificacion del entorno y area de trabajo"/>
    <s v="Uso de guantes, gafas, uniforme completo, botas de seguridad"/>
    <m/>
    <s v="Bajo"/>
    <n v="2"/>
    <s v="Ocasional"/>
    <n v="0"/>
    <s v="Bajo"/>
    <n v="25"/>
    <s v="Grave"/>
    <n v="0"/>
    <s v="IV"/>
    <x v="0"/>
    <n v="6"/>
    <s v="Zoonosis, Enfermedades infecciosas, gastrointestinales, tóxicas y reacciones alérgicas. "/>
    <s v="SI "/>
    <m/>
    <m/>
    <s v="x"/>
    <m/>
    <m/>
    <m/>
    <m/>
    <m/>
    <m/>
    <m/>
    <m/>
    <m/>
    <m/>
    <s v="Bajo"/>
    <m/>
    <b v="0"/>
    <n v="0"/>
    <s v="Bajo"/>
    <m/>
    <b v="0"/>
    <n v="0"/>
    <s v="IV"/>
    <s v="ACEPTABLE"/>
    <x v="0"/>
  </r>
  <r>
    <m/>
    <x v="1"/>
    <x v="9"/>
    <x v="2"/>
    <x v="4"/>
    <s v="Actividades de aseo, servicios generales y cafeteria"/>
    <s v="Limpieza y aseo de las instaciones, viveros"/>
    <s v="x"/>
    <m/>
    <s v="Contratista de servicios generales"/>
    <x v="1"/>
    <x v="6"/>
    <s v="Manejo de herramientas manuales. uso de herramientas de manuales mecanicas y eléctricas."/>
    <s v="Golpes, traumas, laceraciones, punciones"/>
    <m/>
    <m/>
    <m/>
    <s v="Programa de riesgo mecánico_x000a_Actividades de mantenimiento a las herramientas rotativas y manuales."/>
    <s v="Suministro de botas de seguridad, gafas de seguridad y guantes tipo ingeniero"/>
    <n v="0"/>
    <s v="Bajo"/>
    <n v="2"/>
    <s v="Ocasional"/>
    <n v="0"/>
    <s v="Bajo"/>
    <n v="60"/>
    <s v="Muy Grave"/>
    <n v="0"/>
    <s v="IV"/>
    <x v="0"/>
    <n v="6"/>
    <s v="Golpes, traumas, laceraciones, punciones"/>
    <s v="SI "/>
    <m/>
    <m/>
    <s v="x"/>
    <m/>
    <m/>
    <m/>
    <m/>
    <m/>
    <m/>
    <m/>
    <m/>
    <m/>
    <m/>
    <s v="Bajo"/>
    <m/>
    <b v="0"/>
    <n v="0"/>
    <s v="Bajo"/>
    <m/>
    <b v="0"/>
    <n v="0"/>
    <s v="IV"/>
    <s v="ACEPTABLE"/>
    <x v="0"/>
  </r>
  <r>
    <m/>
    <x v="2"/>
    <x v="19"/>
    <x v="12"/>
    <x v="35"/>
    <m/>
    <m/>
    <m/>
    <m/>
    <m/>
    <x v="8"/>
    <x v="50"/>
    <m/>
    <m/>
    <m/>
    <m/>
    <m/>
    <m/>
    <m/>
    <m/>
    <m/>
    <m/>
    <m/>
    <m/>
    <m/>
    <m/>
    <m/>
    <m/>
    <m/>
    <x v="3"/>
    <m/>
    <m/>
    <m/>
    <m/>
    <m/>
    <m/>
    <m/>
    <m/>
    <m/>
    <m/>
    <m/>
    <m/>
    <m/>
    <m/>
    <m/>
    <m/>
    <m/>
    <m/>
    <m/>
    <m/>
    <m/>
    <m/>
    <m/>
    <m/>
    <m/>
    <m/>
    <x v="0"/>
  </r>
  <r>
    <m/>
    <x v="2"/>
    <x v="19"/>
    <x v="12"/>
    <x v="35"/>
    <m/>
    <m/>
    <m/>
    <m/>
    <m/>
    <x v="8"/>
    <x v="50"/>
    <m/>
    <m/>
    <m/>
    <m/>
    <m/>
    <m/>
    <m/>
    <m/>
    <m/>
    <m/>
    <m/>
    <m/>
    <m/>
    <m/>
    <m/>
    <m/>
    <m/>
    <x v="3"/>
    <m/>
    <m/>
    <m/>
    <m/>
    <m/>
    <m/>
    <m/>
    <m/>
    <m/>
    <m/>
    <m/>
    <m/>
    <m/>
    <m/>
    <m/>
    <m/>
    <m/>
    <m/>
    <m/>
    <m/>
    <m/>
    <m/>
    <m/>
    <m/>
    <m/>
    <m/>
    <x v="0"/>
  </r>
  <r>
    <m/>
    <x v="2"/>
    <x v="19"/>
    <x v="12"/>
    <x v="35"/>
    <m/>
    <m/>
    <m/>
    <m/>
    <m/>
    <x v="8"/>
    <x v="50"/>
    <m/>
    <m/>
    <m/>
    <m/>
    <m/>
    <m/>
    <m/>
    <m/>
    <m/>
    <m/>
    <m/>
    <m/>
    <m/>
    <m/>
    <m/>
    <m/>
    <m/>
    <x v="3"/>
    <m/>
    <m/>
    <m/>
    <m/>
    <m/>
    <m/>
    <m/>
    <m/>
    <m/>
    <m/>
    <m/>
    <m/>
    <m/>
    <m/>
    <m/>
    <m/>
    <m/>
    <m/>
    <m/>
    <m/>
    <m/>
    <m/>
    <m/>
    <m/>
    <m/>
    <m/>
    <x v="0"/>
  </r>
  <r>
    <m/>
    <x v="2"/>
    <x v="19"/>
    <x v="12"/>
    <x v="35"/>
    <m/>
    <m/>
    <m/>
    <m/>
    <m/>
    <x v="8"/>
    <x v="50"/>
    <m/>
    <m/>
    <m/>
    <m/>
    <m/>
    <m/>
    <m/>
    <m/>
    <m/>
    <m/>
    <m/>
    <m/>
    <m/>
    <m/>
    <m/>
    <m/>
    <m/>
    <x v="3"/>
    <m/>
    <m/>
    <m/>
    <m/>
    <m/>
    <m/>
    <m/>
    <m/>
    <m/>
    <m/>
    <m/>
    <m/>
    <m/>
    <m/>
    <m/>
    <m/>
    <m/>
    <m/>
    <m/>
    <m/>
    <m/>
    <m/>
    <m/>
    <m/>
    <m/>
    <m/>
    <x v="0"/>
  </r>
  <r>
    <m/>
    <x v="2"/>
    <x v="19"/>
    <x v="12"/>
    <x v="35"/>
    <m/>
    <m/>
    <m/>
    <m/>
    <m/>
    <x v="8"/>
    <x v="50"/>
    <m/>
    <m/>
    <m/>
    <m/>
    <m/>
    <m/>
    <m/>
    <m/>
    <m/>
    <m/>
    <m/>
    <m/>
    <m/>
    <m/>
    <m/>
    <m/>
    <m/>
    <x v="3"/>
    <m/>
    <m/>
    <m/>
    <m/>
    <m/>
    <m/>
    <m/>
    <m/>
    <m/>
    <m/>
    <m/>
    <m/>
    <m/>
    <m/>
    <m/>
    <m/>
    <m/>
    <m/>
    <m/>
    <m/>
    <m/>
    <m/>
    <m/>
    <m/>
    <m/>
    <m/>
    <x v="0"/>
  </r>
  <r>
    <m/>
    <x v="2"/>
    <x v="19"/>
    <x v="12"/>
    <x v="35"/>
    <m/>
    <m/>
    <m/>
    <m/>
    <m/>
    <x v="8"/>
    <x v="50"/>
    <m/>
    <m/>
    <m/>
    <m/>
    <m/>
    <m/>
    <m/>
    <m/>
    <m/>
    <m/>
    <m/>
    <m/>
    <m/>
    <m/>
    <m/>
    <m/>
    <m/>
    <x v="3"/>
    <m/>
    <m/>
    <m/>
    <m/>
    <m/>
    <m/>
    <m/>
    <m/>
    <m/>
    <m/>
    <m/>
    <m/>
    <m/>
    <m/>
    <m/>
    <m/>
    <m/>
    <m/>
    <m/>
    <m/>
    <m/>
    <m/>
    <m/>
    <m/>
    <m/>
    <m/>
    <x v="0"/>
  </r>
  <r>
    <m/>
    <x v="2"/>
    <x v="19"/>
    <x v="12"/>
    <x v="35"/>
    <m/>
    <m/>
    <m/>
    <m/>
    <m/>
    <x v="8"/>
    <x v="50"/>
    <m/>
    <m/>
    <m/>
    <m/>
    <m/>
    <m/>
    <m/>
    <m/>
    <m/>
    <m/>
    <m/>
    <m/>
    <m/>
    <m/>
    <m/>
    <m/>
    <m/>
    <x v="3"/>
    <m/>
    <m/>
    <m/>
    <m/>
    <m/>
    <m/>
    <m/>
    <m/>
    <m/>
    <m/>
    <m/>
    <m/>
    <m/>
    <m/>
    <m/>
    <m/>
    <m/>
    <m/>
    <m/>
    <m/>
    <m/>
    <m/>
    <m/>
    <m/>
    <m/>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AE850FB-C694-4441-A8D7-CB16F5778AE7}" name="TablaDinámica1"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5:B9" firstHeaderRow="1" firstDataRow="1" firstDataCol="1" rowPageCount="2" colPageCount="1"/>
  <pivotFields count="56">
    <pivotField showAll="0"/>
    <pivotField axis="axisPage" multipleItemSelectionAllowed="1" showAll="0">
      <items count="4">
        <item x="1"/>
        <item x="0"/>
        <item x="2"/>
        <item t="default"/>
      </items>
    </pivotField>
    <pivotField axis="axisPage" multipleItemSelectionAllowed="1" showAll="0">
      <items count="23">
        <item x="8"/>
        <item x="1"/>
        <item x="0"/>
        <item x="2"/>
        <item x="11"/>
        <item x="5"/>
        <item x="10"/>
        <item x="15"/>
        <item x="14"/>
        <item x="13"/>
        <item x="6"/>
        <item x="4"/>
        <item x="9"/>
        <item x="7"/>
        <item x="16"/>
        <item x="17"/>
        <item x="18"/>
        <item m="1" x="21"/>
        <item x="12"/>
        <item x="19"/>
        <item x="3"/>
        <item m="1" x="20"/>
        <item t="default"/>
      </items>
    </pivotField>
    <pivotField multipleItemSelectionAllowed="1" showAll="0">
      <items count="14">
        <item x="1"/>
        <item x="9"/>
        <item x="7"/>
        <item x="6"/>
        <item x="8"/>
        <item x="2"/>
        <item x="3"/>
        <item x="5"/>
        <item x="0"/>
        <item x="4"/>
        <item x="10"/>
        <item x="11"/>
        <item x="1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6">
        <item x="0"/>
        <item x="1"/>
        <item x="2"/>
        <item m="1" x="4"/>
        <item h="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9"/>
  </rowFields>
  <rowItems count="4">
    <i>
      <x/>
    </i>
    <i>
      <x v="1"/>
    </i>
    <i>
      <x v="2"/>
    </i>
    <i t="grand">
      <x/>
    </i>
  </rowItems>
  <colItems count="1">
    <i/>
  </colItems>
  <pageFields count="2">
    <pageField fld="1" hier="-1"/>
    <pageField fld="2" hier="-1"/>
  </pageFields>
  <dataFields count="1">
    <dataField name="Cuenta de ACEPTABILIDAD DEL RIESGO " fld="29" subtotal="count" baseField="0" baseItem="0"/>
  </dataFields>
  <formats count="11">
    <format dxfId="526">
      <pivotArea type="all" dataOnly="0" outline="0" fieldPosition="0"/>
    </format>
    <format dxfId="525">
      <pivotArea field="3" type="button" dataOnly="0" labelOnly="1" outline="0"/>
    </format>
    <format dxfId="524">
      <pivotArea dataOnly="0" labelOnly="1" grandRow="1" outline="0" fieldPosition="0"/>
    </format>
    <format dxfId="523">
      <pivotArea outline="0" collapsedLevelsAreSubtotals="1" fieldPosition="0"/>
    </format>
    <format dxfId="522">
      <pivotArea dataOnly="0" labelOnly="1" outline="0" axis="axisValues" fieldPosition="0"/>
    </format>
    <format dxfId="521">
      <pivotArea field="29" type="button" dataOnly="0" labelOnly="1" outline="0" axis="axisRow" fieldPosition="0"/>
    </format>
    <format dxfId="520">
      <pivotArea dataOnly="0" labelOnly="1" fieldPosition="0">
        <references count="1">
          <reference field="29" count="0"/>
        </references>
      </pivotArea>
    </format>
    <format dxfId="519">
      <pivotArea dataOnly="0" labelOnly="1" grandRow="1" outline="0" fieldPosition="0"/>
    </format>
    <format dxfId="518">
      <pivotArea field="29" type="button" dataOnly="0" labelOnly="1" outline="0" axis="axisRow" fieldPosition="0"/>
    </format>
    <format dxfId="517">
      <pivotArea dataOnly="0" labelOnly="1" fieldPosition="0">
        <references count="1">
          <reference field="29" count="0"/>
        </references>
      </pivotArea>
    </format>
    <format dxfId="516">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1B7426A-C8EE-4559-9171-74EEB11A5442}" name="TablaDinámica3"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27:D78" firstHeaderRow="1" firstDataRow="2" firstDataCol="1" rowPageCount="2" colPageCount="1"/>
  <pivotFields count="56">
    <pivotField showAll="0" defaultSubtotal="0"/>
    <pivotField axis="axisPage" multipleItemSelectionAllowed="1" showAll="0" defaultSubtotal="0">
      <items count="3">
        <item h="1" x="1"/>
        <item x="0"/>
        <item h="1" x="2"/>
      </items>
    </pivotField>
    <pivotField axis="axisPage" multipleItemSelectionAllowed="1" showAll="0" defaultSubtotal="0">
      <items count="22">
        <item h="1" x="8"/>
        <item x="1"/>
        <item m="1" x="21"/>
        <item x="0"/>
        <item x="2"/>
        <item h="1" x="17"/>
        <item h="1" x="16"/>
        <item h="1" x="11"/>
        <item h="1" x="5"/>
        <item h="1" x="10"/>
        <item h="1" x="15"/>
        <item h="1" x="14"/>
        <item h="1" x="18"/>
        <item h="1" x="13"/>
        <item h="1" x="6"/>
        <item h="1" x="12"/>
        <item h="1" x="3"/>
        <item h="1" x="4"/>
        <item h="1" x="9"/>
        <item h="1" x="7"/>
        <item h="1" x="19"/>
        <item h="1" m="1" x="20"/>
      </items>
    </pivotField>
    <pivotField axis="axisRow" multipleItemSelectionAllowed="1" showAll="0" defaultSubtotal="0">
      <items count="13">
        <item x="1"/>
        <item x="9"/>
        <item x="7"/>
        <item x="6"/>
        <item x="8"/>
        <item x="2"/>
        <item x="3"/>
        <item x="5"/>
        <item x="0"/>
        <item x="4"/>
        <item x="10"/>
        <item x="11"/>
        <item x="12"/>
      </items>
    </pivotField>
    <pivotField showAll="0" defaultSubtotal="0"/>
    <pivotField showAll="0" defaultSubtotal="0"/>
    <pivotField showAll="0" defaultSubtotal="0"/>
    <pivotField showAll="0" defaultSubtotal="0"/>
    <pivotField showAll="0" defaultSubtotal="0"/>
    <pivotField showAll="0" defaultSubtotal="0"/>
    <pivotField axis="axisRow" multipleItemSelectionAllowed="1" showAll="0" defaultSubtotal="0">
      <items count="11">
        <item x="0"/>
        <item m="1" x="9"/>
        <item h="1" x="1"/>
        <item h="1" x="3"/>
        <item m="1" x="10"/>
        <item h="1" x="6"/>
        <item x="7"/>
        <item h="1" x="4"/>
        <item x="2"/>
        <item x="5"/>
        <item h="1" x="8"/>
      </items>
    </pivotField>
    <pivotField showAll="0" defaultSubtotal="0">
      <items count="51">
        <item x="11"/>
        <item x="39"/>
        <item x="21"/>
        <item x="33"/>
        <item x="26"/>
        <item x="20"/>
        <item x="8"/>
        <item x="15"/>
        <item x="14"/>
        <item x="41"/>
        <item x="12"/>
        <item x="5"/>
        <item x="42"/>
        <item x="37"/>
        <item x="45"/>
        <item x="18"/>
        <item x="23"/>
        <item x="47"/>
        <item x="1"/>
        <item x="40"/>
        <item x="38"/>
        <item x="6"/>
        <item x="0"/>
        <item x="16"/>
        <item x="9"/>
        <item x="10"/>
        <item x="28"/>
        <item x="22"/>
        <item x="19"/>
        <item x="46"/>
        <item x="4"/>
        <item x="32"/>
        <item x="48"/>
        <item x="35"/>
        <item x="30"/>
        <item x="25"/>
        <item x="29"/>
        <item x="49"/>
        <item x="43"/>
        <item x="24"/>
        <item x="27"/>
        <item x="36"/>
        <item x="17"/>
        <item x="44"/>
        <item x="7"/>
        <item x="13"/>
        <item x="31"/>
        <item x="50"/>
        <item x="34"/>
        <item x="2"/>
        <item x="3"/>
      </items>
    </pivotField>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axis="axisCol" dataField="1" showAll="0" defaultSubtotal="0">
      <items count="5">
        <item x="0"/>
        <item x="1"/>
        <item x="2"/>
        <item m="1" x="4"/>
        <item x="3"/>
      </items>
    </pivotField>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ubtotalTop="0"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s>
  <rowFields count="2">
    <field x="3"/>
    <field x="10"/>
  </rowFields>
  <rowItems count="50">
    <i>
      <x/>
    </i>
    <i r="1">
      <x/>
    </i>
    <i r="1">
      <x v="8"/>
    </i>
    <i r="1">
      <x v="9"/>
    </i>
    <i>
      <x v="1"/>
    </i>
    <i r="1">
      <x/>
    </i>
    <i r="1">
      <x v="8"/>
    </i>
    <i r="1">
      <x v="9"/>
    </i>
    <i>
      <x v="2"/>
    </i>
    <i r="1">
      <x/>
    </i>
    <i r="1">
      <x v="8"/>
    </i>
    <i r="1">
      <x v="9"/>
    </i>
    <i>
      <x v="3"/>
    </i>
    <i r="1">
      <x/>
    </i>
    <i r="1">
      <x v="8"/>
    </i>
    <i r="1">
      <x v="9"/>
    </i>
    <i>
      <x v="4"/>
    </i>
    <i r="1">
      <x/>
    </i>
    <i r="1">
      <x v="8"/>
    </i>
    <i r="1">
      <x v="9"/>
    </i>
    <i>
      <x v="5"/>
    </i>
    <i r="1">
      <x/>
    </i>
    <i r="1">
      <x v="6"/>
    </i>
    <i r="1">
      <x v="8"/>
    </i>
    <i r="1">
      <x v="9"/>
    </i>
    <i>
      <x v="6"/>
    </i>
    <i r="1">
      <x/>
    </i>
    <i r="1">
      <x v="8"/>
    </i>
    <i r="1">
      <x v="9"/>
    </i>
    <i>
      <x v="7"/>
    </i>
    <i r="1">
      <x/>
    </i>
    <i r="1">
      <x v="8"/>
    </i>
    <i r="1">
      <x v="9"/>
    </i>
    <i>
      <x v="8"/>
    </i>
    <i r="1">
      <x/>
    </i>
    <i r="1">
      <x v="6"/>
    </i>
    <i r="1">
      <x v="8"/>
    </i>
    <i>
      <x v="9"/>
    </i>
    <i r="1">
      <x/>
    </i>
    <i r="1">
      <x v="8"/>
    </i>
    <i r="1">
      <x v="9"/>
    </i>
    <i>
      <x v="10"/>
    </i>
    <i r="1">
      <x/>
    </i>
    <i r="1">
      <x v="8"/>
    </i>
    <i r="1">
      <x v="9"/>
    </i>
    <i>
      <x v="11"/>
    </i>
    <i r="1">
      <x/>
    </i>
    <i r="1">
      <x v="8"/>
    </i>
    <i r="1">
      <x v="9"/>
    </i>
    <i t="grand">
      <x/>
    </i>
  </rowItems>
  <colFields count="1">
    <field x="29"/>
  </colFields>
  <colItems count="3">
    <i>
      <x/>
    </i>
    <i>
      <x v="1"/>
    </i>
    <i t="grand">
      <x/>
    </i>
  </colItems>
  <pageFields count="2">
    <pageField fld="1" hier="-1"/>
    <pageField fld="2" hier="-1"/>
  </pageFields>
  <dataFields count="1">
    <dataField name="Cuenta de ACEPTABILIDAD DEL RIESGO " fld="29" subtotal="count" baseField="0" baseItem="0"/>
  </dataFields>
  <formats count="15">
    <format dxfId="541">
      <pivotArea type="all" dataOnly="0" outline="0" fieldPosition="0"/>
    </format>
    <format dxfId="540">
      <pivotArea field="3" type="button" dataOnly="0" labelOnly="1" outline="0" axis="axisRow" fieldPosition="0"/>
    </format>
    <format dxfId="539">
      <pivotArea dataOnly="0" labelOnly="1" grandRow="1" outline="0" fieldPosition="0"/>
    </format>
    <format dxfId="538">
      <pivotArea grandCol="1" outline="0" collapsedLevelsAreSubtotals="1" fieldPosition="0"/>
    </format>
    <format dxfId="537">
      <pivotArea field="11" type="button" dataOnly="0" labelOnly="1" outline="0"/>
    </format>
    <format dxfId="536">
      <pivotArea type="topRight" dataOnly="0" labelOnly="1" outline="0" fieldPosition="0"/>
    </format>
    <format dxfId="535">
      <pivotArea field="29" type="button" dataOnly="0" labelOnly="1" outline="0" axis="axisCol" fieldPosition="0"/>
    </format>
    <format dxfId="534">
      <pivotArea outline="0" collapsedLevelsAreSubtotals="1" fieldPosition="0"/>
    </format>
    <format dxfId="533">
      <pivotArea outline="0" collapsedLevelsAreSubtotals="1" fieldPosition="0"/>
    </format>
    <format dxfId="532">
      <pivotArea type="origin" dataOnly="0" labelOnly="1" outline="0" fieldPosition="0"/>
    </format>
    <format dxfId="531">
      <pivotArea field="3" type="button" dataOnly="0" labelOnly="1" outline="0" axis="axisRow" fieldPosition="0"/>
    </format>
    <format dxfId="530">
      <pivotArea dataOnly="0" labelOnly="1" grandRow="1" outline="0" fieldPosition="0"/>
    </format>
    <format dxfId="529">
      <pivotArea type="origin" dataOnly="0" labelOnly="1" outline="0" fieldPosition="0"/>
    </format>
    <format dxfId="528">
      <pivotArea field="3" type="button" dataOnly="0" labelOnly="1" outline="0" axis="axisRow" fieldPosition="0"/>
    </format>
    <format dxfId="527">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2D2E8BB-BB56-48EA-A739-5EFFD58F6F86}" name="TablaDinámica5" cacheId="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N5:O14" firstHeaderRow="1" firstDataRow="1" firstDataCol="1" rowPageCount="2" colPageCount="1"/>
  <pivotFields count="57">
    <pivotField showAll="0"/>
    <pivotField axis="axisPage" multipleItemSelectionAllowed="1" showAll="0">
      <items count="4">
        <item x="1"/>
        <item x="0"/>
        <item h="1" x="2"/>
        <item t="default"/>
      </items>
    </pivotField>
    <pivotField axis="axisPage" multipleItemSelectionAllowed="1" showAll="0">
      <items count="22">
        <item x="8"/>
        <item x="1"/>
        <item x="0"/>
        <item x="2"/>
        <item x="11"/>
        <item x="5"/>
        <item x="10"/>
        <item x="15"/>
        <item x="14"/>
        <item x="13"/>
        <item x="6"/>
        <item x="4"/>
        <item x="9"/>
        <item x="7"/>
        <item x="16"/>
        <item x="17"/>
        <item x="18"/>
        <item m="1" x="20"/>
        <item x="12"/>
        <item h="1" x="19"/>
        <item h="1" x="3"/>
        <item t="default"/>
      </items>
    </pivotField>
    <pivotField multipleItemSelectionAllowed="1" showAll="0">
      <items count="14">
        <item x="1"/>
        <item x="9"/>
        <item x="7"/>
        <item x="6"/>
        <item x="8"/>
        <item x="2"/>
        <item x="3"/>
        <item x="5"/>
        <item x="0"/>
        <item x="4"/>
        <item x="10"/>
        <item x="11"/>
        <item x="1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6">
        <item x="0"/>
        <item x="1"/>
        <item x="2"/>
        <item m="1" x="4"/>
        <item h="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4">
        <item x="2"/>
        <item x="0"/>
        <item x="1"/>
        <item t="default"/>
      </items>
    </pivotField>
  </pivotFields>
  <rowFields count="2">
    <field x="29"/>
    <field x="56"/>
  </rowFields>
  <rowItems count="9">
    <i>
      <x/>
    </i>
    <i r="1">
      <x/>
    </i>
    <i r="1">
      <x v="1"/>
    </i>
    <i>
      <x v="1"/>
    </i>
    <i r="1">
      <x v="1"/>
    </i>
    <i>
      <x v="2"/>
    </i>
    <i r="1">
      <x v="1"/>
    </i>
    <i r="1">
      <x v="2"/>
    </i>
    <i t="grand">
      <x/>
    </i>
  </rowItems>
  <colItems count="1">
    <i/>
  </colItems>
  <pageFields count="2">
    <pageField fld="1" hier="-1"/>
    <pageField fld="2" hier="-1"/>
  </pageFields>
  <dataFields count="1">
    <dataField name="Cuenta de ACEPTABILIDAD DEL RIESGO " fld="29" subtotal="count" baseField="0" baseItem="0"/>
  </dataFields>
  <formats count="11">
    <format dxfId="552">
      <pivotArea type="all" dataOnly="0" outline="0" fieldPosition="0"/>
    </format>
    <format dxfId="551">
      <pivotArea field="3" type="button" dataOnly="0" labelOnly="1" outline="0"/>
    </format>
    <format dxfId="550">
      <pivotArea dataOnly="0" labelOnly="1" grandRow="1" outline="0" fieldPosition="0"/>
    </format>
    <format dxfId="549">
      <pivotArea outline="0" collapsedLevelsAreSubtotals="1" fieldPosition="0"/>
    </format>
    <format dxfId="548">
      <pivotArea dataOnly="0" labelOnly="1" outline="0" axis="axisValues" fieldPosition="0"/>
    </format>
    <format dxfId="547">
      <pivotArea field="29" type="button" dataOnly="0" labelOnly="1" outline="0" axis="axisRow" fieldPosition="0"/>
    </format>
    <format dxfId="546">
      <pivotArea dataOnly="0" labelOnly="1" fieldPosition="0">
        <references count="1">
          <reference field="29" count="0"/>
        </references>
      </pivotArea>
    </format>
    <format dxfId="545">
      <pivotArea dataOnly="0" labelOnly="1" grandRow="1" outline="0" fieldPosition="0"/>
    </format>
    <format dxfId="544">
      <pivotArea field="29" type="button" dataOnly="0" labelOnly="1" outline="0" axis="axisRow" fieldPosition="0"/>
    </format>
    <format dxfId="543">
      <pivotArea dataOnly="0" labelOnly="1" fieldPosition="0">
        <references count="1">
          <reference field="29" count="0"/>
        </references>
      </pivotArea>
    </format>
    <format dxfId="542">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88EFEBB-9375-4E2C-840A-6D8F4DD8CE68}" name="TablaDinámica2"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E5:F10" firstHeaderRow="1" firstDataRow="1" firstDataCol="1" rowPageCount="3" colPageCount="1"/>
  <pivotFields count="56">
    <pivotField showAll="0"/>
    <pivotField axis="axisPage" multipleItemSelectionAllowed="1" showAll="0">
      <items count="4">
        <item x="1"/>
        <item x="0"/>
        <item x="2"/>
        <item t="default"/>
      </items>
    </pivotField>
    <pivotField axis="axisPage" multipleItemSelectionAllowed="1" showAll="0">
      <items count="23">
        <item x="8"/>
        <item x="1"/>
        <item x="0"/>
        <item x="2"/>
        <item x="11"/>
        <item x="5"/>
        <item x="10"/>
        <item x="15"/>
        <item x="14"/>
        <item x="13"/>
        <item x="6"/>
        <item x="4"/>
        <item x="9"/>
        <item x="7"/>
        <item x="16"/>
        <item x="17"/>
        <item x="18"/>
        <item m="1" x="21"/>
        <item x="12"/>
        <item x="19"/>
        <item x="3"/>
        <item m="1" x="20"/>
        <item t="default"/>
      </items>
    </pivotField>
    <pivotField axis="axisPage" multipleItemSelectionAllowed="1" showAll="0">
      <items count="14">
        <item x="1"/>
        <item x="9"/>
        <item x="7"/>
        <item x="6"/>
        <item x="8"/>
        <item x="2"/>
        <item x="3"/>
        <item x="5"/>
        <item x="0"/>
        <item x="4"/>
        <item x="10"/>
        <item x="11"/>
        <item x="12"/>
        <item t="default"/>
      </items>
    </pivotField>
    <pivotField showAll="0"/>
    <pivotField showAll="0"/>
    <pivotField showAll="0"/>
    <pivotField showAll="0"/>
    <pivotField showAll="0"/>
    <pivotField showAll="0"/>
    <pivotField axis="axisRow" showAll="0">
      <items count="12">
        <item x="0"/>
        <item m="1" x="9"/>
        <item x="1"/>
        <item x="3"/>
        <item m="1" x="10"/>
        <item x="6"/>
        <item x="7"/>
        <item x="4"/>
        <item x="2"/>
        <item x="5"/>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6">
        <item h="1" x="0"/>
        <item x="1"/>
        <item h="1" x="2"/>
        <item m="1" x="4"/>
        <item h="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29"/>
    <field x="10"/>
  </rowFields>
  <rowItems count="5">
    <i>
      <x v="1"/>
    </i>
    <i r="1">
      <x v="2"/>
    </i>
    <i r="1">
      <x v="7"/>
    </i>
    <i r="1">
      <x v="8"/>
    </i>
    <i t="grand">
      <x/>
    </i>
  </rowItems>
  <colItems count="1">
    <i/>
  </colItems>
  <pageFields count="3">
    <pageField fld="1" hier="-1"/>
    <pageField fld="3" hier="-1"/>
    <pageField fld="2" hier="-1"/>
  </pageFields>
  <dataFields count="1">
    <dataField name="Cuenta de ACEPTABILIDAD DEL RIESGO " fld="29" subtotal="count" baseField="0" baseItem="0"/>
  </dataFields>
  <formats count="4">
    <format dxfId="556">
      <pivotArea type="all" dataOnly="0" outline="0" fieldPosition="0"/>
    </format>
    <format dxfId="555">
      <pivotArea field="3" type="button" dataOnly="0" labelOnly="1" outline="0" axis="axisPage" fieldPosition="1"/>
    </format>
    <format dxfId="554">
      <pivotArea dataOnly="0" labelOnly="1" fieldPosition="0">
        <references count="1">
          <reference field="3" count="0"/>
        </references>
      </pivotArea>
    </format>
    <format dxfId="553">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C30A6C4-5AC5-4722-AC98-77291ACF7ED9}" name="TablaDinámica4"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U68:Y241" firstHeaderRow="1" firstDataRow="2" firstDataCol="1" rowPageCount="2" colPageCount="1"/>
  <pivotFields count="56">
    <pivotField showAll="0" defaultSubtotal="0"/>
    <pivotField axis="axisPage" multipleItemSelectionAllowed="1" showAll="0" defaultSubtotal="0">
      <items count="3">
        <item x="1"/>
        <item x="0"/>
        <item x="2"/>
      </items>
    </pivotField>
    <pivotField axis="axisPage" multipleItemSelectionAllowed="1" showAll="0" defaultSubtotal="0">
      <items count="22">
        <item x="8"/>
        <item x="1"/>
        <item m="1" x="21"/>
        <item x="0"/>
        <item x="2"/>
        <item x="17"/>
        <item x="16"/>
        <item x="11"/>
        <item x="5"/>
        <item x="10"/>
        <item x="15"/>
        <item x="14"/>
        <item x="18"/>
        <item x="13"/>
        <item x="6"/>
        <item x="12"/>
        <item x="3"/>
        <item x="4"/>
        <item x="9"/>
        <item x="7"/>
        <item x="19"/>
        <item m="1" x="20"/>
      </items>
    </pivotField>
    <pivotField axis="axisRow" multipleItemSelectionAllowed="1" showAll="0" defaultSubtotal="0">
      <items count="13">
        <item x="1"/>
        <item x="9"/>
        <item x="7"/>
        <item x="6"/>
        <item x="8"/>
        <item x="2"/>
        <item x="3"/>
        <item x="5"/>
        <item x="0"/>
        <item x="4"/>
        <item x="10"/>
        <item x="11"/>
        <item x="12"/>
      </items>
    </pivotField>
    <pivotField showAll="0" defaultSubtotal="0"/>
    <pivotField showAll="0" defaultSubtotal="0"/>
    <pivotField showAll="0" defaultSubtotal="0"/>
    <pivotField showAll="0" defaultSubtotal="0"/>
    <pivotField showAll="0" defaultSubtotal="0"/>
    <pivotField showAll="0" defaultSubtotal="0"/>
    <pivotField axis="axisRow" multipleItemSelectionAllowed="1" showAll="0" defaultSubtotal="0">
      <items count="11">
        <item x="0"/>
        <item m="1" x="9"/>
        <item h="1" x="1"/>
        <item h="1" x="3"/>
        <item m="1" x="10"/>
        <item x="6"/>
        <item x="7"/>
        <item h="1" x="4"/>
        <item x="2"/>
        <item x="5"/>
        <item h="1" x="8"/>
      </items>
    </pivotField>
    <pivotField axis="axisRow" showAll="0" defaultSubtotal="0">
      <items count="51">
        <item x="11"/>
        <item x="39"/>
        <item x="21"/>
        <item x="33"/>
        <item x="26"/>
        <item x="20"/>
        <item x="8"/>
        <item x="15"/>
        <item x="14"/>
        <item x="41"/>
        <item x="12"/>
        <item x="5"/>
        <item x="42"/>
        <item x="37"/>
        <item x="45"/>
        <item x="18"/>
        <item x="23"/>
        <item x="47"/>
        <item x="1"/>
        <item x="40"/>
        <item x="38"/>
        <item x="6"/>
        <item x="0"/>
        <item x="16"/>
        <item x="9"/>
        <item x="10"/>
        <item x="28"/>
        <item x="22"/>
        <item x="19"/>
        <item x="46"/>
        <item x="4"/>
        <item x="32"/>
        <item x="48"/>
        <item x="35"/>
        <item x="30"/>
        <item x="25"/>
        <item x="29"/>
        <item x="49"/>
        <item x="43"/>
        <item x="24"/>
        <item x="27"/>
        <item x="36"/>
        <item x="17"/>
        <item x="44"/>
        <item x="7"/>
        <item x="13"/>
        <item x="31"/>
        <item x="50"/>
        <item x="34"/>
        <item x="2"/>
        <item x="3"/>
      </items>
    </pivotField>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axis="axisCol" dataField="1" multipleItemSelectionAllowed="1" showAll="0" defaultSubtotal="0">
      <items count="5">
        <item x="0"/>
        <item x="1"/>
        <item x="2"/>
        <item m="1" x="4"/>
        <item h="1" x="3"/>
      </items>
    </pivotField>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ubtotalTop="0"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s>
  <rowFields count="3">
    <field x="3"/>
    <field x="10"/>
    <field x="11"/>
  </rowFields>
  <rowItems count="172">
    <i>
      <x/>
    </i>
    <i r="1">
      <x/>
    </i>
    <i r="2">
      <x v="22"/>
    </i>
    <i r="2">
      <x v="44"/>
    </i>
    <i r="1">
      <x v="5"/>
    </i>
    <i r="2">
      <x/>
    </i>
    <i r="1">
      <x v="8"/>
    </i>
    <i r="2">
      <x v="5"/>
    </i>
    <i r="2">
      <x v="10"/>
    </i>
    <i r="2">
      <x v="28"/>
    </i>
    <i r="1">
      <x v="9"/>
    </i>
    <i r="2">
      <x v="24"/>
    </i>
    <i r="2">
      <x v="25"/>
    </i>
    <i>
      <x v="1"/>
    </i>
    <i r="1">
      <x/>
    </i>
    <i r="2">
      <x v="22"/>
    </i>
    <i r="2">
      <x v="44"/>
    </i>
    <i r="1">
      <x v="5"/>
    </i>
    <i r="2">
      <x/>
    </i>
    <i r="1">
      <x v="8"/>
    </i>
    <i r="2">
      <x v="5"/>
    </i>
    <i r="2">
      <x v="10"/>
    </i>
    <i r="2">
      <x v="28"/>
    </i>
    <i r="1">
      <x v="9"/>
    </i>
    <i r="2">
      <x v="24"/>
    </i>
    <i r="2">
      <x v="25"/>
    </i>
    <i>
      <x v="2"/>
    </i>
    <i r="1">
      <x/>
    </i>
    <i r="2">
      <x v="44"/>
    </i>
    <i r="1">
      <x v="5"/>
    </i>
    <i r="2">
      <x/>
    </i>
    <i r="1">
      <x v="8"/>
    </i>
    <i r="2">
      <x v="10"/>
    </i>
    <i r="1">
      <x v="9"/>
    </i>
    <i r="2">
      <x v="24"/>
    </i>
    <i r="2">
      <x v="25"/>
    </i>
    <i>
      <x v="3"/>
    </i>
    <i r="1">
      <x/>
    </i>
    <i r="2">
      <x v="44"/>
    </i>
    <i r="1">
      <x v="5"/>
    </i>
    <i r="2">
      <x/>
    </i>
    <i r="1">
      <x v="8"/>
    </i>
    <i r="2">
      <x v="10"/>
    </i>
    <i r="1">
      <x v="9"/>
    </i>
    <i r="2">
      <x v="24"/>
    </i>
    <i r="2">
      <x v="25"/>
    </i>
    <i>
      <x v="4"/>
    </i>
    <i r="1">
      <x/>
    </i>
    <i r="2">
      <x v="42"/>
    </i>
    <i r="2">
      <x v="44"/>
    </i>
    <i r="1">
      <x v="5"/>
    </i>
    <i r="2">
      <x/>
    </i>
    <i r="1">
      <x v="8"/>
    </i>
    <i r="2">
      <x v="10"/>
    </i>
    <i r="1">
      <x v="9"/>
    </i>
    <i r="2">
      <x v="24"/>
    </i>
    <i r="2">
      <x v="25"/>
    </i>
    <i>
      <x v="5"/>
    </i>
    <i r="1">
      <x/>
    </i>
    <i r="2">
      <x v="2"/>
    </i>
    <i r="2">
      <x v="3"/>
    </i>
    <i r="2">
      <x v="8"/>
    </i>
    <i r="2">
      <x v="22"/>
    </i>
    <i r="2">
      <x v="23"/>
    </i>
    <i r="2">
      <x v="44"/>
    </i>
    <i r="1">
      <x v="5"/>
    </i>
    <i r="2">
      <x/>
    </i>
    <i r="1">
      <x v="6"/>
    </i>
    <i r="2">
      <x v="15"/>
    </i>
    <i r="2">
      <x v="16"/>
    </i>
    <i r="1">
      <x v="8"/>
    </i>
    <i r="2">
      <x v="5"/>
    </i>
    <i r="2">
      <x v="10"/>
    </i>
    <i r="2">
      <x v="28"/>
    </i>
    <i r="1">
      <x v="9"/>
    </i>
    <i r="2">
      <x v="7"/>
    </i>
    <i r="2">
      <x v="24"/>
    </i>
    <i r="2">
      <x v="25"/>
    </i>
    <i>
      <x v="6"/>
    </i>
    <i r="1">
      <x/>
    </i>
    <i r="2">
      <x v="2"/>
    </i>
    <i r="2">
      <x v="3"/>
    </i>
    <i r="2">
      <x v="22"/>
    </i>
    <i r="2">
      <x v="43"/>
    </i>
    <i r="2">
      <x v="44"/>
    </i>
    <i r="2">
      <x v="48"/>
    </i>
    <i r="1">
      <x v="5"/>
    </i>
    <i r="2">
      <x/>
    </i>
    <i r="2">
      <x v="1"/>
    </i>
    <i r="1">
      <x v="6"/>
    </i>
    <i r="2">
      <x v="9"/>
    </i>
    <i r="2">
      <x v="12"/>
    </i>
    <i r="2">
      <x v="14"/>
    </i>
    <i r="2">
      <x v="16"/>
    </i>
    <i r="2">
      <x v="17"/>
    </i>
    <i r="2">
      <x v="19"/>
    </i>
    <i r="1">
      <x v="8"/>
    </i>
    <i r="2">
      <x v="5"/>
    </i>
    <i r="2">
      <x v="10"/>
    </i>
    <i r="2">
      <x v="28"/>
    </i>
    <i r="2">
      <x v="29"/>
    </i>
    <i r="1">
      <x v="9"/>
    </i>
    <i r="2">
      <x v="7"/>
    </i>
    <i r="2">
      <x v="24"/>
    </i>
    <i r="2">
      <x v="25"/>
    </i>
    <i>
      <x v="7"/>
    </i>
    <i r="1">
      <x/>
    </i>
    <i r="2">
      <x v="44"/>
    </i>
    <i r="1">
      <x v="5"/>
    </i>
    <i r="2">
      <x/>
    </i>
    <i r="1">
      <x v="8"/>
    </i>
    <i r="2">
      <x v="10"/>
    </i>
    <i r="1">
      <x v="9"/>
    </i>
    <i r="2">
      <x v="24"/>
    </i>
    <i r="2">
      <x v="25"/>
    </i>
    <i>
      <x v="8"/>
    </i>
    <i r="1">
      <x/>
    </i>
    <i r="2">
      <x v="22"/>
    </i>
    <i r="2">
      <x v="44"/>
    </i>
    <i r="1">
      <x v="6"/>
    </i>
    <i r="2">
      <x v="15"/>
    </i>
    <i r="1">
      <x v="8"/>
    </i>
    <i r="2">
      <x v="28"/>
    </i>
    <i r="2">
      <x v="49"/>
    </i>
    <i r="1">
      <x v="9"/>
    </i>
    <i r="2">
      <x v="7"/>
    </i>
    <i>
      <x v="9"/>
    </i>
    <i r="1">
      <x/>
    </i>
    <i r="2">
      <x v="2"/>
    </i>
    <i r="2">
      <x v="3"/>
    </i>
    <i r="2">
      <x v="22"/>
    </i>
    <i r="2">
      <x v="44"/>
    </i>
    <i r="2">
      <x v="48"/>
    </i>
    <i r="1">
      <x v="5"/>
    </i>
    <i r="2">
      <x/>
    </i>
    <i r="1">
      <x v="6"/>
    </i>
    <i r="2">
      <x v="13"/>
    </i>
    <i r="1">
      <x v="8"/>
    </i>
    <i r="2">
      <x v="5"/>
    </i>
    <i r="2">
      <x v="10"/>
    </i>
    <i r="2">
      <x v="28"/>
    </i>
    <i r="1">
      <x v="9"/>
    </i>
    <i r="2">
      <x v="7"/>
    </i>
    <i r="2">
      <x v="24"/>
    </i>
    <i r="2">
      <x v="25"/>
    </i>
    <i>
      <x v="10"/>
    </i>
    <i r="1">
      <x/>
    </i>
    <i r="2">
      <x v="44"/>
    </i>
    <i r="1">
      <x v="5"/>
    </i>
    <i r="2">
      <x/>
    </i>
    <i r="1">
      <x v="8"/>
    </i>
    <i r="2">
      <x v="10"/>
    </i>
    <i r="2">
      <x v="28"/>
    </i>
    <i r="1">
      <x v="9"/>
    </i>
    <i r="2">
      <x v="7"/>
    </i>
    <i r="2">
      <x v="24"/>
    </i>
    <i r="2">
      <x v="25"/>
    </i>
    <i>
      <x v="11"/>
    </i>
    <i r="1">
      <x/>
    </i>
    <i r="2">
      <x v="3"/>
    </i>
    <i r="2">
      <x v="22"/>
    </i>
    <i r="2">
      <x v="44"/>
    </i>
    <i r="1">
      <x v="5"/>
    </i>
    <i r="2">
      <x/>
    </i>
    <i r="1">
      <x v="8"/>
    </i>
    <i r="2">
      <x v="5"/>
    </i>
    <i r="2">
      <x v="10"/>
    </i>
    <i r="2">
      <x v="28"/>
    </i>
    <i r="1">
      <x v="9"/>
    </i>
    <i r="2">
      <x v="24"/>
    </i>
    <i r="2">
      <x v="25"/>
    </i>
    <i t="grand">
      <x/>
    </i>
  </rowItems>
  <colFields count="1">
    <field x="29"/>
  </colFields>
  <colItems count="4">
    <i>
      <x/>
    </i>
    <i>
      <x v="1"/>
    </i>
    <i>
      <x v="2"/>
    </i>
    <i t="grand">
      <x/>
    </i>
  </colItems>
  <pageFields count="2">
    <pageField fld="1" hier="-1"/>
    <pageField fld="2" hier="-1"/>
  </pageFields>
  <dataFields count="1">
    <dataField name="Cuenta de ACEPTABILIDAD DEL RIESGO " fld="29" subtotal="count" baseField="0" baseItem="0"/>
  </dataFields>
  <formats count="18">
    <format dxfId="574">
      <pivotArea type="all" dataOnly="0" outline="0" fieldPosition="0"/>
    </format>
    <format dxfId="573">
      <pivotArea field="3" type="button" dataOnly="0" labelOnly="1" outline="0" axis="axisRow" fieldPosition="0"/>
    </format>
    <format dxfId="572">
      <pivotArea dataOnly="0" labelOnly="1" grandRow="1" outline="0" fieldPosition="0"/>
    </format>
    <format dxfId="571">
      <pivotArea grandCol="1" outline="0" collapsedLevelsAreSubtotals="1" fieldPosition="0"/>
    </format>
    <format dxfId="570">
      <pivotArea field="11" type="button" dataOnly="0" labelOnly="1" outline="0" axis="axisRow" fieldPosition="2"/>
    </format>
    <format dxfId="569">
      <pivotArea type="topRight" dataOnly="0" labelOnly="1" outline="0" fieldPosition="0"/>
    </format>
    <format dxfId="568">
      <pivotArea field="29" type="button" dataOnly="0" labelOnly="1" outline="0" axis="axisCol" fieldPosition="0"/>
    </format>
    <format dxfId="567">
      <pivotArea outline="0" collapsedLevelsAreSubtotals="1" fieldPosition="0"/>
    </format>
    <format dxfId="566">
      <pivotArea outline="0" collapsedLevelsAreSubtotals="1" fieldPosition="0"/>
    </format>
    <format dxfId="565">
      <pivotArea type="origin" dataOnly="0" labelOnly="1" outline="0" fieldPosition="0"/>
    </format>
    <format dxfId="564">
      <pivotArea field="3" type="button" dataOnly="0" labelOnly="1" outline="0" axis="axisRow" fieldPosition="0"/>
    </format>
    <format dxfId="563">
      <pivotArea dataOnly="0" labelOnly="1" grandRow="1" outline="0" fieldPosition="0"/>
    </format>
    <format dxfId="562">
      <pivotArea type="origin" dataOnly="0" labelOnly="1" outline="0" fieldPosition="0"/>
    </format>
    <format dxfId="561">
      <pivotArea field="3" type="button" dataOnly="0" labelOnly="1" outline="0" axis="axisRow" fieldPosition="0"/>
    </format>
    <format dxfId="560">
      <pivotArea dataOnly="0" labelOnly="1" grandRow="1" outline="0" fieldPosition="0"/>
    </format>
    <format dxfId="559">
      <pivotArea dataOnly="0" labelOnly="1" fieldPosition="0">
        <references count="1">
          <reference field="29" count="0"/>
        </references>
      </pivotArea>
    </format>
    <format dxfId="558">
      <pivotArea dataOnly="0" labelOnly="1" fieldPosition="0">
        <references count="1">
          <reference field="29" count="0"/>
        </references>
      </pivotArea>
    </format>
    <format dxfId="557">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DA9622A0-6FCB-44C2-B203-B02A0E339A85}" name="TablaDinámica8" cacheId="3"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A6:B12" firstHeaderRow="1" firstDataRow="1" firstDataCol="1" rowPageCount="2" colPageCount="1"/>
  <pivotFields count="53">
    <pivotField axis="axisPage" multipleItemSelectionAllowed="1" showAll="0">
      <items count="5">
        <item x="0"/>
        <item x="2"/>
        <item x="1"/>
        <item x="3"/>
        <item t="default"/>
      </items>
    </pivotField>
    <pivotField axis="axisPage" multipleItemSelectionAllowed="1" showAll="0">
      <items count="4">
        <item x="1"/>
        <item x="0"/>
        <item x="2"/>
        <item t="default"/>
      </items>
    </pivotField>
    <pivotField showAll="0"/>
    <pivotField showAll="0"/>
    <pivotField showAll="0"/>
    <pivotField showAll="0"/>
    <pivotField showAll="0"/>
    <pivotField showAll="0">
      <items count="10">
        <item x="0"/>
        <item x="3"/>
        <item x="1"/>
        <item x="2"/>
        <item x="5"/>
        <item x="4"/>
        <item x="6"/>
        <item x="7"/>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6">
        <item x="0"/>
        <item x="2"/>
        <item x="1"/>
        <item x="3"/>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6"/>
  </rowFields>
  <rowItems count="6">
    <i>
      <x/>
    </i>
    <i>
      <x v="1"/>
    </i>
    <i>
      <x v="2"/>
    </i>
    <i>
      <x v="3"/>
    </i>
    <i>
      <x v="4"/>
    </i>
    <i t="grand">
      <x/>
    </i>
  </rowItems>
  <colItems count="1">
    <i/>
  </colItems>
  <pageFields count="2">
    <pageField fld="1" hier="-1"/>
    <pageField fld="0" hier="-1"/>
  </pageFields>
  <dataFields count="1">
    <dataField name="Cuenta de ACEPTABILIDAD DEL RIESGO " fld="26" subtotal="count" baseField="0" baseItem="0"/>
  </dataFields>
  <formats count="11">
    <format dxfId="382">
      <pivotArea field="7" type="button" dataOnly="0" labelOnly="1" outline="0"/>
    </format>
    <format dxfId="381">
      <pivotArea type="topRight" dataOnly="0" labelOnly="1" outline="0" fieldPosition="0"/>
    </format>
    <format dxfId="380">
      <pivotArea field="1" type="button" dataOnly="0" labelOnly="1" outline="0" axis="axisPage" fieldPosition="0"/>
    </format>
    <format dxfId="379">
      <pivotArea dataOnly="0" labelOnly="1" grandCol="1" outline="0" fieldPosition="0"/>
    </format>
    <format dxfId="378">
      <pivotArea field="1" type="button" dataOnly="0" labelOnly="1" outline="0" axis="axisPage" fieldPosition="0"/>
    </format>
    <format dxfId="377">
      <pivotArea type="origin" dataOnly="0" labelOnly="1" outline="0" fieldPosition="0"/>
    </format>
    <format dxfId="376">
      <pivotArea dataOnly="0" labelOnly="1" grandRow="1" outline="0" fieldPosition="0"/>
    </format>
    <format dxfId="375">
      <pivotArea outline="0" collapsedLevelsAreSubtotals="1" fieldPosition="0"/>
    </format>
    <format dxfId="374">
      <pivotArea dataOnly="0" labelOnly="1" outline="0" fieldPosition="0">
        <references count="1">
          <reference field="1" count="0"/>
        </references>
      </pivotArea>
    </format>
    <format dxfId="373">
      <pivotArea type="topRight" dataOnly="0" labelOnly="1" outline="0" fieldPosition="0"/>
    </format>
    <format dxfId="372">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F5AD4C64-1681-4A43-93FD-F9D6F4450FC5}" name="TablaDinámica10" cacheId="4"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A20:B25" firstHeaderRow="1" firstDataRow="1" firstDataCol="1" rowPageCount="3" colPageCount="1"/>
  <pivotFields count="53">
    <pivotField axis="axisPage" multipleItemSelectionAllowed="1" showAll="0">
      <items count="4">
        <item x="0"/>
        <item x="2"/>
        <item x="1"/>
        <item t="default"/>
      </items>
    </pivotField>
    <pivotField axis="axisPage" multipleItemSelectionAllowed="1" showAll="0">
      <items count="3">
        <item x="1"/>
        <item x="0"/>
        <item t="default"/>
      </items>
    </pivotField>
    <pivotField showAll="0"/>
    <pivotField showAll="0"/>
    <pivotField showAll="0"/>
    <pivotField showAll="0"/>
    <pivotField showAll="0"/>
    <pivotField showAll="0">
      <items count="9">
        <item x="0"/>
        <item x="3"/>
        <item x="1"/>
        <item x="2"/>
        <item x="5"/>
        <item x="4"/>
        <item x="6"/>
        <item x="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5">
        <item x="0"/>
        <item x="2"/>
        <item x="1"/>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Page" multipleItemSelectionAllowed="1" showAll="0">
      <items count="5">
        <item x="1"/>
        <item h="1" x="0"/>
        <item h="1" x="3"/>
        <item h="1" x="2"/>
        <item t="default"/>
      </items>
    </pivotField>
    <pivotField showAll="0"/>
    <pivotField showAll="0"/>
    <pivotField showAll="0"/>
    <pivotField showAll="0"/>
    <pivotField showAll="0"/>
    <pivotField showAll="0"/>
    <pivotField showAll="0"/>
    <pivotField showAll="0"/>
    <pivotField showAll="0"/>
    <pivotField showAll="0"/>
    <pivotField dataField="1" showAll="0"/>
  </pivotFields>
  <rowFields count="1">
    <field x="26"/>
  </rowFields>
  <rowItems count="5">
    <i>
      <x/>
    </i>
    <i>
      <x v="1"/>
    </i>
    <i>
      <x v="2"/>
    </i>
    <i>
      <x v="3"/>
    </i>
    <i t="grand">
      <x/>
    </i>
  </rowItems>
  <colItems count="1">
    <i/>
  </colItems>
  <pageFields count="3">
    <pageField fld="1" hier="-1"/>
    <pageField fld="41" hier="-1"/>
    <pageField fld="0" hier="-1"/>
  </pageFields>
  <dataFields count="1">
    <dataField name="Cuenta de ACEPTABILIDAD DEL RIESGO 2" fld="52" subtotal="count" baseField="0" baseItem="0"/>
  </dataFields>
  <formats count="11">
    <format dxfId="393">
      <pivotArea field="7" type="button" dataOnly="0" labelOnly="1" outline="0"/>
    </format>
    <format dxfId="392">
      <pivotArea type="topRight" dataOnly="0" labelOnly="1" outline="0" fieldPosition="0"/>
    </format>
    <format dxfId="391">
      <pivotArea field="1" type="button" dataOnly="0" labelOnly="1" outline="0" axis="axisPage" fieldPosition="0"/>
    </format>
    <format dxfId="390">
      <pivotArea dataOnly="0" labelOnly="1" grandCol="1" outline="0" fieldPosition="0"/>
    </format>
    <format dxfId="389">
      <pivotArea field="1" type="button" dataOnly="0" labelOnly="1" outline="0" axis="axisPage" fieldPosition="0"/>
    </format>
    <format dxfId="388">
      <pivotArea type="origin" dataOnly="0" labelOnly="1" outline="0" fieldPosition="0"/>
    </format>
    <format dxfId="387">
      <pivotArea dataOnly="0" labelOnly="1" grandRow="1" outline="0" fieldPosition="0"/>
    </format>
    <format dxfId="386">
      <pivotArea outline="0" collapsedLevelsAreSubtotals="1" fieldPosition="0"/>
    </format>
    <format dxfId="385">
      <pivotArea dataOnly="0" labelOnly="1" outline="0" fieldPosition="0">
        <references count="1">
          <reference field="1" count="0"/>
        </references>
      </pivotArea>
    </format>
    <format dxfId="384">
      <pivotArea type="topRight" dataOnly="0" labelOnly="1" outline="0" fieldPosition="0"/>
    </format>
    <format dxfId="383">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074B8C3F-425B-4ABB-AA4E-7FB9C555586E}" name="TablaDinámica5"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219:J228" firstHeaderRow="1" firstDataRow="2" firstDataCol="1" rowPageCount="1" colPageCount="1"/>
  <pivotFields count="36">
    <pivotField axis="axisRow" showAll="0">
      <items count="3">
        <item x="1"/>
        <item x="0"/>
        <item t="default"/>
      </items>
    </pivotField>
    <pivotField axis="axisRow" showAll="0">
      <items count="6">
        <item x="3"/>
        <item x="4"/>
        <item x="2"/>
        <item x="1"/>
        <item x="0"/>
        <item t="default"/>
      </items>
    </pivotField>
    <pivotField showAll="0"/>
    <pivotField showAll="0"/>
    <pivotField showAll="0"/>
    <pivotField showAll="0"/>
    <pivotField axis="axisPage" dataField="1" multipleItemSelectionAllowed="1" showAll="0">
      <items count="9">
        <item x="0"/>
        <item h="1" x="3"/>
        <item h="1" x="1"/>
        <item h="1" x="2"/>
        <item h="1" x="5"/>
        <item h="1" x="4"/>
        <item h="1" x="6"/>
        <item h="1" x="7"/>
        <item t="default"/>
      </items>
    </pivotField>
    <pivotField axis="axisCol" showAll="0">
      <items count="33">
        <item x="27"/>
        <item x="5"/>
        <item x="29"/>
        <item x="15"/>
        <item x="9"/>
        <item x="6"/>
        <item x="12"/>
        <item x="1"/>
        <item x="10"/>
        <item x="25"/>
        <item x="13"/>
        <item x="31"/>
        <item x="8"/>
        <item x="0"/>
        <item x="11"/>
        <item x="7"/>
        <item x="4"/>
        <item x="2"/>
        <item x="16"/>
        <item x="22"/>
        <item x="30"/>
        <item x="3"/>
        <item x="14"/>
        <item x="28"/>
        <item x="18"/>
        <item x="19"/>
        <item x="20"/>
        <item x="17"/>
        <item x="26"/>
        <item x="21"/>
        <item x="23"/>
        <item x="2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0"/>
    <field x="1"/>
  </rowFields>
  <rowItems count="8">
    <i>
      <x/>
    </i>
    <i r="1">
      <x v="2"/>
    </i>
    <i r="1">
      <x v="4"/>
    </i>
    <i>
      <x v="1"/>
    </i>
    <i r="1">
      <x v="2"/>
    </i>
    <i r="1">
      <x v="3"/>
    </i>
    <i r="1">
      <x v="4"/>
    </i>
    <i t="grand">
      <x/>
    </i>
  </rowItems>
  <colFields count="1">
    <field x="7"/>
  </colFields>
  <colItems count="9">
    <i>
      <x v="2"/>
    </i>
    <i>
      <x v="3"/>
    </i>
    <i>
      <x v="8"/>
    </i>
    <i>
      <x v="9"/>
    </i>
    <i>
      <x v="10"/>
    </i>
    <i>
      <x v="13"/>
    </i>
    <i>
      <x v="14"/>
    </i>
    <i>
      <x v="31"/>
    </i>
    <i t="grand">
      <x/>
    </i>
  </colItems>
  <pageFields count="1">
    <pageField fld="6" hier="-1"/>
  </pageFields>
  <dataFields count="1">
    <dataField name="Cuenta de CLASIFICACIÓN" fld="6" subtotal="count" baseField="0" baseItem="0"/>
  </dataFields>
  <formats count="13">
    <format dxfId="406">
      <pivotArea outline="0" collapsedLevelsAreSubtotals="1" fieldPosition="0"/>
    </format>
    <format dxfId="405">
      <pivotArea dataOnly="0" labelOnly="1" outline="0" fieldPosition="0">
        <references count="1">
          <reference field="6" count="0"/>
        </references>
      </pivotArea>
    </format>
    <format dxfId="404">
      <pivotArea field="7" type="button" dataOnly="0" labelOnly="1" outline="0" axis="axisCol" fieldPosition="0"/>
    </format>
    <format dxfId="403">
      <pivotArea type="topRight" dataOnly="0" labelOnly="1" outline="0" fieldPosition="0"/>
    </format>
    <format dxfId="402">
      <pivotArea dataOnly="0" labelOnly="1" fieldPosition="0">
        <references count="1">
          <reference field="7" count="7">
            <x v="2"/>
            <x v="3"/>
            <x v="8"/>
            <x v="9"/>
            <x v="10"/>
            <x v="13"/>
            <x v="14"/>
          </reference>
        </references>
      </pivotArea>
    </format>
    <format dxfId="401">
      <pivotArea dataOnly="0" labelOnly="1" grandCol="1" outline="0" fieldPosition="0"/>
    </format>
    <format dxfId="400">
      <pivotArea outline="0" collapsedLevelsAreSubtotals="1" fieldPosition="0"/>
    </format>
    <format dxfId="399">
      <pivotArea dataOnly="0" labelOnly="1" outline="0" fieldPosition="0">
        <references count="1">
          <reference field="6" count="0"/>
        </references>
      </pivotArea>
    </format>
    <format dxfId="398">
      <pivotArea field="7" type="button" dataOnly="0" labelOnly="1" outline="0" axis="axisCol" fieldPosition="0"/>
    </format>
    <format dxfId="397">
      <pivotArea type="topRight" dataOnly="0" labelOnly="1" outline="0" fieldPosition="0"/>
    </format>
    <format dxfId="396">
      <pivotArea dataOnly="0" labelOnly="1" fieldPosition="0">
        <references count="1">
          <reference field="7" count="8">
            <x v="2"/>
            <x v="3"/>
            <x v="8"/>
            <x v="9"/>
            <x v="10"/>
            <x v="13"/>
            <x v="14"/>
            <x v="31"/>
          </reference>
        </references>
      </pivotArea>
    </format>
    <format dxfId="395">
      <pivotArea dataOnly="0" labelOnly="1" grandCol="1" outline="0" fieldPosition="0"/>
    </format>
    <format dxfId="394">
      <pivotArea outline="0" collapsedLevelsAreSubtotals="1" fieldPosition="0">
        <references count="1">
          <reference field="7" count="1" selected="0">
            <x v="8"/>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30F3FFE5-749B-4EEF-A200-6316656AEF3D}" name="TablaDinámica4"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63:C172" firstHeaderRow="1" firstDataRow="2" firstDataCol="1"/>
  <pivotFields count="10">
    <pivotField showAll="0"/>
    <pivotField axis="axisRow" showAll="0">
      <items count="4">
        <item x="1"/>
        <item x="0"/>
        <item x="2"/>
        <item t="default"/>
      </items>
    </pivotField>
    <pivotField axis="axisRow" showAll="0">
      <items count="7">
        <item x="2"/>
        <item x="1"/>
        <item x="0"/>
        <item x="4"/>
        <item x="3"/>
        <item x="5"/>
        <item t="default"/>
      </items>
    </pivotField>
    <pivotField showAll="0"/>
    <pivotField showAll="0"/>
    <pivotField showAll="0"/>
    <pivotField showAll="0"/>
    <pivotField axis="axisCol" dataField="1" multipleItemSelectionAllowed="1" showAll="0">
      <items count="11">
        <item h="1" x="0"/>
        <item x="3"/>
        <item h="1" x="1"/>
        <item h="1" x="2"/>
        <item h="1" x="5"/>
        <item h="1" x="4"/>
        <item h="1" x="6"/>
        <item h="1" m="1" x="9"/>
        <item h="1" x="7"/>
        <item h="1" x="8"/>
        <item t="default"/>
      </items>
    </pivotField>
    <pivotField showAll="0">
      <items count="34">
        <item x="16"/>
        <item x="5"/>
        <item x="29"/>
        <item x="20"/>
        <item x="11"/>
        <item x="6"/>
        <item x="14"/>
        <item x="1"/>
        <item x="27"/>
        <item x="28"/>
        <item x="30"/>
        <item x="10"/>
        <item x="0"/>
        <item x="13"/>
        <item x="9"/>
        <item x="4"/>
        <item x="2"/>
        <item x="21"/>
        <item x="17"/>
        <item x="7"/>
        <item x="3"/>
        <item x="19"/>
        <item x="24"/>
        <item x="25"/>
        <item x="26"/>
        <item x="8"/>
        <item x="23"/>
        <item x="22"/>
        <item x="12"/>
        <item x="15"/>
        <item x="18"/>
        <item x="31"/>
        <item x="32"/>
        <item t="default"/>
      </items>
    </pivotField>
    <pivotField showAll="0"/>
  </pivotFields>
  <rowFields count="2">
    <field x="1"/>
    <field x="2"/>
  </rowFields>
  <rowItems count="8">
    <i>
      <x/>
    </i>
    <i r="1">
      <x v="1"/>
    </i>
    <i r="1">
      <x v="2"/>
    </i>
    <i r="1">
      <x v="3"/>
    </i>
    <i>
      <x v="1"/>
    </i>
    <i r="1">
      <x v="1"/>
    </i>
    <i r="1">
      <x v="2"/>
    </i>
    <i t="grand">
      <x/>
    </i>
  </rowItems>
  <colFields count="1">
    <field x="7"/>
  </colFields>
  <colItems count="2">
    <i>
      <x v="1"/>
    </i>
    <i t="grand">
      <x/>
    </i>
  </colItems>
  <dataFields count="1">
    <dataField name="Cuenta de CLASIFICACIÓN" fld="7" subtotal="count" baseField="0" baseItem="0"/>
  </dataFields>
  <formats count="11">
    <format dxfId="417">
      <pivotArea outline="0" collapsedLevelsAreSubtotals="1" fieldPosition="0"/>
    </format>
    <format dxfId="416">
      <pivotArea dataOnly="0" labelOnly="1" outline="0" fieldPosition="0">
        <references count="1">
          <reference field="7" count="0"/>
        </references>
      </pivotArea>
    </format>
    <format dxfId="415">
      <pivotArea field="8" type="button" dataOnly="0" labelOnly="1" outline="0"/>
    </format>
    <format dxfId="414">
      <pivotArea type="topRight" dataOnly="0" labelOnly="1" outline="0" fieldPosition="0"/>
    </format>
    <format dxfId="413">
      <pivotArea dataOnly="0" labelOnly="1" grandCol="1" outline="0" fieldPosition="0"/>
    </format>
    <format dxfId="412">
      <pivotArea field="8" type="button" dataOnly="0" labelOnly="1" outline="0"/>
    </format>
    <format dxfId="411">
      <pivotArea outline="0" collapsedLevelsAreSubtotals="1" fieldPosition="0"/>
    </format>
    <format dxfId="410">
      <pivotArea field="7" type="button" dataOnly="0" labelOnly="1" outline="0" axis="axisCol" fieldPosition="0"/>
    </format>
    <format dxfId="409">
      <pivotArea type="topRight" dataOnly="0" labelOnly="1" outline="0" fieldPosition="0"/>
    </format>
    <format dxfId="408">
      <pivotArea dataOnly="0" labelOnly="1" fieldPosition="0">
        <references count="1">
          <reference field="7" count="0"/>
        </references>
      </pivotArea>
    </format>
    <format dxfId="407">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F8D305B0-5521-4FEB-8EDB-AE10567F073B}" name="TablaDinámica11" cacheId="2"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A112:H117" firstHeaderRow="1" firstDataRow="3" firstDataCol="1" rowPageCount="2" colPageCount="1"/>
  <pivotFields count="36">
    <pivotField showAll="0"/>
    <pivotField axis="axisPage" multipleItemSelectionAllowed="1" showAll="0">
      <items count="4">
        <item h="1" x="1"/>
        <item x="0"/>
        <item h="1" x="2"/>
        <item t="default"/>
      </items>
    </pivotField>
    <pivotField axis="axisRow" showAll="0">
      <items count="7">
        <item x="2"/>
        <item x="1"/>
        <item x="0"/>
        <item x="4"/>
        <item x="3"/>
        <item x="5"/>
        <item t="default"/>
      </items>
    </pivotField>
    <pivotField axis="axisRow" showAll="0">
      <items count="23">
        <item x="0"/>
        <item x="1"/>
        <item x="6"/>
        <item x="4"/>
        <item x="15"/>
        <item x="3"/>
        <item x="14"/>
        <item x="5"/>
        <item x="16"/>
        <item x="13"/>
        <item x="17"/>
        <item m="1" x="21"/>
        <item x="7"/>
        <item x="9"/>
        <item x="8"/>
        <item x="11"/>
        <item x="10"/>
        <item x="12"/>
        <item m="1" x="20"/>
        <item x="18"/>
        <item x="19"/>
        <item x="2"/>
        <item t="default"/>
      </items>
    </pivotField>
    <pivotField showAll="0"/>
    <pivotField showAll="0"/>
    <pivotField axis="axisPage" multipleItemSelectionAllowed="1" showAll="0">
      <items count="13">
        <item h="1" x="2"/>
        <item h="1" x="1"/>
        <item x="5"/>
        <item h="1" x="3"/>
        <item h="1" x="10"/>
        <item h="1" x="4"/>
        <item h="1" x="7"/>
        <item h="1" x="9"/>
        <item h="1" x="6"/>
        <item h="1" x="8"/>
        <item h="1" x="0"/>
        <item h="1" x="11"/>
        <item t="default"/>
      </items>
    </pivotField>
    <pivotField axis="axisCol" dataField="1" showAll="0">
      <items count="11">
        <item x="0"/>
        <item x="3"/>
        <item x="1"/>
        <item x="2"/>
        <item x="5"/>
        <item x="4"/>
        <item x="6"/>
        <item m="1" x="9"/>
        <item x="7"/>
        <item x="8"/>
        <item t="default"/>
      </items>
    </pivotField>
    <pivotField axis="axisCol" showAll="0">
      <items count="38">
        <item x="17"/>
        <item x="6"/>
        <item x="32"/>
        <item x="21"/>
        <item x="25"/>
        <item x="24"/>
        <item x="9"/>
        <item x="12"/>
        <item x="16"/>
        <item x="7"/>
        <item x="19"/>
        <item x="34"/>
        <item x="15"/>
        <item x="1"/>
        <item x="13"/>
        <item x="30"/>
        <item x="31"/>
        <item x="33"/>
        <item x="11"/>
        <item m="1" x="36"/>
        <item x="14"/>
        <item x="10"/>
        <item x="5"/>
        <item x="2"/>
        <item x="22"/>
        <item x="18"/>
        <item x="8"/>
        <item x="4"/>
        <item x="29"/>
        <item x="3"/>
        <item x="20"/>
        <item x="26"/>
        <item x="27"/>
        <item x="28"/>
        <item x="35"/>
        <item x="0"/>
        <item x="2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2"/>
    <field x="3"/>
  </rowFields>
  <rowItems count="3">
    <i>
      <x v="4"/>
    </i>
    <i r="1">
      <x v="12"/>
    </i>
    <i t="grand">
      <x/>
    </i>
  </rowItems>
  <colFields count="2">
    <field x="7"/>
    <field x="8"/>
  </colFields>
  <colItems count="7">
    <i>
      <x v="2"/>
      <x v="7"/>
    </i>
    <i r="1">
      <x v="18"/>
    </i>
    <i r="1">
      <x v="30"/>
    </i>
    <i t="default">
      <x v="2"/>
    </i>
    <i>
      <x v="6"/>
      <x v="12"/>
    </i>
    <i t="default">
      <x v="6"/>
    </i>
    <i t="grand">
      <x/>
    </i>
  </colItems>
  <pageFields count="2">
    <pageField fld="1" hier="-1"/>
    <pageField fld="6" hier="-1"/>
  </pageFields>
  <dataFields count="1">
    <dataField name="Cuenta de CLASIFICACIÓN" fld="7" subtotal="count" baseField="0" baseItem="0"/>
  </dataFields>
  <formats count="16">
    <format dxfId="433">
      <pivotArea field="7" type="button" dataOnly="0" labelOnly="1" outline="0" axis="axisCol" fieldPosition="0"/>
    </format>
    <format dxfId="432">
      <pivotArea type="topRight" dataOnly="0" labelOnly="1" outline="0" fieldPosition="0"/>
    </format>
    <format dxfId="431">
      <pivotArea field="1" type="button" dataOnly="0" labelOnly="1" outline="0" axis="axisPage" fieldPosition="0"/>
    </format>
    <format dxfId="430">
      <pivotArea dataOnly="0" labelOnly="1" grandCol="1" outline="0" fieldPosition="0"/>
    </format>
    <format dxfId="429">
      <pivotArea field="1" type="button" dataOnly="0" labelOnly="1" outline="0" axis="axisPage" fieldPosition="0"/>
    </format>
    <format dxfId="428">
      <pivotArea type="origin" dataOnly="0" labelOnly="1" outline="0" fieldPosition="0"/>
    </format>
    <format dxfId="427">
      <pivotArea dataOnly="0" labelOnly="1" fieldPosition="0">
        <references count="1">
          <reference field="2" count="0"/>
        </references>
      </pivotArea>
    </format>
    <format dxfId="426">
      <pivotArea dataOnly="0" labelOnly="1" fieldPosition="0">
        <references count="2">
          <reference field="2" count="1" selected="0">
            <x v="0"/>
          </reference>
          <reference field="3" count="1">
            <x v="11"/>
          </reference>
        </references>
      </pivotArea>
    </format>
    <format dxfId="425">
      <pivotArea dataOnly="0" labelOnly="1" fieldPosition="0">
        <references count="2">
          <reference field="2" count="1" selected="0">
            <x v="1"/>
          </reference>
          <reference field="3" count="5">
            <x v="1"/>
            <x v="2"/>
            <x v="3"/>
            <x v="5"/>
            <x v="7"/>
          </reference>
        </references>
      </pivotArea>
    </format>
    <format dxfId="424">
      <pivotArea dataOnly="0" labelOnly="1" fieldPosition="0">
        <references count="2">
          <reference field="2" count="1" selected="0">
            <x v="2"/>
          </reference>
          <reference field="3" count="1">
            <x v="0"/>
          </reference>
        </references>
      </pivotArea>
    </format>
    <format dxfId="423">
      <pivotArea outline="0" collapsedLevelsAreSubtotals="1" fieldPosition="0"/>
    </format>
    <format dxfId="422">
      <pivotArea dataOnly="0" labelOnly="1" outline="0" fieldPosition="0">
        <references count="1">
          <reference field="1" count="0"/>
        </references>
      </pivotArea>
    </format>
    <format dxfId="421">
      <pivotArea type="topRight" dataOnly="0" labelOnly="1" outline="0" fieldPosition="0"/>
    </format>
    <format dxfId="420">
      <pivotArea dataOnly="0" labelOnly="1" fieldPosition="0">
        <references count="1">
          <reference field="7" count="8">
            <x v="0"/>
            <x v="1"/>
            <x v="2"/>
            <x v="3"/>
            <x v="4"/>
            <x v="5"/>
            <x v="6"/>
            <x v="8"/>
          </reference>
        </references>
      </pivotArea>
    </format>
    <format dxfId="419">
      <pivotArea dataOnly="0" labelOnly="1" grandCol="1" outline="0" fieldPosition="0"/>
    </format>
    <format dxfId="418">
      <pivotArea dataOnly="0" labelOnly="1" fieldPosition="0">
        <references count="2">
          <reference field="2" count="1" selected="0">
            <x v="4"/>
          </reference>
          <reference field="3" count="1">
            <x v="12"/>
          </reference>
        </references>
      </pivotArea>
    </format>
  </formats>
  <chartFormats count="9">
    <chartFormat chart="1" format="10" series="1">
      <pivotArea type="data" outline="0" fieldPosition="0">
        <references count="1">
          <reference field="4294967294" count="1" selected="0">
            <x v="0"/>
          </reference>
        </references>
      </pivotArea>
    </chartFormat>
    <chartFormat chart="1" format="11" series="1">
      <pivotArea type="data" outline="0" fieldPosition="0">
        <references count="2">
          <reference field="4294967294" count="1" selected="0">
            <x v="0"/>
          </reference>
          <reference field="7" count="1" selected="0">
            <x v="1"/>
          </reference>
        </references>
      </pivotArea>
    </chartFormat>
    <chartFormat chart="1" format="12" series="1">
      <pivotArea type="data" outline="0" fieldPosition="0">
        <references count="2">
          <reference field="4294967294" count="1" selected="0">
            <x v="0"/>
          </reference>
          <reference field="7" count="1" selected="0">
            <x v="2"/>
          </reference>
        </references>
      </pivotArea>
    </chartFormat>
    <chartFormat chart="1" format="13" series="1">
      <pivotArea type="data" outline="0" fieldPosition="0">
        <references count="2">
          <reference field="4294967294" count="1" selected="0">
            <x v="0"/>
          </reference>
          <reference field="7" count="1" selected="0">
            <x v="3"/>
          </reference>
        </references>
      </pivotArea>
    </chartFormat>
    <chartFormat chart="1" format="14" series="1">
      <pivotArea type="data" outline="0" fieldPosition="0">
        <references count="2">
          <reference field="4294967294" count="1" selected="0">
            <x v="0"/>
          </reference>
          <reference field="7" count="1" selected="0">
            <x v="4"/>
          </reference>
        </references>
      </pivotArea>
    </chartFormat>
    <chartFormat chart="1" format="15" series="1">
      <pivotArea type="data" outline="0" fieldPosition="0">
        <references count="2">
          <reference field="4294967294" count="1" selected="0">
            <x v="0"/>
          </reference>
          <reference field="7" count="1" selected="0">
            <x v="5"/>
          </reference>
        </references>
      </pivotArea>
    </chartFormat>
    <chartFormat chart="1" format="16" series="1">
      <pivotArea type="data" outline="0" fieldPosition="0">
        <references count="2">
          <reference field="4294967294" count="1" selected="0">
            <x v="0"/>
          </reference>
          <reference field="7" count="1" selected="0">
            <x v="6"/>
          </reference>
        </references>
      </pivotArea>
    </chartFormat>
    <chartFormat chart="1" format="17" series="1">
      <pivotArea type="data" outline="0" fieldPosition="0">
        <references count="2">
          <reference field="4294967294" count="1" selected="0">
            <x v="0"/>
          </reference>
          <reference field="7" count="1" selected="0">
            <x v="7"/>
          </reference>
        </references>
      </pivotArea>
    </chartFormat>
    <chartFormat chart="1" format="44" series="1">
      <pivotArea type="data" outline="0" fieldPosition="0">
        <references count="2">
          <reference field="4294967294" count="1" selected="0">
            <x v="0"/>
          </reference>
          <reference field="7"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F84C5715-98B9-4D63-B556-1B54033C597F}" name="TablaDinámica3"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5">
  <location ref="A176:F186" firstHeaderRow="1" firstDataRow="2" firstDataCol="1"/>
  <pivotFields count="36">
    <pivotField showAll="0"/>
    <pivotField showAll="0"/>
    <pivotField showAll="0"/>
    <pivotField showAll="0"/>
    <pivotField showAll="0"/>
    <pivotField showAll="0"/>
    <pivotField showAll="0"/>
    <pivotField axis="axisRow" dataField="1" showAll="0">
      <items count="11">
        <item x="0"/>
        <item x="3"/>
        <item x="1"/>
        <item x="2"/>
        <item x="5"/>
        <item x="4"/>
        <item x="6"/>
        <item m="1" x="9"/>
        <item x="7"/>
        <item h="1"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8">
        <item x="0"/>
        <item x="1"/>
        <item m="1" x="6"/>
        <item x="3"/>
        <item x="4"/>
        <item m="1" x="5"/>
        <item x="2"/>
        <item t="default"/>
      </items>
    </pivotField>
    <pivotField showAll="0"/>
    <pivotField showAll="0"/>
    <pivotField showAll="0"/>
    <pivotField showAll="0"/>
    <pivotField showAll="0"/>
    <pivotField showAll="0"/>
    <pivotField showAll="0"/>
    <pivotField showAll="0"/>
    <pivotField showAll="0"/>
  </pivotFields>
  <rowFields count="1">
    <field x="7"/>
  </rowFields>
  <rowItems count="9">
    <i>
      <x/>
    </i>
    <i>
      <x v="1"/>
    </i>
    <i>
      <x v="2"/>
    </i>
    <i>
      <x v="3"/>
    </i>
    <i>
      <x v="4"/>
    </i>
    <i>
      <x v="5"/>
    </i>
    <i>
      <x v="6"/>
    </i>
    <i>
      <x v="8"/>
    </i>
    <i t="grand">
      <x/>
    </i>
  </rowItems>
  <colFields count="1">
    <field x="26"/>
  </colFields>
  <colItems count="5">
    <i>
      <x/>
    </i>
    <i>
      <x v="1"/>
    </i>
    <i>
      <x v="3"/>
    </i>
    <i>
      <x v="6"/>
    </i>
    <i t="grand">
      <x/>
    </i>
  </colItems>
  <dataFields count="1">
    <dataField name="Cuenta de CLASIFICACIÓN" fld="7" subtotal="count" baseField="0" baseItem="0"/>
  </dataFields>
  <formats count="11">
    <format dxfId="444">
      <pivotArea outline="0" collapsedLevelsAreSubtotals="1" fieldPosition="0"/>
    </format>
    <format dxfId="443">
      <pivotArea field="26" type="button" dataOnly="0" labelOnly="1" outline="0" axis="axisCol" fieldPosition="0"/>
    </format>
    <format dxfId="442">
      <pivotArea type="topRight" dataOnly="0" labelOnly="1" outline="0" fieldPosition="0"/>
    </format>
    <format dxfId="441">
      <pivotArea dataOnly="0" labelOnly="1" fieldPosition="0">
        <references count="1">
          <reference field="26" count="0"/>
        </references>
      </pivotArea>
    </format>
    <format dxfId="440">
      <pivotArea dataOnly="0" labelOnly="1" grandCol="1" outline="0" fieldPosition="0"/>
    </format>
    <format dxfId="439">
      <pivotArea outline="0" collapsedLevelsAreSubtotals="1" fieldPosition="0"/>
    </format>
    <format dxfId="438">
      <pivotArea outline="0" collapsedLevelsAreSubtotals="1" fieldPosition="0"/>
    </format>
    <format dxfId="437">
      <pivotArea field="26" type="button" dataOnly="0" labelOnly="1" outline="0" axis="axisCol" fieldPosition="0"/>
    </format>
    <format dxfId="436">
      <pivotArea type="topRight" dataOnly="0" labelOnly="1" outline="0" fieldPosition="0"/>
    </format>
    <format dxfId="435">
      <pivotArea dataOnly="0" labelOnly="1" fieldPosition="0">
        <references count="1">
          <reference field="26" count="0"/>
        </references>
      </pivotArea>
    </format>
    <format dxfId="434">
      <pivotArea dataOnly="0" labelOnly="1" grandCol="1" outline="0" fieldPosition="0"/>
    </format>
  </formats>
  <chartFormats count="19">
    <chartFormat chart="0" format="0" series="1">
      <pivotArea type="data" outline="0" fieldPosition="0">
        <references count="2">
          <reference field="4294967294" count="1" selected="0">
            <x v="0"/>
          </reference>
          <reference field="26" count="1" selected="0">
            <x v="0"/>
          </reference>
        </references>
      </pivotArea>
    </chartFormat>
    <chartFormat chart="0" format="1" series="1">
      <pivotArea type="data" outline="0" fieldPosition="0">
        <references count="2">
          <reference field="4294967294" count="1" selected="0">
            <x v="0"/>
          </reference>
          <reference field="26" count="1" selected="0">
            <x v="1"/>
          </reference>
        </references>
      </pivotArea>
    </chartFormat>
    <chartFormat chart="0" format="2" series="1">
      <pivotArea type="data" outline="0" fieldPosition="0">
        <references count="2">
          <reference field="4294967294" count="1" selected="0">
            <x v="0"/>
          </reference>
          <reference field="26" count="1" selected="0">
            <x v="2"/>
          </reference>
        </references>
      </pivotArea>
    </chartFormat>
    <chartFormat chart="1" format="3" series="1">
      <pivotArea type="data" outline="0" fieldPosition="0">
        <references count="2">
          <reference field="4294967294" count="1" selected="0">
            <x v="0"/>
          </reference>
          <reference field="26" count="1" selected="0">
            <x v="0"/>
          </reference>
        </references>
      </pivotArea>
    </chartFormat>
    <chartFormat chart="1" format="4" series="1">
      <pivotArea type="data" outline="0" fieldPosition="0">
        <references count="2">
          <reference field="4294967294" count="1" selected="0">
            <x v="0"/>
          </reference>
          <reference field="26" count="1" selected="0">
            <x v="1"/>
          </reference>
        </references>
      </pivotArea>
    </chartFormat>
    <chartFormat chart="1" format="5" series="1">
      <pivotArea type="data" outline="0" fieldPosition="0">
        <references count="2">
          <reference field="4294967294" count="1" selected="0">
            <x v="0"/>
          </reference>
          <reference field="26" count="1" selected="0">
            <x v="2"/>
          </reference>
        </references>
      </pivotArea>
    </chartFormat>
    <chartFormat chart="2" format="6" series="1">
      <pivotArea type="data" outline="0" fieldPosition="0">
        <references count="2">
          <reference field="4294967294" count="1" selected="0">
            <x v="0"/>
          </reference>
          <reference field="26" count="1" selected="0">
            <x v="0"/>
          </reference>
        </references>
      </pivotArea>
    </chartFormat>
    <chartFormat chart="2" format="7" series="1">
      <pivotArea type="data" outline="0" fieldPosition="0">
        <references count="2">
          <reference field="4294967294" count="1" selected="0">
            <x v="0"/>
          </reference>
          <reference field="26" count="1" selected="0">
            <x v="1"/>
          </reference>
        </references>
      </pivotArea>
    </chartFormat>
    <chartFormat chart="2" format="8" series="1">
      <pivotArea type="data" outline="0" fieldPosition="0">
        <references count="2">
          <reference field="4294967294" count="1" selected="0">
            <x v="0"/>
          </reference>
          <reference field="26" count="1" selected="0">
            <x v="2"/>
          </reference>
        </references>
      </pivotArea>
    </chartFormat>
    <chartFormat chart="3" format="3" series="1">
      <pivotArea type="data" outline="0" fieldPosition="0">
        <references count="2">
          <reference field="4294967294" count="1" selected="0">
            <x v="0"/>
          </reference>
          <reference field="26" count="1" selected="0">
            <x v="0"/>
          </reference>
        </references>
      </pivotArea>
    </chartFormat>
    <chartFormat chart="3" format="4" series="1">
      <pivotArea type="data" outline="0" fieldPosition="0">
        <references count="2">
          <reference field="4294967294" count="1" selected="0">
            <x v="0"/>
          </reference>
          <reference field="26" count="1" selected="0">
            <x v="1"/>
          </reference>
        </references>
      </pivotArea>
    </chartFormat>
    <chartFormat chart="3" format="5" series="1">
      <pivotArea type="data" outline="0" fieldPosition="0">
        <references count="2">
          <reference field="4294967294" count="1" selected="0">
            <x v="0"/>
          </reference>
          <reference field="26" count="1" selected="0">
            <x v="2"/>
          </reference>
        </references>
      </pivotArea>
    </chartFormat>
    <chartFormat chart="4" format="6" series="1">
      <pivotArea type="data" outline="0" fieldPosition="0">
        <references count="2">
          <reference field="4294967294" count="1" selected="0">
            <x v="0"/>
          </reference>
          <reference field="26" count="1" selected="0">
            <x v="0"/>
          </reference>
        </references>
      </pivotArea>
    </chartFormat>
    <chartFormat chart="4" format="7" series="1">
      <pivotArea type="data" outline="0" fieldPosition="0">
        <references count="2">
          <reference field="4294967294" count="1" selected="0">
            <x v="0"/>
          </reference>
          <reference field="26" count="1" selected="0">
            <x v="1"/>
          </reference>
        </references>
      </pivotArea>
    </chartFormat>
    <chartFormat chart="4" format="8" series="1">
      <pivotArea type="data" outline="0" fieldPosition="0">
        <references count="2">
          <reference field="4294967294" count="1" selected="0">
            <x v="0"/>
          </reference>
          <reference field="26" count="1" selected="0">
            <x v="2"/>
          </reference>
        </references>
      </pivotArea>
    </chartFormat>
    <chartFormat chart="0" format="3" series="1">
      <pivotArea type="data" outline="0" fieldPosition="0">
        <references count="2">
          <reference field="4294967294" count="1" selected="0">
            <x v="0"/>
          </reference>
          <reference field="26" count="1" selected="0">
            <x v="3"/>
          </reference>
        </references>
      </pivotArea>
    </chartFormat>
    <chartFormat chart="0" format="4" series="1">
      <pivotArea type="data" outline="0" fieldPosition="0">
        <references count="2">
          <reference field="4294967294" count="1" selected="0">
            <x v="0"/>
          </reference>
          <reference field="26" count="1" selected="0">
            <x v="4"/>
          </reference>
        </references>
      </pivotArea>
    </chartFormat>
    <chartFormat chart="0" format="5" series="1">
      <pivotArea type="data" outline="0" fieldPosition="0">
        <references count="2">
          <reference field="4294967294" count="1" selected="0">
            <x v="0"/>
          </reference>
          <reference field="26" count="1" selected="0">
            <x v="5"/>
          </reference>
        </references>
      </pivotArea>
    </chartFormat>
    <chartFormat chart="0" format="6" series="1">
      <pivotArea type="data" outline="0" fieldPosition="0">
        <references count="2">
          <reference field="4294967294" count="1" selected="0">
            <x v="0"/>
          </reference>
          <reference field="26"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E18A1976-2E52-4EB4-A865-BA3904E6FB63}" name="TablaDinámica6" cacheId="2"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A57:F76" firstHeaderRow="1" firstDataRow="3" firstDataCol="1" rowPageCount="1" colPageCount="1"/>
  <pivotFields count="36">
    <pivotField showAll="0"/>
    <pivotField axis="axisPage" multipleItemSelectionAllowed="1" showAll="0">
      <items count="4">
        <item x="1"/>
        <item x="0"/>
        <item h="1" x="2"/>
        <item t="default"/>
      </items>
    </pivotField>
    <pivotField axis="axisRow" showAll="0">
      <items count="7">
        <item x="2"/>
        <item x="1"/>
        <item x="0"/>
        <item x="4"/>
        <item x="3"/>
        <item x="5"/>
        <item t="default"/>
      </items>
    </pivotField>
    <pivotField axis="axisRow" showAll="0">
      <items count="23">
        <item x="0"/>
        <item x="1"/>
        <item x="6"/>
        <item x="4"/>
        <item x="15"/>
        <item x="3"/>
        <item x="14"/>
        <item x="5"/>
        <item x="16"/>
        <item x="13"/>
        <item x="17"/>
        <item m="1" x="21"/>
        <item x="7"/>
        <item x="9"/>
        <item x="8"/>
        <item x="11"/>
        <item x="10"/>
        <item x="12"/>
        <item m="1" x="20"/>
        <item x="18"/>
        <item x="19"/>
        <item x="2"/>
        <item t="default"/>
      </items>
    </pivotField>
    <pivotField showAll="0"/>
    <pivotField showAll="0"/>
    <pivotField showAll="0"/>
    <pivotField axis="axisCol" dataField="1" showAll="0">
      <items count="11">
        <item h="1" x="0"/>
        <item x="3"/>
        <item h="1" x="1"/>
        <item h="1" x="2"/>
        <item h="1" x="5"/>
        <item h="1" x="4"/>
        <item h="1" x="6"/>
        <item h="1" m="1" x="9"/>
        <item h="1" x="7"/>
        <item h="1" x="8"/>
        <item t="default"/>
      </items>
    </pivotField>
    <pivotField axis="axisCol" showAll="0">
      <items count="38">
        <item x="17"/>
        <item x="6"/>
        <item x="32"/>
        <item x="21"/>
        <item x="25"/>
        <item x="24"/>
        <item x="9"/>
        <item x="12"/>
        <item x="16"/>
        <item x="7"/>
        <item x="19"/>
        <item x="34"/>
        <item x="15"/>
        <item x="1"/>
        <item x="13"/>
        <item x="30"/>
        <item x="31"/>
        <item x="33"/>
        <item x="11"/>
        <item m="1" x="36"/>
        <item x="0"/>
        <item x="14"/>
        <item x="10"/>
        <item x="5"/>
        <item x="2"/>
        <item x="22"/>
        <item x="18"/>
        <item x="8"/>
        <item x="4"/>
        <item x="29"/>
        <item x="3"/>
        <item x="23"/>
        <item x="20"/>
        <item x="26"/>
        <item x="27"/>
        <item x="28"/>
        <item x="3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3"/>
    <field x="2"/>
  </rowFields>
  <rowItems count="17">
    <i>
      <x/>
    </i>
    <i r="1">
      <x v="2"/>
    </i>
    <i>
      <x v="1"/>
    </i>
    <i r="1">
      <x v="1"/>
    </i>
    <i>
      <x v="3"/>
    </i>
    <i r="1">
      <x v="1"/>
    </i>
    <i>
      <x v="4"/>
    </i>
    <i r="1">
      <x v="1"/>
    </i>
    <i>
      <x v="9"/>
    </i>
    <i r="1">
      <x v="3"/>
    </i>
    <i>
      <x v="10"/>
    </i>
    <i r="1">
      <x v="2"/>
    </i>
    <i>
      <x v="17"/>
    </i>
    <i r="1">
      <x v="2"/>
    </i>
    <i>
      <x v="19"/>
    </i>
    <i r="1">
      <x v="1"/>
    </i>
    <i t="grand">
      <x/>
    </i>
  </rowItems>
  <colFields count="2">
    <field x="7"/>
    <field x="8"/>
  </colFields>
  <colItems count="5">
    <i>
      <x v="1"/>
      <x/>
    </i>
    <i r="1">
      <x v="22"/>
    </i>
    <i r="1">
      <x v="23"/>
    </i>
    <i t="default">
      <x v="1"/>
    </i>
    <i t="grand">
      <x/>
    </i>
  </colItems>
  <pageFields count="1">
    <pageField fld="1" hier="-1"/>
  </pageFields>
  <dataFields count="1">
    <dataField name="Cuenta de CLASIFICACIÓN" fld="7" subtotal="count" baseField="0" baseItem="0"/>
  </dataFields>
  <formats count="13">
    <format dxfId="457">
      <pivotArea field="7" type="button" dataOnly="0" labelOnly="1" outline="0" axis="axisCol" fieldPosition="0"/>
    </format>
    <format dxfId="456">
      <pivotArea type="topRight" dataOnly="0" labelOnly="1" outline="0" fieldPosition="0"/>
    </format>
    <format dxfId="455">
      <pivotArea field="1" type="button" dataOnly="0" labelOnly="1" outline="0" axis="axisPage" fieldPosition="0"/>
    </format>
    <format dxfId="454">
      <pivotArea dataOnly="0" labelOnly="1" grandCol="1" outline="0" fieldPosition="0"/>
    </format>
    <format dxfId="453">
      <pivotArea field="1" type="button" dataOnly="0" labelOnly="1" outline="0" axis="axisPage" fieldPosition="0"/>
    </format>
    <format dxfId="452">
      <pivotArea type="origin" dataOnly="0" labelOnly="1" outline="0" fieldPosition="0"/>
    </format>
    <format dxfId="451">
      <pivotArea dataOnly="0" labelOnly="1" grandRow="1" outline="0" fieldPosition="0"/>
    </format>
    <format dxfId="450">
      <pivotArea outline="0" collapsedLevelsAreSubtotals="1" fieldPosition="0"/>
    </format>
    <format dxfId="449">
      <pivotArea dataOnly="0" labelOnly="1" outline="0" fieldPosition="0">
        <references count="1">
          <reference field="1" count="0"/>
        </references>
      </pivotArea>
    </format>
    <format dxfId="448">
      <pivotArea type="topRight" dataOnly="0" labelOnly="1" outline="0" fieldPosition="0"/>
    </format>
    <format dxfId="447">
      <pivotArea dataOnly="0" labelOnly="1" fieldPosition="0">
        <references count="1">
          <reference field="7" count="8">
            <x v="0"/>
            <x v="1"/>
            <x v="2"/>
            <x v="3"/>
            <x v="4"/>
            <x v="5"/>
            <x v="6"/>
            <x v="7"/>
          </reference>
        </references>
      </pivotArea>
    </format>
    <format dxfId="446">
      <pivotArea dataOnly="0" labelOnly="1" grandCol="1" outline="0" fieldPosition="0"/>
    </format>
    <format dxfId="445">
      <pivotArea dataOnly="0" labelOnly="1" fieldPosition="0">
        <references count="1">
          <reference field="3" count="0"/>
        </references>
      </pivotArea>
    </format>
  </formats>
  <chartFormats count="9">
    <chartFormat chart="1" format="10" series="1">
      <pivotArea type="data" outline="0" fieldPosition="0">
        <references count="1">
          <reference field="4294967294" count="1" selected="0">
            <x v="0"/>
          </reference>
        </references>
      </pivotArea>
    </chartFormat>
    <chartFormat chart="1" format="11" series="1">
      <pivotArea type="data" outline="0" fieldPosition="0">
        <references count="2">
          <reference field="4294967294" count="1" selected="0">
            <x v="0"/>
          </reference>
          <reference field="7" count="1" selected="0">
            <x v="1"/>
          </reference>
        </references>
      </pivotArea>
    </chartFormat>
    <chartFormat chart="1" format="12" series="1">
      <pivotArea type="data" outline="0" fieldPosition="0">
        <references count="2">
          <reference field="4294967294" count="1" selected="0">
            <x v="0"/>
          </reference>
          <reference field="7" count="1" selected="0">
            <x v="2"/>
          </reference>
        </references>
      </pivotArea>
    </chartFormat>
    <chartFormat chart="1" format="13" series="1">
      <pivotArea type="data" outline="0" fieldPosition="0">
        <references count="2">
          <reference field="4294967294" count="1" selected="0">
            <x v="0"/>
          </reference>
          <reference field="7" count="1" selected="0">
            <x v="3"/>
          </reference>
        </references>
      </pivotArea>
    </chartFormat>
    <chartFormat chart="1" format="14" series="1">
      <pivotArea type="data" outline="0" fieldPosition="0">
        <references count="2">
          <reference field="4294967294" count="1" selected="0">
            <x v="0"/>
          </reference>
          <reference field="7" count="1" selected="0">
            <x v="4"/>
          </reference>
        </references>
      </pivotArea>
    </chartFormat>
    <chartFormat chart="1" format="15" series="1">
      <pivotArea type="data" outline="0" fieldPosition="0">
        <references count="2">
          <reference field="4294967294" count="1" selected="0">
            <x v="0"/>
          </reference>
          <reference field="7" count="1" selected="0">
            <x v="5"/>
          </reference>
        </references>
      </pivotArea>
    </chartFormat>
    <chartFormat chart="1" format="16" series="1">
      <pivotArea type="data" outline="0" fieldPosition="0">
        <references count="2">
          <reference field="4294967294" count="1" selected="0">
            <x v="0"/>
          </reference>
          <reference field="7" count="1" selected="0">
            <x v="6"/>
          </reference>
        </references>
      </pivotArea>
    </chartFormat>
    <chartFormat chart="1" format="17" series="1">
      <pivotArea type="data" outline="0" fieldPosition="0">
        <references count="2">
          <reference field="4294967294" count="1" selected="0">
            <x v="0"/>
          </reference>
          <reference field="7" count="1" selected="0">
            <x v="7"/>
          </reference>
        </references>
      </pivotArea>
    </chartFormat>
    <chartFormat chart="1" format="44" series="1">
      <pivotArea type="data" outline="0" fieldPosition="0">
        <references count="2">
          <reference field="4294967294" count="1" selected="0">
            <x v="0"/>
          </reference>
          <reference field="7"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42F9E724-CDF9-4871-B601-B89E1563CEFB}" name="TablaDinámica7" cacheId="2"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A87:J101" firstHeaderRow="1" firstDataRow="2" firstDataCol="1" rowPageCount="1" colPageCount="1"/>
  <pivotFields count="36">
    <pivotField showAll="0"/>
    <pivotField axis="axisPage" multipleItemSelectionAllowed="1" showAll="0">
      <items count="4">
        <item h="1" x="1"/>
        <item x="0"/>
        <item h="1" x="2"/>
        <item t="default"/>
      </items>
    </pivotField>
    <pivotField axis="axisRow" showAll="0">
      <items count="7">
        <item x="2"/>
        <item x="1"/>
        <item x="0"/>
        <item x="4"/>
        <item x="3"/>
        <item x="5"/>
        <item t="default"/>
      </items>
    </pivotField>
    <pivotField axis="axisRow" showAll="0">
      <items count="23">
        <item x="0"/>
        <item x="1"/>
        <item x="6"/>
        <item x="4"/>
        <item x="15"/>
        <item x="3"/>
        <item x="14"/>
        <item x="5"/>
        <item x="16"/>
        <item x="13"/>
        <item x="17"/>
        <item m="1" x="21"/>
        <item x="7"/>
        <item x="9"/>
        <item x="8"/>
        <item x="11"/>
        <item x="10"/>
        <item x="12"/>
        <item m="1" x="20"/>
        <item x="18"/>
        <item x="19"/>
        <item x="2"/>
        <item t="default"/>
      </items>
    </pivotField>
    <pivotField showAll="0"/>
    <pivotField showAll="0"/>
    <pivotField showAll="0"/>
    <pivotField axis="axisCol" dataField="1" showAll="0">
      <items count="11">
        <item x="0"/>
        <item x="3"/>
        <item x="1"/>
        <item x="2"/>
        <item x="5"/>
        <item x="4"/>
        <item x="6"/>
        <item m="1" x="9"/>
        <item x="7"/>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2"/>
    <field x="3"/>
  </rowFields>
  <rowItems count="13">
    <i>
      <x/>
    </i>
    <i r="1">
      <x v="21"/>
    </i>
    <i>
      <x v="1"/>
    </i>
    <i r="1">
      <x v="1"/>
    </i>
    <i r="1">
      <x v="2"/>
    </i>
    <i r="1">
      <x v="3"/>
    </i>
    <i r="1">
      <x v="5"/>
    </i>
    <i r="1">
      <x v="7"/>
    </i>
    <i>
      <x v="2"/>
    </i>
    <i r="1">
      <x/>
    </i>
    <i>
      <x v="4"/>
    </i>
    <i r="1">
      <x v="12"/>
    </i>
    <i t="grand">
      <x/>
    </i>
  </rowItems>
  <colFields count="1">
    <field x="7"/>
  </colFields>
  <colItems count="9">
    <i>
      <x/>
    </i>
    <i>
      <x v="1"/>
    </i>
    <i>
      <x v="2"/>
    </i>
    <i>
      <x v="3"/>
    </i>
    <i>
      <x v="4"/>
    </i>
    <i>
      <x v="5"/>
    </i>
    <i>
      <x v="6"/>
    </i>
    <i>
      <x v="8"/>
    </i>
    <i t="grand">
      <x/>
    </i>
  </colItems>
  <pageFields count="1">
    <pageField fld="1" hier="-1"/>
  </pageFields>
  <dataFields count="1">
    <dataField name="Cuenta de CLASIFICACIÓN" fld="7" subtotal="count" baseField="0" baseItem="0"/>
  </dataFields>
  <formats count="16">
    <format dxfId="473">
      <pivotArea field="7" type="button" dataOnly="0" labelOnly="1" outline="0" axis="axisCol" fieldPosition="0"/>
    </format>
    <format dxfId="472">
      <pivotArea type="topRight" dataOnly="0" labelOnly="1" outline="0" fieldPosition="0"/>
    </format>
    <format dxfId="471">
      <pivotArea field="1" type="button" dataOnly="0" labelOnly="1" outline="0" axis="axisPage" fieldPosition="0"/>
    </format>
    <format dxfId="470">
      <pivotArea dataOnly="0" labelOnly="1" grandCol="1" outline="0" fieldPosition="0"/>
    </format>
    <format dxfId="469">
      <pivotArea field="1" type="button" dataOnly="0" labelOnly="1" outline="0" axis="axisPage" fieldPosition="0"/>
    </format>
    <format dxfId="468">
      <pivotArea type="origin" dataOnly="0" labelOnly="1" outline="0" fieldPosition="0"/>
    </format>
    <format dxfId="467">
      <pivotArea dataOnly="0" labelOnly="1" fieldPosition="0">
        <references count="1">
          <reference field="2" count="0"/>
        </references>
      </pivotArea>
    </format>
    <format dxfId="466">
      <pivotArea dataOnly="0" labelOnly="1" fieldPosition="0">
        <references count="2">
          <reference field="2" count="1" selected="0">
            <x v="0"/>
          </reference>
          <reference field="3" count="1">
            <x v="11"/>
          </reference>
        </references>
      </pivotArea>
    </format>
    <format dxfId="465">
      <pivotArea dataOnly="0" labelOnly="1" fieldPosition="0">
        <references count="2">
          <reference field="2" count="1" selected="0">
            <x v="1"/>
          </reference>
          <reference field="3" count="5">
            <x v="1"/>
            <x v="2"/>
            <x v="3"/>
            <x v="5"/>
            <x v="7"/>
          </reference>
        </references>
      </pivotArea>
    </format>
    <format dxfId="464">
      <pivotArea dataOnly="0" labelOnly="1" fieldPosition="0">
        <references count="2">
          <reference field="2" count="1" selected="0">
            <x v="2"/>
          </reference>
          <reference field="3" count="1">
            <x v="0"/>
          </reference>
        </references>
      </pivotArea>
    </format>
    <format dxfId="463">
      <pivotArea outline="0" collapsedLevelsAreSubtotals="1" fieldPosition="0"/>
    </format>
    <format dxfId="462">
      <pivotArea dataOnly="0" labelOnly="1" outline="0" fieldPosition="0">
        <references count="1">
          <reference field="1" count="0"/>
        </references>
      </pivotArea>
    </format>
    <format dxfId="461">
      <pivotArea type="topRight" dataOnly="0" labelOnly="1" outline="0" fieldPosition="0"/>
    </format>
    <format dxfId="460">
      <pivotArea dataOnly="0" labelOnly="1" fieldPosition="0">
        <references count="1">
          <reference field="7" count="8">
            <x v="0"/>
            <x v="1"/>
            <x v="2"/>
            <x v="3"/>
            <x v="4"/>
            <x v="5"/>
            <x v="6"/>
            <x v="8"/>
          </reference>
        </references>
      </pivotArea>
    </format>
    <format dxfId="459">
      <pivotArea dataOnly="0" labelOnly="1" grandCol="1" outline="0" fieldPosition="0"/>
    </format>
    <format dxfId="458">
      <pivotArea dataOnly="0" labelOnly="1" fieldPosition="0">
        <references count="2">
          <reference field="2" count="1" selected="0">
            <x v="4"/>
          </reference>
          <reference field="3" count="1">
            <x v="12"/>
          </reference>
        </references>
      </pivotArea>
    </format>
  </formats>
  <chartFormats count="9">
    <chartFormat chart="1" format="10" series="1">
      <pivotArea type="data" outline="0" fieldPosition="0">
        <references count="1">
          <reference field="4294967294" count="1" selected="0">
            <x v="0"/>
          </reference>
        </references>
      </pivotArea>
    </chartFormat>
    <chartFormat chart="1" format="11" series="1">
      <pivotArea type="data" outline="0" fieldPosition="0">
        <references count="2">
          <reference field="4294967294" count="1" selected="0">
            <x v="0"/>
          </reference>
          <reference field="7" count="1" selected="0">
            <x v="1"/>
          </reference>
        </references>
      </pivotArea>
    </chartFormat>
    <chartFormat chart="1" format="12" series="1">
      <pivotArea type="data" outline="0" fieldPosition="0">
        <references count="2">
          <reference field="4294967294" count="1" selected="0">
            <x v="0"/>
          </reference>
          <reference field="7" count="1" selected="0">
            <x v="2"/>
          </reference>
        </references>
      </pivotArea>
    </chartFormat>
    <chartFormat chart="1" format="13" series="1">
      <pivotArea type="data" outline="0" fieldPosition="0">
        <references count="2">
          <reference field="4294967294" count="1" selected="0">
            <x v="0"/>
          </reference>
          <reference field="7" count="1" selected="0">
            <x v="3"/>
          </reference>
        </references>
      </pivotArea>
    </chartFormat>
    <chartFormat chart="1" format="14" series="1">
      <pivotArea type="data" outline="0" fieldPosition="0">
        <references count="2">
          <reference field="4294967294" count="1" selected="0">
            <x v="0"/>
          </reference>
          <reference field="7" count="1" selected="0">
            <x v="4"/>
          </reference>
        </references>
      </pivotArea>
    </chartFormat>
    <chartFormat chart="1" format="15" series="1">
      <pivotArea type="data" outline="0" fieldPosition="0">
        <references count="2">
          <reference field="4294967294" count="1" selected="0">
            <x v="0"/>
          </reference>
          <reference field="7" count="1" selected="0">
            <x v="5"/>
          </reference>
        </references>
      </pivotArea>
    </chartFormat>
    <chartFormat chart="1" format="16" series="1">
      <pivotArea type="data" outline="0" fieldPosition="0">
        <references count="2">
          <reference field="4294967294" count="1" selected="0">
            <x v="0"/>
          </reference>
          <reference field="7" count="1" selected="0">
            <x v="6"/>
          </reference>
        </references>
      </pivotArea>
    </chartFormat>
    <chartFormat chart="1" format="17" series="1">
      <pivotArea type="data" outline="0" fieldPosition="0">
        <references count="2">
          <reference field="4294967294" count="1" selected="0">
            <x v="0"/>
          </reference>
          <reference field="7" count="1" selected="0">
            <x v="7"/>
          </reference>
        </references>
      </pivotArea>
    </chartFormat>
    <chartFormat chart="1" format="44" series="1">
      <pivotArea type="data" outline="0" fieldPosition="0">
        <references count="2">
          <reference field="4294967294" count="1" selected="0">
            <x v="0"/>
          </reference>
          <reference field="7"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4691CDAC-43A9-4E1C-9493-07CE2F8B68E3}" name="TablaDinámica9" cacheId="4"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D20:E24" firstHeaderRow="1" firstDataRow="1" firstDataCol="1" rowPageCount="3" colPageCount="1"/>
  <pivotFields count="53">
    <pivotField axis="axisPage" multipleItemSelectionAllowed="1" showAll="0">
      <items count="4">
        <item x="0"/>
        <item x="2"/>
        <item x="1"/>
        <item t="default"/>
      </items>
    </pivotField>
    <pivotField axis="axisPage" multipleItemSelectionAllowed="1" showAll="0">
      <items count="3">
        <item x="1"/>
        <item x="0"/>
        <item t="default"/>
      </items>
    </pivotField>
    <pivotField showAll="0"/>
    <pivotField showAll="0"/>
    <pivotField showAll="0"/>
    <pivotField showAll="0"/>
    <pivotField showAll="0"/>
    <pivotField showAll="0">
      <items count="9">
        <item x="0"/>
        <item x="3"/>
        <item x="1"/>
        <item x="2"/>
        <item x="5"/>
        <item x="4"/>
        <item x="6"/>
        <item x="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Page" multipleItemSelectionAllowed="1" showAll="0">
      <items count="5">
        <item x="1"/>
        <item h="1" x="0"/>
        <item h="1" x="3"/>
        <item h="1" x="2"/>
        <item t="default"/>
      </items>
    </pivotField>
    <pivotField showAll="0"/>
    <pivotField showAll="0"/>
    <pivotField showAll="0"/>
    <pivotField showAll="0"/>
    <pivotField showAll="0"/>
    <pivotField showAll="0"/>
    <pivotField showAll="0"/>
    <pivotField showAll="0"/>
    <pivotField showAll="0"/>
    <pivotField showAll="0"/>
    <pivotField axis="axisRow" dataField="1" showAll="0">
      <items count="5">
        <item x="0"/>
        <item x="3"/>
        <item x="1"/>
        <item x="2"/>
        <item t="default"/>
      </items>
    </pivotField>
  </pivotFields>
  <rowFields count="1">
    <field x="52"/>
  </rowFields>
  <rowItems count="4">
    <i>
      <x/>
    </i>
    <i>
      <x v="1"/>
    </i>
    <i>
      <x v="2"/>
    </i>
    <i t="grand">
      <x/>
    </i>
  </rowItems>
  <colItems count="1">
    <i/>
  </colItems>
  <pageFields count="3">
    <pageField fld="1" hier="-1"/>
    <pageField fld="41" hier="-1"/>
    <pageField fld="0" hier="-1"/>
  </pageFields>
  <dataFields count="1">
    <dataField name="Cuenta de ACEPTABILIDAD DEL RIESGO 2" fld="52" subtotal="count" baseField="0" baseItem="0"/>
  </dataFields>
  <formats count="13">
    <format dxfId="486">
      <pivotArea field="7" type="button" dataOnly="0" labelOnly="1" outline="0"/>
    </format>
    <format dxfId="485">
      <pivotArea type="topRight" dataOnly="0" labelOnly="1" outline="0" fieldPosition="0"/>
    </format>
    <format dxfId="484">
      <pivotArea field="1" type="button" dataOnly="0" labelOnly="1" outline="0" axis="axisPage" fieldPosition="0"/>
    </format>
    <format dxfId="483">
      <pivotArea dataOnly="0" labelOnly="1" grandCol="1" outline="0" fieldPosition="0"/>
    </format>
    <format dxfId="482">
      <pivotArea field="1" type="button" dataOnly="0" labelOnly="1" outline="0" axis="axisPage" fieldPosition="0"/>
    </format>
    <format dxfId="481">
      <pivotArea type="origin" dataOnly="0" labelOnly="1" outline="0" fieldPosition="0"/>
    </format>
    <format dxfId="480">
      <pivotArea dataOnly="0" labelOnly="1" grandRow="1" outline="0" fieldPosition="0"/>
    </format>
    <format dxfId="479">
      <pivotArea outline="0" collapsedLevelsAreSubtotals="1" fieldPosition="0"/>
    </format>
    <format dxfId="478">
      <pivotArea dataOnly="0" labelOnly="1" outline="0" fieldPosition="0">
        <references count="1">
          <reference field="1" count="0"/>
        </references>
      </pivotArea>
    </format>
    <format dxfId="477">
      <pivotArea type="topRight" dataOnly="0" labelOnly="1" outline="0" fieldPosition="0"/>
    </format>
    <format dxfId="476">
      <pivotArea dataOnly="0" labelOnly="1" grandCol="1" outline="0" fieldPosition="0"/>
    </format>
    <format dxfId="475">
      <pivotArea dataOnly="0" labelOnly="1" grandRow="1" outline="0" fieldPosition="0"/>
    </format>
    <format dxfId="474">
      <pivotArea dataOnly="0" labelOnly="1" fieldPosition="0">
        <references count="1">
          <reference field="52"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73F83D2E-E4A4-4AB7-8B1D-8AF11D6DEC48}" name="TablaDinámica2"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39:F149" firstHeaderRow="1" firstDataRow="2" firstDataCol="1" rowPageCount="1" colPageCount="1"/>
  <pivotFields count="36">
    <pivotField axis="axisPage" multipleItemSelectionAllowed="1" showAll="0">
      <items count="5">
        <item x="0"/>
        <item h="1" x="2"/>
        <item h="1" x="1"/>
        <item h="1" x="3"/>
        <item t="default"/>
      </items>
    </pivotField>
    <pivotField axis="axisRow" showAll="0">
      <items count="4">
        <item x="1"/>
        <item x="0"/>
        <item x="2"/>
        <item t="default"/>
      </items>
    </pivotField>
    <pivotField axis="axisRow" showAll="0">
      <items count="7">
        <item x="2"/>
        <item x="1"/>
        <item x="0"/>
        <item x="4"/>
        <item x="3"/>
        <item x="5"/>
        <item t="default"/>
      </items>
    </pivotField>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8">
        <item x="0"/>
        <item x="1"/>
        <item m="1" x="6"/>
        <item x="3"/>
        <item h="1" x="4"/>
        <item m="1" x="5"/>
        <item x="2"/>
        <item t="default"/>
      </items>
    </pivotField>
    <pivotField showAll="0"/>
    <pivotField showAll="0"/>
    <pivotField showAll="0"/>
    <pivotField showAll="0"/>
    <pivotField showAll="0"/>
    <pivotField showAll="0"/>
    <pivotField showAll="0"/>
    <pivotField showAll="0"/>
    <pivotField showAll="0"/>
  </pivotFields>
  <rowFields count="2">
    <field x="1"/>
    <field x="2"/>
  </rowFields>
  <rowItems count="9">
    <i>
      <x/>
    </i>
    <i r="1">
      <x v="1"/>
    </i>
    <i r="1">
      <x v="2"/>
    </i>
    <i>
      <x v="1"/>
    </i>
    <i r="1">
      <x/>
    </i>
    <i r="1">
      <x v="1"/>
    </i>
    <i r="1">
      <x v="2"/>
    </i>
    <i r="1">
      <x v="4"/>
    </i>
    <i t="grand">
      <x/>
    </i>
  </rowItems>
  <colFields count="1">
    <field x="26"/>
  </colFields>
  <colItems count="5">
    <i>
      <x/>
    </i>
    <i>
      <x v="1"/>
    </i>
    <i>
      <x v="3"/>
    </i>
    <i>
      <x v="6"/>
    </i>
    <i t="grand">
      <x/>
    </i>
  </colItems>
  <pageFields count="1">
    <pageField fld="0" hier="-1"/>
  </pageFields>
  <dataFields count="1">
    <dataField name="Cuenta de CLASIFICACIÓN" fld="7" subtotal="count" baseField="0" baseItem="0"/>
  </dataFields>
  <formats count="16">
    <format dxfId="502">
      <pivotArea outline="0" collapsedLevelsAreSubtotals="1" fieldPosition="0"/>
    </format>
    <format dxfId="501">
      <pivotArea field="26" type="button" dataOnly="0" labelOnly="1" outline="0" axis="axisCol" fieldPosition="0"/>
    </format>
    <format dxfId="500">
      <pivotArea type="topRight" dataOnly="0" labelOnly="1" outline="0" fieldPosition="0"/>
    </format>
    <format dxfId="499">
      <pivotArea dataOnly="0" labelOnly="1" fieldPosition="0">
        <references count="1">
          <reference field="26" count="0"/>
        </references>
      </pivotArea>
    </format>
    <format dxfId="498">
      <pivotArea dataOnly="0" labelOnly="1" grandCol="1" outline="0" fieldPosition="0"/>
    </format>
    <format dxfId="497">
      <pivotArea field="1" type="button" dataOnly="0" labelOnly="1" outline="0" axis="axisRow" fieldPosition="0"/>
    </format>
    <format dxfId="496">
      <pivotArea dataOnly="0" labelOnly="1" fieldPosition="0">
        <references count="1">
          <reference field="26" count="0"/>
        </references>
      </pivotArea>
    </format>
    <format dxfId="495">
      <pivotArea dataOnly="0" labelOnly="1" grandCol="1" outline="0" fieldPosition="0"/>
    </format>
    <format dxfId="494">
      <pivotArea field="1" type="button" dataOnly="0" labelOnly="1" outline="0" axis="axisRow" fieldPosition="0"/>
    </format>
    <format dxfId="493">
      <pivotArea dataOnly="0" labelOnly="1" fieldPosition="0">
        <references count="1">
          <reference field="26" count="0"/>
        </references>
      </pivotArea>
    </format>
    <format dxfId="492">
      <pivotArea dataOnly="0" labelOnly="1" grandCol="1" outline="0" fieldPosition="0"/>
    </format>
    <format dxfId="491">
      <pivotArea outline="0" collapsedLevelsAreSubtotals="1" fieldPosition="0"/>
    </format>
    <format dxfId="490">
      <pivotArea field="26" type="button" dataOnly="0" labelOnly="1" outline="0" axis="axisCol" fieldPosition="0"/>
    </format>
    <format dxfId="489">
      <pivotArea type="topRight" dataOnly="0" labelOnly="1" outline="0" fieldPosition="0"/>
    </format>
    <format dxfId="488">
      <pivotArea dataOnly="0" labelOnly="1" fieldPosition="0">
        <references count="1">
          <reference field="26" count="0"/>
        </references>
      </pivotArea>
    </format>
    <format dxfId="487">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541B6E13-4DD2-4D9B-9B72-FD87D547DC07}" name="TablaDinámica1" cacheId="2" applyNumberFormats="0" applyBorderFormats="0" applyFontFormats="0" applyPatternFormats="0" applyAlignmentFormats="0" applyWidthHeightFormats="1" dataCaption="Valores" updatedVersion="8" minRefreshableVersion="3" showDrill="0" useAutoFormatting="1" itemPrintTitles="1" createdVersion="8" indent="0" showHeaders="0" outline="1" outlineData="1" multipleFieldFilters="0" chartFormat="2">
  <location ref="A41:J47" firstHeaderRow="1" firstDataRow="2" firstDataCol="1" rowPageCount="2" colPageCount="1"/>
  <pivotFields count="36">
    <pivotField axis="axisPage" multipleItemSelectionAllowed="1" showAll="0">
      <items count="5">
        <item x="0"/>
        <item h="1" x="2"/>
        <item h="1" x="1"/>
        <item h="1" x="3"/>
        <item t="default"/>
      </items>
    </pivotField>
    <pivotField axis="axisPage" multipleItemSelectionAllowed="1" showAll="0">
      <items count="4">
        <item x="1"/>
        <item x="0"/>
        <item x="2"/>
        <item t="default"/>
      </items>
    </pivotField>
    <pivotField axis="axisRow" showAll="0">
      <items count="7">
        <item x="2"/>
        <item x="1"/>
        <item x="0"/>
        <item x="4"/>
        <item x="3"/>
        <item x="5"/>
        <item t="default"/>
      </items>
    </pivotField>
    <pivotField showAll="0"/>
    <pivotField showAll="0"/>
    <pivotField showAll="0"/>
    <pivotField showAll="0"/>
    <pivotField axis="axisCol" dataField="1" showAll="0">
      <items count="11">
        <item x="0"/>
        <item x="3"/>
        <item x="1"/>
        <item x="2"/>
        <item x="5"/>
        <item x="4"/>
        <item x="6"/>
        <item m="1" x="9"/>
        <item x="7"/>
        <item h="1"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4"/>
    </i>
    <i t="grand">
      <x/>
    </i>
  </rowItems>
  <colFields count="1">
    <field x="7"/>
  </colFields>
  <colItems count="9">
    <i>
      <x/>
    </i>
    <i>
      <x v="1"/>
    </i>
    <i>
      <x v="2"/>
    </i>
    <i>
      <x v="3"/>
    </i>
    <i>
      <x v="4"/>
    </i>
    <i>
      <x v="5"/>
    </i>
    <i>
      <x v="6"/>
    </i>
    <i>
      <x v="8"/>
    </i>
    <i t="grand">
      <x/>
    </i>
  </colItems>
  <pageFields count="2">
    <pageField fld="1" hier="-1"/>
    <pageField fld="0" hier="-1"/>
  </pageFields>
  <dataFields count="1">
    <dataField name="Cuenta de CLASIFICACIÓN" fld="7" subtotal="count" baseField="0" baseItem="0"/>
  </dataFields>
  <formats count="13">
    <format dxfId="515">
      <pivotArea field="7" type="button" dataOnly="0" labelOnly="1" outline="0" axis="axisCol" fieldPosition="0"/>
    </format>
    <format dxfId="514">
      <pivotArea type="topRight" dataOnly="0" labelOnly="1" outline="0" fieldPosition="0"/>
    </format>
    <format dxfId="513">
      <pivotArea field="1" type="button" dataOnly="0" labelOnly="1" outline="0" axis="axisPage" fieldPosition="0"/>
    </format>
    <format dxfId="512">
      <pivotArea dataOnly="0" labelOnly="1" grandCol="1" outline="0" fieldPosition="0"/>
    </format>
    <format dxfId="511">
      <pivotArea field="1" type="button" dataOnly="0" labelOnly="1" outline="0" axis="axisPage" fieldPosition="0"/>
    </format>
    <format dxfId="510">
      <pivotArea type="origin" dataOnly="0" labelOnly="1" outline="0" fieldPosition="0"/>
    </format>
    <format dxfId="509">
      <pivotArea dataOnly="0" labelOnly="1" fieldPosition="0">
        <references count="1">
          <reference field="2" count="0"/>
        </references>
      </pivotArea>
    </format>
    <format dxfId="508">
      <pivotArea dataOnly="0" labelOnly="1" grandRow="1" outline="0" fieldPosition="0"/>
    </format>
    <format dxfId="507">
      <pivotArea outline="0" collapsedLevelsAreSubtotals="1" fieldPosition="0"/>
    </format>
    <format dxfId="506">
      <pivotArea dataOnly="0" labelOnly="1" outline="0" fieldPosition="0">
        <references count="1">
          <reference field="1" count="0"/>
        </references>
      </pivotArea>
    </format>
    <format dxfId="505">
      <pivotArea type="topRight" dataOnly="0" labelOnly="1" outline="0" fieldPosition="0"/>
    </format>
    <format dxfId="504">
      <pivotArea dataOnly="0" labelOnly="1" fieldPosition="0">
        <references count="1">
          <reference field="7" count="0"/>
        </references>
      </pivotArea>
    </format>
    <format dxfId="503">
      <pivotArea dataOnly="0" labelOnly="1" grandCol="1" outline="0" fieldPosition="0"/>
    </format>
  </formats>
  <chartFormats count="11">
    <chartFormat chart="1" format="10" series="1">
      <pivotArea type="data" outline="0" fieldPosition="0">
        <references count="1">
          <reference field="4294967294" count="1" selected="0">
            <x v="0"/>
          </reference>
        </references>
      </pivotArea>
    </chartFormat>
    <chartFormat chart="1" format="11" series="1">
      <pivotArea type="data" outline="0" fieldPosition="0">
        <references count="2">
          <reference field="4294967294" count="1" selected="0">
            <x v="0"/>
          </reference>
          <reference field="7" count="1" selected="0">
            <x v="1"/>
          </reference>
        </references>
      </pivotArea>
    </chartFormat>
    <chartFormat chart="1" format="12" series="1">
      <pivotArea type="data" outline="0" fieldPosition="0">
        <references count="2">
          <reference field="4294967294" count="1" selected="0">
            <x v="0"/>
          </reference>
          <reference field="7" count="1" selected="0">
            <x v="2"/>
          </reference>
        </references>
      </pivotArea>
    </chartFormat>
    <chartFormat chart="1" format="13" series="1">
      <pivotArea type="data" outline="0" fieldPosition="0">
        <references count="2">
          <reference field="4294967294" count="1" selected="0">
            <x v="0"/>
          </reference>
          <reference field="7" count="1" selected="0">
            <x v="3"/>
          </reference>
        </references>
      </pivotArea>
    </chartFormat>
    <chartFormat chart="1" format="14" series="1">
      <pivotArea type="data" outline="0" fieldPosition="0">
        <references count="2">
          <reference field="4294967294" count="1" selected="0">
            <x v="0"/>
          </reference>
          <reference field="7" count="1" selected="0">
            <x v="4"/>
          </reference>
        </references>
      </pivotArea>
    </chartFormat>
    <chartFormat chart="1" format="15" series="1">
      <pivotArea type="data" outline="0" fieldPosition="0">
        <references count="2">
          <reference field="4294967294" count="1" selected="0">
            <x v="0"/>
          </reference>
          <reference field="7" count="1" selected="0">
            <x v="5"/>
          </reference>
        </references>
      </pivotArea>
    </chartFormat>
    <chartFormat chart="1" format="16" series="1">
      <pivotArea type="data" outline="0" fieldPosition="0">
        <references count="2">
          <reference field="4294967294" count="1" selected="0">
            <x v="0"/>
          </reference>
          <reference field="7" count="1" selected="0">
            <x v="6"/>
          </reference>
        </references>
      </pivotArea>
    </chartFormat>
    <chartFormat chart="1" format="17" series="1">
      <pivotArea type="data" outline="0" fieldPosition="0">
        <references count="2">
          <reference field="4294967294" count="1" selected="0">
            <x v="0"/>
          </reference>
          <reference field="7" count="1" selected="0">
            <x v="7"/>
          </reference>
        </references>
      </pivotArea>
    </chartFormat>
    <chartFormat chart="1" format="44" series="1">
      <pivotArea type="data" outline="0" fieldPosition="0">
        <references count="2">
          <reference field="4294967294" count="1" selected="0">
            <x v="0"/>
          </reference>
          <reference field="7" count="1" selected="0">
            <x v="8"/>
          </reference>
        </references>
      </pivotArea>
    </chartFormat>
    <chartFormat chart="1" format="45" series="1">
      <pivotArea type="data" outline="0" fieldPosition="0">
        <references count="2">
          <reference field="4294967294" count="1" selected="0">
            <x v="0"/>
          </reference>
          <reference field="7" count="1" selected="0">
            <x v="0"/>
          </reference>
        </references>
      </pivotArea>
    </chartFormat>
    <chartFormat chart="1" format="46" series="1">
      <pivotArea type="data" outline="0" fieldPosition="0">
        <references count="2">
          <reference field="4294967294" count="1" selected="0">
            <x v="0"/>
          </reference>
          <reference field="7" count="1" selected="0">
            <x v="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8" Type="http://schemas.openxmlformats.org/officeDocument/2006/relationships/pivotTable" Target="../pivotTables/pivotTable13.xml"/><Relationship Id="rId13" Type="http://schemas.openxmlformats.org/officeDocument/2006/relationships/drawing" Target="../drawings/drawing4.xml"/><Relationship Id="rId3" Type="http://schemas.openxmlformats.org/officeDocument/2006/relationships/pivotTable" Target="../pivotTables/pivotTable8.xml"/><Relationship Id="rId7" Type="http://schemas.openxmlformats.org/officeDocument/2006/relationships/pivotTable" Target="../pivotTables/pivotTable12.xml"/><Relationship Id="rId12" Type="http://schemas.openxmlformats.org/officeDocument/2006/relationships/printerSettings" Target="../printerSettings/printerSettings6.bin"/><Relationship Id="rId2" Type="http://schemas.openxmlformats.org/officeDocument/2006/relationships/pivotTable" Target="../pivotTables/pivotTable7.xml"/><Relationship Id="rId1" Type="http://schemas.openxmlformats.org/officeDocument/2006/relationships/pivotTable" Target="../pivotTables/pivotTable6.xml"/><Relationship Id="rId6" Type="http://schemas.openxmlformats.org/officeDocument/2006/relationships/pivotTable" Target="../pivotTables/pivotTable11.xml"/><Relationship Id="rId11" Type="http://schemas.openxmlformats.org/officeDocument/2006/relationships/pivotTable" Target="../pivotTables/pivotTable16.xml"/><Relationship Id="rId5" Type="http://schemas.openxmlformats.org/officeDocument/2006/relationships/pivotTable" Target="../pivotTables/pivotTable10.xml"/><Relationship Id="rId10" Type="http://schemas.openxmlformats.org/officeDocument/2006/relationships/pivotTable" Target="../pivotTables/pivotTable15.xml"/><Relationship Id="rId4" Type="http://schemas.openxmlformats.org/officeDocument/2006/relationships/pivotTable" Target="../pivotTables/pivotTable9.xml"/><Relationship Id="rId9" Type="http://schemas.openxmlformats.org/officeDocument/2006/relationships/pivotTable" Target="../pivotTables/pivotTable1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AS34"/>
  <sheetViews>
    <sheetView topLeftCell="AE25" zoomScale="91" zoomScaleNormal="91" workbookViewId="0">
      <selection activeCell="AF15" sqref="AF15"/>
    </sheetView>
  </sheetViews>
  <sheetFormatPr baseColWidth="10" defaultColWidth="11.42578125" defaultRowHeight="15" x14ac:dyDescent="0.3"/>
  <cols>
    <col min="1" max="1" width="28.140625" style="6" customWidth="1"/>
    <col min="2" max="2" width="58.140625" style="3" customWidth="1"/>
    <col min="3" max="4" width="6.7109375" style="3" customWidth="1"/>
    <col min="5" max="5" width="47.5703125" style="3" customWidth="1"/>
    <col min="6" max="6" width="16.42578125" style="3" customWidth="1"/>
    <col min="7" max="7" width="34" style="3" customWidth="1"/>
    <col min="8" max="8" width="63.42578125" style="3" customWidth="1"/>
    <col min="9" max="9" width="47.140625" style="6" customWidth="1"/>
    <col min="10" max="13" width="16.28515625" style="6" customWidth="1"/>
    <col min="14" max="14" width="19.5703125" style="6" customWidth="1"/>
    <col min="15" max="15" width="23.28515625" style="6" customWidth="1"/>
    <col min="16" max="16" width="16.5703125" style="6" customWidth="1"/>
    <col min="17" max="18" width="16.140625" style="6" customWidth="1"/>
    <col min="19" max="19" width="18.42578125" style="6" customWidth="1"/>
    <col min="20" max="20" width="16.42578125" style="6" customWidth="1"/>
    <col min="21" max="21" width="12.5703125" style="6" customWidth="1"/>
    <col min="22" max="22" width="35" style="6" customWidth="1"/>
    <col min="23" max="24" width="5.5703125" style="6" customWidth="1"/>
    <col min="25" max="28" width="7.42578125" style="6" customWidth="1"/>
    <col min="29" max="30" width="35.28515625" style="6" customWidth="1"/>
    <col min="31" max="32" width="68.140625" style="6" customWidth="1"/>
    <col min="33" max="33" width="38.5703125" style="6" customWidth="1"/>
    <col min="34" max="34" width="58.7109375" style="6" customWidth="1"/>
    <col min="35" max="35" width="17.28515625" style="6" hidden="1" customWidth="1"/>
    <col min="36" max="36" width="15" style="6" hidden="1" customWidth="1"/>
    <col min="37" max="37" width="20.5703125" style="6" hidden="1" customWidth="1"/>
    <col min="38" max="38" width="15" style="6" hidden="1" customWidth="1"/>
    <col min="39" max="39" width="19" style="6" hidden="1" customWidth="1"/>
    <col min="40" max="40" width="23.42578125" style="6" hidden="1" customWidth="1"/>
    <col min="41" max="41" width="17.5703125" style="6" hidden="1" customWidth="1"/>
    <col min="42" max="42" width="15.85546875" style="6" hidden="1" customWidth="1"/>
    <col min="43" max="43" width="15.42578125" style="6" hidden="1" customWidth="1"/>
    <col min="44" max="44" width="14.5703125" style="6" hidden="1" customWidth="1"/>
    <col min="45" max="45" width="20" style="6" hidden="1" customWidth="1"/>
    <col min="46" max="16384" width="11.42578125" style="7"/>
  </cols>
  <sheetData>
    <row r="1" spans="1:45" ht="45.75" customHeight="1" x14ac:dyDescent="0.3">
      <c r="A1" s="28"/>
      <c r="B1" s="356"/>
      <c r="C1" s="356"/>
      <c r="D1" s="356"/>
      <c r="E1" s="356"/>
      <c r="F1" s="356"/>
      <c r="G1" s="356"/>
      <c r="H1" s="357"/>
      <c r="I1" s="4"/>
      <c r="J1" s="5"/>
      <c r="K1" s="5"/>
      <c r="L1" s="5"/>
      <c r="M1" s="5"/>
      <c r="N1" s="5"/>
      <c r="O1" s="5"/>
      <c r="P1" s="5"/>
      <c r="Q1" s="5"/>
    </row>
    <row r="2" spans="1:45" ht="17.25" customHeight="1" x14ac:dyDescent="0.3">
      <c r="A2" s="16" t="s">
        <v>0</v>
      </c>
      <c r="B2" s="362" t="s">
        <v>1</v>
      </c>
      <c r="C2" s="362"/>
      <c r="D2" s="362"/>
      <c r="F2" s="363" t="s">
        <v>2</v>
      </c>
      <c r="G2" s="363"/>
      <c r="H2" s="363"/>
      <c r="I2" s="363"/>
      <c r="J2" s="363"/>
      <c r="K2" s="363"/>
      <c r="L2" s="363"/>
      <c r="M2" s="363"/>
      <c r="N2" s="363"/>
      <c r="O2" s="363"/>
      <c r="P2" s="363"/>
      <c r="Q2" s="363"/>
    </row>
    <row r="3" spans="1:45" ht="17.25" customHeight="1" x14ac:dyDescent="0.3">
      <c r="A3" s="23" t="s">
        <v>3</v>
      </c>
      <c r="B3" s="364"/>
      <c r="C3" s="364"/>
      <c r="D3" s="364"/>
      <c r="F3" s="363"/>
      <c r="G3" s="363"/>
      <c r="H3" s="363"/>
      <c r="I3" s="363"/>
      <c r="J3" s="363"/>
      <c r="K3" s="363"/>
      <c r="L3" s="363"/>
      <c r="M3" s="363"/>
      <c r="N3" s="363"/>
      <c r="O3" s="363"/>
      <c r="P3" s="363"/>
      <c r="Q3" s="363"/>
    </row>
    <row r="4" spans="1:45" ht="21" customHeight="1" x14ac:dyDescent="0.3">
      <c r="A4" s="339" t="s">
        <v>4</v>
      </c>
      <c r="B4" s="340" t="s">
        <v>5</v>
      </c>
      <c r="C4" s="340"/>
      <c r="D4" s="340"/>
      <c r="E4" s="45"/>
      <c r="F4" s="363"/>
      <c r="G4" s="363"/>
      <c r="H4" s="363"/>
      <c r="I4" s="363"/>
      <c r="J4" s="363"/>
      <c r="K4" s="363"/>
      <c r="L4" s="363"/>
      <c r="M4" s="363"/>
      <c r="N4" s="363"/>
      <c r="O4" s="363"/>
      <c r="P4" s="363"/>
      <c r="Q4" s="363"/>
    </row>
    <row r="5" spans="1:45" ht="24" customHeight="1" x14ac:dyDescent="0.3">
      <c r="A5" s="339"/>
      <c r="B5" s="340"/>
      <c r="C5" s="340"/>
      <c r="D5" s="340"/>
      <c r="E5" s="43"/>
      <c r="F5" s="16"/>
      <c r="G5" s="43"/>
      <c r="H5" s="43"/>
      <c r="I5" s="43"/>
      <c r="J5" s="5"/>
      <c r="K5" s="5"/>
      <c r="L5" s="5"/>
      <c r="M5" s="5"/>
      <c r="N5" s="5"/>
      <c r="O5" s="5"/>
      <c r="P5" s="5"/>
      <c r="Q5" s="5"/>
    </row>
    <row r="6" spans="1:45" ht="26.25" customHeight="1" x14ac:dyDescent="0.3">
      <c r="A6" s="46"/>
      <c r="B6" s="44"/>
      <c r="C6" s="358" t="s">
        <v>6</v>
      </c>
      <c r="D6" s="359"/>
      <c r="E6" s="8"/>
      <c r="F6" s="360" t="s">
        <v>7</v>
      </c>
      <c r="G6" s="361"/>
      <c r="H6" s="341"/>
      <c r="I6" s="341"/>
      <c r="J6" s="341" t="s">
        <v>8</v>
      </c>
      <c r="K6" s="341"/>
      <c r="L6" s="341"/>
      <c r="M6" s="341"/>
      <c r="N6" s="341"/>
      <c r="O6" s="341"/>
      <c r="P6" s="341"/>
      <c r="Q6" s="341"/>
      <c r="R6" s="341"/>
      <c r="S6" s="342"/>
      <c r="T6" s="39" t="s">
        <v>9</v>
      </c>
      <c r="U6" s="39"/>
      <c r="V6" s="39"/>
      <c r="W6" s="343" t="s">
        <v>10</v>
      </c>
      <c r="X6" s="344"/>
      <c r="Y6" s="345" t="s">
        <v>11</v>
      </c>
      <c r="Z6" s="346"/>
      <c r="AA6" s="346"/>
      <c r="AB6" s="347"/>
      <c r="AC6" s="343" t="s">
        <v>12</v>
      </c>
      <c r="AD6" s="346"/>
      <c r="AE6" s="346"/>
      <c r="AF6" s="346"/>
      <c r="AG6" s="344"/>
      <c r="AH6" s="40" t="s">
        <v>13</v>
      </c>
      <c r="AI6" s="348" t="s">
        <v>14</v>
      </c>
      <c r="AJ6" s="349"/>
      <c r="AK6" s="349"/>
      <c r="AL6" s="349"/>
      <c r="AM6" s="349"/>
      <c r="AN6" s="349"/>
      <c r="AO6" s="350"/>
      <c r="AP6" s="351" t="s">
        <v>15</v>
      </c>
      <c r="AQ6" s="349"/>
      <c r="AR6" s="349"/>
      <c r="AS6" s="349"/>
    </row>
    <row r="7" spans="1:45" ht="66" customHeight="1" x14ac:dyDescent="0.3">
      <c r="A7" s="9" t="s">
        <v>16</v>
      </c>
      <c r="B7" s="9" t="s">
        <v>17</v>
      </c>
      <c r="C7" s="9" t="s">
        <v>18</v>
      </c>
      <c r="D7" s="9" t="s">
        <v>19</v>
      </c>
      <c r="E7" s="9" t="s">
        <v>20</v>
      </c>
      <c r="F7" s="9" t="s">
        <v>21</v>
      </c>
      <c r="G7" s="9" t="s">
        <v>22</v>
      </c>
      <c r="H7" s="10" t="s">
        <v>23</v>
      </c>
      <c r="I7" s="10" t="s">
        <v>24</v>
      </c>
      <c r="J7" s="26" t="s">
        <v>25</v>
      </c>
      <c r="K7" s="9" t="s">
        <v>26</v>
      </c>
      <c r="L7" s="26" t="s">
        <v>27</v>
      </c>
      <c r="M7" s="9" t="s">
        <v>28</v>
      </c>
      <c r="N7" s="38" t="s">
        <v>29</v>
      </c>
      <c r="O7" s="39" t="s">
        <v>30</v>
      </c>
      <c r="P7" s="26" t="s">
        <v>31</v>
      </c>
      <c r="Q7" s="39" t="s">
        <v>32</v>
      </c>
      <c r="R7" s="39" t="s">
        <v>33</v>
      </c>
      <c r="S7" s="39" t="s">
        <v>34</v>
      </c>
      <c r="T7" s="39" t="s">
        <v>35</v>
      </c>
      <c r="U7" s="39" t="s">
        <v>36</v>
      </c>
      <c r="V7" s="39" t="s">
        <v>37</v>
      </c>
      <c r="W7" s="39" t="s">
        <v>38</v>
      </c>
      <c r="X7" s="39" t="s">
        <v>39</v>
      </c>
      <c r="Y7" s="11" t="s">
        <v>40</v>
      </c>
      <c r="Z7" s="11" t="s">
        <v>41</v>
      </c>
      <c r="AA7" s="11" t="s">
        <v>42</v>
      </c>
      <c r="AB7" s="11" t="s">
        <v>43</v>
      </c>
      <c r="AC7" s="39" t="s">
        <v>44</v>
      </c>
      <c r="AD7" s="39" t="s">
        <v>45</v>
      </c>
      <c r="AE7" s="29" t="s">
        <v>46</v>
      </c>
      <c r="AF7" s="39" t="s">
        <v>47</v>
      </c>
      <c r="AG7" s="39" t="s">
        <v>48</v>
      </c>
      <c r="AH7" s="22" t="s">
        <v>49</v>
      </c>
      <c r="AI7" s="27" t="s">
        <v>50</v>
      </c>
      <c r="AJ7" s="40" t="s">
        <v>51</v>
      </c>
      <c r="AK7" s="27" t="s">
        <v>52</v>
      </c>
      <c r="AL7" s="40" t="s">
        <v>53</v>
      </c>
      <c r="AM7" s="40" t="s">
        <v>54</v>
      </c>
      <c r="AN7" s="40" t="s">
        <v>55</v>
      </c>
      <c r="AO7" s="27" t="s">
        <v>56</v>
      </c>
      <c r="AP7" s="40" t="s">
        <v>57</v>
      </c>
      <c r="AQ7" s="40" t="s">
        <v>58</v>
      </c>
      <c r="AR7" s="40" t="s">
        <v>59</v>
      </c>
      <c r="AS7" s="40" t="s">
        <v>60</v>
      </c>
    </row>
    <row r="8" spans="1:45" ht="72.75" customHeight="1" x14ac:dyDescent="0.3">
      <c r="A8" s="355" t="s">
        <v>61</v>
      </c>
      <c r="B8" s="352" t="s">
        <v>62</v>
      </c>
      <c r="C8" s="12" t="s">
        <v>63</v>
      </c>
      <c r="D8" s="12"/>
      <c r="E8" s="14" t="s">
        <v>64</v>
      </c>
      <c r="F8" s="13" t="s">
        <v>65</v>
      </c>
      <c r="G8" s="37" t="s">
        <v>66</v>
      </c>
      <c r="H8" s="30" t="s">
        <v>67</v>
      </c>
      <c r="I8" s="30" t="s">
        <v>68</v>
      </c>
      <c r="J8" s="19">
        <v>2</v>
      </c>
      <c r="K8" s="15" t="e">
        <f>IF(J8=10,#REF!,IF(J8=6,#REF!,IF(J8=2,#REF!,IF(J8=1,#REF!))))</f>
        <v>#REF!</v>
      </c>
      <c r="L8" s="14">
        <v>2</v>
      </c>
      <c r="M8" s="15" t="e">
        <f>IF(L8=4,#REF!,IF(L8=3,#REF!,IF(L8=2,#REF!,IF(L8=1,#REF!))))</f>
        <v>#REF!</v>
      </c>
      <c r="N8" s="244">
        <f t="shared" ref="N8:N33" si="0">+J8*L8</f>
        <v>4</v>
      </c>
      <c r="O8" s="244" t="e">
        <f>IF(AND(N8&gt;=24,N8&lt;=40),#REF!,IF(AND(N8&gt;=10,N8&lt;=20),#REF!,IF(AND(N8&gt;=6,N8&lt;=8),#REF!,IF(AND(N8&gt;=0,N8&lt;=4),#REF!))))</f>
        <v>#REF!</v>
      </c>
      <c r="P8" s="14">
        <v>100</v>
      </c>
      <c r="Q8" s="244" t="e">
        <f>IF(P8=100,#REF!,IF(P8=60,#REF!,IF(P8=25,#REF!,IF(P8=10,#REF!))))</f>
        <v>#REF!</v>
      </c>
      <c r="R8" s="244">
        <f t="shared" ref="R8:R33" si="1">+N8*P8</f>
        <v>400</v>
      </c>
      <c r="S8" s="244" t="e">
        <f>IF(AND(R8&gt;=600,R8&lt;=4000),#REF!,IF(AND(R8&gt;=150,R8&lt;=500),#REF!,IF(AND(R8&gt;=40,R8&lt;=120),#REF!,IF(AND(R8&gt;=0,R8&lt;40),#REF!))))</f>
        <v>#REF!</v>
      </c>
      <c r="T8" s="244" t="e">
        <f>IF(AND(S8="I"),#REF!,IF(AND(S8="II"),#REF!,IF(AND(S8="III"),#REF!,IF(AND(S8="IV"),#REF!))))</f>
        <v>#REF!</v>
      </c>
      <c r="U8" s="244">
        <v>6</v>
      </c>
      <c r="V8" s="244" t="str">
        <f t="shared" ref="V8:V32" si="2">I8</f>
        <v>Enfermedad COVID-19. Infección Respiratoria Aguda (IRA) de leve a grave, que puede ocasionar enfermedad pulmonar crónica, neumonía o muerte.</v>
      </c>
      <c r="W8" s="15" t="s">
        <v>38</v>
      </c>
      <c r="X8" s="14"/>
      <c r="Y8" s="12" t="s">
        <v>63</v>
      </c>
      <c r="Z8" s="12" t="s">
        <v>63</v>
      </c>
      <c r="AA8" s="12" t="s">
        <v>63</v>
      </c>
      <c r="AB8" s="12" t="s">
        <v>63</v>
      </c>
      <c r="AC8" s="21" t="s">
        <v>69</v>
      </c>
      <c r="AD8" s="21" t="s">
        <v>69</v>
      </c>
      <c r="AE8" s="21" t="s">
        <v>69</v>
      </c>
      <c r="AF8" s="42" t="s">
        <v>70</v>
      </c>
      <c r="AG8" s="33" t="s">
        <v>71</v>
      </c>
      <c r="AH8" s="12"/>
      <c r="AI8" s="14"/>
      <c r="AJ8" s="15" t="b">
        <f>IF(AI8=10,#REF!,IF(AI8=6,#REF!,IF(AI8=2,#REF!,IF(AI8=1,#REF!))))</f>
        <v>0</v>
      </c>
      <c r="AK8" s="14"/>
      <c r="AL8" s="15" t="b">
        <f>IF(AK8=4,#REF!,IF(AK8=3,#REF!,IF(AK8=2,#REF!,IF(AK8=1,#REF!))))</f>
        <v>0</v>
      </c>
      <c r="AM8" s="244">
        <f t="shared" ref="AM8:AM20" si="3">+AI8*AK8</f>
        <v>0</v>
      </c>
      <c r="AN8" s="244" t="e">
        <f>IF(AND(AM8&gt;=24,AM8&lt;=40),#REF!,IF(AND(AM8&gt;=10,AM8&lt;=20),#REF!,IF(AND(AM8&gt;=6,AM8&lt;=8),#REF!,IF(AND(AM8&gt;=0,AM8&lt;=4),#REF!))))</f>
        <v>#REF!</v>
      </c>
      <c r="AO8" s="14"/>
      <c r="AP8" s="244" t="b">
        <f>IF(AO8=100,#REF!,IF(AO8=60,#REF!,IF(AO8=25,#REF!,IF(AO8=10,#REF!))))</f>
        <v>0</v>
      </c>
      <c r="AQ8" s="244">
        <f t="shared" ref="AQ8:AQ20" si="4">+AM8*AO8</f>
        <v>0</v>
      </c>
      <c r="AR8" s="244" t="e">
        <f>IF(AND(AQ8&gt;=600,AQ8&lt;=4000),#REF!,IF(AND(AQ8&gt;=150,AQ8&lt;=500),#REF!,IF(AND(AQ8&gt;=40,AQ8&lt;=120),#REF!,IF(AND(AQ8&gt;=0,AQ8&lt;40),#REF!))))</f>
        <v>#REF!</v>
      </c>
      <c r="AS8" s="244" t="e">
        <f>IF(AND(AR8="I"),#REF!,IF(AND(AR8="II"),#REF!,IF(AND(AR8="III"),#REF!,IF(AND(AR8="IV"),#REF!))))</f>
        <v>#REF!</v>
      </c>
    </row>
    <row r="9" spans="1:45" ht="72.75" customHeight="1" x14ac:dyDescent="0.3">
      <c r="A9" s="353"/>
      <c r="B9" s="353"/>
      <c r="C9" s="12" t="s">
        <v>63</v>
      </c>
      <c r="D9" s="12"/>
      <c r="E9" s="14" t="s">
        <v>64</v>
      </c>
      <c r="F9" s="13" t="s">
        <v>72</v>
      </c>
      <c r="G9" s="245" t="s">
        <v>73</v>
      </c>
      <c r="H9" s="30" t="s">
        <v>74</v>
      </c>
      <c r="I9" s="30" t="s">
        <v>75</v>
      </c>
      <c r="J9" s="14">
        <v>2</v>
      </c>
      <c r="K9" s="15" t="e">
        <f>IF(J9=10,#REF!,IF(J9=6,#REF!,IF(J9=2,#REF!,IF(J9=1,#REF!))))</f>
        <v>#REF!</v>
      </c>
      <c r="L9" s="14">
        <v>2</v>
      </c>
      <c r="M9" s="15" t="e">
        <f>IF(L9=4,#REF!,IF(L9=3,#REF!,IF(L9=2,#REF!,IF(L9=1,#REF!))))</f>
        <v>#REF!</v>
      </c>
      <c r="N9" s="244">
        <f t="shared" si="0"/>
        <v>4</v>
      </c>
      <c r="O9" s="244" t="e">
        <f>IF(AND(N9&gt;=24,N9&lt;=40),#REF!,IF(AND(N9&gt;=10,N9&lt;=20),#REF!,IF(AND(N9&gt;=6,N9&lt;=8),#REF!,IF(AND(N9&gt;=0,N9&lt;=4),#REF!))))</f>
        <v>#REF!</v>
      </c>
      <c r="P9" s="14">
        <v>25</v>
      </c>
      <c r="Q9" s="244" t="e">
        <f>IF(P9=100,#REF!,IF(P9=60,#REF!,IF(P9=25,#REF!,IF(P9=10,#REF!))))</f>
        <v>#REF!</v>
      </c>
      <c r="R9" s="244">
        <f t="shared" si="1"/>
        <v>100</v>
      </c>
      <c r="S9" s="244" t="e">
        <f>IF(AND(R9&gt;=600,R9&lt;=4000),#REF!,IF(AND(R9&gt;=150,R9&lt;=500),#REF!,IF(AND(R9&gt;=40,R9&lt;=120),#REF!,IF(AND(R9&gt;=0,R9&lt;40),#REF!))))</f>
        <v>#REF!</v>
      </c>
      <c r="T9" s="244" t="e">
        <f>IF(AND(S9="I"),#REF!,IF(AND(S9="II"),#REF!,IF(AND(S9="III"),#REF!,IF(AND(S9="IV"),#REF!))))</f>
        <v>#REF!</v>
      </c>
      <c r="U9" s="244">
        <v>6</v>
      </c>
      <c r="V9" s="244" t="str">
        <f t="shared" si="2"/>
        <v>Heridas, golpes, muerte, fatiga, estrés, disminución de la destreza y precisión. Estados de ansiedad y/o depresión y trastornos del aparato digestivo.</v>
      </c>
      <c r="W9" s="15" t="s">
        <v>38</v>
      </c>
      <c r="X9" s="14"/>
      <c r="Y9" s="12" t="s">
        <v>63</v>
      </c>
      <c r="Z9" s="12" t="s">
        <v>63</v>
      </c>
      <c r="AA9" s="12" t="s">
        <v>63</v>
      </c>
      <c r="AB9" s="12" t="s">
        <v>63</v>
      </c>
      <c r="AC9" s="21" t="s">
        <v>69</v>
      </c>
      <c r="AD9" s="21" t="s">
        <v>69</v>
      </c>
      <c r="AE9" s="21" t="s">
        <v>69</v>
      </c>
      <c r="AF9" s="32" t="s">
        <v>76</v>
      </c>
      <c r="AG9" s="19" t="s">
        <v>69</v>
      </c>
      <c r="AH9" s="18"/>
      <c r="AI9" s="14"/>
      <c r="AJ9" s="15" t="b">
        <f>IF(AI9=10,#REF!,IF(AI9=6,#REF!,IF(AI9=2,#REF!,IF(AI9=1,#REF!))))</f>
        <v>0</v>
      </c>
      <c r="AK9" s="14"/>
      <c r="AL9" s="15" t="b">
        <f>IF(AK9=4,#REF!,IF(AK9=3,#REF!,IF(AK9=2,#REF!,IF(AK9=1,#REF!))))</f>
        <v>0</v>
      </c>
      <c r="AM9" s="244">
        <f t="shared" si="3"/>
        <v>0</v>
      </c>
      <c r="AN9" s="244" t="e">
        <f>IF(AND(AM9&gt;=24,AM9&lt;=40),#REF!,IF(AND(AM9&gt;=10,AM9&lt;=20),#REF!,IF(AND(AM9&gt;=6,AM9&lt;=8),#REF!,IF(AND(AM9&gt;=0,AM9&lt;=4),#REF!))))</f>
        <v>#REF!</v>
      </c>
      <c r="AO9" s="14"/>
      <c r="AP9" s="244" t="b">
        <f>IF(AO9=100,#REF!,IF(AO9=60,#REF!,IF(AO9=25,#REF!,IF(AO9=10,#REF!))))</f>
        <v>0</v>
      </c>
      <c r="AQ9" s="244">
        <f t="shared" si="4"/>
        <v>0</v>
      </c>
      <c r="AR9" s="244" t="e">
        <f>IF(AND(AQ9&gt;=600,AQ9&lt;=4000),#REF!,IF(AND(AQ9&gt;=150,AQ9&lt;=500),#REF!,IF(AND(AQ9&gt;=40,AQ9&lt;=120),#REF!,IF(AND(AQ9&gt;=0,AQ9&lt;40),#REF!))))</f>
        <v>#REF!</v>
      </c>
      <c r="AS9" s="244" t="e">
        <f>IF(AND(AR9="I"),#REF!,IF(AND(AR9="II"),#REF!,IF(AND(AR9="III"),#REF!,IF(AND(AR9="IV"),#REF!))))</f>
        <v>#REF!</v>
      </c>
    </row>
    <row r="10" spans="1:45" ht="72.75" customHeight="1" x14ac:dyDescent="0.3">
      <c r="A10" s="353"/>
      <c r="B10" s="353"/>
      <c r="C10" s="12" t="s">
        <v>63</v>
      </c>
      <c r="D10" s="12"/>
      <c r="E10" s="14" t="s">
        <v>64</v>
      </c>
      <c r="F10" s="13" t="s">
        <v>77</v>
      </c>
      <c r="G10" s="245" t="s">
        <v>78</v>
      </c>
      <c r="H10" s="41" t="s">
        <v>79</v>
      </c>
      <c r="I10" s="246" t="s">
        <v>80</v>
      </c>
      <c r="J10" s="12">
        <v>1</v>
      </c>
      <c r="K10" s="15" t="e">
        <f>IF(J10=10,#REF!,IF(J10=6,#REF!,IF(J10=2,#REF!,IF(J10=1,#REF!))))</f>
        <v>#REF!</v>
      </c>
      <c r="L10" s="12">
        <v>3</v>
      </c>
      <c r="M10" s="15" t="e">
        <f>IF(L10=4,#REF!,IF(L10=3,#REF!,IF(L10=2,#REF!,IF(L10=1,#REF!))))</f>
        <v>#REF!</v>
      </c>
      <c r="N10" s="244">
        <f t="shared" si="0"/>
        <v>3</v>
      </c>
      <c r="O10" s="244" t="e">
        <f>IF(AND(N10&gt;=24,N10&lt;=40),#REF!,IF(AND(N10&gt;=10,N10&lt;=20),#REF!,IF(AND(N10&gt;=6,N10&lt;=8),#REF!,IF(AND(N10&gt;=0,N10&lt;=4),#REF!))))</f>
        <v>#REF!</v>
      </c>
      <c r="P10" s="12">
        <v>10</v>
      </c>
      <c r="Q10" s="244" t="e">
        <f>IF(P10=100,#REF!,IF(P10=60,#REF!,IF(P10=25,#REF!,IF(P10=10,#REF!))))</f>
        <v>#REF!</v>
      </c>
      <c r="R10" s="244">
        <f t="shared" si="1"/>
        <v>30</v>
      </c>
      <c r="S10" s="244" t="e">
        <f>IF(AND(R10&gt;=600,R10&lt;=4000),#REF!,IF(AND(R10&gt;=150,R10&lt;=500),#REF!,IF(AND(R10&gt;=40,R10&lt;=120),#REF!,IF(AND(R10&gt;=0,R10&lt;40),#REF!))))</f>
        <v>#REF!</v>
      </c>
      <c r="T10" s="244" t="e">
        <f>IF(AND(S10="I"),#REF!,IF(AND(S10="II"),#REF!,IF(AND(S10="III"),#REF!,IF(AND(S10="IV"),#REF!))))</f>
        <v>#REF!</v>
      </c>
      <c r="U10" s="244">
        <v>6</v>
      </c>
      <c r="V10" s="244" t="str">
        <f t="shared" si="2"/>
        <v>Irritación en la piel, Resequedad en la piel, picazón, dermatitis de contacto, afectaciones respiratorias.</v>
      </c>
      <c r="W10" s="15" t="s">
        <v>38</v>
      </c>
      <c r="X10" s="12"/>
      <c r="Y10" s="12" t="s">
        <v>63</v>
      </c>
      <c r="Z10" s="12" t="s">
        <v>63</v>
      </c>
      <c r="AA10" s="12" t="s">
        <v>63</v>
      </c>
      <c r="AB10" s="12" t="s">
        <v>63</v>
      </c>
      <c r="AC10" s="21" t="s">
        <v>69</v>
      </c>
      <c r="AD10" s="21" t="s">
        <v>69</v>
      </c>
      <c r="AE10" s="21" t="s">
        <v>69</v>
      </c>
      <c r="AF10" s="32" t="s">
        <v>81</v>
      </c>
      <c r="AG10" s="31" t="s">
        <v>82</v>
      </c>
      <c r="AH10" s="12"/>
      <c r="AI10" s="14"/>
      <c r="AJ10" s="15" t="b">
        <f>IF(AI10=10,#REF!,IF(AI10=6,#REF!,IF(AI10=2,#REF!,IF(AI10=1,#REF!))))</f>
        <v>0</v>
      </c>
      <c r="AK10" s="14"/>
      <c r="AL10" s="15" t="b">
        <f>IF(AK10=4,#REF!,IF(AK10=3,#REF!,IF(AK10=2,#REF!,IF(AK10=1,#REF!))))</f>
        <v>0</v>
      </c>
      <c r="AM10" s="244">
        <f t="shared" si="3"/>
        <v>0</v>
      </c>
      <c r="AN10" s="244" t="e">
        <f>IF(AND(AM10&gt;=24,AM10&lt;=40),#REF!,IF(AND(AM10&gt;=10,AM10&lt;=20),#REF!,IF(AND(AM10&gt;=6,AM10&lt;=8),#REF!,IF(AND(AM10&gt;=0,AM10&lt;=4),#REF!))))</f>
        <v>#REF!</v>
      </c>
      <c r="AO10" s="14"/>
      <c r="AP10" s="244" t="b">
        <f>IF(AO10=100,#REF!,IF(AO10=60,#REF!,IF(AO10=25,#REF!,IF(AO10=10,#REF!))))</f>
        <v>0</v>
      </c>
      <c r="AQ10" s="244">
        <f t="shared" si="4"/>
        <v>0</v>
      </c>
      <c r="AR10" s="244" t="e">
        <f>IF(AND(AQ10&gt;=600,AQ10&lt;=4000),#REF!,IF(AND(AQ10&gt;=150,AQ10&lt;=500),#REF!,IF(AND(AQ10&gt;=40,AQ10&lt;=120),#REF!,IF(AND(AQ10&gt;=0,AQ10&lt;40),#REF!))))</f>
        <v>#REF!</v>
      </c>
      <c r="AS10" s="244" t="e">
        <f>IF(AND(AR10="I"),#REF!,IF(AND(AR10="II"),#REF!,IF(AND(AR10="III"),#REF!,IF(AND(AR10="IV"),#REF!))))</f>
        <v>#REF!</v>
      </c>
    </row>
    <row r="11" spans="1:45" ht="72.75" customHeight="1" x14ac:dyDescent="0.3">
      <c r="A11" s="353"/>
      <c r="B11" s="353"/>
      <c r="C11" s="12" t="s">
        <v>63</v>
      </c>
      <c r="D11" s="12"/>
      <c r="E11" s="14" t="s">
        <v>64</v>
      </c>
      <c r="F11" s="13" t="s">
        <v>72</v>
      </c>
      <c r="G11" s="247" t="s">
        <v>83</v>
      </c>
      <c r="H11" s="30" t="s">
        <v>84</v>
      </c>
      <c r="I11" s="30" t="s">
        <v>85</v>
      </c>
      <c r="J11" s="14">
        <v>2</v>
      </c>
      <c r="K11" s="15" t="e">
        <f>IF(J11=10,#REF!,IF(J11=6,#REF!,IF(J11=2,#REF!,IF(J11=1,#REF!))))</f>
        <v>#REF!</v>
      </c>
      <c r="L11" s="14">
        <v>2</v>
      </c>
      <c r="M11" s="15" t="e">
        <f>IF(L11=4,#REF!,IF(L11=3,#REF!,IF(L11=2,#REF!,IF(L11=1,#REF!))))</f>
        <v>#REF!</v>
      </c>
      <c r="N11" s="244">
        <f t="shared" si="0"/>
        <v>4</v>
      </c>
      <c r="O11" s="244" t="e">
        <f>IF(AND(N11&gt;=24,N11&lt;=40),#REF!,IF(AND(N11&gt;=10,N11&lt;=20),#REF!,IF(AND(N11&gt;=6,N11&lt;=8),#REF!,IF(AND(N11&gt;=0,N11&lt;=4),#REF!))))</f>
        <v>#REF!</v>
      </c>
      <c r="P11" s="14">
        <v>60</v>
      </c>
      <c r="Q11" s="244" t="e">
        <f>IF(P11=100,#REF!,IF(P11=60,#REF!,IF(P11=25,#REF!,IF(P11=10,#REF!))))</f>
        <v>#REF!</v>
      </c>
      <c r="R11" s="244">
        <f t="shared" si="1"/>
        <v>240</v>
      </c>
      <c r="S11" s="244" t="e">
        <f>IF(AND(R11&gt;=600,R11&lt;=4000),#REF!,IF(AND(R11&gt;=150,R11&lt;=500),#REF!,IF(AND(R11&gt;=40,R11&lt;=120),#REF!,IF(AND(R11&gt;=0,R11&lt;40),#REF!))))</f>
        <v>#REF!</v>
      </c>
      <c r="T11" s="244" t="e">
        <f>IF(AND(S11="I"),#REF!,IF(AND(S11="II"),#REF!,IF(AND(S11="III"),#REF!,IF(AND(S11="IV"),#REF!))))</f>
        <v>#REF!</v>
      </c>
      <c r="U11" s="244">
        <v>6</v>
      </c>
      <c r="V11" s="244" t="str">
        <f t="shared" si="2"/>
        <v>Accidentes de tránsito, fracturas, contusiones, laceraciones, muerte.</v>
      </c>
      <c r="W11" s="15" t="s">
        <v>38</v>
      </c>
      <c r="X11" s="14"/>
      <c r="Y11" s="12" t="s">
        <v>63</v>
      </c>
      <c r="Z11" s="12" t="s">
        <v>63</v>
      </c>
      <c r="AA11" s="12" t="s">
        <v>63</v>
      </c>
      <c r="AB11" s="12" t="s">
        <v>63</v>
      </c>
      <c r="AC11" s="21" t="s">
        <v>69</v>
      </c>
      <c r="AD11" s="21" t="s">
        <v>69</v>
      </c>
      <c r="AE11" s="21" t="s">
        <v>69</v>
      </c>
      <c r="AF11" s="32" t="s">
        <v>86</v>
      </c>
      <c r="AG11" s="14" t="s">
        <v>69</v>
      </c>
      <c r="AH11" s="18"/>
      <c r="AI11" s="14"/>
      <c r="AJ11" s="15" t="b">
        <f>IF(AI11=10,#REF!,IF(AI11=6,#REF!,IF(AI11=2,#REF!,IF(AI11=1,#REF!))))</f>
        <v>0</v>
      </c>
      <c r="AK11" s="14"/>
      <c r="AL11" s="15" t="b">
        <f>IF(AK11=4,#REF!,IF(AK11=3,#REF!,IF(AK11=2,#REF!,IF(AK11=1,#REF!))))</f>
        <v>0</v>
      </c>
      <c r="AM11" s="244">
        <f t="shared" si="3"/>
        <v>0</v>
      </c>
      <c r="AN11" s="244" t="e">
        <f>IF(AND(AM11&gt;=24,AM11&lt;=40),#REF!,IF(AND(AM11&gt;=10,AM11&lt;=20),#REF!,IF(AND(AM11&gt;=6,AM11&lt;=8),#REF!,IF(AND(AM11&gt;=0,AM11&lt;=4),#REF!))))</f>
        <v>#REF!</v>
      </c>
      <c r="AO11" s="14"/>
      <c r="AP11" s="244" t="b">
        <f>IF(AO11=100,#REF!,IF(AO11=60,#REF!,IF(AO11=25,#REF!,IF(AO11=10,#REF!))))</f>
        <v>0</v>
      </c>
      <c r="AQ11" s="244">
        <f t="shared" si="4"/>
        <v>0</v>
      </c>
      <c r="AR11" s="244" t="e">
        <f>IF(AND(AQ11&gt;=600,AQ11&lt;=4000),#REF!,IF(AND(AQ11&gt;=150,AQ11&lt;=500),#REF!,IF(AND(AQ11&gt;=40,AQ11&lt;=120),#REF!,IF(AND(AQ11&gt;=0,AQ11&lt;40),#REF!))))</f>
        <v>#REF!</v>
      </c>
      <c r="AS11" s="244" t="e">
        <f>IF(AND(AR11="I"),#REF!,IF(AND(AR11="II"),#REF!,IF(AND(AR11="III"),#REF!,IF(AND(AR11="IV"),#REF!))))</f>
        <v>#REF!</v>
      </c>
    </row>
    <row r="12" spans="1:45" ht="72.75" customHeight="1" x14ac:dyDescent="0.3">
      <c r="A12" s="353"/>
      <c r="B12" s="353"/>
      <c r="C12" s="12" t="s">
        <v>63</v>
      </c>
      <c r="D12" s="12"/>
      <c r="E12" s="14" t="s">
        <v>64</v>
      </c>
      <c r="F12" s="13" t="s">
        <v>87</v>
      </c>
      <c r="G12" s="18" t="s">
        <v>88</v>
      </c>
      <c r="H12" s="30" t="s">
        <v>89</v>
      </c>
      <c r="I12" s="30" t="s">
        <v>90</v>
      </c>
      <c r="J12" s="14">
        <v>1</v>
      </c>
      <c r="K12" s="15" t="e">
        <f>IF(J12=10,#REF!,IF(J12=6,#REF!,IF(J12=2,#REF!,IF(J12=1,#REF!))))</f>
        <v>#REF!</v>
      </c>
      <c r="L12" s="14">
        <v>1</v>
      </c>
      <c r="M12" s="15" t="e">
        <f>IF(L12=4,#REF!,IF(L12=3,#REF!,IF(L12=2,#REF!,IF(L12=1,#REF!))))</f>
        <v>#REF!</v>
      </c>
      <c r="N12" s="244">
        <f t="shared" si="0"/>
        <v>1</v>
      </c>
      <c r="O12" s="244" t="e">
        <f>IF(AND(N12&gt;=24,N12&lt;=40),#REF!,IF(AND(N12&gt;=10,N12&lt;=20),#REF!,IF(AND(N12&gt;=6,N12&lt;=8),#REF!,IF(AND(N12&gt;=0,N12&lt;=4),#REF!))))</f>
        <v>#REF!</v>
      </c>
      <c r="P12" s="14">
        <v>25</v>
      </c>
      <c r="Q12" s="244" t="e">
        <f>IF(P12=100,#REF!,IF(P12=60,#REF!,IF(P12=25,#REF!,IF(P12=10,#REF!))))</f>
        <v>#REF!</v>
      </c>
      <c r="R12" s="244">
        <f t="shared" si="1"/>
        <v>25</v>
      </c>
      <c r="S12" s="244" t="e">
        <f>IF(AND(R12&gt;=600,R12&lt;=4000),#REF!,IF(AND(R12&gt;=150,R12&lt;=500),#REF!,IF(AND(R12&gt;=40,R12&lt;=120),#REF!,IF(AND(R12&gt;=0,R12&lt;40),#REF!))))</f>
        <v>#REF!</v>
      </c>
      <c r="T12" s="244" t="e">
        <f>IF(AND(S12="I"),#REF!,IF(AND(S12="II"),#REF!,IF(AND(S12="III"),#REF!,IF(AND(S12="IV"),#REF!))))</f>
        <v>#REF!</v>
      </c>
      <c r="U12" s="244">
        <v>6</v>
      </c>
      <c r="V12" s="244" t="str">
        <f t="shared" si="2"/>
        <v>Fatiga, estrés, resfriados, golpes, traumas.</v>
      </c>
      <c r="W12" s="15" t="s">
        <v>38</v>
      </c>
      <c r="X12" s="14"/>
      <c r="Y12" s="12" t="s">
        <v>63</v>
      </c>
      <c r="Z12" s="12" t="s">
        <v>63</v>
      </c>
      <c r="AA12" s="12" t="s">
        <v>63</v>
      </c>
      <c r="AB12" s="12" t="s">
        <v>63</v>
      </c>
      <c r="AC12" s="21" t="s">
        <v>69</v>
      </c>
      <c r="AD12" s="21" t="s">
        <v>69</v>
      </c>
      <c r="AE12" s="21" t="s">
        <v>69</v>
      </c>
      <c r="AF12" s="12" t="s">
        <v>91</v>
      </c>
      <c r="AG12" s="31" t="s">
        <v>92</v>
      </c>
      <c r="AH12" s="12"/>
      <c r="AI12" s="14"/>
      <c r="AJ12" s="15" t="b">
        <f>IF(AI12=10,#REF!,IF(AI12=6,#REF!,IF(AI12=2,#REF!,IF(AI12=1,#REF!))))</f>
        <v>0</v>
      </c>
      <c r="AK12" s="14"/>
      <c r="AL12" s="15" t="b">
        <f>IF(AK12=4,#REF!,IF(AK12=3,#REF!,IF(AK12=2,#REF!,IF(AK12=1,#REF!))))</f>
        <v>0</v>
      </c>
      <c r="AM12" s="244">
        <f t="shared" si="3"/>
        <v>0</v>
      </c>
      <c r="AN12" s="244" t="e">
        <f>IF(AND(AM12&gt;=24,AM12&lt;=40),#REF!,IF(AND(AM12&gt;=10,AM12&lt;=20),#REF!,IF(AND(AM12&gt;=6,AM12&lt;=8),#REF!,IF(AND(AM12&gt;=0,AM12&lt;=4),#REF!))))</f>
        <v>#REF!</v>
      </c>
      <c r="AO12" s="14"/>
      <c r="AP12" s="244" t="b">
        <f>IF(AO12=100,#REF!,IF(AO12=60,#REF!,IF(AO12=25,#REF!,IF(AO12=10,#REF!))))</f>
        <v>0</v>
      </c>
      <c r="AQ12" s="244">
        <f t="shared" si="4"/>
        <v>0</v>
      </c>
      <c r="AR12" s="244" t="e">
        <f>IF(AND(AQ12&gt;=600,AQ12&lt;=4000),#REF!,IF(AND(AQ12&gt;=150,AQ12&lt;=500),#REF!,IF(AND(AQ12&gt;=40,AQ12&lt;=120),#REF!,IF(AND(AQ12&gt;=0,AQ12&lt;40),#REF!))))</f>
        <v>#REF!</v>
      </c>
      <c r="AS12" s="244" t="e">
        <f>IF(AND(AR12="I"),#REF!,IF(AND(AR12="II"),#REF!,IF(AND(AR12="III"),#REF!,IF(AND(AR12="IV"),#REF!))))</f>
        <v>#REF!</v>
      </c>
    </row>
    <row r="13" spans="1:45" ht="72.75" customHeight="1" x14ac:dyDescent="0.3">
      <c r="A13" s="353"/>
      <c r="B13" s="353"/>
      <c r="C13" s="12" t="s">
        <v>63</v>
      </c>
      <c r="D13" s="12"/>
      <c r="E13" s="14" t="s">
        <v>64</v>
      </c>
      <c r="F13" s="12" t="s">
        <v>93</v>
      </c>
      <c r="G13" s="244" t="s">
        <v>94</v>
      </c>
      <c r="H13" s="32" t="s">
        <v>95</v>
      </c>
      <c r="I13" s="32" t="s">
        <v>96</v>
      </c>
      <c r="J13" s="14">
        <v>2</v>
      </c>
      <c r="K13" s="15" t="e">
        <f>IF(J13=10,#REF!,IF(J13=6,#REF!,IF(J13=2,#REF!,IF(J13=1,#REF!))))</f>
        <v>#REF!</v>
      </c>
      <c r="L13" s="14">
        <v>3</v>
      </c>
      <c r="M13" s="15" t="e">
        <f>IF(L13=4,#REF!,IF(L13=3,#REF!,IF(L13=2,#REF!,IF(L13=1,#REF!))))</f>
        <v>#REF!</v>
      </c>
      <c r="N13" s="244">
        <f t="shared" si="0"/>
        <v>6</v>
      </c>
      <c r="O13" s="244" t="e">
        <f>IF(AND(N13&gt;=24,N13&lt;=40),#REF!,IF(AND(N13&gt;=10,N13&lt;=20),#REF!,IF(AND(N13&gt;=6,N13&lt;=8),#REF!,IF(AND(N13&gt;=0,N13&lt;=4),#REF!))))</f>
        <v>#REF!</v>
      </c>
      <c r="P13" s="14">
        <v>10</v>
      </c>
      <c r="Q13" s="244" t="e">
        <f>IF(P13=100,#REF!,IF(P13=60,#REF!,IF(P13=25,#REF!,IF(P13=10,#REF!))))</f>
        <v>#REF!</v>
      </c>
      <c r="R13" s="244">
        <f t="shared" si="1"/>
        <v>60</v>
      </c>
      <c r="S13" s="244" t="e">
        <f>IF(AND(R13&gt;=600,R13&lt;=4000),#REF!,IF(AND(R13&gt;=150,R13&lt;=500),#REF!,IF(AND(R13&gt;=40,R13&lt;=120),#REF!,IF(AND(R13&gt;=0,R13&lt;40),#REF!))))</f>
        <v>#REF!</v>
      </c>
      <c r="T13" s="244" t="e">
        <f>IF(AND(S13="I"),#REF!,IF(AND(S13="II"),#REF!,IF(AND(S13="III"),#REF!,IF(AND(S13="IV"),#REF!))))</f>
        <v>#REF!</v>
      </c>
      <c r="U13" s="244">
        <v>6</v>
      </c>
      <c r="V13" s="244" t="str">
        <f t="shared" si="2"/>
        <v>Desordenes de trauma acumulativo, lesiones del sistema músculo esquelético, Tendinitis, síndrome del túnel carpiano (STC)</v>
      </c>
      <c r="W13" s="15" t="s">
        <v>38</v>
      </c>
      <c r="X13" s="14"/>
      <c r="Y13" s="12" t="s">
        <v>63</v>
      </c>
      <c r="Z13" s="12" t="s">
        <v>63</v>
      </c>
      <c r="AA13" s="12" t="s">
        <v>63</v>
      </c>
      <c r="AB13" s="12"/>
      <c r="AC13" s="21" t="s">
        <v>69</v>
      </c>
      <c r="AD13" s="21" t="s">
        <v>69</v>
      </c>
      <c r="AE13" s="21" t="s">
        <v>97</v>
      </c>
      <c r="AF13" s="30" t="s">
        <v>98</v>
      </c>
      <c r="AG13" s="14" t="s">
        <v>69</v>
      </c>
      <c r="AH13" s="12"/>
      <c r="AI13" s="14"/>
      <c r="AJ13" s="15" t="b">
        <f>IF(AI13=10,#REF!,IF(AI13=6,#REF!,IF(AI13=2,#REF!,IF(AI13=1,#REF!))))</f>
        <v>0</v>
      </c>
      <c r="AK13" s="14"/>
      <c r="AL13" s="15" t="b">
        <f>IF(AK13=4,#REF!,IF(AK13=3,#REF!,IF(AK13=2,#REF!,IF(AK13=1,#REF!))))</f>
        <v>0</v>
      </c>
      <c r="AM13" s="244">
        <f t="shared" si="3"/>
        <v>0</v>
      </c>
      <c r="AN13" s="244" t="e">
        <f>IF(AND(AM13&gt;=24,AM13&lt;=40),#REF!,IF(AND(AM13&gt;=10,AM13&lt;=20),#REF!,IF(AND(AM13&gt;=6,AM13&lt;=8),#REF!,IF(AND(AM13&gt;=0,AM13&lt;=4),#REF!))))</f>
        <v>#REF!</v>
      </c>
      <c r="AO13" s="14"/>
      <c r="AP13" s="244" t="b">
        <f>IF(AO13=100,#REF!,IF(AO13=60,#REF!,IF(AO13=25,#REF!,IF(AO13=10,#REF!))))</f>
        <v>0</v>
      </c>
      <c r="AQ13" s="244">
        <f t="shared" si="4"/>
        <v>0</v>
      </c>
      <c r="AR13" s="244" t="e">
        <f>IF(AND(AQ13&gt;=600,AQ13&lt;=4000),#REF!,IF(AND(AQ13&gt;=150,AQ13&lt;=500),#REF!,IF(AND(AQ13&gt;=40,AQ13&lt;=120),#REF!,IF(AND(AQ13&gt;=0,AQ13&lt;40),#REF!))))</f>
        <v>#REF!</v>
      </c>
      <c r="AS13" s="244" t="e">
        <f>IF(AND(AR13="I"),#REF!,IF(AND(AR13="II"),#REF!,IF(AND(AR13="III"),#REF!,IF(AND(AR13="IV"),#REF!))))</f>
        <v>#REF!</v>
      </c>
    </row>
    <row r="14" spans="1:45" ht="103.5" customHeight="1" x14ac:dyDescent="0.3">
      <c r="A14" s="353"/>
      <c r="B14" s="353"/>
      <c r="C14" s="12" t="s">
        <v>63</v>
      </c>
      <c r="D14" s="12"/>
      <c r="E14" s="14" t="s">
        <v>64</v>
      </c>
      <c r="F14" s="12" t="s">
        <v>99</v>
      </c>
      <c r="G14" s="244" t="s">
        <v>100</v>
      </c>
      <c r="H14" s="32" t="s">
        <v>101</v>
      </c>
      <c r="I14" s="32" t="s">
        <v>102</v>
      </c>
      <c r="J14" s="12">
        <v>2</v>
      </c>
      <c r="K14" s="15" t="e">
        <f>IF(J14=10,#REF!,IF(J14=6,#REF!,IF(J14=2,#REF!,IF(J14=1,#REF!))))</f>
        <v>#REF!</v>
      </c>
      <c r="L14" s="14">
        <v>3</v>
      </c>
      <c r="M14" s="15" t="e">
        <f>IF(L14=4,#REF!,IF(L14=3,#REF!,IF(L14=2,#REF!,IF(L14=1,#REF!))))</f>
        <v>#REF!</v>
      </c>
      <c r="N14" s="244">
        <f t="shared" si="0"/>
        <v>6</v>
      </c>
      <c r="O14" s="244" t="e">
        <f>IF(AND(N14&gt;=24,N14&lt;=40),#REF!,IF(AND(N14&gt;=10,N14&lt;=20),#REF!,IF(AND(N14&gt;=6,N14&lt;=8),#REF!,IF(AND(N14&gt;=0,N14&lt;=4),#REF!))))</f>
        <v>#REF!</v>
      </c>
      <c r="P14" s="14">
        <v>60</v>
      </c>
      <c r="Q14" s="244" t="e">
        <f>IF(P14=100,#REF!,IF(P14=60,#REF!,IF(P14=25,#REF!,IF(P14=10,#REF!))))</f>
        <v>#REF!</v>
      </c>
      <c r="R14" s="244">
        <f t="shared" si="1"/>
        <v>360</v>
      </c>
      <c r="S14" s="244" t="e">
        <f>IF(AND(R14&gt;=600,R14&lt;=4000),#REF!,IF(AND(R14&gt;=150,R14&lt;=500),#REF!,IF(AND(R14&gt;=40,R14&lt;=120),#REF!,IF(AND(R14&gt;=0,R14&lt;40),#REF!))))</f>
        <v>#REF!</v>
      </c>
      <c r="T14" s="244" t="e">
        <f>IF(AND(S14="I"),#REF!,IF(AND(S14="II"),#REF!,IF(AND(S14="III"),#REF!,IF(AND(S14="IV"),#REF!))))</f>
        <v>#REF!</v>
      </c>
      <c r="U14" s="244">
        <v>6</v>
      </c>
      <c r="V14" s="244" t="str">
        <f t="shared" si="2"/>
        <v>Fatiga, estrés, disminución de la destreza y precisión. Estados de ansiedad y/o depresión y trastornos del aparato digestivo.</v>
      </c>
      <c r="W14" s="15" t="s">
        <v>38</v>
      </c>
      <c r="X14" s="14"/>
      <c r="Y14" s="12" t="s">
        <v>63</v>
      </c>
      <c r="Z14" s="12" t="s">
        <v>63</v>
      </c>
      <c r="AA14" s="12" t="s">
        <v>63</v>
      </c>
      <c r="AB14" s="12"/>
      <c r="AC14" s="21" t="s">
        <v>69</v>
      </c>
      <c r="AD14" s="21" t="s">
        <v>69</v>
      </c>
      <c r="AE14" s="21" t="s">
        <v>69</v>
      </c>
      <c r="AF14" s="32" t="s">
        <v>103</v>
      </c>
      <c r="AG14" s="14" t="s">
        <v>69</v>
      </c>
      <c r="AH14" s="12"/>
      <c r="AI14" s="14"/>
      <c r="AJ14" s="15" t="b">
        <f>IF(AI14=10,#REF!,IF(AI14=6,#REF!,IF(AI14=2,#REF!,IF(AI14=1,#REF!))))</f>
        <v>0</v>
      </c>
      <c r="AK14" s="14"/>
      <c r="AL14" s="15" t="b">
        <f>IF(AK14=4,#REF!,IF(AK14=3,#REF!,IF(AK14=2,#REF!,IF(AK14=1,#REF!))))</f>
        <v>0</v>
      </c>
      <c r="AM14" s="244">
        <f t="shared" si="3"/>
        <v>0</v>
      </c>
      <c r="AN14" s="244" t="e">
        <f>IF(AND(AM14&gt;=24,AM14&lt;=40),#REF!,IF(AND(AM14&gt;=10,AM14&lt;=20),#REF!,IF(AND(AM14&gt;=6,AM14&lt;=8),#REF!,IF(AND(AM14&gt;=0,AM14&lt;=4),#REF!))))</f>
        <v>#REF!</v>
      </c>
      <c r="AO14" s="14"/>
      <c r="AP14" s="244" t="b">
        <f>IF(AO14=100,#REF!,IF(AO14=60,#REF!,IF(AO14=25,#REF!,IF(AO14=10,#REF!))))</f>
        <v>0</v>
      </c>
      <c r="AQ14" s="244">
        <f t="shared" si="4"/>
        <v>0</v>
      </c>
      <c r="AR14" s="244" t="e">
        <f>IF(AND(AQ14&gt;=600,AQ14&lt;=4000),#REF!,IF(AND(AQ14&gt;=150,AQ14&lt;=500),#REF!,IF(AND(AQ14&gt;=40,AQ14&lt;=120),#REF!,IF(AND(AQ14&gt;=0,AQ14&lt;40),#REF!))))</f>
        <v>#REF!</v>
      </c>
      <c r="AS14" s="244" t="e">
        <f>IF(AND(AR14="I"),#REF!,IF(AND(AR14="II"),#REF!,IF(AND(AR14="III"),#REF!,IF(AND(AR14="IV"),#REF!))))</f>
        <v>#REF!</v>
      </c>
    </row>
    <row r="15" spans="1:45" ht="72.75" customHeight="1" x14ac:dyDescent="0.3">
      <c r="A15" s="353"/>
      <c r="B15" s="353"/>
      <c r="C15" s="12" t="s">
        <v>63</v>
      </c>
      <c r="D15" s="12"/>
      <c r="E15" s="14" t="s">
        <v>64</v>
      </c>
      <c r="F15" s="12" t="s">
        <v>104</v>
      </c>
      <c r="G15" s="244" t="s">
        <v>105</v>
      </c>
      <c r="H15" s="32" t="s">
        <v>106</v>
      </c>
      <c r="I15" s="32" t="s">
        <v>107</v>
      </c>
      <c r="J15" s="14">
        <v>1</v>
      </c>
      <c r="K15" s="15" t="e">
        <f>IF(J15=10,#REF!,IF(J15=6,#REF!,IF(J15=2,#REF!,IF(J15=1,#REF!))))</f>
        <v>#REF!</v>
      </c>
      <c r="L15" s="14">
        <v>4</v>
      </c>
      <c r="M15" s="15" t="e">
        <f>IF(L15=4,#REF!,IF(L15=3,#REF!,IF(L15=2,#REF!,IF(L15=1,#REF!))))</f>
        <v>#REF!</v>
      </c>
      <c r="N15" s="244">
        <f t="shared" si="0"/>
        <v>4</v>
      </c>
      <c r="O15" s="244" t="e">
        <f>IF(AND(N15&gt;=24,N15&lt;=40),#REF!,IF(AND(N15&gt;=10,N15&lt;=20),#REF!,IF(AND(N15&gt;=6,N15&lt;=8),#REF!,IF(AND(N15&gt;=0,N15&lt;=4),#REF!))))</f>
        <v>#REF!</v>
      </c>
      <c r="P15" s="14">
        <v>10</v>
      </c>
      <c r="Q15" s="244" t="e">
        <f>IF(P15=100,#REF!,IF(P15=60,#REF!,IF(P15=25,#REF!,IF(P15=10,#REF!))))</f>
        <v>#REF!</v>
      </c>
      <c r="R15" s="244">
        <f t="shared" si="1"/>
        <v>40</v>
      </c>
      <c r="S15" s="244" t="e">
        <f>IF(AND(R15&gt;=600,R15&lt;=4000),#REF!,IF(AND(R15&gt;=150,R15&lt;=500),#REF!,IF(AND(R15&gt;=40,R15&lt;=120),#REF!,IF(AND(R15&gt;=0,R15&lt;40),#REF!))))</f>
        <v>#REF!</v>
      </c>
      <c r="T15" s="244" t="e">
        <f>IF(AND(S15="I"),#REF!,IF(AND(S15="II"),#REF!,IF(AND(S15="III"),#REF!,IF(AND(S15="IV"),#REF!))))</f>
        <v>#REF!</v>
      </c>
      <c r="U15" s="244">
        <v>6</v>
      </c>
      <c r="V15" s="244" t="str">
        <f t="shared" si="2"/>
        <v>Fatiga visual, cefalea, disminución de la destreza y precisión, afectaciones a la vista, deslumbramiento, caídas a nivel, golpes.</v>
      </c>
      <c r="W15" s="15" t="s">
        <v>38</v>
      </c>
      <c r="X15" s="14"/>
      <c r="Y15" s="12" t="s">
        <v>63</v>
      </c>
      <c r="Z15" s="12" t="s">
        <v>63</v>
      </c>
      <c r="AA15" s="12" t="s">
        <v>63</v>
      </c>
      <c r="AB15" s="12"/>
      <c r="AC15" s="21" t="s">
        <v>69</v>
      </c>
      <c r="AD15" s="21" t="s">
        <v>69</v>
      </c>
      <c r="AE15" s="36" t="s">
        <v>108</v>
      </c>
      <c r="AF15" s="36" t="s">
        <v>109</v>
      </c>
      <c r="AG15" s="14" t="s">
        <v>69</v>
      </c>
      <c r="AH15" s="14"/>
      <c r="AI15" s="14"/>
      <c r="AJ15" s="15" t="b">
        <f>IF(AI15=10,#REF!,IF(AI15=6,#REF!,IF(AI15=2,#REF!,IF(AI15=1,#REF!))))</f>
        <v>0</v>
      </c>
      <c r="AK15" s="14"/>
      <c r="AL15" s="15" t="b">
        <f>IF(AK15=4,#REF!,IF(AK15=3,#REF!,IF(AK15=2,#REF!,IF(AK15=1,#REF!))))</f>
        <v>0</v>
      </c>
      <c r="AM15" s="244">
        <f t="shared" si="3"/>
        <v>0</v>
      </c>
      <c r="AN15" s="244" t="e">
        <f>IF(AND(AM15&gt;=24,AM15&lt;=40),#REF!,IF(AND(AM15&gt;=10,AM15&lt;=20),#REF!,IF(AND(AM15&gt;=6,AM15&lt;=8),#REF!,IF(AND(AM15&gt;=0,AM15&lt;=4),#REF!))))</f>
        <v>#REF!</v>
      </c>
      <c r="AO15" s="14"/>
      <c r="AP15" s="244" t="b">
        <f>IF(AO15=100,#REF!,IF(AO15=60,#REF!,IF(AO15=25,#REF!,IF(AO15=10,#REF!))))</f>
        <v>0</v>
      </c>
      <c r="AQ15" s="244">
        <f t="shared" si="4"/>
        <v>0</v>
      </c>
      <c r="AR15" s="244" t="e">
        <f>IF(AND(AQ15&gt;=600,AQ15&lt;=4000),#REF!,IF(AND(AQ15&gt;=150,AQ15&lt;=500),#REF!,IF(AND(AQ15&gt;=40,AQ15&lt;=120),#REF!,IF(AND(AQ15&gt;=0,AQ15&lt;40),#REF!))))</f>
        <v>#REF!</v>
      </c>
      <c r="AS15" s="244" t="e">
        <f>IF(AND(AR15="I"),#REF!,IF(AND(AR15="II"),#REF!,IF(AND(AR15="III"),#REF!,IF(AND(AR15="IV"),#REF!))))</f>
        <v>#REF!</v>
      </c>
    </row>
    <row r="16" spans="1:45" ht="72.75" customHeight="1" x14ac:dyDescent="0.3">
      <c r="A16" s="353"/>
      <c r="B16" s="353"/>
      <c r="C16" s="12" t="s">
        <v>63</v>
      </c>
      <c r="D16" s="12"/>
      <c r="E16" s="14" t="s">
        <v>64</v>
      </c>
      <c r="F16" s="12" t="s">
        <v>72</v>
      </c>
      <c r="G16" s="244" t="s">
        <v>110</v>
      </c>
      <c r="H16" s="32" t="s">
        <v>111</v>
      </c>
      <c r="I16" s="32" t="s">
        <v>112</v>
      </c>
      <c r="J16" s="12">
        <v>2</v>
      </c>
      <c r="K16" s="15" t="e">
        <f>IF(J16=10,#REF!,IF(J16=6,#REF!,IF(J16=2,#REF!,IF(J16=1,#REF!))))</f>
        <v>#REF!</v>
      </c>
      <c r="L16" s="14">
        <v>3</v>
      </c>
      <c r="M16" s="15" t="e">
        <f>IF(L16=4,#REF!,IF(L16=3,#REF!,IF(L16=2,#REF!,IF(L16=1,#REF!))))</f>
        <v>#REF!</v>
      </c>
      <c r="N16" s="244">
        <f t="shared" si="0"/>
        <v>6</v>
      </c>
      <c r="O16" s="244" t="e">
        <f>IF(AND(N16&gt;=24,N16&lt;=40),#REF!,IF(AND(N16&gt;=10,N16&lt;=20),#REF!,IF(AND(N16&gt;=6,N16&lt;=8),#REF!,IF(AND(N16&gt;=0,N16&lt;=4),#REF!))))</f>
        <v>#REF!</v>
      </c>
      <c r="P16" s="14">
        <v>60</v>
      </c>
      <c r="Q16" s="244" t="e">
        <f>IF(P16=100,#REF!,IF(P16=60,#REF!,IF(P16=25,#REF!,IF(P16=10,#REF!))))</f>
        <v>#REF!</v>
      </c>
      <c r="R16" s="244">
        <f t="shared" si="1"/>
        <v>360</v>
      </c>
      <c r="S16" s="244" t="e">
        <f>IF(AND(R16&gt;=600,R16&lt;=4000),#REF!,IF(AND(R16&gt;=150,R16&lt;=500),#REF!,IF(AND(R16&gt;=40,R16&lt;=120),#REF!,IF(AND(R16&gt;=0,R16&lt;40),#REF!))))</f>
        <v>#REF!</v>
      </c>
      <c r="T16" s="244" t="e">
        <f>IF(AND(S16="I"),#REF!,IF(AND(S16="II"),#REF!,IF(AND(S16="III"),#REF!,IF(AND(S16="IV"),#REF!))))</f>
        <v>#REF!</v>
      </c>
      <c r="U16" s="244">
        <v>6</v>
      </c>
      <c r="V16" s="244" t="str">
        <f t="shared" si="2"/>
        <v>Caídas al mismo nivel, caídas a diferente nivel, contusiones, golpes, fracturas</v>
      </c>
      <c r="W16" s="15" t="s">
        <v>38</v>
      </c>
      <c r="X16" s="14"/>
      <c r="Y16" s="12" t="s">
        <v>63</v>
      </c>
      <c r="Z16" s="12" t="s">
        <v>63</v>
      </c>
      <c r="AA16" s="12" t="s">
        <v>63</v>
      </c>
      <c r="AB16" s="12" t="s">
        <v>63</v>
      </c>
      <c r="AC16" s="21" t="s">
        <v>69</v>
      </c>
      <c r="AD16" s="21" t="s">
        <v>69</v>
      </c>
      <c r="AE16" s="21" t="s">
        <v>113</v>
      </c>
      <c r="AF16" s="32" t="s">
        <v>114</v>
      </c>
      <c r="AG16" s="14" t="s">
        <v>69</v>
      </c>
      <c r="AH16" s="12"/>
      <c r="AI16" s="14"/>
      <c r="AJ16" s="15" t="b">
        <f>IF(AI16=10,#REF!,IF(AI16=6,#REF!,IF(AI16=2,#REF!,IF(AI16=1,#REF!))))</f>
        <v>0</v>
      </c>
      <c r="AK16" s="14"/>
      <c r="AL16" s="15" t="b">
        <f>IF(AK16=4,#REF!,IF(AK16=3,#REF!,IF(AK16=2,#REF!,IF(AK16=1,#REF!))))</f>
        <v>0</v>
      </c>
      <c r="AM16" s="244">
        <f t="shared" si="3"/>
        <v>0</v>
      </c>
      <c r="AN16" s="244" t="e">
        <f>IF(AND(AM16&gt;=24,AM16&lt;=40),#REF!,IF(AND(AM16&gt;=10,AM16&lt;=20),#REF!,IF(AND(AM16&gt;=6,AM16&lt;=8),#REF!,IF(AND(AM16&gt;=0,AM16&lt;=4),#REF!))))</f>
        <v>#REF!</v>
      </c>
      <c r="AO16" s="14"/>
      <c r="AP16" s="244" t="b">
        <f>IF(AO16=100,#REF!,IF(AO16=60,#REF!,IF(AO16=25,#REF!,IF(AO16=10,#REF!))))</f>
        <v>0</v>
      </c>
      <c r="AQ16" s="244">
        <f t="shared" si="4"/>
        <v>0</v>
      </c>
      <c r="AR16" s="244" t="e">
        <f>IF(AND(AQ16&gt;=600,AQ16&lt;=4000),#REF!,IF(AND(AQ16&gt;=150,AQ16&lt;=500),#REF!,IF(AND(AQ16&gt;=40,AQ16&lt;=120),#REF!,IF(AND(AQ16&gt;=0,AQ16&lt;40),#REF!))))</f>
        <v>#REF!</v>
      </c>
      <c r="AS16" s="244" t="e">
        <f>IF(AND(AR16="I"),#REF!,IF(AND(AR16="II"),#REF!,IF(AND(AR16="III"),#REF!,IF(AND(AR16="IV"),#REF!))))</f>
        <v>#REF!</v>
      </c>
    </row>
    <row r="17" spans="1:45" ht="72.75" customHeight="1" x14ac:dyDescent="0.3">
      <c r="A17" s="353"/>
      <c r="B17" s="353"/>
      <c r="C17" s="12" t="s">
        <v>63</v>
      </c>
      <c r="D17" s="12"/>
      <c r="E17" s="14" t="s">
        <v>64</v>
      </c>
      <c r="F17" s="12" t="s">
        <v>72</v>
      </c>
      <c r="G17" s="244" t="s">
        <v>110</v>
      </c>
      <c r="H17" s="32" t="s">
        <v>115</v>
      </c>
      <c r="I17" s="32" t="s">
        <v>116</v>
      </c>
      <c r="J17" s="12">
        <v>1</v>
      </c>
      <c r="K17" s="15" t="e">
        <f>IF(J17=10,#REF!,IF(J17=6,#REF!,IF(J17=2,#REF!,IF(J17=1,#REF!))))</f>
        <v>#REF!</v>
      </c>
      <c r="L17" s="14">
        <v>3</v>
      </c>
      <c r="M17" s="15" t="e">
        <f>IF(L17=4,#REF!,IF(L17=3,#REF!,IF(L17=2,#REF!,IF(L17=1,#REF!))))</f>
        <v>#REF!</v>
      </c>
      <c r="N17" s="244">
        <f t="shared" si="0"/>
        <v>3</v>
      </c>
      <c r="O17" s="244" t="e">
        <f>IF(AND(N17&gt;=24,N17&lt;=40),#REF!,IF(AND(N17&gt;=10,N17&lt;=20),#REF!,IF(AND(N17&gt;=6,N17&lt;=8),#REF!,IF(AND(N17&gt;=0,N17&lt;=4),#REF!))))</f>
        <v>#REF!</v>
      </c>
      <c r="P17" s="14">
        <v>10</v>
      </c>
      <c r="Q17" s="244" t="e">
        <f>IF(P17=100,#REF!,IF(P17=60,#REF!,IF(P17=25,#REF!,IF(P17=10,#REF!))))</f>
        <v>#REF!</v>
      </c>
      <c r="R17" s="244">
        <f t="shared" si="1"/>
        <v>30</v>
      </c>
      <c r="S17" s="244" t="e">
        <f>IF(AND(R17&gt;=600,R17&lt;=4000),#REF!,IF(AND(R17&gt;=150,R17&lt;=500),#REF!,IF(AND(R17&gt;=40,R17&lt;=120),#REF!,IF(AND(R17&gt;=0,R17&lt;40),#REF!))))</f>
        <v>#REF!</v>
      </c>
      <c r="T17" s="244" t="e">
        <f>IF(AND(S17="I"),#REF!,IF(AND(S17="II"),#REF!,IF(AND(S17="III"),#REF!,IF(AND(S17="IV"),#REF!))))</f>
        <v>#REF!</v>
      </c>
      <c r="U17" s="244">
        <v>6</v>
      </c>
      <c r="V17" s="244" t="str">
        <f t="shared" si="2"/>
        <v>Desordenes de trauma acumulativo, lesiones del sistema músculo esquelético, Tendinitis, síndrome del túnel carpiano (STC), golpes, caídas a nivel, contusiones</v>
      </c>
      <c r="W17" s="15" t="s">
        <v>38</v>
      </c>
      <c r="X17" s="14"/>
      <c r="Y17" s="12" t="s">
        <v>63</v>
      </c>
      <c r="Z17" s="12" t="s">
        <v>63</v>
      </c>
      <c r="AA17" s="12" t="s">
        <v>63</v>
      </c>
      <c r="AB17" s="12"/>
      <c r="AC17" s="21" t="s">
        <v>69</v>
      </c>
      <c r="AD17" s="21" t="s">
        <v>69</v>
      </c>
      <c r="AE17" s="21" t="s">
        <v>97</v>
      </c>
      <c r="AF17" s="32" t="s">
        <v>117</v>
      </c>
      <c r="AG17" s="14" t="s">
        <v>69</v>
      </c>
      <c r="AH17" s="12" t="s">
        <v>118</v>
      </c>
      <c r="AI17" s="14"/>
      <c r="AJ17" s="15" t="b">
        <f>IF(AI17=10,#REF!,IF(AI17=6,#REF!,IF(AI17=2,#REF!,IF(AI17=1,#REF!))))</f>
        <v>0</v>
      </c>
      <c r="AK17" s="14"/>
      <c r="AL17" s="15" t="b">
        <f>IF(AK17=4,#REF!,IF(AK17=3,#REF!,IF(AK17=2,#REF!,IF(AK17=1,#REF!))))</f>
        <v>0</v>
      </c>
      <c r="AM17" s="244">
        <f t="shared" si="3"/>
        <v>0</v>
      </c>
      <c r="AN17" s="244" t="e">
        <f>IF(AND(AM17&gt;=24,AM17&lt;=40),#REF!,IF(AND(AM17&gt;=10,AM17&lt;=20),#REF!,IF(AND(AM17&gt;=6,AM17&lt;=8),#REF!,IF(AND(AM17&gt;=0,AM17&lt;=4),#REF!))))</f>
        <v>#REF!</v>
      </c>
      <c r="AO17" s="14"/>
      <c r="AP17" s="244" t="b">
        <f>IF(AO17=100,#REF!,IF(AO17=60,#REF!,IF(AO17=25,#REF!,IF(AO17=10,#REF!))))</f>
        <v>0</v>
      </c>
      <c r="AQ17" s="244">
        <f t="shared" si="4"/>
        <v>0</v>
      </c>
      <c r="AR17" s="244" t="e">
        <f>IF(AND(AQ17&gt;=600,AQ17&lt;=4000),#REF!,IF(AND(AQ17&gt;=150,AQ17&lt;=500),#REF!,IF(AND(AQ17&gt;=40,AQ17&lt;=120),#REF!,IF(AND(AQ17&gt;=0,AQ17&lt;40),#REF!))))</f>
        <v>#REF!</v>
      </c>
      <c r="AS17" s="244" t="e">
        <f>IF(AND(AR17="I"),#REF!,IF(AND(AR17="II"),#REF!,IF(AND(AR17="III"),#REF!,IF(AND(AR17="IV"),#REF!))))</f>
        <v>#REF!</v>
      </c>
    </row>
    <row r="18" spans="1:45" ht="72.75" customHeight="1" x14ac:dyDescent="0.3">
      <c r="A18" s="353"/>
      <c r="B18" s="353"/>
      <c r="C18" s="12" t="s">
        <v>63</v>
      </c>
      <c r="D18" s="12"/>
      <c r="E18" s="14" t="s">
        <v>64</v>
      </c>
      <c r="F18" s="13" t="s">
        <v>72</v>
      </c>
      <c r="G18" s="247" t="s">
        <v>119</v>
      </c>
      <c r="H18" s="30" t="s">
        <v>120</v>
      </c>
      <c r="I18" s="30" t="s">
        <v>121</v>
      </c>
      <c r="J18" s="12">
        <v>2</v>
      </c>
      <c r="K18" s="15" t="e">
        <f>IF(J18=10,#REF!,IF(J18=6,#REF!,IF(J18=2,#REF!,IF(J18=1,#REF!))))</f>
        <v>#REF!</v>
      </c>
      <c r="L18" s="14">
        <v>2</v>
      </c>
      <c r="M18" s="15" t="e">
        <f>IF(L18=4,#REF!,IF(L18=3,#REF!,IF(L18=2,#REF!,IF(L18=1,#REF!))))</f>
        <v>#REF!</v>
      </c>
      <c r="N18" s="244">
        <f t="shared" si="0"/>
        <v>4</v>
      </c>
      <c r="O18" s="244" t="e">
        <f>IF(AND(N18&gt;=24,N18&lt;=40),#REF!,IF(AND(N18&gt;=10,N18&lt;=20),#REF!,IF(AND(N18&gt;=6,N18&lt;=8),#REF!,IF(AND(N18&gt;=0,N18&lt;=4),#REF!))))</f>
        <v>#REF!</v>
      </c>
      <c r="P18" s="14">
        <v>100</v>
      </c>
      <c r="Q18" s="244" t="e">
        <f>IF(P18=100,#REF!,IF(P18=60,#REF!,IF(P18=25,#REF!,IF(P18=10,#REF!))))</f>
        <v>#REF!</v>
      </c>
      <c r="R18" s="244">
        <f t="shared" si="1"/>
        <v>400</v>
      </c>
      <c r="S18" s="244" t="e">
        <f>IF(AND(R18&gt;=600,R18&lt;=4000),#REF!,IF(AND(R18&gt;=150,R18&lt;=500),#REF!,IF(AND(R18&gt;=40,R18&lt;=120),#REF!,IF(AND(R18&gt;=0,R18&lt;40),#REF!))))</f>
        <v>#REF!</v>
      </c>
      <c r="T18" s="244" t="e">
        <f>IF(AND(S18="I"),#REF!,IF(AND(S18="II"),#REF!,IF(AND(S18="III"),#REF!,IF(AND(S18="IV"),#REF!))))</f>
        <v>#REF!</v>
      </c>
      <c r="U18" s="244">
        <v>6</v>
      </c>
      <c r="V18" s="244" t="str">
        <f t="shared" si="2"/>
        <v>Colapso de estructuras, golpes, poli traumas muerte</v>
      </c>
      <c r="W18" s="15" t="s">
        <v>38</v>
      </c>
      <c r="X18" s="14"/>
      <c r="Y18" s="12" t="s">
        <v>63</v>
      </c>
      <c r="Z18" s="12" t="s">
        <v>63</v>
      </c>
      <c r="AA18" s="12" t="s">
        <v>63</v>
      </c>
      <c r="AB18" s="12" t="s">
        <v>63</v>
      </c>
      <c r="AC18" s="21" t="s">
        <v>69</v>
      </c>
      <c r="AD18" s="21" t="s">
        <v>69</v>
      </c>
      <c r="AE18" s="21" t="s">
        <v>69</v>
      </c>
      <c r="AF18" s="12" t="s">
        <v>122</v>
      </c>
      <c r="AG18" s="14" t="s">
        <v>69</v>
      </c>
      <c r="AH18" s="18"/>
      <c r="AI18" s="14"/>
      <c r="AJ18" s="15" t="b">
        <f>IF(AI18=10,#REF!,IF(AI18=6,#REF!,IF(AI18=2,#REF!,IF(AI18=1,#REF!))))</f>
        <v>0</v>
      </c>
      <c r="AK18" s="14"/>
      <c r="AL18" s="15" t="b">
        <f>IF(AK18=4,#REF!,IF(AK18=3,#REF!,IF(AK18=2,#REF!,IF(AK18=1,#REF!))))</f>
        <v>0</v>
      </c>
      <c r="AM18" s="244">
        <f t="shared" si="3"/>
        <v>0</v>
      </c>
      <c r="AN18" s="244" t="e">
        <f>IF(AND(AM18&gt;=24,AM18&lt;=40),#REF!,IF(AND(AM18&gt;=10,AM18&lt;=20),#REF!,IF(AND(AM18&gt;=6,AM18&lt;=8),#REF!,IF(AND(AM18&gt;=0,AM18&lt;=4),#REF!))))</f>
        <v>#REF!</v>
      </c>
      <c r="AO18" s="14"/>
      <c r="AP18" s="244" t="b">
        <f>IF(AO18=100,#REF!,IF(AO18=60,#REF!,IF(AO18=25,#REF!,IF(AO18=10,#REF!))))</f>
        <v>0</v>
      </c>
      <c r="AQ18" s="244">
        <f t="shared" si="4"/>
        <v>0</v>
      </c>
      <c r="AR18" s="244" t="e">
        <f>IF(AND(AQ18&gt;=600,AQ18&lt;=4000),#REF!,IF(AND(AQ18&gt;=150,AQ18&lt;=500),#REF!,IF(AND(AQ18&gt;=40,AQ18&lt;=120),#REF!,IF(AND(AQ18&gt;=0,AQ18&lt;40),#REF!))))</f>
        <v>#REF!</v>
      </c>
      <c r="AS18" s="244" t="e">
        <f>IF(AND(AR18="I"),#REF!,IF(AND(AR18="II"),#REF!,IF(AND(AR18="III"),#REF!,IF(AND(AR18="IV"),#REF!))))</f>
        <v>#REF!</v>
      </c>
    </row>
    <row r="19" spans="1:45" ht="72.75" customHeight="1" x14ac:dyDescent="0.3">
      <c r="A19" s="353"/>
      <c r="B19" s="353"/>
      <c r="C19" s="12" t="s">
        <v>63</v>
      </c>
      <c r="D19" s="12"/>
      <c r="E19" s="14" t="s">
        <v>64</v>
      </c>
      <c r="F19" s="13" t="s">
        <v>93</v>
      </c>
      <c r="G19" s="247" t="s">
        <v>123</v>
      </c>
      <c r="H19" s="30" t="s">
        <v>124</v>
      </c>
      <c r="I19" s="30" t="s">
        <v>96</v>
      </c>
      <c r="J19" s="14">
        <v>2</v>
      </c>
      <c r="K19" s="15" t="e">
        <f>IF(J19=10,#REF!,IF(J19=6,#REF!,IF(J19=2,#REF!,IF(J19=1,#REF!))))</f>
        <v>#REF!</v>
      </c>
      <c r="L19" s="14">
        <v>3</v>
      </c>
      <c r="M19" s="15" t="e">
        <f>IF(L19=4,#REF!,IF(L19=3,#REF!,IF(L19=2,#REF!,IF(L19=1,#REF!))))</f>
        <v>#REF!</v>
      </c>
      <c r="N19" s="244">
        <f t="shared" si="0"/>
        <v>6</v>
      </c>
      <c r="O19" s="244" t="e">
        <f>IF(AND(N19&gt;=24,N19&lt;=40),#REF!,IF(AND(N19&gt;=10,N19&lt;=20),#REF!,IF(AND(N19&gt;=6,N19&lt;=8),#REF!,IF(AND(N19&gt;=0,N19&lt;=4),#REF!))))</f>
        <v>#REF!</v>
      </c>
      <c r="P19" s="14">
        <v>10</v>
      </c>
      <c r="Q19" s="244" t="e">
        <f>IF(P19=100,#REF!,IF(P19=60,#REF!,IF(P19=25,#REF!,IF(P19=10,#REF!))))</f>
        <v>#REF!</v>
      </c>
      <c r="R19" s="244">
        <f t="shared" si="1"/>
        <v>60</v>
      </c>
      <c r="S19" s="244" t="e">
        <f>IF(AND(R19&gt;=600,R19&lt;=4000),#REF!,IF(AND(R19&gt;=150,R19&lt;=500),#REF!,IF(AND(R19&gt;=40,R19&lt;=120),#REF!,IF(AND(R19&gt;=0,R19&lt;40),#REF!))))</f>
        <v>#REF!</v>
      </c>
      <c r="T19" s="244" t="e">
        <f>IF(AND(S19="I"),#REF!,IF(AND(S19="II"),#REF!,IF(AND(S19="III"),#REF!,IF(AND(S19="IV"),#REF!))))</f>
        <v>#REF!</v>
      </c>
      <c r="U19" s="244">
        <v>6</v>
      </c>
      <c r="V19" s="244" t="str">
        <f t="shared" si="2"/>
        <v>Desordenes de trauma acumulativo, lesiones del sistema músculo esquelético, Tendinitis, síndrome del túnel carpiano (STC)</v>
      </c>
      <c r="W19" s="15" t="s">
        <v>38</v>
      </c>
      <c r="X19" s="14"/>
      <c r="Y19" s="12" t="s">
        <v>63</v>
      </c>
      <c r="Z19" s="12" t="s">
        <v>63</v>
      </c>
      <c r="AA19" s="12" t="s">
        <v>63</v>
      </c>
      <c r="AB19" s="12"/>
      <c r="AC19" s="21" t="s">
        <v>69</v>
      </c>
      <c r="AD19" s="21" t="s">
        <v>69</v>
      </c>
      <c r="AE19" s="21" t="s">
        <v>97</v>
      </c>
      <c r="AF19" s="30" t="s">
        <v>98</v>
      </c>
      <c r="AG19" s="14" t="s">
        <v>69</v>
      </c>
      <c r="AH19" s="18"/>
      <c r="AI19" s="14"/>
      <c r="AJ19" s="15"/>
      <c r="AK19" s="14"/>
      <c r="AL19" s="15"/>
      <c r="AM19" s="244"/>
      <c r="AN19" s="244"/>
      <c r="AO19" s="14"/>
      <c r="AP19" s="244"/>
      <c r="AQ19" s="244"/>
      <c r="AR19" s="244"/>
      <c r="AS19" s="244"/>
    </row>
    <row r="20" spans="1:45" ht="72.75" customHeight="1" x14ac:dyDescent="0.3">
      <c r="A20" s="353"/>
      <c r="B20" s="353"/>
      <c r="C20" s="12" t="s">
        <v>63</v>
      </c>
      <c r="D20" s="12"/>
      <c r="E20" s="14" t="s">
        <v>64</v>
      </c>
      <c r="F20" s="13" t="s">
        <v>72</v>
      </c>
      <c r="G20" s="247" t="s">
        <v>125</v>
      </c>
      <c r="H20" s="32" t="s">
        <v>126</v>
      </c>
      <c r="I20" s="32" t="s">
        <v>127</v>
      </c>
      <c r="J20" s="14">
        <v>2</v>
      </c>
      <c r="K20" s="15" t="e">
        <f>IF(J20=10,#REF!,IF(J20=6,#REF!,IF(J20=2,#REF!,IF(J20=1,#REF!))))</f>
        <v>#REF!</v>
      </c>
      <c r="L20" s="14">
        <v>2</v>
      </c>
      <c r="M20" s="15" t="e">
        <f>IF(L20=4,#REF!,IF(L20=3,#REF!,IF(L20=2,#REF!,IF(L20=1,#REF!))))</f>
        <v>#REF!</v>
      </c>
      <c r="N20" s="244">
        <f t="shared" si="0"/>
        <v>4</v>
      </c>
      <c r="O20" s="244" t="e">
        <f>IF(AND(N20&gt;=24,N20&lt;=40),#REF!,IF(AND(N20&gt;=10,N20&lt;=20),#REF!,IF(AND(N20&gt;=6,N20&lt;=8),#REF!,IF(AND(N20&gt;=0,N20&lt;=4),#REF!))))</f>
        <v>#REF!</v>
      </c>
      <c r="P20" s="14">
        <v>60</v>
      </c>
      <c r="Q20" s="244" t="e">
        <f>IF(P20=100,#REF!,IF(P20=60,#REF!,IF(P20=25,#REF!,IF(P20=10,#REF!))))</f>
        <v>#REF!</v>
      </c>
      <c r="R20" s="244">
        <f t="shared" si="1"/>
        <v>240</v>
      </c>
      <c r="S20" s="244" t="e">
        <f>IF(AND(R20&gt;=600,R20&lt;=4000),#REF!,IF(AND(R20&gt;=150,R20&lt;=500),#REF!,IF(AND(R20&gt;=40,R20&lt;=120),#REF!,IF(AND(R20&gt;=0,R20&lt;40),#REF!))))</f>
        <v>#REF!</v>
      </c>
      <c r="T20" s="244" t="e">
        <f>IF(AND(S20="I"),#REF!,IF(AND(S20="II"),#REF!,IF(AND(S20="III"),#REF!,IF(AND(S20="IV"),#REF!))))</f>
        <v>#REF!</v>
      </c>
      <c r="U20" s="244">
        <v>5</v>
      </c>
      <c r="V20" s="244" t="str">
        <f t="shared" si="2"/>
        <v>Descargas eléctricas, dolor de cabeza, quemaduras, shock, golpes, heridas, contusiones.</v>
      </c>
      <c r="W20" s="15" t="s">
        <v>38</v>
      </c>
      <c r="X20" s="15"/>
      <c r="Y20" s="244" t="s">
        <v>63</v>
      </c>
      <c r="Z20" s="244"/>
      <c r="AA20" s="244"/>
      <c r="AB20" s="244"/>
      <c r="AC20" s="21" t="s">
        <v>69</v>
      </c>
      <c r="AD20" s="21" t="s">
        <v>69</v>
      </c>
      <c r="AE20" s="36" t="s">
        <v>128</v>
      </c>
      <c r="AF20" s="17" t="s">
        <v>69</v>
      </c>
      <c r="AG20" s="14" t="s">
        <v>69</v>
      </c>
      <c r="AH20" s="12"/>
      <c r="AI20" s="14"/>
      <c r="AJ20" s="15" t="b">
        <f>IF(AI20=10,#REF!,IF(AI20=6,#REF!,IF(AI20=2,#REF!,IF(AI20=1,#REF!))))</f>
        <v>0</v>
      </c>
      <c r="AK20" s="14"/>
      <c r="AL20" s="15" t="b">
        <f>IF(AK20=4,#REF!,IF(AK20=3,#REF!,IF(AK20=2,#REF!,IF(AK20=1,#REF!))))</f>
        <v>0</v>
      </c>
      <c r="AM20" s="244">
        <f t="shared" si="3"/>
        <v>0</v>
      </c>
      <c r="AN20" s="244" t="e">
        <f>IF(AND(AM20&gt;=24,AM20&lt;=40),#REF!,IF(AND(AM20&gt;=10,AM20&lt;=20),#REF!,IF(AND(AM20&gt;=6,AM20&lt;=8),#REF!,IF(AND(AM20&gt;=0,AM20&lt;=4),#REF!))))</f>
        <v>#REF!</v>
      </c>
      <c r="AO20" s="14"/>
      <c r="AP20" s="244" t="b">
        <f>IF(AO20=100,#REF!,IF(AO20=60,#REF!,IF(AO20=25,#REF!,IF(AO20=10,#REF!))))</f>
        <v>0</v>
      </c>
      <c r="AQ20" s="244">
        <f t="shared" si="4"/>
        <v>0</v>
      </c>
      <c r="AR20" s="244" t="e">
        <f>IF(AND(AQ20&gt;=600,AQ20&lt;=4000),#REF!,IF(AND(AQ20&gt;=150,AQ20&lt;=500),#REF!,IF(AND(AQ20&gt;=40,AQ20&lt;=120),#REF!,IF(AND(AQ20&gt;=0,AQ20&lt;40),#REF!))))</f>
        <v>#REF!</v>
      </c>
      <c r="AS20" s="244" t="e">
        <f>IF(AND(AR20="I"),#REF!,IF(AND(AR20="II"),#REF!,IF(AND(AR20="III"),#REF!,IF(AND(AR20="IV"),#REF!))))</f>
        <v>#REF!</v>
      </c>
    </row>
    <row r="21" spans="1:45" ht="72.75" customHeight="1" x14ac:dyDescent="0.3">
      <c r="A21" s="353"/>
      <c r="B21" s="353"/>
      <c r="C21" s="12" t="s">
        <v>63</v>
      </c>
      <c r="D21" s="12"/>
      <c r="E21" s="14" t="s">
        <v>64</v>
      </c>
      <c r="F21" s="13" t="s">
        <v>72</v>
      </c>
      <c r="G21" s="247" t="s">
        <v>125</v>
      </c>
      <c r="H21" s="32" t="s">
        <v>129</v>
      </c>
      <c r="I21" s="32" t="s">
        <v>127</v>
      </c>
      <c r="J21" s="14">
        <v>2</v>
      </c>
      <c r="K21" s="15" t="e">
        <f>IF(J21=10,#REF!,IF(J21=6,#REF!,IF(J21=2,#REF!,IF(J21=1,#REF!))))</f>
        <v>#REF!</v>
      </c>
      <c r="L21" s="14">
        <v>2</v>
      </c>
      <c r="M21" s="15" t="e">
        <f>IF(L21=4,#REF!,IF(L21=3,#REF!,IF(L21=2,#REF!,IF(L21=1,#REF!))))</f>
        <v>#REF!</v>
      </c>
      <c r="N21" s="244">
        <f t="shared" si="0"/>
        <v>4</v>
      </c>
      <c r="O21" s="244" t="e">
        <f>IF(AND(N21&gt;=24,N21&lt;=40),#REF!,IF(AND(N21&gt;=10,N21&lt;=20),#REF!,IF(AND(N21&gt;=6,N21&lt;=8),#REF!,IF(AND(N21&gt;=0,N21&lt;=4),#REF!))))</f>
        <v>#REF!</v>
      </c>
      <c r="P21" s="14">
        <v>60</v>
      </c>
      <c r="Q21" s="244" t="e">
        <f>IF(P21=100,#REF!,IF(P21=60,#REF!,IF(P21=25,#REF!,IF(P21=10,#REF!))))</f>
        <v>#REF!</v>
      </c>
      <c r="R21" s="244">
        <f t="shared" si="1"/>
        <v>240</v>
      </c>
      <c r="S21" s="244" t="e">
        <f>IF(AND(R21&gt;=600,R21&lt;=4000),#REF!,IF(AND(R21&gt;=150,R21&lt;=500),#REF!,IF(AND(R21&gt;=40,R21&lt;=120),#REF!,IF(AND(R21&gt;=0,R21&lt;40),#REF!))))</f>
        <v>#REF!</v>
      </c>
      <c r="T21" s="244" t="e">
        <f>IF(AND(S21="I"),#REF!,IF(AND(S21="II"),#REF!,IF(AND(S21="III"),#REF!,IF(AND(S21="IV"),#REF!))))</f>
        <v>#REF!</v>
      </c>
      <c r="U21" s="244">
        <v>5</v>
      </c>
      <c r="V21" s="244" t="str">
        <f t="shared" si="2"/>
        <v>Descargas eléctricas, dolor de cabeza, quemaduras, shock, golpes, heridas, contusiones.</v>
      </c>
      <c r="W21" s="15" t="s">
        <v>38</v>
      </c>
      <c r="X21" s="15"/>
      <c r="Y21" s="244" t="s">
        <v>63</v>
      </c>
      <c r="Z21" s="244"/>
      <c r="AA21" s="244"/>
      <c r="AB21" s="244"/>
      <c r="AC21" s="21" t="s">
        <v>69</v>
      </c>
      <c r="AD21" s="21" t="s">
        <v>69</v>
      </c>
      <c r="AE21" s="36" t="s">
        <v>130</v>
      </c>
      <c r="AF21" s="17" t="s">
        <v>69</v>
      </c>
      <c r="AG21" s="14" t="s">
        <v>69</v>
      </c>
      <c r="AH21" s="12"/>
      <c r="AI21" s="14"/>
      <c r="AJ21" s="15"/>
      <c r="AK21" s="14"/>
      <c r="AL21" s="15"/>
      <c r="AM21" s="244"/>
      <c r="AN21" s="244"/>
      <c r="AO21" s="14"/>
      <c r="AP21" s="244"/>
      <c r="AQ21" s="244"/>
      <c r="AR21" s="244"/>
      <c r="AS21" s="244"/>
    </row>
    <row r="22" spans="1:45" ht="72.75" customHeight="1" x14ac:dyDescent="0.3">
      <c r="A22" s="353"/>
      <c r="B22" s="353"/>
      <c r="C22" s="12" t="s">
        <v>63</v>
      </c>
      <c r="D22" s="12"/>
      <c r="E22" s="14" t="s">
        <v>131</v>
      </c>
      <c r="F22" s="13" t="s">
        <v>77</v>
      </c>
      <c r="G22" s="245" t="s">
        <v>132</v>
      </c>
      <c r="H22" s="32" t="s">
        <v>133</v>
      </c>
      <c r="I22" s="30" t="s">
        <v>134</v>
      </c>
      <c r="J22" s="12">
        <v>2</v>
      </c>
      <c r="K22" s="15" t="e">
        <f>IF(J22=10,#REF!,IF(J22=6,#REF!,IF(J22=2,#REF!,IF(J22=1,#REF!))))</f>
        <v>#REF!</v>
      </c>
      <c r="L22" s="12">
        <v>3</v>
      </c>
      <c r="M22" s="15" t="e">
        <f>IF(L22=4,#REF!,IF(L22=3,#REF!,IF(L22=2,#REF!,IF(L22=1,#REF!))))</f>
        <v>#REF!</v>
      </c>
      <c r="N22" s="244">
        <f t="shared" si="0"/>
        <v>6</v>
      </c>
      <c r="O22" s="244" t="e">
        <f>IF(AND(N22&gt;=24,N22&lt;=40),#REF!,IF(AND(N22&gt;=10,N22&lt;=20),#REF!,IF(AND(N22&gt;=6,N22&lt;=8),#REF!,IF(AND(N22&gt;=0,N22&lt;=4),#REF!))))</f>
        <v>#REF!</v>
      </c>
      <c r="P22" s="12">
        <v>60</v>
      </c>
      <c r="Q22" s="244" t="e">
        <f>IF(P22=100,#REF!,IF(P22=60,#REF!,IF(P22=25,#REF!,IF(P22=10,#REF!))))</f>
        <v>#REF!</v>
      </c>
      <c r="R22" s="244">
        <f t="shared" si="1"/>
        <v>360</v>
      </c>
      <c r="S22" s="244" t="e">
        <f>IF(AND(R22&gt;=600,R22&lt;=4000),#REF!,IF(AND(R22&gt;=150,R22&lt;=500),#REF!,IF(AND(R22&gt;=40,R22&lt;=120),#REF!,IF(AND(R22&gt;=0,R22&lt;40),#REF!))))</f>
        <v>#REF!</v>
      </c>
      <c r="T22" s="244" t="e">
        <f>IF(AND(S22="I"),#REF!,IF(AND(S22="II"),#REF!,IF(AND(S22="III"),#REF!,IF(AND(S22="IV"),#REF!))))</f>
        <v>#REF!</v>
      </c>
      <c r="U22" s="244">
        <v>6</v>
      </c>
      <c r="V22" s="244" t="str">
        <f t="shared" si="2"/>
        <v>Incendios, quemaduras, intoxicación, afectaciones respiratorias, dermatitis, alergias.</v>
      </c>
      <c r="W22" s="15" t="s">
        <v>38</v>
      </c>
      <c r="X22" s="14"/>
      <c r="Y22" s="12" t="s">
        <v>63</v>
      </c>
      <c r="Z22" s="12"/>
      <c r="AA22" s="12"/>
      <c r="AB22" s="12"/>
      <c r="AC22" s="21" t="s">
        <v>69</v>
      </c>
      <c r="AD22" s="21" t="s">
        <v>69</v>
      </c>
      <c r="AE22" s="21" t="s">
        <v>69</v>
      </c>
      <c r="AF22" s="32" t="s">
        <v>135</v>
      </c>
      <c r="AG22" s="14" t="s">
        <v>136</v>
      </c>
      <c r="AH22" s="12"/>
      <c r="AI22" s="14"/>
      <c r="AJ22" s="15"/>
      <c r="AK22" s="14"/>
      <c r="AL22" s="15"/>
      <c r="AM22" s="244"/>
      <c r="AN22" s="244"/>
      <c r="AO22" s="14"/>
      <c r="AP22" s="244"/>
      <c r="AQ22" s="244"/>
      <c r="AR22" s="244"/>
      <c r="AS22" s="244"/>
    </row>
    <row r="23" spans="1:45" ht="72.75" customHeight="1" x14ac:dyDescent="0.3">
      <c r="A23" s="353"/>
      <c r="B23" s="353"/>
      <c r="C23" s="12" t="s">
        <v>63</v>
      </c>
      <c r="D23" s="12"/>
      <c r="E23" s="14" t="s">
        <v>131</v>
      </c>
      <c r="F23" s="13" t="s">
        <v>65</v>
      </c>
      <c r="G23" s="245" t="s">
        <v>137</v>
      </c>
      <c r="H23" s="34" t="s">
        <v>138</v>
      </c>
      <c r="I23" s="30" t="s">
        <v>139</v>
      </c>
      <c r="J23" s="12">
        <v>2</v>
      </c>
      <c r="K23" s="15" t="e">
        <f>IF(J23=10,#REF!,IF(J23=6,#REF!,IF(J23=2,#REF!,IF(J23=1,#REF!))))</f>
        <v>#REF!</v>
      </c>
      <c r="L23" s="12">
        <v>3</v>
      </c>
      <c r="M23" s="15" t="e">
        <f>IF(L23=4,#REF!,IF(L23=3,#REF!,IF(L23=2,#REF!,IF(L23=1,#REF!))))</f>
        <v>#REF!</v>
      </c>
      <c r="N23" s="244">
        <f t="shared" si="0"/>
        <v>6</v>
      </c>
      <c r="O23" s="244" t="e">
        <f>IF(AND(N23&gt;=24,N23&lt;=40),#REF!,IF(AND(N23&gt;=10,N23&lt;=20),#REF!,IF(AND(N23&gt;=6,N23&lt;=8),#REF!,IF(AND(N23&gt;=0,N23&lt;=4),#REF!))))</f>
        <v>#REF!</v>
      </c>
      <c r="P23" s="12">
        <v>60</v>
      </c>
      <c r="Q23" s="244" t="e">
        <f>IF(P23=100,#REF!,IF(P23=60,#REF!,IF(P23=25,#REF!,IF(P23=10,#REF!))))</f>
        <v>#REF!</v>
      </c>
      <c r="R23" s="244">
        <f t="shared" si="1"/>
        <v>360</v>
      </c>
      <c r="S23" s="244" t="e">
        <f>IF(AND(R23&gt;=600,R23&lt;=4000),#REF!,IF(AND(R23&gt;=150,R23&lt;=500),#REF!,IF(AND(R23&gt;=40,R23&lt;=120),#REF!,IF(AND(R23&gt;=0,R23&lt;40),#REF!))))</f>
        <v>#REF!</v>
      </c>
      <c r="T23" s="244" t="e">
        <f>IF(AND(S23="I"),#REF!,IF(AND(S23="II"),#REF!,IF(AND(S23="III"),#REF!,IF(AND(S23="IV"),#REF!))))</f>
        <v>#REF!</v>
      </c>
      <c r="U23" s="244">
        <v>6</v>
      </c>
      <c r="V23" s="244" t="str">
        <f t="shared" si="2"/>
        <v>Cortes, traumas, heridas, infección,  mordeduras, picaduras</v>
      </c>
      <c r="W23" s="15" t="s">
        <v>38</v>
      </c>
      <c r="X23" s="14"/>
      <c r="Y23" s="12" t="s">
        <v>63</v>
      </c>
      <c r="Z23" s="12"/>
      <c r="AA23" s="12"/>
      <c r="AB23" s="12"/>
      <c r="AC23" s="21" t="s">
        <v>69</v>
      </c>
      <c r="AD23" s="21" t="s">
        <v>69</v>
      </c>
      <c r="AE23" s="21" t="s">
        <v>69</v>
      </c>
      <c r="AF23" s="30" t="s">
        <v>140</v>
      </c>
      <c r="AG23" s="33" t="s">
        <v>141</v>
      </c>
      <c r="AH23" s="12"/>
      <c r="AI23" s="14"/>
      <c r="AJ23" s="15"/>
      <c r="AK23" s="14"/>
      <c r="AL23" s="15"/>
      <c r="AM23" s="244"/>
      <c r="AN23" s="244"/>
      <c r="AO23" s="14"/>
      <c r="AP23" s="244"/>
      <c r="AQ23" s="244"/>
      <c r="AR23" s="244"/>
      <c r="AS23" s="244"/>
    </row>
    <row r="24" spans="1:45" ht="72.75" customHeight="1" x14ac:dyDescent="0.3">
      <c r="A24" s="353"/>
      <c r="B24" s="353"/>
      <c r="C24" s="12" t="s">
        <v>63</v>
      </c>
      <c r="D24" s="12"/>
      <c r="E24" s="14" t="s">
        <v>131</v>
      </c>
      <c r="F24" s="13" t="s">
        <v>142</v>
      </c>
      <c r="G24" s="18" t="s">
        <v>143</v>
      </c>
      <c r="H24" s="30" t="s">
        <v>144</v>
      </c>
      <c r="I24" s="30" t="s">
        <v>145</v>
      </c>
      <c r="J24" s="12">
        <v>2</v>
      </c>
      <c r="K24" s="15" t="e">
        <f>IF(J24=10,#REF!,IF(J24=6,#REF!,IF(J24=2,#REF!,IF(J24=1,#REF!))))</f>
        <v>#REF!</v>
      </c>
      <c r="L24" s="12">
        <v>3</v>
      </c>
      <c r="M24" s="15" t="e">
        <f>IF(L24=4,#REF!,IF(L24=3,#REF!,IF(L24=2,#REF!,IF(L24=1,#REF!))))</f>
        <v>#REF!</v>
      </c>
      <c r="N24" s="244">
        <f t="shared" si="0"/>
        <v>6</v>
      </c>
      <c r="O24" s="244" t="e">
        <f>IF(AND(N24&gt;=24,N24&lt;=40),#REF!,IF(AND(N24&gt;=10,N24&lt;=20),#REF!,IF(AND(N24&gt;=6,N24&lt;=8),#REF!,IF(AND(N24&gt;=0,N24&lt;=4),#REF!))))</f>
        <v>#REF!</v>
      </c>
      <c r="P24" s="12">
        <v>60</v>
      </c>
      <c r="Q24" s="244" t="e">
        <f>IF(P24=100,#REF!,IF(P24=60,#REF!,IF(P24=25,#REF!,IF(P24=10,#REF!))))</f>
        <v>#REF!</v>
      </c>
      <c r="R24" s="244">
        <f t="shared" si="1"/>
        <v>360</v>
      </c>
      <c r="S24" s="244" t="e">
        <f>IF(AND(R24&gt;=600,R24&lt;=4000),#REF!,IF(AND(R24&gt;=150,R24&lt;=500),#REF!,IF(AND(R24&gt;=40,R24&lt;=120),#REF!,IF(AND(R24&gt;=0,R24&lt;40),#REF!))))</f>
        <v>#REF!</v>
      </c>
      <c r="T24" s="244" t="e">
        <f>IF(AND(S24="I"),#REF!,IF(AND(S24="II"),#REF!,IF(AND(S24="III"),#REF!,IF(AND(S24="IV"),#REF!))))</f>
        <v>#REF!</v>
      </c>
      <c r="U24" s="244">
        <v>6</v>
      </c>
      <c r="V24" s="244" t="str">
        <f t="shared" si="2"/>
        <v>Golpes, traumas, heridas, infecciones, intoxicación, Mordeduras, picaduras, punciones, reacciones alérgicas, muerte</v>
      </c>
      <c r="W24" s="15" t="s">
        <v>38</v>
      </c>
      <c r="X24" s="14"/>
      <c r="Y24" s="12" t="s">
        <v>63</v>
      </c>
      <c r="Z24" s="12"/>
      <c r="AA24" s="12"/>
      <c r="AB24" s="12"/>
      <c r="AC24" s="21" t="s">
        <v>69</v>
      </c>
      <c r="AD24" s="21" t="s">
        <v>69</v>
      </c>
      <c r="AE24" s="21" t="s">
        <v>69</v>
      </c>
      <c r="AF24" s="32" t="s">
        <v>146</v>
      </c>
      <c r="AG24" s="31" t="s">
        <v>147</v>
      </c>
      <c r="AH24" s="12"/>
      <c r="AI24" s="14"/>
      <c r="AJ24" s="15"/>
      <c r="AK24" s="14"/>
      <c r="AL24" s="15"/>
      <c r="AM24" s="244"/>
      <c r="AN24" s="244"/>
      <c r="AO24" s="14"/>
      <c r="AP24" s="244"/>
      <c r="AQ24" s="244"/>
      <c r="AR24" s="244"/>
      <c r="AS24" s="244"/>
    </row>
    <row r="25" spans="1:45" ht="72.75" customHeight="1" x14ac:dyDescent="0.3">
      <c r="A25" s="353"/>
      <c r="B25" s="353"/>
      <c r="C25" s="12" t="s">
        <v>63</v>
      </c>
      <c r="D25" s="12"/>
      <c r="E25" s="14" t="s">
        <v>131</v>
      </c>
      <c r="F25" s="13" t="s">
        <v>72</v>
      </c>
      <c r="G25" s="245" t="s">
        <v>148</v>
      </c>
      <c r="H25" s="34" t="s">
        <v>149</v>
      </c>
      <c r="I25" s="30" t="s">
        <v>150</v>
      </c>
      <c r="J25" s="12">
        <v>2</v>
      </c>
      <c r="K25" s="15" t="e">
        <f>IF(J25=10,#REF!,IF(J25=6,#REF!,IF(J25=2,#REF!,IF(J25=1,#REF!))))</f>
        <v>#REF!</v>
      </c>
      <c r="L25" s="12">
        <v>3</v>
      </c>
      <c r="M25" s="15" t="e">
        <f>IF(L25=4,#REF!,IF(L25=3,#REF!,IF(L25=2,#REF!,IF(L25=1,#REF!))))</f>
        <v>#REF!</v>
      </c>
      <c r="N25" s="244">
        <f t="shared" si="0"/>
        <v>6</v>
      </c>
      <c r="O25" s="244" t="e">
        <f>IF(AND(N25&gt;=24,N25&lt;=40),#REF!,IF(AND(N25&gt;=10,N25&lt;=20),#REF!,IF(AND(N25&gt;=6,N25&lt;=8),#REF!,IF(AND(N25&gt;=0,N25&lt;=4),#REF!))))</f>
        <v>#REF!</v>
      </c>
      <c r="P25" s="12">
        <v>60</v>
      </c>
      <c r="Q25" s="244" t="e">
        <f>IF(P25=100,#REF!,IF(P25=60,#REF!,IF(P25=25,#REF!,IF(P25=10,#REF!))))</f>
        <v>#REF!</v>
      </c>
      <c r="R25" s="244">
        <f t="shared" si="1"/>
        <v>360</v>
      </c>
      <c r="S25" s="244" t="e">
        <f>IF(AND(R25&gt;=600,R25&lt;=4000),#REF!,IF(AND(R25&gt;=150,R25&lt;=500),#REF!,IF(AND(R25&gt;=40,R25&lt;=120),#REF!,IF(AND(R25&gt;=0,R25&lt;40),#REF!))))</f>
        <v>#REF!</v>
      </c>
      <c r="T25" s="244" t="e">
        <f>IF(AND(S25="I"),#REF!,IF(AND(S25="II"),#REF!,IF(AND(S25="III"),#REF!,IF(AND(S25="IV"),#REF!))))</f>
        <v>#REF!</v>
      </c>
      <c r="U25" s="244">
        <v>6</v>
      </c>
      <c r="V25" s="244" t="str">
        <f t="shared" si="2"/>
        <v>Golpes, traumas, laceraciones, punciones</v>
      </c>
      <c r="W25" s="15" t="s">
        <v>38</v>
      </c>
      <c r="X25" s="14"/>
      <c r="Y25" s="12" t="s">
        <v>63</v>
      </c>
      <c r="Z25" s="12"/>
      <c r="AA25" s="12"/>
      <c r="AB25" s="12"/>
      <c r="AC25" s="21" t="s">
        <v>69</v>
      </c>
      <c r="AD25" s="21" t="s">
        <v>69</v>
      </c>
      <c r="AE25" s="21" t="s">
        <v>69</v>
      </c>
      <c r="AF25" s="32" t="s">
        <v>151</v>
      </c>
      <c r="AG25" s="31" t="s">
        <v>152</v>
      </c>
      <c r="AH25" s="12"/>
      <c r="AI25" s="14"/>
      <c r="AJ25" s="15"/>
      <c r="AK25" s="14"/>
      <c r="AL25" s="15"/>
      <c r="AM25" s="244"/>
      <c r="AN25" s="244"/>
      <c r="AO25" s="14"/>
      <c r="AP25" s="244"/>
      <c r="AQ25" s="244"/>
      <c r="AR25" s="244"/>
      <c r="AS25" s="244"/>
    </row>
    <row r="26" spans="1:45" ht="72.75" customHeight="1" x14ac:dyDescent="0.3">
      <c r="A26" s="353"/>
      <c r="B26" s="354"/>
      <c r="C26" s="12" t="s">
        <v>63</v>
      </c>
      <c r="D26" s="12"/>
      <c r="E26" s="14" t="s">
        <v>131</v>
      </c>
      <c r="F26" s="13" t="s">
        <v>65</v>
      </c>
      <c r="G26" s="245" t="s">
        <v>153</v>
      </c>
      <c r="H26" s="30" t="s">
        <v>154</v>
      </c>
      <c r="I26" s="30" t="s">
        <v>155</v>
      </c>
      <c r="J26" s="12">
        <v>2</v>
      </c>
      <c r="K26" s="15" t="e">
        <f>IF(J26=10,#REF!,IF(J26=6,#REF!,IF(J26=2,#REF!,IF(J26=1,#REF!))))</f>
        <v>#REF!</v>
      </c>
      <c r="L26" s="14">
        <v>3</v>
      </c>
      <c r="M26" s="15" t="e">
        <f>IF(L26=4,#REF!,IF(L26=3,#REF!,IF(L26=2,#REF!,IF(L26=1,#REF!))))</f>
        <v>#REF!</v>
      </c>
      <c r="N26" s="244">
        <f t="shared" si="0"/>
        <v>6</v>
      </c>
      <c r="O26" s="244" t="e">
        <f>IF(AND(N26&gt;=24,N26&lt;=40),#REF!,IF(AND(N26&gt;=10,N26&lt;=20),#REF!,IF(AND(N26&gt;=6,N26&lt;=8),#REF!,IF(AND(N26&gt;=0,N26&lt;=4),#REF!))))</f>
        <v>#REF!</v>
      </c>
      <c r="P26" s="14">
        <v>60</v>
      </c>
      <c r="Q26" s="244" t="e">
        <f>IF(P26=100,#REF!,IF(P26=60,#REF!,IF(P26=25,#REF!,IF(P26=10,#REF!))))</f>
        <v>#REF!</v>
      </c>
      <c r="R26" s="244">
        <f t="shared" si="1"/>
        <v>360</v>
      </c>
      <c r="S26" s="244" t="e">
        <f>IF(AND(R26&gt;=600,R26&lt;=4000),#REF!,IF(AND(R26&gt;=150,R26&lt;=500),#REF!,IF(AND(R26&gt;=40,R26&lt;=120),#REF!,IF(AND(R26&gt;=0,R26&lt;40),#REF!))))</f>
        <v>#REF!</v>
      </c>
      <c r="T26" s="244" t="e">
        <f>IF(AND(S26="I"),#REF!,IF(AND(S26="II"),#REF!,IF(AND(S26="III"),#REF!,IF(AND(S26="IV"),#REF!))))</f>
        <v>#REF!</v>
      </c>
      <c r="U26" s="244">
        <v>6</v>
      </c>
      <c r="V26" s="244" t="str">
        <f t="shared" si="2"/>
        <v xml:space="preserve">Zoonosis, Enfermedades infecciosas, gastrointestinales, tóxicas y reacciones alérgicas. </v>
      </c>
      <c r="W26" s="15" t="s">
        <v>38</v>
      </c>
      <c r="X26" s="14"/>
      <c r="Y26" s="12" t="s">
        <v>63</v>
      </c>
      <c r="Z26" s="12"/>
      <c r="AA26" s="12" t="s">
        <v>63</v>
      </c>
      <c r="AB26" s="12"/>
      <c r="AC26" s="21" t="s">
        <v>69</v>
      </c>
      <c r="AD26" s="21" t="s">
        <v>69</v>
      </c>
      <c r="AE26" s="21" t="s">
        <v>69</v>
      </c>
      <c r="AF26" s="32" t="s">
        <v>156</v>
      </c>
      <c r="AG26" s="31" t="s">
        <v>157</v>
      </c>
      <c r="AH26" s="12"/>
    </row>
    <row r="27" spans="1:45" ht="72.75" customHeight="1" x14ac:dyDescent="0.3">
      <c r="A27" s="353"/>
      <c r="B27" s="352" t="s">
        <v>158</v>
      </c>
      <c r="C27" s="12" t="s">
        <v>63</v>
      </c>
      <c r="D27" s="12"/>
      <c r="E27" s="352" t="s">
        <v>131</v>
      </c>
      <c r="F27" s="13" t="s">
        <v>77</v>
      </c>
      <c r="G27" s="245" t="s">
        <v>132</v>
      </c>
      <c r="H27" s="47" t="s">
        <v>159</v>
      </c>
      <c r="I27" s="30" t="s">
        <v>134</v>
      </c>
      <c r="J27" s="12">
        <v>2</v>
      </c>
      <c r="K27" s="15" t="e">
        <f>IF(J27=10,#REF!,IF(J27=6,#REF!,IF(J27=2,#REF!,IF(J27=1,#REF!))))</f>
        <v>#REF!</v>
      </c>
      <c r="L27" s="12">
        <v>3</v>
      </c>
      <c r="M27" s="15" t="e">
        <f>IF(L27=4,#REF!,IF(L27=3,#REF!,IF(L27=2,#REF!,IF(L27=1,#REF!))))</f>
        <v>#REF!</v>
      </c>
      <c r="N27" s="244">
        <f t="shared" si="0"/>
        <v>6</v>
      </c>
      <c r="O27" s="244" t="e">
        <f>IF(AND(N27&gt;=24,N27&lt;=40),#REF!,IF(AND(N27&gt;=10,N27&lt;=20),#REF!,IF(AND(N27&gt;=6,N27&lt;=8),#REF!,IF(AND(N27&gt;=0,N27&lt;=4),#REF!))))</f>
        <v>#REF!</v>
      </c>
      <c r="P27" s="12">
        <v>60</v>
      </c>
      <c r="Q27" s="244" t="e">
        <f>IF(P27=100,#REF!,IF(P27=60,#REF!,IF(P27=25,#REF!,IF(P27=10,#REF!))))</f>
        <v>#REF!</v>
      </c>
      <c r="R27" s="244">
        <f t="shared" si="1"/>
        <v>360</v>
      </c>
      <c r="S27" s="244" t="e">
        <f>IF(AND(R27&gt;=600,R27&lt;=4000),#REF!,IF(AND(R27&gt;=150,R27&lt;=500),#REF!,IF(AND(R27&gt;=40,R27&lt;=120),#REF!,IF(AND(R27&gt;=0,R27&lt;40),#REF!))))</f>
        <v>#REF!</v>
      </c>
      <c r="T27" s="244" t="e">
        <f>IF(AND(S27="I"),#REF!,IF(AND(S27="II"),#REF!,IF(AND(S27="III"),#REF!,IF(AND(S27="IV"),#REF!))))</f>
        <v>#REF!</v>
      </c>
      <c r="U27" s="244">
        <v>6</v>
      </c>
      <c r="V27" s="244" t="str">
        <f t="shared" si="2"/>
        <v>Incendios, quemaduras, intoxicación, afectaciones respiratorias, dermatitis, alergias.</v>
      </c>
      <c r="W27" s="15" t="s">
        <v>38</v>
      </c>
      <c r="X27" s="14"/>
      <c r="Y27" s="12" t="s">
        <v>63</v>
      </c>
      <c r="Z27" s="12"/>
      <c r="AA27" s="12"/>
      <c r="AB27" s="12"/>
      <c r="AC27" s="21" t="s">
        <v>69</v>
      </c>
      <c r="AD27" s="21" t="s">
        <v>69</v>
      </c>
      <c r="AE27" s="21" t="s">
        <v>69</v>
      </c>
      <c r="AF27" s="32" t="s">
        <v>135</v>
      </c>
      <c r="AG27" s="14" t="s">
        <v>136</v>
      </c>
      <c r="AH27" s="12"/>
    </row>
    <row r="28" spans="1:45" ht="72.75" customHeight="1" x14ac:dyDescent="0.3">
      <c r="A28" s="353"/>
      <c r="B28" s="353"/>
      <c r="C28" s="12" t="s">
        <v>63</v>
      </c>
      <c r="D28" s="12"/>
      <c r="E28" s="353"/>
      <c r="F28" s="13" t="s">
        <v>77</v>
      </c>
      <c r="G28" s="245" t="s">
        <v>132</v>
      </c>
      <c r="H28" s="47" t="s">
        <v>133</v>
      </c>
      <c r="I28" s="30" t="s">
        <v>134</v>
      </c>
      <c r="J28" s="12">
        <v>2</v>
      </c>
      <c r="K28" s="15" t="e">
        <f>IF(J28=10,#REF!,IF(J28=6,#REF!,IF(J28=2,#REF!,IF(J28=1,#REF!))))</f>
        <v>#REF!</v>
      </c>
      <c r="L28" s="12">
        <v>3</v>
      </c>
      <c r="M28" s="15" t="e">
        <f>IF(L28=4,#REF!,IF(L28=3,#REF!,IF(L28=2,#REF!,IF(L28=1,#REF!))))</f>
        <v>#REF!</v>
      </c>
      <c r="N28" s="244">
        <f t="shared" si="0"/>
        <v>6</v>
      </c>
      <c r="O28" s="244" t="e">
        <f>IF(AND(N28&gt;=24,N28&lt;=40),#REF!,IF(AND(N28&gt;=10,N28&lt;=20),#REF!,IF(AND(N28&gt;=6,N28&lt;=8),#REF!,IF(AND(N28&gt;=0,N28&lt;=4),#REF!))))</f>
        <v>#REF!</v>
      </c>
      <c r="P28" s="12">
        <v>60</v>
      </c>
      <c r="Q28" s="244" t="e">
        <f>IF(P28=100,#REF!,IF(P28=60,#REF!,IF(P28=25,#REF!,IF(P28=10,#REF!))))</f>
        <v>#REF!</v>
      </c>
      <c r="R28" s="244">
        <f t="shared" si="1"/>
        <v>360</v>
      </c>
      <c r="S28" s="244" t="e">
        <f>IF(AND(R28&gt;=600,R28&lt;=4000),#REF!,IF(AND(R28&gt;=150,R28&lt;=500),#REF!,IF(AND(R28&gt;=40,R28&lt;=120),#REF!,IF(AND(R28&gt;=0,R28&lt;40),#REF!))))</f>
        <v>#REF!</v>
      </c>
      <c r="T28" s="244" t="e">
        <f>IF(AND(S28="I"),#REF!,IF(AND(S28="II"),#REF!,IF(AND(S28="III"),#REF!,IF(AND(S28="IV"),#REF!))))</f>
        <v>#REF!</v>
      </c>
      <c r="U28" s="244">
        <v>6</v>
      </c>
      <c r="V28" s="244" t="str">
        <f t="shared" si="2"/>
        <v>Incendios, quemaduras, intoxicación, afectaciones respiratorias, dermatitis, alergias.</v>
      </c>
      <c r="W28" s="15" t="s">
        <v>38</v>
      </c>
      <c r="X28" s="14"/>
      <c r="Y28" s="12" t="s">
        <v>63</v>
      </c>
      <c r="Z28" s="12"/>
      <c r="AA28" s="12"/>
      <c r="AB28" s="12"/>
      <c r="AC28" s="21" t="s">
        <v>69</v>
      </c>
      <c r="AD28" s="21" t="s">
        <v>69</v>
      </c>
      <c r="AE28" s="21" t="s">
        <v>69</v>
      </c>
      <c r="AF28" s="32" t="s">
        <v>135</v>
      </c>
      <c r="AG28" s="14" t="s">
        <v>136</v>
      </c>
      <c r="AH28" s="12"/>
    </row>
    <row r="29" spans="1:45" ht="72.75" customHeight="1" x14ac:dyDescent="0.3">
      <c r="A29" s="353"/>
      <c r="B29" s="353"/>
      <c r="C29" s="12" t="s">
        <v>63</v>
      </c>
      <c r="D29" s="12"/>
      <c r="E29" s="353"/>
      <c r="F29" s="20" t="s">
        <v>72</v>
      </c>
      <c r="G29" s="245" t="s">
        <v>160</v>
      </c>
      <c r="H29" s="34" t="s">
        <v>161</v>
      </c>
      <c r="I29" s="30" t="s">
        <v>162</v>
      </c>
      <c r="J29" s="12">
        <v>2</v>
      </c>
      <c r="K29" s="15" t="e">
        <f>IF(J29=10,#REF!,IF(J29=6,#REF!,IF(J29=2,#REF!,IF(J29=1,#REF!))))</f>
        <v>#REF!</v>
      </c>
      <c r="L29" s="12">
        <v>2</v>
      </c>
      <c r="M29" s="15" t="e">
        <f>IF(L29=4,#REF!,IF(L29=3,#REF!,IF(L29=2,#REF!,IF(L29=1,#REF!))))</f>
        <v>#REF!</v>
      </c>
      <c r="N29" s="244">
        <f t="shared" si="0"/>
        <v>4</v>
      </c>
      <c r="O29" s="244" t="e">
        <f>IF(AND(N29&gt;=24,N29&lt;=40),#REF!,IF(AND(N29&gt;=10,N29&lt;=20),#REF!,IF(AND(N29&gt;=6,N29&lt;=8),#REF!,IF(AND(N29&gt;=0,N29&lt;=4),#REF!))))</f>
        <v>#REF!</v>
      </c>
      <c r="P29" s="12">
        <v>100</v>
      </c>
      <c r="Q29" s="244" t="e">
        <f>IF(P29=100,#REF!,IF(P29=60,#REF!,IF(P29=25,#REF!,IF(P29=10,#REF!))))</f>
        <v>#REF!</v>
      </c>
      <c r="R29" s="244">
        <f t="shared" si="1"/>
        <v>400</v>
      </c>
      <c r="S29" s="244" t="e">
        <f>IF(AND(R29&gt;=600,R29&lt;=4000),#REF!,IF(AND(R29&gt;=150,R29&lt;=500),#REF!,IF(AND(R29&gt;=40,R29&lt;=120),#REF!,IF(AND(R29&gt;=0,R29&lt;40),#REF!))))</f>
        <v>#REF!</v>
      </c>
      <c r="T29" s="244" t="e">
        <f>IF(AND(S29="I"),#REF!,IF(AND(S29="II"),#REF!,IF(AND(S29="III"),#REF!,IF(AND(S29="IV"),#REF!))))</f>
        <v>#REF!</v>
      </c>
      <c r="U29" s="244">
        <v>6</v>
      </c>
      <c r="V29" s="244" t="str">
        <f t="shared" si="2"/>
        <v>Caídas a diferente nivel, golpes, traumas, laceraciones, muerte.</v>
      </c>
      <c r="W29" s="15" t="s">
        <v>38</v>
      </c>
      <c r="X29" s="14"/>
      <c r="Y29" s="12" t="s">
        <v>63</v>
      </c>
      <c r="Z29" s="12" t="s">
        <v>63</v>
      </c>
      <c r="AA29" s="12" t="s">
        <v>63</v>
      </c>
      <c r="AB29" s="12"/>
      <c r="AC29" s="21" t="s">
        <v>69</v>
      </c>
      <c r="AD29" s="21" t="s">
        <v>69</v>
      </c>
      <c r="AE29" s="12" t="s">
        <v>69</v>
      </c>
      <c r="AF29" s="35" t="s">
        <v>163</v>
      </c>
      <c r="AG29" s="36" t="s">
        <v>164</v>
      </c>
      <c r="AH29" s="12"/>
    </row>
    <row r="30" spans="1:45" ht="72.75" customHeight="1" x14ac:dyDescent="0.3">
      <c r="A30" s="353"/>
      <c r="B30" s="353"/>
      <c r="C30" s="12" t="s">
        <v>63</v>
      </c>
      <c r="D30" s="12"/>
      <c r="E30" s="353"/>
      <c r="F30" s="20" t="s">
        <v>72</v>
      </c>
      <c r="G30" s="245" t="s">
        <v>165</v>
      </c>
      <c r="H30" s="34" t="s">
        <v>166</v>
      </c>
      <c r="I30" s="30" t="s">
        <v>167</v>
      </c>
      <c r="J30" s="12">
        <v>2</v>
      </c>
      <c r="K30" s="15" t="e">
        <f>IF(J30=10,#REF!,IF(J30=6,#REF!,IF(J30=2,#REF!,IF(J30=1,#REF!))))</f>
        <v>#REF!</v>
      </c>
      <c r="L30" s="12">
        <v>2</v>
      </c>
      <c r="M30" s="15" t="e">
        <f>IF(L30=4,#REF!,IF(L30=3,#REF!,IF(L30=2,#REF!,IF(L30=1,#REF!))))</f>
        <v>#REF!</v>
      </c>
      <c r="N30" s="244">
        <f t="shared" si="0"/>
        <v>4</v>
      </c>
      <c r="O30" s="244" t="e">
        <f>IF(AND(N30&gt;=24,N30&lt;=40),#REF!,IF(AND(N30&gt;=10,N30&lt;=20),#REF!,IF(AND(N30&gt;=6,N30&lt;=8),#REF!,IF(AND(N30&gt;=0,N30&lt;=4),#REF!))))</f>
        <v>#REF!</v>
      </c>
      <c r="P30" s="12">
        <v>100</v>
      </c>
      <c r="Q30" s="244" t="e">
        <f>IF(P30=100,#REF!,IF(P30=60,#REF!,IF(P30=25,#REF!,IF(P30=10,#REF!))))</f>
        <v>#REF!</v>
      </c>
      <c r="R30" s="244">
        <f t="shared" si="1"/>
        <v>400</v>
      </c>
      <c r="S30" s="244" t="e">
        <f>IF(AND(R30&gt;=600,R30&lt;=4000),#REF!,IF(AND(R30&gt;=150,R30&lt;=500),#REF!,IF(AND(R30&gt;=40,R30&lt;=120),#REF!,IF(AND(R30&gt;=0,R30&lt;40),#REF!))))</f>
        <v>#REF!</v>
      </c>
      <c r="T30" s="244" t="e">
        <f>IF(AND(S30="I"),#REF!,IF(AND(S30="II"),#REF!,IF(AND(S30="III"),#REF!,IF(AND(S30="IV"),#REF!))))</f>
        <v>#REF!</v>
      </c>
      <c r="U30" s="244">
        <v>6</v>
      </c>
      <c r="V30" s="244" t="str">
        <f t="shared" si="2"/>
        <v>Electrocución, afectación de órganos vitales, quemaduras, incendio y muerte</v>
      </c>
      <c r="W30" s="15" t="s">
        <v>38</v>
      </c>
      <c r="X30" s="14"/>
      <c r="Y30" s="12" t="s">
        <v>63</v>
      </c>
      <c r="Z30" s="12" t="s">
        <v>63</v>
      </c>
      <c r="AA30" s="12" t="s">
        <v>63</v>
      </c>
      <c r="AB30" s="12"/>
      <c r="AC30" s="21" t="s">
        <v>69</v>
      </c>
      <c r="AD30" s="21" t="s">
        <v>69</v>
      </c>
      <c r="AE30" s="21" t="s">
        <v>69</v>
      </c>
      <c r="AF30" s="32" t="s">
        <v>168</v>
      </c>
      <c r="AG30" s="31" t="s">
        <v>169</v>
      </c>
      <c r="AH30" s="12"/>
    </row>
    <row r="31" spans="1:45" ht="27" x14ac:dyDescent="0.3">
      <c r="A31" s="353"/>
      <c r="B31" s="353"/>
      <c r="C31" s="12" t="s">
        <v>63</v>
      </c>
      <c r="D31" s="12"/>
      <c r="E31" s="353"/>
      <c r="F31" s="13" t="s">
        <v>72</v>
      </c>
      <c r="G31" s="245" t="s">
        <v>170</v>
      </c>
      <c r="H31" s="30" t="s">
        <v>171</v>
      </c>
      <c r="I31" s="30" t="s">
        <v>172</v>
      </c>
      <c r="J31" s="12">
        <v>1</v>
      </c>
      <c r="K31" s="15" t="e">
        <f>IF(J31=10,#REF!,IF(J31=6,#REF!,IF(J31=2,#REF!,IF(J31=1,#REF!))))</f>
        <v>#REF!</v>
      </c>
      <c r="L31" s="12">
        <v>1</v>
      </c>
      <c r="M31" s="15" t="e">
        <f>IF(L31=4,#REF!,IF(L31=3,#REF!,IF(L31=2,#REF!,IF(L31=1,#REF!))))</f>
        <v>#REF!</v>
      </c>
      <c r="N31" s="244">
        <f t="shared" si="0"/>
        <v>1</v>
      </c>
      <c r="O31" s="244" t="e">
        <f>IF(AND(N31&gt;=24,N31&lt;=40),#REF!,IF(AND(N31&gt;=10,N31&lt;=20),#REF!,IF(AND(N31&gt;=6,N31&lt;=8),#REF!,IF(AND(N31&gt;=0,N31&lt;=4),#REF!))))</f>
        <v>#REF!</v>
      </c>
      <c r="P31" s="12">
        <v>25</v>
      </c>
      <c r="Q31" s="244" t="e">
        <f>IF(P31=100,#REF!,IF(P31=60,#REF!,IF(P31=25,#REF!,IF(P31=10,#REF!))))</f>
        <v>#REF!</v>
      </c>
      <c r="R31" s="12">
        <f t="shared" si="1"/>
        <v>25</v>
      </c>
      <c r="S31" s="244" t="e">
        <f>IF(AND(R31&gt;=600,R31&lt;=4000),#REF!,IF(AND(R31&gt;=150,R31&lt;=500),#REF!,IF(AND(R31&gt;=40,R31&lt;=120),#REF!,IF(AND(R31&gt;=0,R31&lt;40),#REF!))))</f>
        <v>#REF!</v>
      </c>
      <c r="T31" s="244" t="e">
        <f>IF(AND(S31="I"),#REF!,IF(AND(S31="II"),#REF!,IF(AND(S31="III"),#REF!,IF(AND(S31="IV"),#REF!))))</f>
        <v>#REF!</v>
      </c>
      <c r="U31" s="244">
        <v>6</v>
      </c>
      <c r="V31" s="244" t="str">
        <f t="shared" si="2"/>
        <v>Heridas, laceraciones, cortes</v>
      </c>
      <c r="W31" s="12" t="s">
        <v>38</v>
      </c>
      <c r="X31" s="12"/>
      <c r="Y31" s="12" t="s">
        <v>63</v>
      </c>
      <c r="Z31" s="12"/>
      <c r="AA31" s="12" t="s">
        <v>63</v>
      </c>
      <c r="AB31" s="12"/>
      <c r="AC31" s="21" t="s">
        <v>69</v>
      </c>
      <c r="AD31" s="21" t="s">
        <v>69</v>
      </c>
      <c r="AE31" s="21" t="s">
        <v>69</v>
      </c>
      <c r="AF31" s="12" t="s">
        <v>69</v>
      </c>
      <c r="AG31" s="32" t="s">
        <v>173</v>
      </c>
      <c r="AH31" s="12"/>
    </row>
    <row r="32" spans="1:45" ht="27" x14ac:dyDescent="0.3">
      <c r="A32" s="353"/>
      <c r="B32" s="353"/>
      <c r="C32" s="12" t="s">
        <v>63</v>
      </c>
      <c r="D32" s="12"/>
      <c r="E32" s="353"/>
      <c r="F32" s="13" t="s">
        <v>77</v>
      </c>
      <c r="G32" s="18" t="s">
        <v>174</v>
      </c>
      <c r="H32" s="47" t="s">
        <v>175</v>
      </c>
      <c r="I32" s="30" t="s">
        <v>176</v>
      </c>
      <c r="J32" s="14">
        <v>1</v>
      </c>
      <c r="K32" s="15" t="e">
        <f>IF(J32=10,#REF!,IF(J32=6,#REF!,IF(J32=2,#REF!,IF(J32=1,#REF!))))</f>
        <v>#REF!</v>
      </c>
      <c r="L32" s="14">
        <v>3</v>
      </c>
      <c r="M32" s="15" t="e">
        <f>IF(L32=4,#REF!,IF(L32=3,#REF!,IF(L32=2,#REF!,IF(L32=1,#REF!))))</f>
        <v>#REF!</v>
      </c>
      <c r="N32" s="244">
        <f t="shared" si="0"/>
        <v>3</v>
      </c>
      <c r="O32" s="244" t="e">
        <f>IF(AND(N32&gt;=24,N32&lt;=40),#REF!,IF(AND(N32&gt;=10,N32&lt;=20),#REF!,IF(AND(N32&gt;=6,N32&lt;=8),#REF!,IF(AND(N32&gt;=0,N32&lt;=4),#REF!))))</f>
        <v>#REF!</v>
      </c>
      <c r="P32" s="14">
        <v>10</v>
      </c>
      <c r="Q32" s="244" t="e">
        <f>IF(P32=100,#REF!,IF(P32=60,#REF!,IF(P32=25,#REF!,IF(P32=10,#REF!))))</f>
        <v>#REF!</v>
      </c>
      <c r="R32" s="12">
        <f t="shared" si="1"/>
        <v>30</v>
      </c>
      <c r="S32" s="244" t="e">
        <f>IF(AND(R32&gt;=600,R32&lt;=4000),#REF!,IF(AND(R32&gt;=150,R32&lt;=500),#REF!,IF(AND(R32&gt;=40,R32&lt;=120),#REF!,IF(AND(R32&gt;=0,R32&lt;40),#REF!))))</f>
        <v>#REF!</v>
      </c>
      <c r="T32" s="244" t="e">
        <f>IF(AND(S32="I"),#REF!,IF(AND(S32="II"),#REF!,IF(AND(S32="III"),#REF!,IF(AND(S32="IV"),#REF!))))</f>
        <v>#REF!</v>
      </c>
      <c r="U32" s="244">
        <v>6</v>
      </c>
      <c r="V32" s="244" t="str">
        <f t="shared" si="2"/>
        <v>intoxicaciones, alteración del sistema nervioso, enfermedades infecto-contagiosas</v>
      </c>
      <c r="W32" s="15" t="s">
        <v>38</v>
      </c>
      <c r="X32" s="14"/>
      <c r="Y32" s="12" t="s">
        <v>63</v>
      </c>
      <c r="Z32" s="12"/>
      <c r="AA32" s="12" t="s">
        <v>63</v>
      </c>
      <c r="AB32" s="12"/>
      <c r="AC32" s="21" t="s">
        <v>69</v>
      </c>
      <c r="AD32" s="21" t="s">
        <v>69</v>
      </c>
      <c r="AE32" s="21" t="s">
        <v>69</v>
      </c>
      <c r="AF32" s="12" t="s">
        <v>69</v>
      </c>
      <c r="AG32" s="12" t="s">
        <v>177</v>
      </c>
      <c r="AH32" s="12"/>
    </row>
    <row r="33" spans="1:34" ht="40.5" x14ac:dyDescent="0.3">
      <c r="A33" s="353"/>
      <c r="B33" s="353"/>
      <c r="C33" s="12" t="s">
        <v>63</v>
      </c>
      <c r="D33" s="12"/>
      <c r="E33" s="353"/>
      <c r="F33" s="13" t="s">
        <v>104</v>
      </c>
      <c r="G33" s="18" t="s">
        <v>178</v>
      </c>
      <c r="H33" s="246" t="s">
        <v>179</v>
      </c>
      <c r="I33" s="246" t="s">
        <v>180</v>
      </c>
      <c r="J33" s="14">
        <v>2</v>
      </c>
      <c r="K33" s="15" t="s">
        <v>181</v>
      </c>
      <c r="L33" s="14">
        <v>2</v>
      </c>
      <c r="M33" s="15" t="s">
        <v>182</v>
      </c>
      <c r="N33" s="244">
        <f t="shared" si="0"/>
        <v>4</v>
      </c>
      <c r="O33" s="244" t="s">
        <v>183</v>
      </c>
      <c r="P33" s="14">
        <v>25</v>
      </c>
      <c r="Q33" s="244" t="s">
        <v>184</v>
      </c>
      <c r="R33" s="12">
        <f t="shared" si="1"/>
        <v>100</v>
      </c>
      <c r="S33" s="244" t="s">
        <v>185</v>
      </c>
      <c r="T33" s="244" t="s">
        <v>186</v>
      </c>
      <c r="U33" s="244">
        <v>6</v>
      </c>
      <c r="V33" s="244" t="s">
        <v>180</v>
      </c>
      <c r="W33" s="15" t="s">
        <v>38</v>
      </c>
      <c r="X33" s="12"/>
      <c r="Y33" s="12" t="s">
        <v>63</v>
      </c>
      <c r="Z33" s="12" t="s">
        <v>63</v>
      </c>
      <c r="AA33" s="12" t="s">
        <v>63</v>
      </c>
      <c r="AB33" s="12" t="s">
        <v>63</v>
      </c>
      <c r="AC33" s="21" t="s">
        <v>69</v>
      </c>
      <c r="AD33" s="21" t="s">
        <v>69</v>
      </c>
      <c r="AE33" s="21" t="s">
        <v>69</v>
      </c>
      <c r="AF33" s="12" t="s">
        <v>187</v>
      </c>
      <c r="AG33" s="32" t="s">
        <v>188</v>
      </c>
      <c r="AH33" s="12"/>
    </row>
    <row r="34" spans="1:34" ht="27" x14ac:dyDescent="0.3">
      <c r="A34" s="354"/>
      <c r="B34" s="354"/>
      <c r="C34" s="12" t="s">
        <v>63</v>
      </c>
      <c r="D34" s="12"/>
      <c r="E34" s="354"/>
      <c r="F34" s="13" t="s">
        <v>93</v>
      </c>
      <c r="G34" s="18" t="s">
        <v>189</v>
      </c>
      <c r="H34" s="47" t="s">
        <v>190</v>
      </c>
      <c r="I34" s="30" t="s">
        <v>191</v>
      </c>
      <c r="J34" s="12">
        <v>2</v>
      </c>
      <c r="K34" s="12" t="e">
        <f>IF(J34=10,#REF!,IF(J34=6,#REF!,IF(J34=2,#REF!,IF(J34=1,#REF!))))</f>
        <v>#REF!</v>
      </c>
      <c r="L34" s="12">
        <v>2</v>
      </c>
      <c r="M34" s="12" t="e">
        <f>IF(L34=4,#REF!,IF(L34=3,#REF!,IF(L34=2,#REF!,IF(L34=1,#REF!))))</f>
        <v>#REF!</v>
      </c>
      <c r="N34" s="12">
        <f>+J34*L34</f>
        <v>4</v>
      </c>
      <c r="O34" s="12" t="e">
        <f>IF(AND(N34&gt;=24,N34&lt;=40),#REF!,IF(AND(N34&gt;=10,N34&lt;=20),#REF!,IF(AND(N34&gt;=6,N34&lt;=8),#REF!,IF(AND(N34&gt;=0,N34&lt;=4),#REF!))))</f>
        <v>#REF!</v>
      </c>
      <c r="P34" s="12">
        <v>100</v>
      </c>
      <c r="Q34" s="12" t="e">
        <f>IF(P34=100,#REF!,IF(P34=60,#REF!,IF(P34=25,#REF!,IF(P34=10,#REF!))))</f>
        <v>#REF!</v>
      </c>
      <c r="R34" s="12">
        <f>+N34*P34</f>
        <v>400</v>
      </c>
      <c r="S34" s="12" t="e">
        <f>IF(AND(R34&gt;=600,R34&lt;=4000),#REF!,IF(AND(R34&gt;=150,R34&lt;=500),#REF!,IF(AND(R34&gt;=40,R34&lt;=120),#REF!,IF(AND(R34&gt;=0,R34&lt;40),#REF!))))</f>
        <v>#REF!</v>
      </c>
      <c r="T34" s="12" t="e">
        <f>IF(AND(S34="I"),#REF!,IF(AND(S34="II"),#REF!,IF(AND(S34="III"),#REF!,IF(AND(S34="IV"),#REF!))))</f>
        <v>#REF!</v>
      </c>
      <c r="U34" s="12">
        <v>6</v>
      </c>
      <c r="V34" s="12" t="str">
        <f>I34</f>
        <v>Desordenes de trauma acumulativo, lesiones del sistema músculo esquelético.</v>
      </c>
      <c r="W34" s="12" t="s">
        <v>38</v>
      </c>
      <c r="X34" s="12"/>
      <c r="Y34" s="12" t="s">
        <v>63</v>
      </c>
      <c r="Z34" s="12"/>
      <c r="AA34" s="12" t="s">
        <v>63</v>
      </c>
      <c r="AB34" s="12"/>
      <c r="AC34" s="12" t="s">
        <v>69</v>
      </c>
      <c r="AD34" s="12" t="s">
        <v>69</v>
      </c>
      <c r="AE34" s="12" t="s">
        <v>69</v>
      </c>
      <c r="AF34" s="32" t="s">
        <v>192</v>
      </c>
      <c r="AG34" s="32" t="s">
        <v>193</v>
      </c>
      <c r="AH34" s="12"/>
    </row>
  </sheetData>
  <autoFilter ref="A7:AS25" xr:uid="{00000000-0009-0000-0000-000001000000}"/>
  <mergeCells count="18">
    <mergeCell ref="B1:H1"/>
    <mergeCell ref="C6:D6"/>
    <mergeCell ref="F6:I6"/>
    <mergeCell ref="B2:D2"/>
    <mergeCell ref="F2:Q4"/>
    <mergeCell ref="B3:D3"/>
    <mergeCell ref="AC6:AG6"/>
    <mergeCell ref="AI6:AO6"/>
    <mergeCell ref="AP6:AS6"/>
    <mergeCell ref="B8:B26"/>
    <mergeCell ref="A8:A34"/>
    <mergeCell ref="B27:B34"/>
    <mergeCell ref="E27:E34"/>
    <mergeCell ref="A4:A5"/>
    <mergeCell ref="B4:D5"/>
    <mergeCell ref="J6:S6"/>
    <mergeCell ref="W6:X6"/>
    <mergeCell ref="Y6:AB6"/>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AS38"/>
  <sheetViews>
    <sheetView topLeftCell="A31" zoomScale="85" zoomScaleNormal="85" workbookViewId="0">
      <selection activeCell="B8" sqref="B8:B26"/>
    </sheetView>
  </sheetViews>
  <sheetFormatPr baseColWidth="10" defaultColWidth="11.42578125" defaultRowHeight="15" x14ac:dyDescent="0.3"/>
  <cols>
    <col min="1" max="1" width="28.140625" style="6" customWidth="1"/>
    <col min="2" max="2" width="58.140625" style="3" customWidth="1"/>
    <col min="3" max="3" width="6.5703125" style="3" customWidth="1"/>
    <col min="4" max="4" width="7" style="3" customWidth="1"/>
    <col min="5" max="5" width="47.5703125" style="3" customWidth="1"/>
    <col min="6" max="6" width="16.42578125" style="3" customWidth="1"/>
    <col min="7" max="7" width="34" style="3" customWidth="1"/>
    <col min="8" max="8" width="63.42578125" style="3" customWidth="1"/>
    <col min="9" max="9" width="47.140625" style="6" customWidth="1"/>
    <col min="10" max="13" width="16.28515625" style="6" customWidth="1"/>
    <col min="14" max="14" width="19.5703125" style="6" customWidth="1"/>
    <col min="15" max="15" width="23.28515625" style="6" customWidth="1"/>
    <col min="16" max="16" width="16.5703125" style="6" customWidth="1"/>
    <col min="17" max="18" width="16.140625" style="6" customWidth="1"/>
    <col min="19" max="19" width="18.42578125" style="6" customWidth="1"/>
    <col min="20" max="20" width="16.42578125" style="6" customWidth="1"/>
    <col min="21" max="21" width="12.5703125" style="6" customWidth="1"/>
    <col min="22" max="22" width="35" style="6" customWidth="1"/>
    <col min="23" max="24" width="5.5703125" style="6" customWidth="1"/>
    <col min="25" max="28" width="7.42578125" style="6" customWidth="1"/>
    <col min="29" max="30" width="35.28515625" style="6" customWidth="1"/>
    <col min="31" max="32" width="68.140625" style="6" customWidth="1"/>
    <col min="33" max="33" width="38.5703125" style="6" customWidth="1"/>
    <col min="34" max="34" width="58.7109375" style="6" customWidth="1"/>
    <col min="35" max="35" width="17.28515625" style="6" hidden="1" customWidth="1"/>
    <col min="36" max="36" width="15" style="6" hidden="1" customWidth="1"/>
    <col min="37" max="37" width="20.5703125" style="6" hidden="1" customWidth="1"/>
    <col min="38" max="38" width="15" style="6" hidden="1" customWidth="1"/>
    <col min="39" max="39" width="19" style="6" hidden="1" customWidth="1"/>
    <col min="40" max="40" width="23.42578125" style="6" hidden="1" customWidth="1"/>
    <col min="41" max="41" width="17.5703125" style="6" hidden="1" customWidth="1"/>
    <col min="42" max="42" width="15.85546875" style="6" hidden="1" customWidth="1"/>
    <col min="43" max="43" width="15.42578125" style="6" hidden="1" customWidth="1"/>
    <col min="44" max="44" width="14.5703125" style="6" hidden="1" customWidth="1"/>
    <col min="45" max="45" width="20" style="6" hidden="1" customWidth="1"/>
    <col min="46" max="16384" width="11.42578125" style="7"/>
  </cols>
  <sheetData>
    <row r="1" spans="1:45" ht="45.75" customHeight="1" x14ac:dyDescent="0.3">
      <c r="A1" s="28"/>
      <c r="B1" s="356"/>
      <c r="C1" s="356"/>
      <c r="D1" s="356"/>
      <c r="E1" s="356"/>
      <c r="F1" s="356"/>
      <c r="G1" s="356"/>
      <c r="H1" s="357"/>
      <c r="I1" s="4"/>
      <c r="J1" s="5"/>
      <c r="K1" s="5"/>
      <c r="L1" s="5"/>
      <c r="M1" s="5"/>
      <c r="N1" s="5"/>
      <c r="O1" s="5"/>
      <c r="P1" s="5"/>
      <c r="Q1" s="5"/>
    </row>
    <row r="2" spans="1:45" ht="17.25" customHeight="1" x14ac:dyDescent="0.3">
      <c r="A2" s="16" t="s">
        <v>0</v>
      </c>
      <c r="B2" s="362" t="s">
        <v>1</v>
      </c>
      <c r="C2" s="362"/>
      <c r="D2" s="362"/>
      <c r="F2" s="363" t="s">
        <v>2</v>
      </c>
      <c r="G2" s="363"/>
      <c r="H2" s="363"/>
      <c r="I2" s="363"/>
      <c r="J2" s="363"/>
      <c r="K2" s="363"/>
      <c r="L2" s="363"/>
      <c r="M2" s="363"/>
      <c r="N2" s="363"/>
      <c r="O2" s="363"/>
      <c r="P2" s="363"/>
      <c r="Q2" s="363"/>
    </row>
    <row r="3" spans="1:45" ht="17.25" customHeight="1" x14ac:dyDescent="0.3">
      <c r="A3" s="23" t="s">
        <v>3</v>
      </c>
      <c r="B3" s="364"/>
      <c r="C3" s="364"/>
      <c r="D3" s="364"/>
      <c r="F3" s="363"/>
      <c r="G3" s="363"/>
      <c r="H3" s="363"/>
      <c r="I3" s="363"/>
      <c r="J3" s="363"/>
      <c r="K3" s="363"/>
      <c r="L3" s="363"/>
      <c r="M3" s="363"/>
      <c r="N3" s="363"/>
      <c r="O3" s="363"/>
      <c r="P3" s="363"/>
      <c r="Q3" s="363"/>
    </row>
    <row r="4" spans="1:45" ht="21" customHeight="1" x14ac:dyDescent="0.3">
      <c r="A4" s="339" t="s">
        <v>4</v>
      </c>
      <c r="B4" s="340" t="s">
        <v>194</v>
      </c>
      <c r="C4" s="340"/>
      <c r="D4" s="340"/>
      <c r="E4" s="45"/>
      <c r="F4" s="363"/>
      <c r="G4" s="363"/>
      <c r="H4" s="363"/>
      <c r="I4" s="363"/>
      <c r="J4" s="363"/>
      <c r="K4" s="363"/>
      <c r="L4" s="363"/>
      <c r="M4" s="363"/>
      <c r="N4" s="363"/>
      <c r="O4" s="363"/>
      <c r="P4" s="363"/>
      <c r="Q4" s="363"/>
    </row>
    <row r="5" spans="1:45" ht="24" customHeight="1" x14ac:dyDescent="0.3">
      <c r="A5" s="339"/>
      <c r="B5" s="340"/>
      <c r="C5" s="340"/>
      <c r="D5" s="340"/>
      <c r="E5" s="43"/>
      <c r="F5" s="16"/>
      <c r="G5" s="43"/>
      <c r="H5" s="43"/>
      <c r="I5" s="43"/>
      <c r="J5" s="5"/>
      <c r="K5" s="5"/>
      <c r="L5" s="5"/>
      <c r="M5" s="5"/>
      <c r="N5" s="5"/>
      <c r="O5" s="5"/>
      <c r="P5" s="5"/>
      <c r="Q5" s="5"/>
    </row>
    <row r="6" spans="1:45" ht="26.25" customHeight="1" x14ac:dyDescent="0.3">
      <c r="A6" s="46"/>
      <c r="B6" s="44"/>
      <c r="C6" s="358" t="s">
        <v>6</v>
      </c>
      <c r="D6" s="359"/>
      <c r="E6" s="8"/>
      <c r="F6" s="360" t="s">
        <v>7</v>
      </c>
      <c r="G6" s="361"/>
      <c r="H6" s="341"/>
      <c r="I6" s="341"/>
      <c r="J6" s="341" t="s">
        <v>8</v>
      </c>
      <c r="K6" s="341"/>
      <c r="L6" s="341"/>
      <c r="M6" s="341"/>
      <c r="N6" s="341"/>
      <c r="O6" s="341"/>
      <c r="P6" s="341"/>
      <c r="Q6" s="341"/>
      <c r="R6" s="341"/>
      <c r="S6" s="342"/>
      <c r="T6" s="39" t="s">
        <v>9</v>
      </c>
      <c r="U6" s="39"/>
      <c r="V6" s="39"/>
      <c r="W6" s="343" t="s">
        <v>10</v>
      </c>
      <c r="X6" s="344"/>
      <c r="Y6" s="345" t="s">
        <v>11</v>
      </c>
      <c r="Z6" s="346"/>
      <c r="AA6" s="346"/>
      <c r="AB6" s="347"/>
      <c r="AC6" s="343" t="s">
        <v>12</v>
      </c>
      <c r="AD6" s="346"/>
      <c r="AE6" s="346"/>
      <c r="AF6" s="346"/>
      <c r="AG6" s="344"/>
      <c r="AH6" s="40" t="s">
        <v>13</v>
      </c>
      <c r="AI6" s="348" t="s">
        <v>14</v>
      </c>
      <c r="AJ6" s="349"/>
      <c r="AK6" s="349"/>
      <c r="AL6" s="349"/>
      <c r="AM6" s="349"/>
      <c r="AN6" s="349"/>
      <c r="AO6" s="350"/>
      <c r="AP6" s="351" t="s">
        <v>15</v>
      </c>
      <c r="AQ6" s="349"/>
      <c r="AR6" s="349"/>
      <c r="AS6" s="349"/>
    </row>
    <row r="7" spans="1:45" ht="66" customHeight="1" x14ac:dyDescent="0.3">
      <c r="A7" s="9" t="s">
        <v>16</v>
      </c>
      <c r="B7" s="9" t="s">
        <v>17</v>
      </c>
      <c r="C7" s="9" t="s">
        <v>18</v>
      </c>
      <c r="D7" s="9" t="s">
        <v>19</v>
      </c>
      <c r="E7" s="9" t="s">
        <v>20</v>
      </c>
      <c r="F7" s="9" t="s">
        <v>21</v>
      </c>
      <c r="G7" s="9" t="s">
        <v>22</v>
      </c>
      <c r="H7" s="10" t="s">
        <v>23</v>
      </c>
      <c r="I7" s="10" t="s">
        <v>24</v>
      </c>
      <c r="J7" s="26" t="s">
        <v>25</v>
      </c>
      <c r="K7" s="9" t="s">
        <v>26</v>
      </c>
      <c r="L7" s="26" t="s">
        <v>27</v>
      </c>
      <c r="M7" s="9" t="s">
        <v>28</v>
      </c>
      <c r="N7" s="38" t="s">
        <v>29</v>
      </c>
      <c r="O7" s="39" t="s">
        <v>30</v>
      </c>
      <c r="P7" s="26" t="s">
        <v>31</v>
      </c>
      <c r="Q7" s="39" t="s">
        <v>32</v>
      </c>
      <c r="R7" s="39" t="s">
        <v>33</v>
      </c>
      <c r="S7" s="39" t="s">
        <v>34</v>
      </c>
      <c r="T7" s="39" t="s">
        <v>35</v>
      </c>
      <c r="U7" s="39" t="s">
        <v>36</v>
      </c>
      <c r="V7" s="39" t="s">
        <v>37</v>
      </c>
      <c r="W7" s="39" t="s">
        <v>38</v>
      </c>
      <c r="X7" s="39" t="s">
        <v>39</v>
      </c>
      <c r="Y7" s="11" t="s">
        <v>40</v>
      </c>
      <c r="Z7" s="11" t="s">
        <v>41</v>
      </c>
      <c r="AA7" s="11" t="s">
        <v>42</v>
      </c>
      <c r="AB7" s="11" t="s">
        <v>43</v>
      </c>
      <c r="AC7" s="39" t="s">
        <v>44</v>
      </c>
      <c r="AD7" s="39" t="s">
        <v>45</v>
      </c>
      <c r="AE7" s="29" t="s">
        <v>46</v>
      </c>
      <c r="AF7" s="39" t="s">
        <v>47</v>
      </c>
      <c r="AG7" s="39" t="s">
        <v>48</v>
      </c>
      <c r="AH7" s="22" t="s">
        <v>49</v>
      </c>
      <c r="AI7" s="27" t="s">
        <v>50</v>
      </c>
      <c r="AJ7" s="40" t="s">
        <v>51</v>
      </c>
      <c r="AK7" s="27" t="s">
        <v>52</v>
      </c>
      <c r="AL7" s="40" t="s">
        <v>53</v>
      </c>
      <c r="AM7" s="40" t="s">
        <v>54</v>
      </c>
      <c r="AN7" s="40" t="s">
        <v>55</v>
      </c>
      <c r="AO7" s="27" t="s">
        <v>56</v>
      </c>
      <c r="AP7" s="40" t="s">
        <v>57</v>
      </c>
      <c r="AQ7" s="40" t="s">
        <v>58</v>
      </c>
      <c r="AR7" s="40" t="s">
        <v>59</v>
      </c>
      <c r="AS7" s="40" t="s">
        <v>60</v>
      </c>
    </row>
    <row r="8" spans="1:45" ht="72.75" customHeight="1" x14ac:dyDescent="0.3">
      <c r="A8" s="355" t="s">
        <v>61</v>
      </c>
      <c r="B8" s="352" t="s">
        <v>195</v>
      </c>
      <c r="C8" s="12" t="s">
        <v>63</v>
      </c>
      <c r="D8" s="12"/>
      <c r="E8" s="14" t="s">
        <v>196</v>
      </c>
      <c r="F8" s="13" t="s">
        <v>65</v>
      </c>
      <c r="G8" s="37" t="s">
        <v>66</v>
      </c>
      <c r="H8" s="30" t="s">
        <v>67</v>
      </c>
      <c r="I8" s="30" t="s">
        <v>68</v>
      </c>
      <c r="J8" s="19">
        <v>2</v>
      </c>
      <c r="K8" s="15" t="e">
        <f>IF(J8=10,#REF!,IF(J8=6,#REF!,IF(J8=2,#REF!,IF(J8=1,#REF!))))</f>
        <v>#REF!</v>
      </c>
      <c r="L8" s="14">
        <v>2</v>
      </c>
      <c r="M8" s="15" t="e">
        <f>IF(L8=4,#REF!,IF(L8=3,#REF!,IF(L8=2,#REF!,IF(L8=1,#REF!))))</f>
        <v>#REF!</v>
      </c>
      <c r="N8" s="244">
        <f t="shared" ref="N8:N38" si="0">+J8*L8</f>
        <v>4</v>
      </c>
      <c r="O8" s="244" t="e">
        <f>IF(AND(N8&gt;=24,N8&lt;=40),#REF!,IF(AND(N8&gt;=10,N8&lt;=20),#REF!,IF(AND(N8&gt;=6,N8&lt;=8),#REF!,IF(AND(N8&gt;=0,N8&lt;=4),#REF!))))</f>
        <v>#REF!</v>
      </c>
      <c r="P8" s="14">
        <v>100</v>
      </c>
      <c r="Q8" s="244" t="e">
        <f>IF(P8=100,#REF!,IF(P8=60,#REF!,IF(P8=25,#REF!,IF(P8=10,#REF!))))</f>
        <v>#REF!</v>
      </c>
      <c r="R8" s="244">
        <f t="shared" ref="R8:R38" si="1">+N8*P8</f>
        <v>400</v>
      </c>
      <c r="S8" s="244" t="e">
        <f>IF(AND(R8&gt;=600,R8&lt;=4000),#REF!,IF(AND(R8&gt;=150,R8&lt;=500),#REF!,IF(AND(R8&gt;=40,R8&lt;=120),#REF!,IF(AND(R8&gt;=0,R8&lt;40),#REF!))))</f>
        <v>#REF!</v>
      </c>
      <c r="T8" s="244" t="e">
        <f>IF(AND(S8="I"),#REF!,IF(AND(S8="II"),#REF!,IF(AND(S8="III"),#REF!,IF(AND(S8="IV"),#REF!))))</f>
        <v>#REF!</v>
      </c>
      <c r="U8" s="244">
        <v>6</v>
      </c>
      <c r="V8" s="244" t="str">
        <f t="shared" ref="V8:V38" si="2">I8</f>
        <v>Enfermedad COVID-19. Infección Respiratoria Aguda (IRA) de leve a grave, que puede ocasionar enfermedad pulmonar crónica, neumonía o muerte.</v>
      </c>
      <c r="W8" s="15" t="s">
        <v>38</v>
      </c>
      <c r="X8" s="14"/>
      <c r="Y8" s="12" t="s">
        <v>63</v>
      </c>
      <c r="Z8" s="12" t="s">
        <v>63</v>
      </c>
      <c r="AA8" s="12" t="s">
        <v>63</v>
      </c>
      <c r="AB8" s="12" t="s">
        <v>63</v>
      </c>
      <c r="AC8" s="21" t="s">
        <v>69</v>
      </c>
      <c r="AD8" s="21" t="s">
        <v>69</v>
      </c>
      <c r="AE8" s="21" t="s">
        <v>69</v>
      </c>
      <c r="AF8" s="42" t="s">
        <v>70</v>
      </c>
      <c r="AG8" s="33" t="s">
        <v>71</v>
      </c>
      <c r="AH8" s="12"/>
      <c r="AI8" s="14"/>
      <c r="AJ8" s="15" t="b">
        <f>IF(AI8=10,#REF!,IF(AI8=6,#REF!,IF(AI8=2,#REF!,IF(AI8=1,#REF!))))</f>
        <v>0</v>
      </c>
      <c r="AK8" s="14"/>
      <c r="AL8" s="15" t="b">
        <f>IF(AK8=4,#REF!,IF(AK8=3,#REF!,IF(AK8=2,#REF!,IF(AK8=1,#REF!))))</f>
        <v>0</v>
      </c>
      <c r="AM8" s="244">
        <f t="shared" ref="AM8:AM20" si="3">+AI8*AK8</f>
        <v>0</v>
      </c>
      <c r="AN8" s="244" t="e">
        <f>IF(AND(AM8&gt;=24,AM8&lt;=40),#REF!,IF(AND(AM8&gt;=10,AM8&lt;=20),#REF!,IF(AND(AM8&gt;=6,AM8&lt;=8),#REF!,IF(AND(AM8&gt;=0,AM8&lt;=4),#REF!))))</f>
        <v>#REF!</v>
      </c>
      <c r="AO8" s="14"/>
      <c r="AP8" s="244" t="b">
        <f>IF(AO8=100,#REF!,IF(AO8=60,#REF!,IF(AO8=25,#REF!,IF(AO8=10,#REF!))))</f>
        <v>0</v>
      </c>
      <c r="AQ8" s="244">
        <f t="shared" ref="AQ8:AQ20" si="4">+AM8*AO8</f>
        <v>0</v>
      </c>
      <c r="AR8" s="244" t="e">
        <f>IF(AND(AQ8&gt;=600,AQ8&lt;=4000),#REF!,IF(AND(AQ8&gt;=150,AQ8&lt;=500),#REF!,IF(AND(AQ8&gt;=40,AQ8&lt;=120),#REF!,IF(AND(AQ8&gt;=0,AQ8&lt;40),#REF!))))</f>
        <v>#REF!</v>
      </c>
      <c r="AS8" s="244" t="e">
        <f>IF(AND(AR8="I"),#REF!,IF(AND(AR8="II"),#REF!,IF(AND(AR8="III"),#REF!,IF(AND(AR8="IV"),#REF!))))</f>
        <v>#REF!</v>
      </c>
    </row>
    <row r="9" spans="1:45" ht="72.75" customHeight="1" x14ac:dyDescent="0.3">
      <c r="A9" s="353"/>
      <c r="B9" s="353"/>
      <c r="C9" s="12" t="s">
        <v>63</v>
      </c>
      <c r="D9" s="12"/>
      <c r="E9" s="14" t="s">
        <v>196</v>
      </c>
      <c r="F9" s="13" t="s">
        <v>72</v>
      </c>
      <c r="G9" s="245" t="s">
        <v>73</v>
      </c>
      <c r="H9" s="30" t="s">
        <v>74</v>
      </c>
      <c r="I9" s="30" t="s">
        <v>75</v>
      </c>
      <c r="J9" s="14">
        <v>2</v>
      </c>
      <c r="K9" s="15" t="e">
        <f>IF(J9=10,#REF!,IF(J9=6,#REF!,IF(J9=2,#REF!,IF(J9=1,#REF!))))</f>
        <v>#REF!</v>
      </c>
      <c r="L9" s="14">
        <v>2</v>
      </c>
      <c r="M9" s="15" t="e">
        <f>IF(L9=4,#REF!,IF(L9=3,#REF!,IF(L9=2,#REF!,IF(L9=1,#REF!))))</f>
        <v>#REF!</v>
      </c>
      <c r="N9" s="244">
        <f t="shared" si="0"/>
        <v>4</v>
      </c>
      <c r="O9" s="244" t="e">
        <f>IF(AND(N9&gt;=24,N9&lt;=40),#REF!,IF(AND(N9&gt;=10,N9&lt;=20),#REF!,IF(AND(N9&gt;=6,N9&lt;=8),#REF!,IF(AND(N9&gt;=0,N9&lt;=4),#REF!))))</f>
        <v>#REF!</v>
      </c>
      <c r="P9" s="14">
        <v>25</v>
      </c>
      <c r="Q9" s="244" t="e">
        <f>IF(P9=100,#REF!,IF(P9=60,#REF!,IF(P9=25,#REF!,IF(P9=10,#REF!))))</f>
        <v>#REF!</v>
      </c>
      <c r="R9" s="244">
        <f t="shared" si="1"/>
        <v>100</v>
      </c>
      <c r="S9" s="244" t="e">
        <f>IF(AND(R9&gt;=600,R9&lt;=4000),#REF!,IF(AND(R9&gt;=150,R9&lt;=500),#REF!,IF(AND(R9&gt;=40,R9&lt;=120),#REF!,IF(AND(R9&gt;=0,R9&lt;40),#REF!))))</f>
        <v>#REF!</v>
      </c>
      <c r="T9" s="244" t="e">
        <f>IF(AND(S9="I"),#REF!,IF(AND(S9="II"),#REF!,IF(AND(S9="III"),#REF!,IF(AND(S9="IV"),#REF!))))</f>
        <v>#REF!</v>
      </c>
      <c r="U9" s="244">
        <v>6</v>
      </c>
      <c r="V9" s="244" t="str">
        <f t="shared" si="2"/>
        <v>Heridas, golpes, muerte, fatiga, estrés, disminución de la destreza y precisión. Estados de ansiedad y/o depresión y trastornos del aparato digestivo.</v>
      </c>
      <c r="W9" s="15" t="s">
        <v>38</v>
      </c>
      <c r="X9" s="14"/>
      <c r="Y9" s="12" t="s">
        <v>63</v>
      </c>
      <c r="Z9" s="12" t="s">
        <v>63</v>
      </c>
      <c r="AA9" s="12" t="s">
        <v>63</v>
      </c>
      <c r="AB9" s="12" t="s">
        <v>63</v>
      </c>
      <c r="AC9" s="21" t="s">
        <v>69</v>
      </c>
      <c r="AD9" s="21" t="s">
        <v>69</v>
      </c>
      <c r="AE9" s="21" t="s">
        <v>69</v>
      </c>
      <c r="AF9" s="32" t="s">
        <v>76</v>
      </c>
      <c r="AG9" s="19" t="s">
        <v>69</v>
      </c>
      <c r="AH9" s="18"/>
      <c r="AI9" s="14"/>
      <c r="AJ9" s="15" t="b">
        <f>IF(AI9=10,#REF!,IF(AI9=6,#REF!,IF(AI9=2,#REF!,IF(AI9=1,#REF!))))</f>
        <v>0</v>
      </c>
      <c r="AK9" s="14"/>
      <c r="AL9" s="15" t="b">
        <f>IF(AK9=4,#REF!,IF(AK9=3,#REF!,IF(AK9=2,#REF!,IF(AK9=1,#REF!))))</f>
        <v>0</v>
      </c>
      <c r="AM9" s="244">
        <f t="shared" si="3"/>
        <v>0</v>
      </c>
      <c r="AN9" s="244" t="e">
        <f>IF(AND(AM9&gt;=24,AM9&lt;=40),#REF!,IF(AND(AM9&gt;=10,AM9&lt;=20),#REF!,IF(AND(AM9&gt;=6,AM9&lt;=8),#REF!,IF(AND(AM9&gt;=0,AM9&lt;=4),#REF!))))</f>
        <v>#REF!</v>
      </c>
      <c r="AO9" s="14"/>
      <c r="AP9" s="244" t="b">
        <f>IF(AO9=100,#REF!,IF(AO9=60,#REF!,IF(AO9=25,#REF!,IF(AO9=10,#REF!))))</f>
        <v>0</v>
      </c>
      <c r="AQ9" s="244">
        <f t="shared" si="4"/>
        <v>0</v>
      </c>
      <c r="AR9" s="244" t="e">
        <f>IF(AND(AQ9&gt;=600,AQ9&lt;=4000),#REF!,IF(AND(AQ9&gt;=150,AQ9&lt;=500),#REF!,IF(AND(AQ9&gt;=40,AQ9&lt;=120),#REF!,IF(AND(AQ9&gt;=0,AQ9&lt;40),#REF!))))</f>
        <v>#REF!</v>
      </c>
      <c r="AS9" s="244" t="e">
        <f>IF(AND(AR9="I"),#REF!,IF(AND(AR9="II"),#REF!,IF(AND(AR9="III"),#REF!,IF(AND(AR9="IV"),#REF!))))</f>
        <v>#REF!</v>
      </c>
    </row>
    <row r="10" spans="1:45" ht="72.75" customHeight="1" x14ac:dyDescent="0.3">
      <c r="A10" s="353"/>
      <c r="B10" s="353"/>
      <c r="C10" s="12" t="s">
        <v>63</v>
      </c>
      <c r="D10" s="12"/>
      <c r="E10" s="14" t="s">
        <v>196</v>
      </c>
      <c r="F10" s="13" t="s">
        <v>77</v>
      </c>
      <c r="G10" s="245" t="s">
        <v>78</v>
      </c>
      <c r="H10" s="41" t="s">
        <v>79</v>
      </c>
      <c r="I10" s="246" t="s">
        <v>80</v>
      </c>
      <c r="J10" s="12">
        <v>1</v>
      </c>
      <c r="K10" s="15" t="e">
        <f>IF(J10=10,#REF!,IF(J10=6,#REF!,IF(J10=2,#REF!,IF(J10=1,#REF!))))</f>
        <v>#REF!</v>
      </c>
      <c r="L10" s="12">
        <v>3</v>
      </c>
      <c r="M10" s="15" t="e">
        <f>IF(L10=4,#REF!,IF(L10=3,#REF!,IF(L10=2,#REF!,IF(L10=1,#REF!))))</f>
        <v>#REF!</v>
      </c>
      <c r="N10" s="244">
        <f t="shared" si="0"/>
        <v>3</v>
      </c>
      <c r="O10" s="244" t="e">
        <f>IF(AND(N10&gt;=24,N10&lt;=40),#REF!,IF(AND(N10&gt;=10,N10&lt;=20),#REF!,IF(AND(N10&gt;=6,N10&lt;=8),#REF!,IF(AND(N10&gt;=0,N10&lt;=4),#REF!))))</f>
        <v>#REF!</v>
      </c>
      <c r="P10" s="12">
        <v>10</v>
      </c>
      <c r="Q10" s="244" t="e">
        <f>IF(P10=100,#REF!,IF(P10=60,#REF!,IF(P10=25,#REF!,IF(P10=10,#REF!))))</f>
        <v>#REF!</v>
      </c>
      <c r="R10" s="244">
        <f t="shared" si="1"/>
        <v>30</v>
      </c>
      <c r="S10" s="244" t="e">
        <f>IF(AND(R10&gt;=600,R10&lt;=4000),#REF!,IF(AND(R10&gt;=150,R10&lt;=500),#REF!,IF(AND(R10&gt;=40,R10&lt;=120),#REF!,IF(AND(R10&gt;=0,R10&lt;40),#REF!))))</f>
        <v>#REF!</v>
      </c>
      <c r="T10" s="244" t="e">
        <f>IF(AND(S10="I"),#REF!,IF(AND(S10="II"),#REF!,IF(AND(S10="III"),#REF!,IF(AND(S10="IV"),#REF!))))</f>
        <v>#REF!</v>
      </c>
      <c r="U10" s="244">
        <v>6</v>
      </c>
      <c r="V10" s="244" t="str">
        <f t="shared" si="2"/>
        <v>Irritación en la piel, Resequedad en la piel, picazón, dermatitis de contacto, afectaciones respiratorias.</v>
      </c>
      <c r="W10" s="15" t="s">
        <v>38</v>
      </c>
      <c r="X10" s="12"/>
      <c r="Y10" s="12" t="s">
        <v>63</v>
      </c>
      <c r="Z10" s="12" t="s">
        <v>63</v>
      </c>
      <c r="AA10" s="12" t="s">
        <v>63</v>
      </c>
      <c r="AB10" s="12" t="s">
        <v>63</v>
      </c>
      <c r="AC10" s="21" t="s">
        <v>69</v>
      </c>
      <c r="AD10" s="21" t="s">
        <v>69</v>
      </c>
      <c r="AE10" s="21" t="s">
        <v>69</v>
      </c>
      <c r="AF10" s="32" t="s">
        <v>81</v>
      </c>
      <c r="AG10" s="31" t="s">
        <v>82</v>
      </c>
      <c r="AH10" s="12"/>
      <c r="AI10" s="14"/>
      <c r="AJ10" s="15" t="b">
        <f>IF(AI10=10,#REF!,IF(AI10=6,#REF!,IF(AI10=2,#REF!,IF(AI10=1,#REF!))))</f>
        <v>0</v>
      </c>
      <c r="AK10" s="14"/>
      <c r="AL10" s="15" t="b">
        <f>IF(AK10=4,#REF!,IF(AK10=3,#REF!,IF(AK10=2,#REF!,IF(AK10=1,#REF!))))</f>
        <v>0</v>
      </c>
      <c r="AM10" s="244">
        <f t="shared" si="3"/>
        <v>0</v>
      </c>
      <c r="AN10" s="244" t="e">
        <f>IF(AND(AM10&gt;=24,AM10&lt;=40),#REF!,IF(AND(AM10&gt;=10,AM10&lt;=20),#REF!,IF(AND(AM10&gt;=6,AM10&lt;=8),#REF!,IF(AND(AM10&gt;=0,AM10&lt;=4),#REF!))))</f>
        <v>#REF!</v>
      </c>
      <c r="AO10" s="14"/>
      <c r="AP10" s="244" t="b">
        <f>IF(AO10=100,#REF!,IF(AO10=60,#REF!,IF(AO10=25,#REF!,IF(AO10=10,#REF!))))</f>
        <v>0</v>
      </c>
      <c r="AQ10" s="244">
        <f t="shared" si="4"/>
        <v>0</v>
      </c>
      <c r="AR10" s="244" t="e">
        <f>IF(AND(AQ10&gt;=600,AQ10&lt;=4000),#REF!,IF(AND(AQ10&gt;=150,AQ10&lt;=500),#REF!,IF(AND(AQ10&gt;=40,AQ10&lt;=120),#REF!,IF(AND(AQ10&gt;=0,AQ10&lt;40),#REF!))))</f>
        <v>#REF!</v>
      </c>
      <c r="AS10" s="244" t="e">
        <f>IF(AND(AR10="I"),#REF!,IF(AND(AR10="II"),#REF!,IF(AND(AR10="III"),#REF!,IF(AND(AR10="IV"),#REF!))))</f>
        <v>#REF!</v>
      </c>
    </row>
    <row r="11" spans="1:45" ht="72.75" customHeight="1" x14ac:dyDescent="0.3">
      <c r="A11" s="353"/>
      <c r="B11" s="353"/>
      <c r="C11" s="12" t="s">
        <v>63</v>
      </c>
      <c r="D11" s="12"/>
      <c r="E11" s="14" t="s">
        <v>196</v>
      </c>
      <c r="F11" s="13" t="s">
        <v>72</v>
      </c>
      <c r="G11" s="247" t="s">
        <v>83</v>
      </c>
      <c r="H11" s="30" t="s">
        <v>84</v>
      </c>
      <c r="I11" s="30" t="s">
        <v>85</v>
      </c>
      <c r="J11" s="14">
        <v>2</v>
      </c>
      <c r="K11" s="15" t="e">
        <f>IF(J11=10,#REF!,IF(J11=6,#REF!,IF(J11=2,#REF!,IF(J11=1,#REF!))))</f>
        <v>#REF!</v>
      </c>
      <c r="L11" s="14">
        <v>2</v>
      </c>
      <c r="M11" s="15" t="e">
        <f>IF(L11=4,#REF!,IF(L11=3,#REF!,IF(L11=2,#REF!,IF(L11=1,#REF!))))</f>
        <v>#REF!</v>
      </c>
      <c r="N11" s="244">
        <f t="shared" si="0"/>
        <v>4</v>
      </c>
      <c r="O11" s="244" t="e">
        <f>IF(AND(N11&gt;=24,N11&lt;=40),#REF!,IF(AND(N11&gt;=10,N11&lt;=20),#REF!,IF(AND(N11&gt;=6,N11&lt;=8),#REF!,IF(AND(N11&gt;=0,N11&lt;=4),#REF!))))</f>
        <v>#REF!</v>
      </c>
      <c r="P11" s="14">
        <v>60</v>
      </c>
      <c r="Q11" s="244" t="e">
        <f>IF(P11=100,#REF!,IF(P11=60,#REF!,IF(P11=25,#REF!,IF(P11=10,#REF!))))</f>
        <v>#REF!</v>
      </c>
      <c r="R11" s="244">
        <f t="shared" si="1"/>
        <v>240</v>
      </c>
      <c r="S11" s="244" t="e">
        <f>IF(AND(R11&gt;=600,R11&lt;=4000),#REF!,IF(AND(R11&gt;=150,R11&lt;=500),#REF!,IF(AND(R11&gt;=40,R11&lt;=120),#REF!,IF(AND(R11&gt;=0,R11&lt;40),#REF!))))</f>
        <v>#REF!</v>
      </c>
      <c r="T11" s="244" t="e">
        <f>IF(AND(S11="I"),#REF!,IF(AND(S11="II"),#REF!,IF(AND(S11="III"),#REF!,IF(AND(S11="IV"),#REF!))))</f>
        <v>#REF!</v>
      </c>
      <c r="U11" s="244">
        <v>6</v>
      </c>
      <c r="V11" s="244" t="str">
        <f t="shared" si="2"/>
        <v>Accidentes de tránsito, fracturas, contusiones, laceraciones, muerte.</v>
      </c>
      <c r="W11" s="15" t="s">
        <v>38</v>
      </c>
      <c r="X11" s="14"/>
      <c r="Y11" s="12" t="s">
        <v>63</v>
      </c>
      <c r="Z11" s="12" t="s">
        <v>63</v>
      </c>
      <c r="AA11" s="12" t="s">
        <v>63</v>
      </c>
      <c r="AB11" s="12" t="s">
        <v>63</v>
      </c>
      <c r="AC11" s="21" t="s">
        <v>69</v>
      </c>
      <c r="AD11" s="21" t="s">
        <v>69</v>
      </c>
      <c r="AE11" s="21" t="s">
        <v>69</v>
      </c>
      <c r="AF11" s="32" t="s">
        <v>86</v>
      </c>
      <c r="AG11" s="14" t="s">
        <v>69</v>
      </c>
      <c r="AH11" s="18"/>
      <c r="AI11" s="14"/>
      <c r="AJ11" s="15" t="b">
        <f>IF(AI11=10,#REF!,IF(AI11=6,#REF!,IF(AI11=2,#REF!,IF(AI11=1,#REF!))))</f>
        <v>0</v>
      </c>
      <c r="AK11" s="14"/>
      <c r="AL11" s="15" t="b">
        <f>IF(AK11=4,#REF!,IF(AK11=3,#REF!,IF(AK11=2,#REF!,IF(AK11=1,#REF!))))</f>
        <v>0</v>
      </c>
      <c r="AM11" s="244">
        <f t="shared" si="3"/>
        <v>0</v>
      </c>
      <c r="AN11" s="244" t="e">
        <f>IF(AND(AM11&gt;=24,AM11&lt;=40),#REF!,IF(AND(AM11&gt;=10,AM11&lt;=20),#REF!,IF(AND(AM11&gt;=6,AM11&lt;=8),#REF!,IF(AND(AM11&gt;=0,AM11&lt;=4),#REF!))))</f>
        <v>#REF!</v>
      </c>
      <c r="AO11" s="14"/>
      <c r="AP11" s="244" t="b">
        <f>IF(AO11=100,#REF!,IF(AO11=60,#REF!,IF(AO11=25,#REF!,IF(AO11=10,#REF!))))</f>
        <v>0</v>
      </c>
      <c r="AQ11" s="244">
        <f t="shared" si="4"/>
        <v>0</v>
      </c>
      <c r="AR11" s="244" t="e">
        <f>IF(AND(AQ11&gt;=600,AQ11&lt;=4000),#REF!,IF(AND(AQ11&gt;=150,AQ11&lt;=500),#REF!,IF(AND(AQ11&gt;=40,AQ11&lt;=120),#REF!,IF(AND(AQ11&gt;=0,AQ11&lt;40),#REF!))))</f>
        <v>#REF!</v>
      </c>
      <c r="AS11" s="244" t="e">
        <f>IF(AND(AR11="I"),#REF!,IF(AND(AR11="II"),#REF!,IF(AND(AR11="III"),#REF!,IF(AND(AR11="IV"),#REF!))))</f>
        <v>#REF!</v>
      </c>
    </row>
    <row r="12" spans="1:45" ht="72.75" customHeight="1" x14ac:dyDescent="0.3">
      <c r="A12" s="353"/>
      <c r="B12" s="353"/>
      <c r="C12" s="12" t="s">
        <v>63</v>
      </c>
      <c r="D12" s="12"/>
      <c r="E12" s="14" t="s">
        <v>196</v>
      </c>
      <c r="F12" s="13" t="s">
        <v>87</v>
      </c>
      <c r="G12" s="18" t="s">
        <v>88</v>
      </c>
      <c r="H12" s="30" t="s">
        <v>89</v>
      </c>
      <c r="I12" s="30" t="s">
        <v>90</v>
      </c>
      <c r="J12" s="14">
        <v>1</v>
      </c>
      <c r="K12" s="15" t="e">
        <f>IF(J12=10,#REF!,IF(J12=6,#REF!,IF(J12=2,#REF!,IF(J12=1,#REF!))))</f>
        <v>#REF!</v>
      </c>
      <c r="L12" s="14">
        <v>1</v>
      </c>
      <c r="M12" s="15" t="e">
        <f>IF(L12=4,#REF!,IF(L12=3,#REF!,IF(L12=2,#REF!,IF(L12=1,#REF!))))</f>
        <v>#REF!</v>
      </c>
      <c r="N12" s="244">
        <f t="shared" si="0"/>
        <v>1</v>
      </c>
      <c r="O12" s="244" t="e">
        <f>IF(AND(N12&gt;=24,N12&lt;=40),#REF!,IF(AND(N12&gt;=10,N12&lt;=20),#REF!,IF(AND(N12&gt;=6,N12&lt;=8),#REF!,IF(AND(N12&gt;=0,N12&lt;=4),#REF!))))</f>
        <v>#REF!</v>
      </c>
      <c r="P12" s="14">
        <v>25</v>
      </c>
      <c r="Q12" s="244" t="e">
        <f>IF(P12=100,#REF!,IF(P12=60,#REF!,IF(P12=25,#REF!,IF(P12=10,#REF!))))</f>
        <v>#REF!</v>
      </c>
      <c r="R12" s="244">
        <f t="shared" si="1"/>
        <v>25</v>
      </c>
      <c r="S12" s="244" t="e">
        <f>IF(AND(R12&gt;=600,R12&lt;=4000),#REF!,IF(AND(R12&gt;=150,R12&lt;=500),#REF!,IF(AND(R12&gt;=40,R12&lt;=120),#REF!,IF(AND(R12&gt;=0,R12&lt;40),#REF!))))</f>
        <v>#REF!</v>
      </c>
      <c r="T12" s="244" t="e">
        <f>IF(AND(S12="I"),#REF!,IF(AND(S12="II"),#REF!,IF(AND(S12="III"),#REF!,IF(AND(S12="IV"),#REF!))))</f>
        <v>#REF!</v>
      </c>
      <c r="U12" s="244">
        <v>6</v>
      </c>
      <c r="V12" s="244" t="str">
        <f t="shared" si="2"/>
        <v>Fatiga, estrés, resfriados, golpes, traumas.</v>
      </c>
      <c r="W12" s="15" t="s">
        <v>38</v>
      </c>
      <c r="X12" s="14"/>
      <c r="Y12" s="12" t="s">
        <v>63</v>
      </c>
      <c r="Z12" s="12" t="s">
        <v>63</v>
      </c>
      <c r="AA12" s="12" t="s">
        <v>63</v>
      </c>
      <c r="AB12" s="12" t="s">
        <v>63</v>
      </c>
      <c r="AC12" s="21" t="s">
        <v>69</v>
      </c>
      <c r="AD12" s="21" t="s">
        <v>69</v>
      </c>
      <c r="AE12" s="21" t="s">
        <v>69</v>
      </c>
      <c r="AF12" s="12" t="s">
        <v>91</v>
      </c>
      <c r="AG12" s="31" t="s">
        <v>92</v>
      </c>
      <c r="AH12" s="12"/>
      <c r="AI12" s="14"/>
      <c r="AJ12" s="15" t="b">
        <f>IF(AI12=10,#REF!,IF(AI12=6,#REF!,IF(AI12=2,#REF!,IF(AI12=1,#REF!))))</f>
        <v>0</v>
      </c>
      <c r="AK12" s="14"/>
      <c r="AL12" s="15" t="b">
        <f>IF(AK12=4,#REF!,IF(AK12=3,#REF!,IF(AK12=2,#REF!,IF(AK12=1,#REF!))))</f>
        <v>0</v>
      </c>
      <c r="AM12" s="244">
        <f t="shared" si="3"/>
        <v>0</v>
      </c>
      <c r="AN12" s="244" t="e">
        <f>IF(AND(AM12&gt;=24,AM12&lt;=40),#REF!,IF(AND(AM12&gt;=10,AM12&lt;=20),#REF!,IF(AND(AM12&gt;=6,AM12&lt;=8),#REF!,IF(AND(AM12&gt;=0,AM12&lt;=4),#REF!))))</f>
        <v>#REF!</v>
      </c>
      <c r="AO12" s="14"/>
      <c r="AP12" s="244" t="b">
        <f>IF(AO12=100,#REF!,IF(AO12=60,#REF!,IF(AO12=25,#REF!,IF(AO12=10,#REF!))))</f>
        <v>0</v>
      </c>
      <c r="AQ12" s="244">
        <f t="shared" si="4"/>
        <v>0</v>
      </c>
      <c r="AR12" s="244" t="e">
        <f>IF(AND(AQ12&gt;=600,AQ12&lt;=4000),#REF!,IF(AND(AQ12&gt;=150,AQ12&lt;=500),#REF!,IF(AND(AQ12&gt;=40,AQ12&lt;=120),#REF!,IF(AND(AQ12&gt;=0,AQ12&lt;40),#REF!))))</f>
        <v>#REF!</v>
      </c>
      <c r="AS12" s="244" t="e">
        <f>IF(AND(AR12="I"),#REF!,IF(AND(AR12="II"),#REF!,IF(AND(AR12="III"),#REF!,IF(AND(AR12="IV"),#REF!))))</f>
        <v>#REF!</v>
      </c>
    </row>
    <row r="13" spans="1:45" ht="72.75" customHeight="1" x14ac:dyDescent="0.3">
      <c r="A13" s="353"/>
      <c r="B13" s="353"/>
      <c r="C13" s="12" t="s">
        <v>63</v>
      </c>
      <c r="D13" s="12"/>
      <c r="E13" s="14" t="s">
        <v>196</v>
      </c>
      <c r="F13" s="12" t="s">
        <v>93</v>
      </c>
      <c r="G13" s="244" t="s">
        <v>94</v>
      </c>
      <c r="H13" s="32" t="s">
        <v>95</v>
      </c>
      <c r="I13" s="32" t="s">
        <v>96</v>
      </c>
      <c r="J13" s="14">
        <v>2</v>
      </c>
      <c r="K13" s="15" t="e">
        <f>IF(J13=10,#REF!,IF(J13=6,#REF!,IF(J13=2,#REF!,IF(J13=1,#REF!))))</f>
        <v>#REF!</v>
      </c>
      <c r="L13" s="14">
        <v>3</v>
      </c>
      <c r="M13" s="15" t="e">
        <f>IF(L13=4,#REF!,IF(L13=3,#REF!,IF(L13=2,#REF!,IF(L13=1,#REF!))))</f>
        <v>#REF!</v>
      </c>
      <c r="N13" s="244">
        <f t="shared" si="0"/>
        <v>6</v>
      </c>
      <c r="O13" s="244" t="e">
        <f>IF(AND(N13&gt;=24,N13&lt;=40),#REF!,IF(AND(N13&gt;=10,N13&lt;=20),#REF!,IF(AND(N13&gt;=6,N13&lt;=8),#REF!,IF(AND(N13&gt;=0,N13&lt;=4),#REF!))))</f>
        <v>#REF!</v>
      </c>
      <c r="P13" s="14">
        <v>10</v>
      </c>
      <c r="Q13" s="244" t="e">
        <f>IF(P13=100,#REF!,IF(P13=60,#REF!,IF(P13=25,#REF!,IF(P13=10,#REF!))))</f>
        <v>#REF!</v>
      </c>
      <c r="R13" s="244">
        <f t="shared" si="1"/>
        <v>60</v>
      </c>
      <c r="S13" s="244" t="e">
        <f>IF(AND(R13&gt;=600,R13&lt;=4000),#REF!,IF(AND(R13&gt;=150,R13&lt;=500),#REF!,IF(AND(R13&gt;=40,R13&lt;=120),#REF!,IF(AND(R13&gt;=0,R13&lt;40),#REF!))))</f>
        <v>#REF!</v>
      </c>
      <c r="T13" s="244" t="e">
        <f>IF(AND(S13="I"),#REF!,IF(AND(S13="II"),#REF!,IF(AND(S13="III"),#REF!,IF(AND(S13="IV"),#REF!))))</f>
        <v>#REF!</v>
      </c>
      <c r="U13" s="244">
        <v>6</v>
      </c>
      <c r="V13" s="244" t="str">
        <f t="shared" si="2"/>
        <v>Desordenes de trauma acumulativo, lesiones del sistema músculo esquelético, Tendinitis, síndrome del túnel carpiano (STC)</v>
      </c>
      <c r="W13" s="15" t="s">
        <v>38</v>
      </c>
      <c r="X13" s="14"/>
      <c r="Y13" s="12" t="s">
        <v>63</v>
      </c>
      <c r="Z13" s="12" t="s">
        <v>63</v>
      </c>
      <c r="AA13" s="12" t="s">
        <v>63</v>
      </c>
      <c r="AB13" s="12"/>
      <c r="AC13" s="21" t="s">
        <v>69</v>
      </c>
      <c r="AD13" s="21" t="s">
        <v>69</v>
      </c>
      <c r="AE13" s="21" t="s">
        <v>97</v>
      </c>
      <c r="AF13" s="30" t="s">
        <v>98</v>
      </c>
      <c r="AG13" s="14" t="s">
        <v>69</v>
      </c>
      <c r="AH13" s="12"/>
      <c r="AI13" s="14"/>
      <c r="AJ13" s="15" t="b">
        <f>IF(AI13=10,#REF!,IF(AI13=6,#REF!,IF(AI13=2,#REF!,IF(AI13=1,#REF!))))</f>
        <v>0</v>
      </c>
      <c r="AK13" s="14"/>
      <c r="AL13" s="15" t="b">
        <f>IF(AK13=4,#REF!,IF(AK13=3,#REF!,IF(AK13=2,#REF!,IF(AK13=1,#REF!))))</f>
        <v>0</v>
      </c>
      <c r="AM13" s="244">
        <f t="shared" si="3"/>
        <v>0</v>
      </c>
      <c r="AN13" s="244" t="e">
        <f>IF(AND(AM13&gt;=24,AM13&lt;=40),#REF!,IF(AND(AM13&gt;=10,AM13&lt;=20),#REF!,IF(AND(AM13&gt;=6,AM13&lt;=8),#REF!,IF(AND(AM13&gt;=0,AM13&lt;=4),#REF!))))</f>
        <v>#REF!</v>
      </c>
      <c r="AO13" s="14"/>
      <c r="AP13" s="244" t="b">
        <f>IF(AO13=100,#REF!,IF(AO13=60,#REF!,IF(AO13=25,#REF!,IF(AO13=10,#REF!))))</f>
        <v>0</v>
      </c>
      <c r="AQ13" s="244">
        <f t="shared" si="4"/>
        <v>0</v>
      </c>
      <c r="AR13" s="244" t="e">
        <f>IF(AND(AQ13&gt;=600,AQ13&lt;=4000),#REF!,IF(AND(AQ13&gt;=150,AQ13&lt;=500),#REF!,IF(AND(AQ13&gt;=40,AQ13&lt;=120),#REF!,IF(AND(AQ13&gt;=0,AQ13&lt;40),#REF!))))</f>
        <v>#REF!</v>
      </c>
      <c r="AS13" s="244" t="e">
        <f>IF(AND(AR13="I"),#REF!,IF(AND(AR13="II"),#REF!,IF(AND(AR13="III"),#REF!,IF(AND(AR13="IV"),#REF!))))</f>
        <v>#REF!</v>
      </c>
    </row>
    <row r="14" spans="1:45" ht="103.5" customHeight="1" x14ac:dyDescent="0.3">
      <c r="A14" s="353"/>
      <c r="B14" s="353"/>
      <c r="C14" s="12" t="s">
        <v>63</v>
      </c>
      <c r="D14" s="12"/>
      <c r="E14" s="14" t="s">
        <v>196</v>
      </c>
      <c r="F14" s="12" t="s">
        <v>99</v>
      </c>
      <c r="G14" s="244" t="s">
        <v>100</v>
      </c>
      <c r="H14" s="32" t="s">
        <v>101</v>
      </c>
      <c r="I14" s="32" t="s">
        <v>102</v>
      </c>
      <c r="J14" s="12">
        <v>2</v>
      </c>
      <c r="K14" s="15" t="e">
        <f>IF(J14=10,#REF!,IF(J14=6,#REF!,IF(J14=2,#REF!,IF(J14=1,#REF!))))</f>
        <v>#REF!</v>
      </c>
      <c r="L14" s="14">
        <v>3</v>
      </c>
      <c r="M14" s="15" t="e">
        <f>IF(L14=4,#REF!,IF(L14=3,#REF!,IF(L14=2,#REF!,IF(L14=1,#REF!))))</f>
        <v>#REF!</v>
      </c>
      <c r="N14" s="244">
        <f t="shared" si="0"/>
        <v>6</v>
      </c>
      <c r="O14" s="244" t="e">
        <f>IF(AND(N14&gt;=24,N14&lt;=40),#REF!,IF(AND(N14&gt;=10,N14&lt;=20),#REF!,IF(AND(N14&gt;=6,N14&lt;=8),#REF!,IF(AND(N14&gt;=0,N14&lt;=4),#REF!))))</f>
        <v>#REF!</v>
      </c>
      <c r="P14" s="14">
        <v>60</v>
      </c>
      <c r="Q14" s="244" t="e">
        <f>IF(P14=100,#REF!,IF(P14=60,#REF!,IF(P14=25,#REF!,IF(P14=10,#REF!))))</f>
        <v>#REF!</v>
      </c>
      <c r="R14" s="244">
        <f t="shared" si="1"/>
        <v>360</v>
      </c>
      <c r="S14" s="244" t="e">
        <f>IF(AND(R14&gt;=600,R14&lt;=4000),#REF!,IF(AND(R14&gt;=150,R14&lt;=500),#REF!,IF(AND(R14&gt;=40,R14&lt;=120),#REF!,IF(AND(R14&gt;=0,R14&lt;40),#REF!))))</f>
        <v>#REF!</v>
      </c>
      <c r="T14" s="244" t="e">
        <f>IF(AND(S14="I"),#REF!,IF(AND(S14="II"),#REF!,IF(AND(S14="III"),#REF!,IF(AND(S14="IV"),#REF!))))</f>
        <v>#REF!</v>
      </c>
      <c r="U14" s="244">
        <v>6</v>
      </c>
      <c r="V14" s="244" t="str">
        <f t="shared" si="2"/>
        <v>Fatiga, estrés, disminución de la destreza y precisión. Estados de ansiedad y/o depresión y trastornos del aparato digestivo.</v>
      </c>
      <c r="W14" s="15" t="s">
        <v>38</v>
      </c>
      <c r="X14" s="14"/>
      <c r="Y14" s="12" t="s">
        <v>63</v>
      </c>
      <c r="Z14" s="12" t="s">
        <v>63</v>
      </c>
      <c r="AA14" s="12" t="s">
        <v>63</v>
      </c>
      <c r="AB14" s="12"/>
      <c r="AC14" s="21" t="s">
        <v>69</v>
      </c>
      <c r="AD14" s="21" t="s">
        <v>69</v>
      </c>
      <c r="AE14" s="21" t="s">
        <v>69</v>
      </c>
      <c r="AF14" s="32" t="s">
        <v>103</v>
      </c>
      <c r="AG14" s="14" t="s">
        <v>69</v>
      </c>
      <c r="AH14" s="12"/>
      <c r="AI14" s="14"/>
      <c r="AJ14" s="15" t="b">
        <f>IF(AI14=10,#REF!,IF(AI14=6,#REF!,IF(AI14=2,#REF!,IF(AI14=1,#REF!))))</f>
        <v>0</v>
      </c>
      <c r="AK14" s="14"/>
      <c r="AL14" s="15" t="b">
        <f>IF(AK14=4,#REF!,IF(AK14=3,#REF!,IF(AK14=2,#REF!,IF(AK14=1,#REF!))))</f>
        <v>0</v>
      </c>
      <c r="AM14" s="244">
        <f t="shared" si="3"/>
        <v>0</v>
      </c>
      <c r="AN14" s="244" t="e">
        <f>IF(AND(AM14&gt;=24,AM14&lt;=40),#REF!,IF(AND(AM14&gt;=10,AM14&lt;=20),#REF!,IF(AND(AM14&gt;=6,AM14&lt;=8),#REF!,IF(AND(AM14&gt;=0,AM14&lt;=4),#REF!))))</f>
        <v>#REF!</v>
      </c>
      <c r="AO14" s="14"/>
      <c r="AP14" s="244" t="b">
        <f>IF(AO14=100,#REF!,IF(AO14=60,#REF!,IF(AO14=25,#REF!,IF(AO14=10,#REF!))))</f>
        <v>0</v>
      </c>
      <c r="AQ14" s="244">
        <f t="shared" si="4"/>
        <v>0</v>
      </c>
      <c r="AR14" s="244" t="e">
        <f>IF(AND(AQ14&gt;=600,AQ14&lt;=4000),#REF!,IF(AND(AQ14&gt;=150,AQ14&lt;=500),#REF!,IF(AND(AQ14&gt;=40,AQ14&lt;=120),#REF!,IF(AND(AQ14&gt;=0,AQ14&lt;40),#REF!))))</f>
        <v>#REF!</v>
      </c>
      <c r="AS14" s="244" t="e">
        <f>IF(AND(AR14="I"),#REF!,IF(AND(AR14="II"),#REF!,IF(AND(AR14="III"),#REF!,IF(AND(AR14="IV"),#REF!))))</f>
        <v>#REF!</v>
      </c>
    </row>
    <row r="15" spans="1:45" ht="72.75" customHeight="1" x14ac:dyDescent="0.3">
      <c r="A15" s="353"/>
      <c r="B15" s="353"/>
      <c r="C15" s="12" t="s">
        <v>63</v>
      </c>
      <c r="D15" s="12"/>
      <c r="E15" s="14" t="s">
        <v>196</v>
      </c>
      <c r="F15" s="12" t="s">
        <v>104</v>
      </c>
      <c r="G15" s="244" t="s">
        <v>105</v>
      </c>
      <c r="H15" s="32" t="s">
        <v>106</v>
      </c>
      <c r="I15" s="32" t="s">
        <v>107</v>
      </c>
      <c r="J15" s="14">
        <v>1</v>
      </c>
      <c r="K15" s="15" t="e">
        <f>IF(J15=10,#REF!,IF(J15=6,#REF!,IF(J15=2,#REF!,IF(J15=1,#REF!))))</f>
        <v>#REF!</v>
      </c>
      <c r="L15" s="14">
        <v>4</v>
      </c>
      <c r="M15" s="15" t="e">
        <f>IF(L15=4,#REF!,IF(L15=3,#REF!,IF(L15=2,#REF!,IF(L15=1,#REF!))))</f>
        <v>#REF!</v>
      </c>
      <c r="N15" s="244">
        <f t="shared" si="0"/>
        <v>4</v>
      </c>
      <c r="O15" s="244" t="e">
        <f>IF(AND(N15&gt;=24,N15&lt;=40),#REF!,IF(AND(N15&gt;=10,N15&lt;=20),#REF!,IF(AND(N15&gt;=6,N15&lt;=8),#REF!,IF(AND(N15&gt;=0,N15&lt;=4),#REF!))))</f>
        <v>#REF!</v>
      </c>
      <c r="P15" s="14">
        <v>10</v>
      </c>
      <c r="Q15" s="244" t="e">
        <f>IF(P15=100,#REF!,IF(P15=60,#REF!,IF(P15=25,#REF!,IF(P15=10,#REF!))))</f>
        <v>#REF!</v>
      </c>
      <c r="R15" s="244">
        <f t="shared" si="1"/>
        <v>40</v>
      </c>
      <c r="S15" s="244" t="e">
        <f>IF(AND(R15&gt;=600,R15&lt;=4000),#REF!,IF(AND(R15&gt;=150,R15&lt;=500),#REF!,IF(AND(R15&gt;=40,R15&lt;=120),#REF!,IF(AND(R15&gt;=0,R15&lt;40),#REF!))))</f>
        <v>#REF!</v>
      </c>
      <c r="T15" s="244" t="e">
        <f>IF(AND(S15="I"),#REF!,IF(AND(S15="II"),#REF!,IF(AND(S15="III"),#REF!,IF(AND(S15="IV"),#REF!))))</f>
        <v>#REF!</v>
      </c>
      <c r="U15" s="244">
        <v>6</v>
      </c>
      <c r="V15" s="244" t="str">
        <f t="shared" si="2"/>
        <v>Fatiga visual, cefalea, disminución de la destreza y precisión, afectaciones a la vista, deslumbramiento, caídas a nivel, golpes.</v>
      </c>
      <c r="W15" s="15" t="s">
        <v>38</v>
      </c>
      <c r="X15" s="14"/>
      <c r="Y15" s="12" t="s">
        <v>63</v>
      </c>
      <c r="Z15" s="12" t="s">
        <v>63</v>
      </c>
      <c r="AA15" s="12" t="s">
        <v>63</v>
      </c>
      <c r="AB15" s="12"/>
      <c r="AC15" s="21" t="s">
        <v>69</v>
      </c>
      <c r="AD15" s="21" t="s">
        <v>69</v>
      </c>
      <c r="AE15" s="36" t="s">
        <v>108</v>
      </c>
      <c r="AF15" s="36" t="s">
        <v>109</v>
      </c>
      <c r="AG15" s="14" t="s">
        <v>69</v>
      </c>
      <c r="AH15" s="14"/>
      <c r="AI15" s="14"/>
      <c r="AJ15" s="15" t="b">
        <f>IF(AI15=10,#REF!,IF(AI15=6,#REF!,IF(AI15=2,#REF!,IF(AI15=1,#REF!))))</f>
        <v>0</v>
      </c>
      <c r="AK15" s="14"/>
      <c r="AL15" s="15" t="b">
        <f>IF(AK15=4,#REF!,IF(AK15=3,#REF!,IF(AK15=2,#REF!,IF(AK15=1,#REF!))))</f>
        <v>0</v>
      </c>
      <c r="AM15" s="244">
        <f t="shared" si="3"/>
        <v>0</v>
      </c>
      <c r="AN15" s="244" t="e">
        <f>IF(AND(AM15&gt;=24,AM15&lt;=40),#REF!,IF(AND(AM15&gt;=10,AM15&lt;=20),#REF!,IF(AND(AM15&gt;=6,AM15&lt;=8),#REF!,IF(AND(AM15&gt;=0,AM15&lt;=4),#REF!))))</f>
        <v>#REF!</v>
      </c>
      <c r="AO15" s="14"/>
      <c r="AP15" s="244" t="b">
        <f>IF(AO15=100,#REF!,IF(AO15=60,#REF!,IF(AO15=25,#REF!,IF(AO15=10,#REF!))))</f>
        <v>0</v>
      </c>
      <c r="AQ15" s="244">
        <f t="shared" si="4"/>
        <v>0</v>
      </c>
      <c r="AR15" s="244" t="e">
        <f>IF(AND(AQ15&gt;=600,AQ15&lt;=4000),#REF!,IF(AND(AQ15&gt;=150,AQ15&lt;=500),#REF!,IF(AND(AQ15&gt;=40,AQ15&lt;=120),#REF!,IF(AND(AQ15&gt;=0,AQ15&lt;40),#REF!))))</f>
        <v>#REF!</v>
      </c>
      <c r="AS15" s="244" t="e">
        <f>IF(AND(AR15="I"),#REF!,IF(AND(AR15="II"),#REF!,IF(AND(AR15="III"),#REF!,IF(AND(AR15="IV"),#REF!))))</f>
        <v>#REF!</v>
      </c>
    </row>
    <row r="16" spans="1:45" ht="72.75" customHeight="1" x14ac:dyDescent="0.3">
      <c r="A16" s="353"/>
      <c r="B16" s="353"/>
      <c r="C16" s="12" t="s">
        <v>63</v>
      </c>
      <c r="D16" s="12"/>
      <c r="E16" s="14" t="s">
        <v>196</v>
      </c>
      <c r="F16" s="12" t="s">
        <v>72</v>
      </c>
      <c r="G16" s="244" t="s">
        <v>110</v>
      </c>
      <c r="H16" s="32" t="s">
        <v>197</v>
      </c>
      <c r="I16" s="32" t="s">
        <v>112</v>
      </c>
      <c r="J16" s="12">
        <v>2</v>
      </c>
      <c r="K16" s="15" t="e">
        <f>IF(J16=10,#REF!,IF(J16=6,#REF!,IF(J16=2,#REF!,IF(J16=1,#REF!))))</f>
        <v>#REF!</v>
      </c>
      <c r="L16" s="14">
        <v>3</v>
      </c>
      <c r="M16" s="15" t="e">
        <f>IF(L16=4,#REF!,IF(L16=3,#REF!,IF(L16=2,#REF!,IF(L16=1,#REF!))))</f>
        <v>#REF!</v>
      </c>
      <c r="N16" s="244">
        <f t="shared" si="0"/>
        <v>6</v>
      </c>
      <c r="O16" s="244" t="e">
        <f>IF(AND(N16&gt;=24,N16&lt;=40),#REF!,IF(AND(N16&gt;=10,N16&lt;=20),#REF!,IF(AND(N16&gt;=6,N16&lt;=8),#REF!,IF(AND(N16&gt;=0,N16&lt;=4),#REF!))))</f>
        <v>#REF!</v>
      </c>
      <c r="P16" s="14">
        <v>60</v>
      </c>
      <c r="Q16" s="244" t="e">
        <f>IF(P16=100,#REF!,IF(P16=60,#REF!,IF(P16=25,#REF!,IF(P16=10,#REF!))))</f>
        <v>#REF!</v>
      </c>
      <c r="R16" s="244">
        <f t="shared" si="1"/>
        <v>360</v>
      </c>
      <c r="S16" s="244" t="e">
        <f>IF(AND(R16&gt;=600,R16&lt;=4000),#REF!,IF(AND(R16&gt;=150,R16&lt;=500),#REF!,IF(AND(R16&gt;=40,R16&lt;=120),#REF!,IF(AND(R16&gt;=0,R16&lt;40),#REF!))))</f>
        <v>#REF!</v>
      </c>
      <c r="T16" s="244" t="e">
        <f>IF(AND(S16="I"),#REF!,IF(AND(S16="II"),#REF!,IF(AND(S16="III"),#REF!,IF(AND(S16="IV"),#REF!))))</f>
        <v>#REF!</v>
      </c>
      <c r="U16" s="244">
        <v>6</v>
      </c>
      <c r="V16" s="244" t="str">
        <f t="shared" si="2"/>
        <v>Caídas al mismo nivel, caídas a diferente nivel, contusiones, golpes, fracturas</v>
      </c>
      <c r="W16" s="15" t="s">
        <v>38</v>
      </c>
      <c r="X16" s="14"/>
      <c r="Y16" s="12" t="s">
        <v>63</v>
      </c>
      <c r="Z16" s="12" t="s">
        <v>63</v>
      </c>
      <c r="AA16" s="12" t="s">
        <v>63</v>
      </c>
      <c r="AB16" s="12" t="s">
        <v>63</v>
      </c>
      <c r="AC16" s="21" t="s">
        <v>69</v>
      </c>
      <c r="AD16" s="21" t="s">
        <v>69</v>
      </c>
      <c r="AE16" s="21" t="s">
        <v>113</v>
      </c>
      <c r="AF16" s="32" t="s">
        <v>114</v>
      </c>
      <c r="AG16" s="14" t="s">
        <v>69</v>
      </c>
      <c r="AH16" s="12"/>
      <c r="AI16" s="14"/>
      <c r="AJ16" s="15" t="b">
        <f>IF(AI16=10,#REF!,IF(AI16=6,#REF!,IF(AI16=2,#REF!,IF(AI16=1,#REF!))))</f>
        <v>0</v>
      </c>
      <c r="AK16" s="14"/>
      <c r="AL16" s="15" t="b">
        <f>IF(AK16=4,#REF!,IF(AK16=3,#REF!,IF(AK16=2,#REF!,IF(AK16=1,#REF!))))</f>
        <v>0</v>
      </c>
      <c r="AM16" s="244">
        <f t="shared" si="3"/>
        <v>0</v>
      </c>
      <c r="AN16" s="244" t="e">
        <f>IF(AND(AM16&gt;=24,AM16&lt;=40),#REF!,IF(AND(AM16&gt;=10,AM16&lt;=20),#REF!,IF(AND(AM16&gt;=6,AM16&lt;=8),#REF!,IF(AND(AM16&gt;=0,AM16&lt;=4),#REF!))))</f>
        <v>#REF!</v>
      </c>
      <c r="AO16" s="14"/>
      <c r="AP16" s="244" t="b">
        <f>IF(AO16=100,#REF!,IF(AO16=60,#REF!,IF(AO16=25,#REF!,IF(AO16=10,#REF!))))</f>
        <v>0</v>
      </c>
      <c r="AQ16" s="244">
        <f t="shared" si="4"/>
        <v>0</v>
      </c>
      <c r="AR16" s="244" t="e">
        <f>IF(AND(AQ16&gt;=600,AQ16&lt;=4000),#REF!,IF(AND(AQ16&gt;=150,AQ16&lt;=500),#REF!,IF(AND(AQ16&gt;=40,AQ16&lt;=120),#REF!,IF(AND(AQ16&gt;=0,AQ16&lt;40),#REF!))))</f>
        <v>#REF!</v>
      </c>
      <c r="AS16" s="244" t="e">
        <f>IF(AND(AR16="I"),#REF!,IF(AND(AR16="II"),#REF!,IF(AND(AR16="III"),#REF!,IF(AND(AR16="IV"),#REF!))))</f>
        <v>#REF!</v>
      </c>
    </row>
    <row r="17" spans="1:45" ht="72.75" customHeight="1" x14ac:dyDescent="0.3">
      <c r="A17" s="353"/>
      <c r="B17" s="353"/>
      <c r="C17" s="12" t="s">
        <v>63</v>
      </c>
      <c r="D17" s="12"/>
      <c r="E17" s="14" t="s">
        <v>196</v>
      </c>
      <c r="F17" s="12" t="s">
        <v>72</v>
      </c>
      <c r="G17" s="244" t="s">
        <v>110</v>
      </c>
      <c r="H17" s="32" t="s">
        <v>198</v>
      </c>
      <c r="I17" s="32" t="s">
        <v>116</v>
      </c>
      <c r="J17" s="12">
        <v>1</v>
      </c>
      <c r="K17" s="15" t="e">
        <f>IF(J17=10,#REF!,IF(J17=6,#REF!,IF(J17=2,#REF!,IF(J17=1,#REF!))))</f>
        <v>#REF!</v>
      </c>
      <c r="L17" s="14">
        <v>3</v>
      </c>
      <c r="M17" s="15" t="e">
        <f>IF(L17=4,#REF!,IF(L17=3,#REF!,IF(L17=2,#REF!,IF(L17=1,#REF!))))</f>
        <v>#REF!</v>
      </c>
      <c r="N17" s="244">
        <f t="shared" si="0"/>
        <v>3</v>
      </c>
      <c r="O17" s="244" t="e">
        <f>IF(AND(N17&gt;=24,N17&lt;=40),#REF!,IF(AND(N17&gt;=10,N17&lt;=20),#REF!,IF(AND(N17&gt;=6,N17&lt;=8),#REF!,IF(AND(N17&gt;=0,N17&lt;=4),#REF!))))</f>
        <v>#REF!</v>
      </c>
      <c r="P17" s="14">
        <v>10</v>
      </c>
      <c r="Q17" s="244" t="e">
        <f>IF(P17=100,#REF!,IF(P17=60,#REF!,IF(P17=25,#REF!,IF(P17=10,#REF!))))</f>
        <v>#REF!</v>
      </c>
      <c r="R17" s="244">
        <f t="shared" si="1"/>
        <v>30</v>
      </c>
      <c r="S17" s="244" t="e">
        <f>IF(AND(R17&gt;=600,R17&lt;=4000),#REF!,IF(AND(R17&gt;=150,R17&lt;=500),#REF!,IF(AND(R17&gt;=40,R17&lt;=120),#REF!,IF(AND(R17&gt;=0,R17&lt;40),#REF!))))</f>
        <v>#REF!</v>
      </c>
      <c r="T17" s="244" t="e">
        <f>IF(AND(S17="I"),#REF!,IF(AND(S17="II"),#REF!,IF(AND(S17="III"),#REF!,IF(AND(S17="IV"),#REF!))))</f>
        <v>#REF!</v>
      </c>
      <c r="U17" s="244">
        <v>6</v>
      </c>
      <c r="V17" s="244" t="str">
        <f t="shared" si="2"/>
        <v>Desordenes de trauma acumulativo, lesiones del sistema músculo esquelético, Tendinitis, síndrome del túnel carpiano (STC), golpes, caídas a nivel, contusiones</v>
      </c>
      <c r="W17" s="15" t="s">
        <v>38</v>
      </c>
      <c r="X17" s="14"/>
      <c r="Y17" s="12" t="s">
        <v>63</v>
      </c>
      <c r="Z17" s="12" t="s">
        <v>63</v>
      </c>
      <c r="AA17" s="12" t="s">
        <v>63</v>
      </c>
      <c r="AB17" s="12"/>
      <c r="AC17" s="21" t="s">
        <v>69</v>
      </c>
      <c r="AD17" s="21" t="s">
        <v>69</v>
      </c>
      <c r="AE17" s="21" t="s">
        <v>97</v>
      </c>
      <c r="AF17" s="32" t="s">
        <v>117</v>
      </c>
      <c r="AG17" s="14" t="s">
        <v>69</v>
      </c>
      <c r="AH17" s="12" t="s">
        <v>118</v>
      </c>
      <c r="AI17" s="14"/>
      <c r="AJ17" s="15" t="b">
        <f>IF(AI17=10,#REF!,IF(AI17=6,#REF!,IF(AI17=2,#REF!,IF(AI17=1,#REF!))))</f>
        <v>0</v>
      </c>
      <c r="AK17" s="14"/>
      <c r="AL17" s="15" t="b">
        <f>IF(AK17=4,#REF!,IF(AK17=3,#REF!,IF(AK17=2,#REF!,IF(AK17=1,#REF!))))</f>
        <v>0</v>
      </c>
      <c r="AM17" s="244">
        <f t="shared" si="3"/>
        <v>0</v>
      </c>
      <c r="AN17" s="244" t="e">
        <f>IF(AND(AM17&gt;=24,AM17&lt;=40),#REF!,IF(AND(AM17&gt;=10,AM17&lt;=20),#REF!,IF(AND(AM17&gt;=6,AM17&lt;=8),#REF!,IF(AND(AM17&gt;=0,AM17&lt;=4),#REF!))))</f>
        <v>#REF!</v>
      </c>
      <c r="AO17" s="14"/>
      <c r="AP17" s="244" t="b">
        <f>IF(AO17=100,#REF!,IF(AO17=60,#REF!,IF(AO17=25,#REF!,IF(AO17=10,#REF!))))</f>
        <v>0</v>
      </c>
      <c r="AQ17" s="244">
        <f t="shared" si="4"/>
        <v>0</v>
      </c>
      <c r="AR17" s="244" t="e">
        <f>IF(AND(AQ17&gt;=600,AQ17&lt;=4000),#REF!,IF(AND(AQ17&gt;=150,AQ17&lt;=500),#REF!,IF(AND(AQ17&gt;=40,AQ17&lt;=120),#REF!,IF(AND(AQ17&gt;=0,AQ17&lt;40),#REF!))))</f>
        <v>#REF!</v>
      </c>
      <c r="AS17" s="244" t="e">
        <f>IF(AND(AR17="I"),#REF!,IF(AND(AR17="II"),#REF!,IF(AND(AR17="III"),#REF!,IF(AND(AR17="IV"),#REF!))))</f>
        <v>#REF!</v>
      </c>
    </row>
    <row r="18" spans="1:45" ht="72.75" customHeight="1" x14ac:dyDescent="0.3">
      <c r="A18" s="353"/>
      <c r="B18" s="353"/>
      <c r="C18" s="12" t="s">
        <v>63</v>
      </c>
      <c r="D18" s="12"/>
      <c r="E18" s="14" t="s">
        <v>196</v>
      </c>
      <c r="F18" s="13" t="s">
        <v>72</v>
      </c>
      <c r="G18" s="247" t="s">
        <v>119</v>
      </c>
      <c r="H18" s="30" t="s">
        <v>120</v>
      </c>
      <c r="I18" s="30" t="s">
        <v>121</v>
      </c>
      <c r="J18" s="12">
        <v>2</v>
      </c>
      <c r="K18" s="15" t="e">
        <f>IF(J18=10,#REF!,IF(J18=6,#REF!,IF(J18=2,#REF!,IF(J18=1,#REF!))))</f>
        <v>#REF!</v>
      </c>
      <c r="L18" s="14">
        <v>2</v>
      </c>
      <c r="M18" s="15" t="e">
        <f>IF(L18=4,#REF!,IF(L18=3,#REF!,IF(L18=2,#REF!,IF(L18=1,#REF!))))</f>
        <v>#REF!</v>
      </c>
      <c r="N18" s="244">
        <f t="shared" si="0"/>
        <v>4</v>
      </c>
      <c r="O18" s="244" t="e">
        <f>IF(AND(N18&gt;=24,N18&lt;=40),#REF!,IF(AND(N18&gt;=10,N18&lt;=20),#REF!,IF(AND(N18&gt;=6,N18&lt;=8),#REF!,IF(AND(N18&gt;=0,N18&lt;=4),#REF!))))</f>
        <v>#REF!</v>
      </c>
      <c r="P18" s="14">
        <v>100</v>
      </c>
      <c r="Q18" s="244" t="e">
        <f>IF(P18=100,#REF!,IF(P18=60,#REF!,IF(P18=25,#REF!,IF(P18=10,#REF!))))</f>
        <v>#REF!</v>
      </c>
      <c r="R18" s="244">
        <f t="shared" si="1"/>
        <v>400</v>
      </c>
      <c r="S18" s="244" t="e">
        <f>IF(AND(R18&gt;=600,R18&lt;=4000),#REF!,IF(AND(R18&gt;=150,R18&lt;=500),#REF!,IF(AND(R18&gt;=40,R18&lt;=120),#REF!,IF(AND(R18&gt;=0,R18&lt;40),#REF!))))</f>
        <v>#REF!</v>
      </c>
      <c r="T18" s="244" t="e">
        <f>IF(AND(S18="I"),#REF!,IF(AND(S18="II"),#REF!,IF(AND(S18="III"),#REF!,IF(AND(S18="IV"),#REF!))))</f>
        <v>#REF!</v>
      </c>
      <c r="U18" s="244">
        <v>6</v>
      </c>
      <c r="V18" s="244" t="str">
        <f t="shared" si="2"/>
        <v>Colapso de estructuras, golpes, poli traumas muerte</v>
      </c>
      <c r="W18" s="15" t="s">
        <v>38</v>
      </c>
      <c r="X18" s="14"/>
      <c r="Y18" s="12" t="s">
        <v>63</v>
      </c>
      <c r="Z18" s="12" t="s">
        <v>63</v>
      </c>
      <c r="AA18" s="12" t="s">
        <v>63</v>
      </c>
      <c r="AB18" s="12" t="s">
        <v>63</v>
      </c>
      <c r="AC18" s="21" t="s">
        <v>69</v>
      </c>
      <c r="AD18" s="21" t="s">
        <v>69</v>
      </c>
      <c r="AE18" s="21" t="s">
        <v>69</v>
      </c>
      <c r="AF18" s="12" t="s">
        <v>122</v>
      </c>
      <c r="AG18" s="14" t="s">
        <v>69</v>
      </c>
      <c r="AH18" s="18"/>
      <c r="AI18" s="14"/>
      <c r="AJ18" s="15" t="b">
        <f>IF(AI18=10,#REF!,IF(AI18=6,#REF!,IF(AI18=2,#REF!,IF(AI18=1,#REF!))))</f>
        <v>0</v>
      </c>
      <c r="AK18" s="14"/>
      <c r="AL18" s="15" t="b">
        <f>IF(AK18=4,#REF!,IF(AK18=3,#REF!,IF(AK18=2,#REF!,IF(AK18=1,#REF!))))</f>
        <v>0</v>
      </c>
      <c r="AM18" s="244">
        <f t="shared" si="3"/>
        <v>0</v>
      </c>
      <c r="AN18" s="244" t="e">
        <f>IF(AND(AM18&gt;=24,AM18&lt;=40),#REF!,IF(AND(AM18&gt;=10,AM18&lt;=20),#REF!,IF(AND(AM18&gt;=6,AM18&lt;=8),#REF!,IF(AND(AM18&gt;=0,AM18&lt;=4),#REF!))))</f>
        <v>#REF!</v>
      </c>
      <c r="AO18" s="14"/>
      <c r="AP18" s="244" t="b">
        <f>IF(AO18=100,#REF!,IF(AO18=60,#REF!,IF(AO18=25,#REF!,IF(AO18=10,#REF!))))</f>
        <v>0</v>
      </c>
      <c r="AQ18" s="244">
        <f t="shared" si="4"/>
        <v>0</v>
      </c>
      <c r="AR18" s="244" t="e">
        <f>IF(AND(AQ18&gt;=600,AQ18&lt;=4000),#REF!,IF(AND(AQ18&gt;=150,AQ18&lt;=500),#REF!,IF(AND(AQ18&gt;=40,AQ18&lt;=120),#REF!,IF(AND(AQ18&gt;=0,AQ18&lt;40),#REF!))))</f>
        <v>#REF!</v>
      </c>
      <c r="AS18" s="244" t="e">
        <f>IF(AND(AR18="I"),#REF!,IF(AND(AR18="II"),#REF!,IF(AND(AR18="III"),#REF!,IF(AND(AR18="IV"),#REF!))))</f>
        <v>#REF!</v>
      </c>
    </row>
    <row r="19" spans="1:45" ht="72.75" customHeight="1" x14ac:dyDescent="0.3">
      <c r="A19" s="353"/>
      <c r="B19" s="353"/>
      <c r="C19" s="12" t="s">
        <v>63</v>
      </c>
      <c r="D19" s="12"/>
      <c r="E19" s="14" t="s">
        <v>196</v>
      </c>
      <c r="F19" s="13" t="s">
        <v>93</v>
      </c>
      <c r="G19" s="247" t="s">
        <v>123</v>
      </c>
      <c r="H19" s="30" t="s">
        <v>124</v>
      </c>
      <c r="I19" s="30" t="s">
        <v>96</v>
      </c>
      <c r="J19" s="14">
        <v>2</v>
      </c>
      <c r="K19" s="15" t="e">
        <f>IF(J19=10,#REF!,IF(J19=6,#REF!,IF(J19=2,#REF!,IF(J19=1,#REF!))))</f>
        <v>#REF!</v>
      </c>
      <c r="L19" s="14">
        <v>3</v>
      </c>
      <c r="M19" s="15" t="e">
        <f>IF(L19=4,#REF!,IF(L19=3,#REF!,IF(L19=2,#REF!,IF(L19=1,#REF!))))</f>
        <v>#REF!</v>
      </c>
      <c r="N19" s="244">
        <f t="shared" si="0"/>
        <v>6</v>
      </c>
      <c r="O19" s="244" t="e">
        <f>IF(AND(N19&gt;=24,N19&lt;=40),#REF!,IF(AND(N19&gt;=10,N19&lt;=20),#REF!,IF(AND(N19&gt;=6,N19&lt;=8),#REF!,IF(AND(N19&gt;=0,N19&lt;=4),#REF!))))</f>
        <v>#REF!</v>
      </c>
      <c r="P19" s="14">
        <v>10</v>
      </c>
      <c r="Q19" s="244" t="e">
        <f>IF(P19=100,#REF!,IF(P19=60,#REF!,IF(P19=25,#REF!,IF(P19=10,#REF!))))</f>
        <v>#REF!</v>
      </c>
      <c r="R19" s="244">
        <f t="shared" si="1"/>
        <v>60</v>
      </c>
      <c r="S19" s="244" t="e">
        <f>IF(AND(R19&gt;=600,R19&lt;=4000),#REF!,IF(AND(R19&gt;=150,R19&lt;=500),#REF!,IF(AND(R19&gt;=40,R19&lt;=120),#REF!,IF(AND(R19&gt;=0,R19&lt;40),#REF!))))</f>
        <v>#REF!</v>
      </c>
      <c r="T19" s="244" t="e">
        <f>IF(AND(S19="I"),#REF!,IF(AND(S19="II"),#REF!,IF(AND(S19="III"),#REF!,IF(AND(S19="IV"),#REF!))))</f>
        <v>#REF!</v>
      </c>
      <c r="U19" s="244">
        <v>6</v>
      </c>
      <c r="V19" s="244" t="str">
        <f t="shared" si="2"/>
        <v>Desordenes de trauma acumulativo, lesiones del sistema músculo esquelético, Tendinitis, síndrome del túnel carpiano (STC)</v>
      </c>
      <c r="W19" s="15" t="s">
        <v>38</v>
      </c>
      <c r="X19" s="14"/>
      <c r="Y19" s="12" t="s">
        <v>63</v>
      </c>
      <c r="Z19" s="12" t="s">
        <v>63</v>
      </c>
      <c r="AA19" s="12" t="s">
        <v>63</v>
      </c>
      <c r="AB19" s="12"/>
      <c r="AC19" s="21" t="s">
        <v>69</v>
      </c>
      <c r="AD19" s="21" t="s">
        <v>69</v>
      </c>
      <c r="AE19" s="21" t="s">
        <v>97</v>
      </c>
      <c r="AF19" s="30" t="s">
        <v>98</v>
      </c>
      <c r="AG19" s="14" t="s">
        <v>69</v>
      </c>
      <c r="AH19" s="18"/>
      <c r="AI19" s="14"/>
      <c r="AJ19" s="15"/>
      <c r="AK19" s="14"/>
      <c r="AL19" s="15"/>
      <c r="AM19" s="244"/>
      <c r="AN19" s="244"/>
      <c r="AO19" s="14"/>
      <c r="AP19" s="244"/>
      <c r="AQ19" s="244"/>
      <c r="AR19" s="244"/>
      <c r="AS19" s="244"/>
    </row>
    <row r="20" spans="1:45" ht="72.75" customHeight="1" x14ac:dyDescent="0.3">
      <c r="A20" s="353"/>
      <c r="B20" s="353"/>
      <c r="C20" s="12" t="s">
        <v>63</v>
      </c>
      <c r="D20" s="12"/>
      <c r="E20" s="14" t="s">
        <v>196</v>
      </c>
      <c r="F20" s="13" t="s">
        <v>72</v>
      </c>
      <c r="G20" s="247" t="s">
        <v>125</v>
      </c>
      <c r="H20" s="32" t="s">
        <v>126</v>
      </c>
      <c r="I20" s="32" t="s">
        <v>127</v>
      </c>
      <c r="J20" s="14">
        <v>2</v>
      </c>
      <c r="K20" s="15" t="e">
        <f>IF(J20=10,#REF!,IF(J20=6,#REF!,IF(J20=2,#REF!,IF(J20=1,#REF!))))</f>
        <v>#REF!</v>
      </c>
      <c r="L20" s="14">
        <v>2</v>
      </c>
      <c r="M20" s="15" t="e">
        <f>IF(L20=4,#REF!,IF(L20=3,#REF!,IF(L20=2,#REF!,IF(L20=1,#REF!))))</f>
        <v>#REF!</v>
      </c>
      <c r="N20" s="244">
        <f t="shared" si="0"/>
        <v>4</v>
      </c>
      <c r="O20" s="244" t="e">
        <f>IF(AND(N20&gt;=24,N20&lt;=40),#REF!,IF(AND(N20&gt;=10,N20&lt;=20),#REF!,IF(AND(N20&gt;=6,N20&lt;=8),#REF!,IF(AND(N20&gt;=0,N20&lt;=4),#REF!))))</f>
        <v>#REF!</v>
      </c>
      <c r="P20" s="14">
        <v>60</v>
      </c>
      <c r="Q20" s="244" t="e">
        <f>IF(P20=100,#REF!,IF(P20=60,#REF!,IF(P20=25,#REF!,IF(P20=10,#REF!))))</f>
        <v>#REF!</v>
      </c>
      <c r="R20" s="244">
        <f t="shared" si="1"/>
        <v>240</v>
      </c>
      <c r="S20" s="244" t="e">
        <f>IF(AND(R20&gt;=600,R20&lt;=4000),#REF!,IF(AND(R20&gt;=150,R20&lt;=500),#REF!,IF(AND(R20&gt;=40,R20&lt;=120),#REF!,IF(AND(R20&gt;=0,R20&lt;40),#REF!))))</f>
        <v>#REF!</v>
      </c>
      <c r="T20" s="244" t="e">
        <f>IF(AND(S20="I"),#REF!,IF(AND(S20="II"),#REF!,IF(AND(S20="III"),#REF!,IF(AND(S20="IV"),#REF!))))</f>
        <v>#REF!</v>
      </c>
      <c r="U20" s="244">
        <v>6</v>
      </c>
      <c r="V20" s="244" t="str">
        <f t="shared" si="2"/>
        <v>Descargas eléctricas, dolor de cabeza, quemaduras, shock, golpes, heridas, contusiones.</v>
      </c>
      <c r="W20" s="15" t="s">
        <v>38</v>
      </c>
      <c r="X20" s="15"/>
      <c r="Y20" s="244" t="s">
        <v>63</v>
      </c>
      <c r="Z20" s="244"/>
      <c r="AA20" s="244"/>
      <c r="AB20" s="244"/>
      <c r="AC20" s="21" t="s">
        <v>69</v>
      </c>
      <c r="AD20" s="21" t="s">
        <v>69</v>
      </c>
      <c r="AE20" s="36" t="s">
        <v>128</v>
      </c>
      <c r="AF20" s="17" t="s">
        <v>69</v>
      </c>
      <c r="AG20" s="14" t="s">
        <v>69</v>
      </c>
      <c r="AH20" s="12"/>
      <c r="AI20" s="14"/>
      <c r="AJ20" s="15" t="b">
        <f>IF(AI20=10,#REF!,IF(AI20=6,#REF!,IF(AI20=2,#REF!,IF(AI20=1,#REF!))))</f>
        <v>0</v>
      </c>
      <c r="AK20" s="14"/>
      <c r="AL20" s="15" t="b">
        <f>IF(AK20=4,#REF!,IF(AK20=3,#REF!,IF(AK20=2,#REF!,IF(AK20=1,#REF!))))</f>
        <v>0</v>
      </c>
      <c r="AM20" s="244">
        <f t="shared" si="3"/>
        <v>0</v>
      </c>
      <c r="AN20" s="244" t="e">
        <f>IF(AND(AM20&gt;=24,AM20&lt;=40),#REF!,IF(AND(AM20&gt;=10,AM20&lt;=20),#REF!,IF(AND(AM20&gt;=6,AM20&lt;=8),#REF!,IF(AND(AM20&gt;=0,AM20&lt;=4),#REF!))))</f>
        <v>#REF!</v>
      </c>
      <c r="AO20" s="14"/>
      <c r="AP20" s="244" t="b">
        <f>IF(AO20=100,#REF!,IF(AO20=60,#REF!,IF(AO20=25,#REF!,IF(AO20=10,#REF!))))</f>
        <v>0</v>
      </c>
      <c r="AQ20" s="244">
        <f t="shared" si="4"/>
        <v>0</v>
      </c>
      <c r="AR20" s="244" t="e">
        <f>IF(AND(AQ20&gt;=600,AQ20&lt;=4000),#REF!,IF(AND(AQ20&gt;=150,AQ20&lt;=500),#REF!,IF(AND(AQ20&gt;=40,AQ20&lt;=120),#REF!,IF(AND(AQ20&gt;=0,AQ20&lt;40),#REF!))))</f>
        <v>#REF!</v>
      </c>
      <c r="AS20" s="244" t="e">
        <f>IF(AND(AR20="I"),#REF!,IF(AND(AR20="II"),#REF!,IF(AND(AR20="III"),#REF!,IF(AND(AR20="IV"),#REF!))))</f>
        <v>#REF!</v>
      </c>
    </row>
    <row r="21" spans="1:45" ht="72.75" customHeight="1" x14ac:dyDescent="0.3">
      <c r="A21" s="353"/>
      <c r="B21" s="353"/>
      <c r="C21" s="12" t="s">
        <v>63</v>
      </c>
      <c r="D21" s="12"/>
      <c r="E21" s="14" t="s">
        <v>196</v>
      </c>
      <c r="F21" s="13" t="s">
        <v>72</v>
      </c>
      <c r="G21" s="247" t="s">
        <v>125</v>
      </c>
      <c r="H21" s="32" t="s">
        <v>129</v>
      </c>
      <c r="I21" s="32" t="s">
        <v>127</v>
      </c>
      <c r="J21" s="14">
        <v>2</v>
      </c>
      <c r="K21" s="15" t="e">
        <f>IF(J21=10,#REF!,IF(J21=6,#REF!,IF(J21=2,#REF!,IF(J21=1,#REF!))))</f>
        <v>#REF!</v>
      </c>
      <c r="L21" s="14">
        <v>2</v>
      </c>
      <c r="M21" s="15" t="e">
        <f>IF(L21=4,#REF!,IF(L21=3,#REF!,IF(L21=2,#REF!,IF(L21=1,#REF!))))</f>
        <v>#REF!</v>
      </c>
      <c r="N21" s="244">
        <f t="shared" si="0"/>
        <v>4</v>
      </c>
      <c r="O21" s="244" t="e">
        <f>IF(AND(N21&gt;=24,N21&lt;=40),#REF!,IF(AND(N21&gt;=10,N21&lt;=20),#REF!,IF(AND(N21&gt;=6,N21&lt;=8),#REF!,IF(AND(N21&gt;=0,N21&lt;=4),#REF!))))</f>
        <v>#REF!</v>
      </c>
      <c r="P21" s="14">
        <v>60</v>
      </c>
      <c r="Q21" s="244" t="e">
        <f>IF(P21=100,#REF!,IF(P21=60,#REF!,IF(P21=25,#REF!,IF(P21=10,#REF!))))</f>
        <v>#REF!</v>
      </c>
      <c r="R21" s="244">
        <f t="shared" si="1"/>
        <v>240</v>
      </c>
      <c r="S21" s="244" t="e">
        <f>IF(AND(R21&gt;=600,R21&lt;=4000),#REF!,IF(AND(R21&gt;=150,R21&lt;=500),#REF!,IF(AND(R21&gt;=40,R21&lt;=120),#REF!,IF(AND(R21&gt;=0,R21&lt;40),#REF!))))</f>
        <v>#REF!</v>
      </c>
      <c r="T21" s="244" t="e">
        <f>IF(AND(S21="I"),#REF!,IF(AND(S21="II"),#REF!,IF(AND(S21="III"),#REF!,IF(AND(S21="IV"),#REF!))))</f>
        <v>#REF!</v>
      </c>
      <c r="U21" s="244">
        <v>6</v>
      </c>
      <c r="V21" s="244" t="str">
        <f t="shared" si="2"/>
        <v>Descargas eléctricas, dolor de cabeza, quemaduras, shock, golpes, heridas, contusiones.</v>
      </c>
      <c r="W21" s="15" t="s">
        <v>38</v>
      </c>
      <c r="X21" s="15"/>
      <c r="Y21" s="244" t="s">
        <v>63</v>
      </c>
      <c r="Z21" s="244"/>
      <c r="AA21" s="244"/>
      <c r="AB21" s="244"/>
      <c r="AC21" s="21" t="s">
        <v>69</v>
      </c>
      <c r="AD21" s="21" t="s">
        <v>69</v>
      </c>
      <c r="AE21" s="36" t="s">
        <v>130</v>
      </c>
      <c r="AF21" s="17" t="s">
        <v>69</v>
      </c>
      <c r="AG21" s="14" t="s">
        <v>69</v>
      </c>
      <c r="AH21" s="12"/>
      <c r="AI21" s="14"/>
      <c r="AJ21" s="15"/>
      <c r="AK21" s="14"/>
      <c r="AL21" s="15"/>
      <c r="AM21" s="244"/>
      <c r="AN21" s="244"/>
      <c r="AO21" s="14"/>
      <c r="AP21" s="244"/>
      <c r="AQ21" s="244"/>
      <c r="AR21" s="244"/>
      <c r="AS21" s="244"/>
    </row>
    <row r="22" spans="1:45" ht="72.75" customHeight="1" x14ac:dyDescent="0.3">
      <c r="A22" s="353"/>
      <c r="B22" s="353"/>
      <c r="C22" s="12" t="s">
        <v>63</v>
      </c>
      <c r="D22" s="12"/>
      <c r="E22" s="14" t="s">
        <v>199</v>
      </c>
      <c r="F22" s="13" t="s">
        <v>77</v>
      </c>
      <c r="G22" s="245" t="s">
        <v>132</v>
      </c>
      <c r="H22" s="32" t="s">
        <v>133</v>
      </c>
      <c r="I22" s="30" t="s">
        <v>134</v>
      </c>
      <c r="J22" s="12">
        <v>2</v>
      </c>
      <c r="K22" s="15" t="e">
        <f>IF(J22=10,#REF!,IF(J22=6,#REF!,IF(J22=2,#REF!,IF(J22=1,#REF!))))</f>
        <v>#REF!</v>
      </c>
      <c r="L22" s="12">
        <v>3</v>
      </c>
      <c r="M22" s="15" t="e">
        <f>IF(L22=4,#REF!,IF(L22=3,#REF!,IF(L22=2,#REF!,IF(L22=1,#REF!))))</f>
        <v>#REF!</v>
      </c>
      <c r="N22" s="244">
        <f t="shared" si="0"/>
        <v>6</v>
      </c>
      <c r="O22" s="244" t="e">
        <f>IF(AND(N22&gt;=24,N22&lt;=40),#REF!,IF(AND(N22&gt;=10,N22&lt;=20),#REF!,IF(AND(N22&gt;=6,N22&lt;=8),#REF!,IF(AND(N22&gt;=0,N22&lt;=4),#REF!))))</f>
        <v>#REF!</v>
      </c>
      <c r="P22" s="12">
        <v>60</v>
      </c>
      <c r="Q22" s="244" t="e">
        <f>IF(P22=100,#REF!,IF(P22=60,#REF!,IF(P22=25,#REF!,IF(P22=10,#REF!))))</f>
        <v>#REF!</v>
      </c>
      <c r="R22" s="244">
        <f t="shared" si="1"/>
        <v>360</v>
      </c>
      <c r="S22" s="244" t="e">
        <f>IF(AND(R22&gt;=600,R22&lt;=4000),#REF!,IF(AND(R22&gt;=150,R22&lt;=500),#REF!,IF(AND(R22&gt;=40,R22&lt;=120),#REF!,IF(AND(R22&gt;=0,R22&lt;40),#REF!))))</f>
        <v>#REF!</v>
      </c>
      <c r="T22" s="244" t="e">
        <f>IF(AND(S22="I"),#REF!,IF(AND(S22="II"),#REF!,IF(AND(S22="III"),#REF!,IF(AND(S22="IV"),#REF!))))</f>
        <v>#REF!</v>
      </c>
      <c r="U22" s="244">
        <v>6</v>
      </c>
      <c r="V22" s="244" t="str">
        <f t="shared" si="2"/>
        <v>Incendios, quemaduras, intoxicación, afectaciones respiratorias, dermatitis, alergias.</v>
      </c>
      <c r="W22" s="15" t="s">
        <v>38</v>
      </c>
      <c r="X22" s="14"/>
      <c r="Y22" s="12" t="s">
        <v>63</v>
      </c>
      <c r="Z22" s="12"/>
      <c r="AA22" s="12"/>
      <c r="AB22" s="12"/>
      <c r="AC22" s="21" t="s">
        <v>69</v>
      </c>
      <c r="AD22" s="21" t="s">
        <v>69</v>
      </c>
      <c r="AE22" s="21" t="s">
        <v>69</v>
      </c>
      <c r="AF22" s="32" t="s">
        <v>135</v>
      </c>
      <c r="AG22" s="14" t="s">
        <v>136</v>
      </c>
      <c r="AH22" s="12"/>
      <c r="AI22" s="14"/>
      <c r="AJ22" s="15"/>
      <c r="AK22" s="14"/>
      <c r="AL22" s="15"/>
      <c r="AM22" s="244"/>
      <c r="AN22" s="244"/>
      <c r="AO22" s="14"/>
      <c r="AP22" s="244"/>
      <c r="AQ22" s="244"/>
      <c r="AR22" s="244"/>
      <c r="AS22" s="244"/>
    </row>
    <row r="23" spans="1:45" ht="72.75" customHeight="1" x14ac:dyDescent="0.3">
      <c r="A23" s="353"/>
      <c r="B23" s="353"/>
      <c r="C23" s="12" t="s">
        <v>63</v>
      </c>
      <c r="D23" s="12"/>
      <c r="E23" s="14" t="s">
        <v>199</v>
      </c>
      <c r="F23" s="13" t="s">
        <v>65</v>
      </c>
      <c r="G23" s="245" t="s">
        <v>137</v>
      </c>
      <c r="H23" s="34" t="s">
        <v>138</v>
      </c>
      <c r="I23" s="30" t="s">
        <v>139</v>
      </c>
      <c r="J23" s="12">
        <v>2</v>
      </c>
      <c r="K23" s="15" t="e">
        <f>IF(J23=10,#REF!,IF(J23=6,#REF!,IF(J23=2,#REF!,IF(J23=1,#REF!))))</f>
        <v>#REF!</v>
      </c>
      <c r="L23" s="12">
        <v>3</v>
      </c>
      <c r="M23" s="15" t="e">
        <f>IF(L23=4,#REF!,IF(L23=3,#REF!,IF(L23=2,#REF!,IF(L23=1,#REF!))))</f>
        <v>#REF!</v>
      </c>
      <c r="N23" s="244">
        <f t="shared" si="0"/>
        <v>6</v>
      </c>
      <c r="O23" s="244" t="e">
        <f>IF(AND(N23&gt;=24,N23&lt;=40),#REF!,IF(AND(N23&gt;=10,N23&lt;=20),#REF!,IF(AND(N23&gt;=6,N23&lt;=8),#REF!,IF(AND(N23&gt;=0,N23&lt;=4),#REF!))))</f>
        <v>#REF!</v>
      </c>
      <c r="P23" s="12">
        <v>60</v>
      </c>
      <c r="Q23" s="244" t="e">
        <f>IF(P23=100,#REF!,IF(P23=60,#REF!,IF(P23=25,#REF!,IF(P23=10,#REF!))))</f>
        <v>#REF!</v>
      </c>
      <c r="R23" s="244">
        <f t="shared" si="1"/>
        <v>360</v>
      </c>
      <c r="S23" s="244" t="e">
        <f>IF(AND(R23&gt;=600,R23&lt;=4000),#REF!,IF(AND(R23&gt;=150,R23&lt;=500),#REF!,IF(AND(R23&gt;=40,R23&lt;=120),#REF!,IF(AND(R23&gt;=0,R23&lt;40),#REF!))))</f>
        <v>#REF!</v>
      </c>
      <c r="T23" s="244" t="e">
        <f>IF(AND(S23="I"),#REF!,IF(AND(S23="II"),#REF!,IF(AND(S23="III"),#REF!,IF(AND(S23="IV"),#REF!))))</f>
        <v>#REF!</v>
      </c>
      <c r="U23" s="244">
        <v>6</v>
      </c>
      <c r="V23" s="244" t="str">
        <f t="shared" si="2"/>
        <v>Cortes, traumas, heridas, infección,  mordeduras, picaduras</v>
      </c>
      <c r="W23" s="15" t="s">
        <v>38</v>
      </c>
      <c r="X23" s="14"/>
      <c r="Y23" s="12" t="s">
        <v>63</v>
      </c>
      <c r="Z23" s="12"/>
      <c r="AA23" s="12"/>
      <c r="AB23" s="12"/>
      <c r="AC23" s="21" t="s">
        <v>69</v>
      </c>
      <c r="AD23" s="21" t="s">
        <v>69</v>
      </c>
      <c r="AE23" s="21" t="s">
        <v>69</v>
      </c>
      <c r="AF23" s="30" t="s">
        <v>140</v>
      </c>
      <c r="AG23" s="33" t="s">
        <v>200</v>
      </c>
      <c r="AH23" s="12"/>
      <c r="AI23" s="14"/>
      <c r="AJ23" s="15"/>
      <c r="AK23" s="14"/>
      <c r="AL23" s="15"/>
      <c r="AM23" s="244"/>
      <c r="AN23" s="244"/>
      <c r="AO23" s="14"/>
      <c r="AP23" s="244"/>
      <c r="AQ23" s="244"/>
      <c r="AR23" s="244"/>
      <c r="AS23" s="244"/>
    </row>
    <row r="24" spans="1:45" ht="72.75" customHeight="1" x14ac:dyDescent="0.3">
      <c r="A24" s="353"/>
      <c r="B24" s="353"/>
      <c r="C24" s="12" t="s">
        <v>63</v>
      </c>
      <c r="D24" s="12"/>
      <c r="E24" s="14" t="s">
        <v>199</v>
      </c>
      <c r="F24" s="13" t="s">
        <v>142</v>
      </c>
      <c r="G24" s="18" t="s">
        <v>143</v>
      </c>
      <c r="H24" s="30" t="s">
        <v>201</v>
      </c>
      <c r="I24" s="30" t="s">
        <v>145</v>
      </c>
      <c r="J24" s="12">
        <v>2</v>
      </c>
      <c r="K24" s="15" t="e">
        <f>IF(J24=10,#REF!,IF(J24=6,#REF!,IF(J24=2,#REF!,IF(J24=1,#REF!))))</f>
        <v>#REF!</v>
      </c>
      <c r="L24" s="12">
        <v>3</v>
      </c>
      <c r="M24" s="15" t="e">
        <f>IF(L24=4,#REF!,IF(L24=3,#REF!,IF(L24=2,#REF!,IF(L24=1,#REF!))))</f>
        <v>#REF!</v>
      </c>
      <c r="N24" s="244">
        <f t="shared" si="0"/>
        <v>6</v>
      </c>
      <c r="O24" s="244" t="e">
        <f>IF(AND(N24&gt;=24,N24&lt;=40),#REF!,IF(AND(N24&gt;=10,N24&lt;=20),#REF!,IF(AND(N24&gt;=6,N24&lt;=8),#REF!,IF(AND(N24&gt;=0,N24&lt;=4),#REF!))))</f>
        <v>#REF!</v>
      </c>
      <c r="P24" s="12">
        <v>60</v>
      </c>
      <c r="Q24" s="244" t="e">
        <f>IF(P24=100,#REF!,IF(P24=60,#REF!,IF(P24=25,#REF!,IF(P24=10,#REF!))))</f>
        <v>#REF!</v>
      </c>
      <c r="R24" s="244">
        <f t="shared" si="1"/>
        <v>360</v>
      </c>
      <c r="S24" s="244" t="e">
        <f>IF(AND(R24&gt;=600,R24&lt;=4000),#REF!,IF(AND(R24&gt;=150,R24&lt;=500),#REF!,IF(AND(R24&gt;=40,R24&lt;=120),#REF!,IF(AND(R24&gt;=0,R24&lt;40),#REF!))))</f>
        <v>#REF!</v>
      </c>
      <c r="T24" s="244" t="e">
        <f>IF(AND(S24="I"),#REF!,IF(AND(S24="II"),#REF!,IF(AND(S24="III"),#REF!,IF(AND(S24="IV"),#REF!))))</f>
        <v>#REF!</v>
      </c>
      <c r="U24" s="244">
        <v>6</v>
      </c>
      <c r="V24" s="244" t="str">
        <f t="shared" si="2"/>
        <v>Golpes, traumas, heridas, infecciones, intoxicación, Mordeduras, picaduras, punciones, reacciones alérgicas, muerte</v>
      </c>
      <c r="W24" s="15" t="s">
        <v>38</v>
      </c>
      <c r="X24" s="14"/>
      <c r="Y24" s="12" t="s">
        <v>63</v>
      </c>
      <c r="Z24" s="12"/>
      <c r="AA24" s="12"/>
      <c r="AB24" s="12"/>
      <c r="AC24" s="21" t="s">
        <v>69</v>
      </c>
      <c r="AD24" s="21" t="s">
        <v>69</v>
      </c>
      <c r="AE24" s="21" t="s">
        <v>69</v>
      </c>
      <c r="AF24" s="32" t="s">
        <v>146</v>
      </c>
      <c r="AG24" s="31" t="s">
        <v>147</v>
      </c>
      <c r="AH24" s="12"/>
      <c r="AI24" s="14"/>
      <c r="AJ24" s="15"/>
      <c r="AK24" s="14"/>
      <c r="AL24" s="15"/>
      <c r="AM24" s="244"/>
      <c r="AN24" s="244"/>
      <c r="AO24" s="14"/>
      <c r="AP24" s="244"/>
      <c r="AQ24" s="244"/>
      <c r="AR24" s="244"/>
      <c r="AS24" s="244"/>
    </row>
    <row r="25" spans="1:45" ht="72.75" customHeight="1" x14ac:dyDescent="0.3">
      <c r="A25" s="353"/>
      <c r="B25" s="353"/>
      <c r="C25" s="12" t="s">
        <v>63</v>
      </c>
      <c r="D25" s="12"/>
      <c r="E25" s="14" t="s">
        <v>199</v>
      </c>
      <c r="F25" s="13" t="s">
        <v>72</v>
      </c>
      <c r="G25" s="245" t="s">
        <v>148</v>
      </c>
      <c r="H25" s="34" t="s">
        <v>149</v>
      </c>
      <c r="I25" s="30" t="s">
        <v>150</v>
      </c>
      <c r="J25" s="12">
        <v>2</v>
      </c>
      <c r="K25" s="15" t="e">
        <f>IF(J25=10,#REF!,IF(J25=6,#REF!,IF(J25=2,#REF!,IF(J25=1,#REF!))))</f>
        <v>#REF!</v>
      </c>
      <c r="L25" s="12">
        <v>3</v>
      </c>
      <c r="M25" s="15" t="e">
        <f>IF(L25=4,#REF!,IF(L25=3,#REF!,IF(L25=2,#REF!,IF(L25=1,#REF!))))</f>
        <v>#REF!</v>
      </c>
      <c r="N25" s="244">
        <f t="shared" si="0"/>
        <v>6</v>
      </c>
      <c r="O25" s="244" t="e">
        <f>IF(AND(N25&gt;=24,N25&lt;=40),#REF!,IF(AND(N25&gt;=10,N25&lt;=20),#REF!,IF(AND(N25&gt;=6,N25&lt;=8),#REF!,IF(AND(N25&gt;=0,N25&lt;=4),#REF!))))</f>
        <v>#REF!</v>
      </c>
      <c r="P25" s="12">
        <v>60</v>
      </c>
      <c r="Q25" s="244" t="e">
        <f>IF(P25=100,#REF!,IF(P25=60,#REF!,IF(P25=25,#REF!,IF(P25=10,#REF!))))</f>
        <v>#REF!</v>
      </c>
      <c r="R25" s="244">
        <f t="shared" si="1"/>
        <v>360</v>
      </c>
      <c r="S25" s="244" t="e">
        <f>IF(AND(R25&gt;=600,R25&lt;=4000),#REF!,IF(AND(R25&gt;=150,R25&lt;=500),#REF!,IF(AND(R25&gt;=40,R25&lt;=120),#REF!,IF(AND(R25&gt;=0,R25&lt;40),#REF!))))</f>
        <v>#REF!</v>
      </c>
      <c r="T25" s="244" t="e">
        <f>IF(AND(S25="I"),#REF!,IF(AND(S25="II"),#REF!,IF(AND(S25="III"),#REF!,IF(AND(S25="IV"),#REF!))))</f>
        <v>#REF!</v>
      </c>
      <c r="U25" s="244">
        <v>6</v>
      </c>
      <c r="V25" s="244" t="str">
        <f t="shared" si="2"/>
        <v>Golpes, traumas, laceraciones, punciones</v>
      </c>
      <c r="W25" s="15" t="s">
        <v>38</v>
      </c>
      <c r="X25" s="14"/>
      <c r="Y25" s="12" t="s">
        <v>63</v>
      </c>
      <c r="Z25" s="12"/>
      <c r="AA25" s="12"/>
      <c r="AB25" s="12"/>
      <c r="AC25" s="21" t="s">
        <v>69</v>
      </c>
      <c r="AD25" s="21" t="s">
        <v>69</v>
      </c>
      <c r="AE25" s="21" t="s">
        <v>69</v>
      </c>
      <c r="AF25" s="32" t="s">
        <v>151</v>
      </c>
      <c r="AG25" s="31" t="s">
        <v>152</v>
      </c>
      <c r="AH25" s="12"/>
      <c r="AI25" s="14"/>
      <c r="AJ25" s="15"/>
      <c r="AK25" s="14"/>
      <c r="AL25" s="15"/>
      <c r="AM25" s="244"/>
      <c r="AN25" s="244"/>
      <c r="AO25" s="14"/>
      <c r="AP25" s="244"/>
      <c r="AQ25" s="244"/>
      <c r="AR25" s="244"/>
      <c r="AS25" s="244"/>
    </row>
    <row r="26" spans="1:45" ht="72.75" customHeight="1" x14ac:dyDescent="0.3">
      <c r="A26" s="354"/>
      <c r="B26" s="354"/>
      <c r="C26" s="12" t="s">
        <v>63</v>
      </c>
      <c r="D26" s="12"/>
      <c r="E26" s="14" t="s">
        <v>199</v>
      </c>
      <c r="F26" s="13" t="s">
        <v>65</v>
      </c>
      <c r="G26" s="245" t="s">
        <v>153</v>
      </c>
      <c r="H26" s="30" t="s">
        <v>154</v>
      </c>
      <c r="I26" s="30" t="s">
        <v>155</v>
      </c>
      <c r="J26" s="12">
        <v>2</v>
      </c>
      <c r="K26" s="15" t="e">
        <f>IF(J26=10,#REF!,IF(J26=6,#REF!,IF(J26=2,#REF!,IF(J26=1,#REF!))))</f>
        <v>#REF!</v>
      </c>
      <c r="L26" s="14">
        <v>3</v>
      </c>
      <c r="M26" s="15" t="e">
        <f>IF(L26=4,#REF!,IF(L26=3,#REF!,IF(L26=2,#REF!,IF(L26=1,#REF!))))</f>
        <v>#REF!</v>
      </c>
      <c r="N26" s="244">
        <f t="shared" si="0"/>
        <v>6</v>
      </c>
      <c r="O26" s="244" t="e">
        <f>IF(AND(N26&gt;=24,N26&lt;=40),#REF!,IF(AND(N26&gt;=10,N26&lt;=20),#REF!,IF(AND(N26&gt;=6,N26&lt;=8),#REF!,IF(AND(N26&gt;=0,N26&lt;=4),#REF!))))</f>
        <v>#REF!</v>
      </c>
      <c r="P26" s="14">
        <v>60</v>
      </c>
      <c r="Q26" s="244" t="e">
        <f>IF(P26=100,#REF!,IF(P26=60,#REF!,IF(P26=25,#REF!,IF(P26=10,#REF!))))</f>
        <v>#REF!</v>
      </c>
      <c r="R26" s="244">
        <f t="shared" si="1"/>
        <v>360</v>
      </c>
      <c r="S26" s="244" t="e">
        <f>IF(AND(R26&gt;=600,R26&lt;=4000),#REF!,IF(AND(R26&gt;=150,R26&lt;=500),#REF!,IF(AND(R26&gt;=40,R26&lt;=120),#REF!,IF(AND(R26&gt;=0,R26&lt;40),#REF!))))</f>
        <v>#REF!</v>
      </c>
      <c r="T26" s="244" t="e">
        <f>IF(AND(S26="I"),#REF!,IF(AND(S26="II"),#REF!,IF(AND(S26="III"),#REF!,IF(AND(S26="IV"),#REF!))))</f>
        <v>#REF!</v>
      </c>
      <c r="U26" s="244">
        <v>6</v>
      </c>
      <c r="V26" s="244" t="str">
        <f t="shared" si="2"/>
        <v xml:space="preserve">Zoonosis, Enfermedades infecciosas, gastrointestinales, tóxicas y reacciones alérgicas. </v>
      </c>
      <c r="W26" s="15" t="s">
        <v>38</v>
      </c>
      <c r="X26" s="14"/>
      <c r="Y26" s="12" t="s">
        <v>63</v>
      </c>
      <c r="Z26" s="12"/>
      <c r="AA26" s="12" t="s">
        <v>63</v>
      </c>
      <c r="AB26" s="12"/>
      <c r="AC26" s="21" t="s">
        <v>69</v>
      </c>
      <c r="AD26" s="21" t="s">
        <v>69</v>
      </c>
      <c r="AE26" s="21" t="s">
        <v>69</v>
      </c>
      <c r="AF26" s="32" t="s">
        <v>156</v>
      </c>
      <c r="AG26" s="31" t="s">
        <v>157</v>
      </c>
      <c r="AH26" s="12"/>
    </row>
    <row r="27" spans="1:45" ht="27" x14ac:dyDescent="0.3">
      <c r="A27" s="244" t="s">
        <v>61</v>
      </c>
      <c r="B27" s="12" t="s">
        <v>202</v>
      </c>
      <c r="C27" s="12" t="s">
        <v>63</v>
      </c>
      <c r="D27" s="12"/>
      <c r="E27" s="14" t="s">
        <v>199</v>
      </c>
      <c r="F27" s="13" t="s">
        <v>93</v>
      </c>
      <c r="G27" s="18" t="s">
        <v>189</v>
      </c>
      <c r="H27" s="18" t="s">
        <v>190</v>
      </c>
      <c r="I27" s="30" t="s">
        <v>191</v>
      </c>
      <c r="J27" s="12">
        <v>2</v>
      </c>
      <c r="K27" s="12" t="e">
        <f>IF(J27=10,#REF!,IF(J27=6,#REF!,IF(J27=2,#REF!,IF(J27=1,#REF!))))</f>
        <v>#REF!</v>
      </c>
      <c r="L27" s="12">
        <v>2</v>
      </c>
      <c r="M27" s="12" t="e">
        <f>IF(L27=4,#REF!,IF(L27=3,#REF!,IF(L27=2,#REF!,IF(L27=1,#REF!))))</f>
        <v>#REF!</v>
      </c>
      <c r="N27" s="12">
        <f>+J27*L27</f>
        <v>4</v>
      </c>
      <c r="O27" s="12" t="e">
        <f>IF(AND(N27&gt;=24,N27&lt;=40),#REF!,IF(AND(N27&gt;=10,N27&lt;=20),#REF!,IF(AND(N27&gt;=6,N27&lt;=8),#REF!,IF(AND(N27&gt;=0,N27&lt;=4),#REF!))))</f>
        <v>#REF!</v>
      </c>
      <c r="P27" s="12">
        <v>60</v>
      </c>
      <c r="Q27" s="12" t="e">
        <f>IF(P27=100,#REF!,IF(P27=60,#REF!,IF(P27=25,#REF!,IF(P27=10,#REF!))))</f>
        <v>#REF!</v>
      </c>
      <c r="R27" s="12">
        <f>+N27*P27</f>
        <v>240</v>
      </c>
      <c r="S27" s="12" t="e">
        <f>IF(AND(R27&gt;=600,R27&lt;=4000),#REF!,IF(AND(R27&gt;=150,R27&lt;=500),#REF!,IF(AND(R27&gt;=40,R27&lt;=120),#REF!,IF(AND(R27&gt;=0,R27&lt;40),#REF!))))</f>
        <v>#REF!</v>
      </c>
      <c r="T27" s="12" t="e">
        <f>IF(AND(S27="I"),#REF!,IF(AND(S27="II"),#REF!,IF(AND(S27="III"),#REF!,IF(AND(S27="IV"),#REF!))))</f>
        <v>#REF!</v>
      </c>
      <c r="U27" s="244">
        <v>6</v>
      </c>
      <c r="V27" s="12" t="str">
        <f>I27</f>
        <v>Desordenes de trauma acumulativo, lesiones del sistema músculo esquelético.</v>
      </c>
      <c r="W27" s="12" t="s">
        <v>38</v>
      </c>
      <c r="X27" s="12"/>
      <c r="Y27" s="12" t="s">
        <v>63</v>
      </c>
      <c r="Z27" s="12"/>
      <c r="AA27" s="12" t="s">
        <v>63</v>
      </c>
      <c r="AB27" s="12"/>
      <c r="AC27" s="12" t="s">
        <v>69</v>
      </c>
      <c r="AD27" s="12" t="s">
        <v>69</v>
      </c>
      <c r="AE27" s="12" t="s">
        <v>69</v>
      </c>
      <c r="AF27" s="32" t="s">
        <v>203</v>
      </c>
      <c r="AG27" s="32" t="s">
        <v>193</v>
      </c>
    </row>
    <row r="28" spans="1:45" ht="40.5" x14ac:dyDescent="0.3">
      <c r="A28" s="352" t="s">
        <v>61</v>
      </c>
      <c r="B28" s="352" t="s">
        <v>158</v>
      </c>
      <c r="C28" s="12" t="s">
        <v>63</v>
      </c>
      <c r="D28" s="12"/>
      <c r="E28" s="352" t="s">
        <v>199</v>
      </c>
      <c r="F28" s="13" t="s">
        <v>77</v>
      </c>
      <c r="G28" s="245" t="s">
        <v>132</v>
      </c>
      <c r="H28" s="47" t="s">
        <v>159</v>
      </c>
      <c r="I28" s="30" t="s">
        <v>134</v>
      </c>
      <c r="J28" s="12">
        <v>2</v>
      </c>
      <c r="K28" s="15" t="e">
        <f>IF(J28=10,#REF!,IF(J28=6,#REF!,IF(J28=2,#REF!,IF(J28=1,#REF!))))</f>
        <v>#REF!</v>
      </c>
      <c r="L28" s="12">
        <v>3</v>
      </c>
      <c r="M28" s="15" t="e">
        <f>IF(L28=4,#REF!,IF(L28=3,#REF!,IF(L28=2,#REF!,IF(L28=1,#REF!))))</f>
        <v>#REF!</v>
      </c>
      <c r="N28" s="244">
        <f t="shared" ref="N28:N34" si="5">+J28*L28</f>
        <v>6</v>
      </c>
      <c r="O28" s="244" t="e">
        <f>IF(AND(N28&gt;=24,N28&lt;=40),#REF!,IF(AND(N28&gt;=10,N28&lt;=20),#REF!,IF(AND(N28&gt;=6,N28&lt;=8),#REF!,IF(AND(N28&gt;=0,N28&lt;=4),#REF!))))</f>
        <v>#REF!</v>
      </c>
      <c r="P28" s="12">
        <v>60</v>
      </c>
      <c r="Q28" s="244" t="e">
        <f>IF(P28=100,#REF!,IF(P28=60,#REF!,IF(P28=25,#REF!,IF(P28=10,#REF!))))</f>
        <v>#REF!</v>
      </c>
      <c r="R28" s="244">
        <f t="shared" ref="R28:R34" si="6">+N28*P28</f>
        <v>360</v>
      </c>
      <c r="S28" s="244" t="e">
        <f>IF(AND(R28&gt;=600,R28&lt;=4000),#REF!,IF(AND(R28&gt;=150,R28&lt;=500),#REF!,IF(AND(R28&gt;=40,R28&lt;=120),#REF!,IF(AND(R28&gt;=0,R28&lt;40),#REF!))))</f>
        <v>#REF!</v>
      </c>
      <c r="T28" s="244" t="e">
        <f>IF(AND(S28="I"),#REF!,IF(AND(S28="II"),#REF!,IF(AND(S28="III"),#REF!,IF(AND(S28="IV"),#REF!))))</f>
        <v>#REF!</v>
      </c>
      <c r="U28" s="244">
        <v>6</v>
      </c>
      <c r="V28" s="244" t="str">
        <f t="shared" ref="V28:V33" si="7">I28</f>
        <v>Incendios, quemaduras, intoxicación, afectaciones respiratorias, dermatitis, alergias.</v>
      </c>
      <c r="W28" s="15" t="s">
        <v>38</v>
      </c>
      <c r="X28" s="14"/>
      <c r="Y28" s="12" t="s">
        <v>63</v>
      </c>
      <c r="Z28" s="12"/>
      <c r="AA28" s="12"/>
      <c r="AB28" s="12"/>
      <c r="AC28" s="21" t="s">
        <v>69</v>
      </c>
      <c r="AD28" s="21" t="s">
        <v>69</v>
      </c>
      <c r="AE28" s="21" t="s">
        <v>69</v>
      </c>
      <c r="AF28" s="32" t="s">
        <v>135</v>
      </c>
      <c r="AG28" s="14" t="s">
        <v>136</v>
      </c>
    </row>
    <row r="29" spans="1:45" ht="40.5" x14ac:dyDescent="0.3">
      <c r="A29" s="353"/>
      <c r="B29" s="353"/>
      <c r="C29" s="12" t="s">
        <v>63</v>
      </c>
      <c r="D29" s="12"/>
      <c r="E29" s="353"/>
      <c r="F29" s="13" t="s">
        <v>77</v>
      </c>
      <c r="G29" s="245" t="s">
        <v>132</v>
      </c>
      <c r="H29" s="47" t="s">
        <v>133</v>
      </c>
      <c r="I29" s="30" t="s">
        <v>134</v>
      </c>
      <c r="J29" s="12">
        <v>2</v>
      </c>
      <c r="K29" s="15" t="e">
        <f>IF(J29=10,#REF!,IF(J29=6,#REF!,IF(J29=2,#REF!,IF(J29=1,#REF!))))</f>
        <v>#REF!</v>
      </c>
      <c r="L29" s="12">
        <v>3</v>
      </c>
      <c r="M29" s="15" t="e">
        <f>IF(L29=4,#REF!,IF(L29=3,#REF!,IF(L29=2,#REF!,IF(L29=1,#REF!))))</f>
        <v>#REF!</v>
      </c>
      <c r="N29" s="244">
        <f t="shared" si="5"/>
        <v>6</v>
      </c>
      <c r="O29" s="244" t="e">
        <f>IF(AND(N29&gt;=24,N29&lt;=40),#REF!,IF(AND(N29&gt;=10,N29&lt;=20),#REF!,IF(AND(N29&gt;=6,N29&lt;=8),#REF!,IF(AND(N29&gt;=0,N29&lt;=4),#REF!))))</f>
        <v>#REF!</v>
      </c>
      <c r="P29" s="12">
        <v>60</v>
      </c>
      <c r="Q29" s="244" t="e">
        <f>IF(P29=100,#REF!,IF(P29=60,#REF!,IF(P29=25,#REF!,IF(P29=10,#REF!))))</f>
        <v>#REF!</v>
      </c>
      <c r="R29" s="244">
        <f t="shared" si="6"/>
        <v>360</v>
      </c>
      <c r="S29" s="244" t="e">
        <f>IF(AND(R29&gt;=600,R29&lt;=4000),#REF!,IF(AND(R29&gt;=150,R29&lt;=500),#REF!,IF(AND(R29&gt;=40,R29&lt;=120),#REF!,IF(AND(R29&gt;=0,R29&lt;40),#REF!))))</f>
        <v>#REF!</v>
      </c>
      <c r="T29" s="244" t="e">
        <f>IF(AND(S29="I"),#REF!,IF(AND(S29="II"),#REF!,IF(AND(S29="III"),#REF!,IF(AND(S29="IV"),#REF!))))</f>
        <v>#REF!</v>
      </c>
      <c r="U29" s="244">
        <v>6</v>
      </c>
      <c r="V29" s="244" t="str">
        <f t="shared" si="7"/>
        <v>Incendios, quemaduras, intoxicación, afectaciones respiratorias, dermatitis, alergias.</v>
      </c>
      <c r="W29" s="15" t="s">
        <v>38</v>
      </c>
      <c r="X29" s="14"/>
      <c r="Y29" s="12" t="s">
        <v>63</v>
      </c>
      <c r="Z29" s="12"/>
      <c r="AA29" s="12"/>
      <c r="AB29" s="12"/>
      <c r="AC29" s="21" t="s">
        <v>69</v>
      </c>
      <c r="AD29" s="21" t="s">
        <v>69</v>
      </c>
      <c r="AE29" s="21" t="s">
        <v>69</v>
      </c>
      <c r="AF29" s="32" t="s">
        <v>135</v>
      </c>
      <c r="AG29" s="14" t="s">
        <v>136</v>
      </c>
    </row>
    <row r="30" spans="1:45" ht="67.5" x14ac:dyDescent="0.3">
      <c r="A30" s="353"/>
      <c r="B30" s="353"/>
      <c r="C30" s="12" t="s">
        <v>63</v>
      </c>
      <c r="D30" s="12"/>
      <c r="E30" s="353"/>
      <c r="F30" s="20" t="s">
        <v>72</v>
      </c>
      <c r="G30" s="245" t="s">
        <v>160</v>
      </c>
      <c r="H30" s="34" t="s">
        <v>161</v>
      </c>
      <c r="I30" s="30" t="s">
        <v>162</v>
      </c>
      <c r="J30" s="12">
        <v>2</v>
      </c>
      <c r="K30" s="15" t="e">
        <f>IF(J30=10,#REF!,IF(J30=6,#REF!,IF(J30=2,#REF!,IF(J30=1,#REF!))))</f>
        <v>#REF!</v>
      </c>
      <c r="L30" s="12">
        <v>2</v>
      </c>
      <c r="M30" s="15" t="e">
        <f>IF(L30=4,#REF!,IF(L30=3,#REF!,IF(L30=2,#REF!,IF(L30=1,#REF!))))</f>
        <v>#REF!</v>
      </c>
      <c r="N30" s="244">
        <f t="shared" si="5"/>
        <v>4</v>
      </c>
      <c r="O30" s="244" t="e">
        <f>IF(AND(N30&gt;=24,N30&lt;=40),#REF!,IF(AND(N30&gt;=10,N30&lt;=20),#REF!,IF(AND(N30&gt;=6,N30&lt;=8),#REF!,IF(AND(N30&gt;=0,N30&lt;=4),#REF!))))</f>
        <v>#REF!</v>
      </c>
      <c r="P30" s="12">
        <v>100</v>
      </c>
      <c r="Q30" s="244" t="e">
        <f>IF(P30=100,#REF!,IF(P30=60,#REF!,IF(P30=25,#REF!,IF(P30=10,#REF!))))</f>
        <v>#REF!</v>
      </c>
      <c r="R30" s="244">
        <f t="shared" si="6"/>
        <v>400</v>
      </c>
      <c r="S30" s="244" t="e">
        <f>IF(AND(R30&gt;=600,R30&lt;=4000),#REF!,IF(AND(R30&gt;=150,R30&lt;=500),#REF!,IF(AND(R30&gt;=40,R30&lt;=120),#REF!,IF(AND(R30&gt;=0,R30&lt;40),#REF!))))</f>
        <v>#REF!</v>
      </c>
      <c r="T30" s="244" t="e">
        <f>IF(AND(S30="I"),#REF!,IF(AND(S30="II"),#REF!,IF(AND(S30="III"),#REF!,IF(AND(S30="IV"),#REF!))))</f>
        <v>#REF!</v>
      </c>
      <c r="U30" s="244">
        <v>6</v>
      </c>
      <c r="V30" s="244" t="str">
        <f t="shared" si="7"/>
        <v>Caídas a diferente nivel, golpes, traumas, laceraciones, muerte.</v>
      </c>
      <c r="W30" s="15" t="s">
        <v>38</v>
      </c>
      <c r="X30" s="14"/>
      <c r="Y30" s="12" t="s">
        <v>63</v>
      </c>
      <c r="Z30" s="12" t="s">
        <v>63</v>
      </c>
      <c r="AA30" s="12" t="s">
        <v>63</v>
      </c>
      <c r="AB30" s="12"/>
      <c r="AC30" s="21" t="s">
        <v>69</v>
      </c>
      <c r="AD30" s="21" t="s">
        <v>69</v>
      </c>
      <c r="AE30" s="12" t="s">
        <v>69</v>
      </c>
      <c r="AF30" s="35" t="s">
        <v>163</v>
      </c>
      <c r="AG30" s="36" t="s">
        <v>164</v>
      </c>
    </row>
    <row r="31" spans="1:45" ht="67.5" x14ac:dyDescent="0.3">
      <c r="A31" s="353"/>
      <c r="B31" s="353"/>
      <c r="C31" s="12" t="s">
        <v>63</v>
      </c>
      <c r="D31" s="12"/>
      <c r="E31" s="353"/>
      <c r="F31" s="20" t="s">
        <v>72</v>
      </c>
      <c r="G31" s="245" t="s">
        <v>165</v>
      </c>
      <c r="H31" s="34" t="s">
        <v>166</v>
      </c>
      <c r="I31" s="30" t="s">
        <v>167</v>
      </c>
      <c r="J31" s="12">
        <v>2</v>
      </c>
      <c r="K31" s="15" t="e">
        <f>IF(J31=10,#REF!,IF(J31=6,#REF!,IF(J31=2,#REF!,IF(J31=1,#REF!))))</f>
        <v>#REF!</v>
      </c>
      <c r="L31" s="12">
        <v>2</v>
      </c>
      <c r="M31" s="15" t="e">
        <f>IF(L31=4,#REF!,IF(L31=3,#REF!,IF(L31=2,#REF!,IF(L31=1,#REF!))))</f>
        <v>#REF!</v>
      </c>
      <c r="N31" s="244">
        <f t="shared" si="5"/>
        <v>4</v>
      </c>
      <c r="O31" s="244" t="e">
        <f>IF(AND(N31&gt;=24,N31&lt;=40),#REF!,IF(AND(N31&gt;=10,N31&lt;=20),#REF!,IF(AND(N31&gt;=6,N31&lt;=8),#REF!,IF(AND(N31&gt;=0,N31&lt;=4),#REF!))))</f>
        <v>#REF!</v>
      </c>
      <c r="P31" s="12">
        <v>100</v>
      </c>
      <c r="Q31" s="244" t="e">
        <f>IF(P31=100,#REF!,IF(P31=60,#REF!,IF(P31=25,#REF!,IF(P31=10,#REF!))))</f>
        <v>#REF!</v>
      </c>
      <c r="R31" s="244">
        <f t="shared" si="6"/>
        <v>400</v>
      </c>
      <c r="S31" s="244" t="e">
        <f>IF(AND(R31&gt;=600,R31&lt;=4000),#REF!,IF(AND(R31&gt;=150,R31&lt;=500),#REF!,IF(AND(R31&gt;=40,R31&lt;=120),#REF!,IF(AND(R31&gt;=0,R31&lt;40),#REF!))))</f>
        <v>#REF!</v>
      </c>
      <c r="T31" s="244" t="e">
        <f>IF(AND(S31="I"),#REF!,IF(AND(S31="II"),#REF!,IF(AND(S31="III"),#REF!,IF(AND(S31="IV"),#REF!))))</f>
        <v>#REF!</v>
      </c>
      <c r="U31" s="244">
        <v>6</v>
      </c>
      <c r="V31" s="244" t="str">
        <f t="shared" si="7"/>
        <v>Electrocución, afectación de órganos vitales, quemaduras, incendio y muerte</v>
      </c>
      <c r="W31" s="15" t="s">
        <v>38</v>
      </c>
      <c r="X31" s="14"/>
      <c r="Y31" s="12" t="s">
        <v>63</v>
      </c>
      <c r="Z31" s="12" t="s">
        <v>63</v>
      </c>
      <c r="AA31" s="12" t="s">
        <v>63</v>
      </c>
      <c r="AB31" s="12"/>
      <c r="AC31" s="21" t="s">
        <v>69</v>
      </c>
      <c r="AD31" s="21" t="s">
        <v>69</v>
      </c>
      <c r="AE31" s="21" t="s">
        <v>69</v>
      </c>
      <c r="AF31" s="32" t="s">
        <v>168</v>
      </c>
      <c r="AG31" s="31" t="s">
        <v>169</v>
      </c>
    </row>
    <row r="32" spans="1:45" ht="27" x14ac:dyDescent="0.3">
      <c r="A32" s="353"/>
      <c r="B32" s="353"/>
      <c r="C32" s="12" t="s">
        <v>63</v>
      </c>
      <c r="D32" s="12"/>
      <c r="E32" s="353"/>
      <c r="F32" s="13" t="s">
        <v>72</v>
      </c>
      <c r="G32" s="245" t="s">
        <v>170</v>
      </c>
      <c r="H32" s="30" t="s">
        <v>171</v>
      </c>
      <c r="I32" s="30" t="s">
        <v>172</v>
      </c>
      <c r="J32" s="12">
        <v>1</v>
      </c>
      <c r="K32" s="15" t="e">
        <f>IF(J32=10,#REF!,IF(J32=6,#REF!,IF(J32=2,#REF!,IF(J32=1,#REF!))))</f>
        <v>#REF!</v>
      </c>
      <c r="L32" s="12">
        <v>1</v>
      </c>
      <c r="M32" s="15" t="e">
        <f>IF(L32=4,#REF!,IF(L32=3,#REF!,IF(L32=2,#REF!,IF(L32=1,#REF!))))</f>
        <v>#REF!</v>
      </c>
      <c r="N32" s="244">
        <f t="shared" si="5"/>
        <v>1</v>
      </c>
      <c r="O32" s="244" t="e">
        <f>IF(AND(N32&gt;=24,N32&lt;=40),#REF!,IF(AND(N32&gt;=10,N32&lt;=20),#REF!,IF(AND(N32&gt;=6,N32&lt;=8),#REF!,IF(AND(N32&gt;=0,N32&lt;=4),#REF!))))</f>
        <v>#REF!</v>
      </c>
      <c r="P32" s="12">
        <v>25</v>
      </c>
      <c r="Q32" s="244" t="e">
        <f>IF(P32=100,#REF!,IF(P32=60,#REF!,IF(P32=25,#REF!,IF(P32=10,#REF!))))</f>
        <v>#REF!</v>
      </c>
      <c r="R32" s="12">
        <f t="shared" si="6"/>
        <v>25</v>
      </c>
      <c r="S32" s="244" t="e">
        <f>IF(AND(R32&gt;=600,R32&lt;=4000),#REF!,IF(AND(R32&gt;=150,R32&lt;=500),#REF!,IF(AND(R32&gt;=40,R32&lt;=120),#REF!,IF(AND(R32&gt;=0,R32&lt;40),#REF!))))</f>
        <v>#REF!</v>
      </c>
      <c r="T32" s="244" t="e">
        <f>IF(AND(S32="I"),#REF!,IF(AND(S32="II"),#REF!,IF(AND(S32="III"),#REF!,IF(AND(S32="IV"),#REF!))))</f>
        <v>#REF!</v>
      </c>
      <c r="U32" s="244">
        <v>6</v>
      </c>
      <c r="V32" s="244" t="str">
        <f t="shared" si="7"/>
        <v>Heridas, laceraciones, cortes</v>
      </c>
      <c r="W32" s="12" t="s">
        <v>38</v>
      </c>
      <c r="X32" s="12"/>
      <c r="Y32" s="12" t="s">
        <v>63</v>
      </c>
      <c r="Z32" s="12"/>
      <c r="AA32" s="12" t="s">
        <v>63</v>
      </c>
      <c r="AB32" s="12"/>
      <c r="AC32" s="21" t="s">
        <v>69</v>
      </c>
      <c r="AD32" s="21" t="s">
        <v>69</v>
      </c>
      <c r="AE32" s="21" t="s">
        <v>69</v>
      </c>
      <c r="AF32" s="12" t="s">
        <v>69</v>
      </c>
      <c r="AG32" s="32" t="s">
        <v>173</v>
      </c>
    </row>
    <row r="33" spans="1:34" ht="27" x14ac:dyDescent="0.3">
      <c r="A33" s="353"/>
      <c r="B33" s="353"/>
      <c r="C33" s="12" t="s">
        <v>63</v>
      </c>
      <c r="D33" s="12"/>
      <c r="E33" s="353"/>
      <c r="F33" s="13" t="s">
        <v>77</v>
      </c>
      <c r="G33" s="18" t="s">
        <v>174</v>
      </c>
      <c r="H33" s="47" t="s">
        <v>175</v>
      </c>
      <c r="I33" s="30" t="s">
        <v>176</v>
      </c>
      <c r="J33" s="14">
        <v>1</v>
      </c>
      <c r="K33" s="15" t="e">
        <f>IF(J33=10,#REF!,IF(J33=6,#REF!,IF(J33=2,#REF!,IF(J33=1,#REF!))))</f>
        <v>#REF!</v>
      </c>
      <c r="L33" s="14">
        <v>3</v>
      </c>
      <c r="M33" s="15" t="e">
        <f>IF(L33=4,#REF!,IF(L33=3,#REF!,IF(L33=2,#REF!,IF(L33=1,#REF!))))</f>
        <v>#REF!</v>
      </c>
      <c r="N33" s="244">
        <f t="shared" si="5"/>
        <v>3</v>
      </c>
      <c r="O33" s="244" t="e">
        <f>IF(AND(N33&gt;=24,N33&lt;=40),#REF!,IF(AND(N33&gt;=10,N33&lt;=20),#REF!,IF(AND(N33&gt;=6,N33&lt;=8),#REF!,IF(AND(N33&gt;=0,N33&lt;=4),#REF!))))</f>
        <v>#REF!</v>
      </c>
      <c r="P33" s="14">
        <v>10</v>
      </c>
      <c r="Q33" s="244" t="e">
        <f>IF(P33=100,#REF!,IF(P33=60,#REF!,IF(P33=25,#REF!,IF(P33=10,#REF!))))</f>
        <v>#REF!</v>
      </c>
      <c r="R33" s="12">
        <f t="shared" si="6"/>
        <v>30</v>
      </c>
      <c r="S33" s="244" t="e">
        <f>IF(AND(R33&gt;=600,R33&lt;=4000),#REF!,IF(AND(R33&gt;=150,R33&lt;=500),#REF!,IF(AND(R33&gt;=40,R33&lt;=120),#REF!,IF(AND(R33&gt;=0,R33&lt;40),#REF!))))</f>
        <v>#REF!</v>
      </c>
      <c r="T33" s="244" t="e">
        <f>IF(AND(S33="I"),#REF!,IF(AND(S33="II"),#REF!,IF(AND(S33="III"),#REF!,IF(AND(S33="IV"),#REF!))))</f>
        <v>#REF!</v>
      </c>
      <c r="U33" s="244">
        <v>6</v>
      </c>
      <c r="V33" s="244" t="str">
        <f t="shared" si="7"/>
        <v>intoxicaciones, alteración del sistema nervioso, enfermedades infecto-contagiosas</v>
      </c>
      <c r="W33" s="15" t="s">
        <v>38</v>
      </c>
      <c r="X33" s="14"/>
      <c r="Y33" s="12" t="s">
        <v>63</v>
      </c>
      <c r="Z33" s="12"/>
      <c r="AA33" s="12" t="s">
        <v>63</v>
      </c>
      <c r="AB33" s="12"/>
      <c r="AC33" s="21" t="s">
        <v>69</v>
      </c>
      <c r="AD33" s="21" t="s">
        <v>69</v>
      </c>
      <c r="AE33" s="21" t="s">
        <v>69</v>
      </c>
      <c r="AF33" s="12" t="s">
        <v>69</v>
      </c>
      <c r="AG33" s="12" t="s">
        <v>177</v>
      </c>
    </row>
    <row r="34" spans="1:34" ht="40.5" x14ac:dyDescent="0.3">
      <c r="A34" s="353"/>
      <c r="B34" s="353"/>
      <c r="C34" s="12" t="s">
        <v>63</v>
      </c>
      <c r="D34" s="12"/>
      <c r="E34" s="353"/>
      <c r="F34" s="13" t="s">
        <v>104</v>
      </c>
      <c r="G34" s="18" t="s">
        <v>178</v>
      </c>
      <c r="H34" s="246" t="s">
        <v>179</v>
      </c>
      <c r="I34" s="246" t="s">
        <v>180</v>
      </c>
      <c r="J34" s="14">
        <v>2</v>
      </c>
      <c r="K34" s="15" t="s">
        <v>181</v>
      </c>
      <c r="L34" s="14">
        <v>2</v>
      </c>
      <c r="M34" s="15" t="s">
        <v>182</v>
      </c>
      <c r="N34" s="244">
        <f t="shared" si="5"/>
        <v>4</v>
      </c>
      <c r="O34" s="244" t="s">
        <v>183</v>
      </c>
      <c r="P34" s="14">
        <v>25</v>
      </c>
      <c r="Q34" s="244" t="s">
        <v>184</v>
      </c>
      <c r="R34" s="12">
        <f t="shared" si="6"/>
        <v>100</v>
      </c>
      <c r="S34" s="244" t="s">
        <v>185</v>
      </c>
      <c r="T34" s="244" t="s">
        <v>186</v>
      </c>
      <c r="U34" s="244">
        <v>6</v>
      </c>
      <c r="V34" s="244" t="s">
        <v>180</v>
      </c>
      <c r="W34" s="15" t="s">
        <v>38</v>
      </c>
      <c r="X34" s="12"/>
      <c r="Y34" s="12" t="s">
        <v>63</v>
      </c>
      <c r="Z34" s="12" t="s">
        <v>63</v>
      </c>
      <c r="AA34" s="12" t="s">
        <v>63</v>
      </c>
      <c r="AB34" s="12" t="s">
        <v>63</v>
      </c>
      <c r="AC34" s="21" t="s">
        <v>69</v>
      </c>
      <c r="AD34" s="21" t="s">
        <v>69</v>
      </c>
      <c r="AE34" s="21" t="s">
        <v>69</v>
      </c>
      <c r="AF34" s="12" t="s">
        <v>187</v>
      </c>
      <c r="AG34" s="32" t="s">
        <v>188</v>
      </c>
    </row>
    <row r="35" spans="1:34" ht="27" x14ac:dyDescent="0.3">
      <c r="A35" s="353"/>
      <c r="B35" s="353"/>
      <c r="C35" s="12" t="s">
        <v>63</v>
      </c>
      <c r="D35" s="12"/>
      <c r="E35" s="353"/>
      <c r="F35" s="13" t="s">
        <v>93</v>
      </c>
      <c r="G35" s="18" t="s">
        <v>189</v>
      </c>
      <c r="H35" s="47" t="s">
        <v>190</v>
      </c>
      <c r="I35" s="30" t="s">
        <v>191</v>
      </c>
      <c r="J35" s="12">
        <v>2</v>
      </c>
      <c r="K35" s="12" t="e">
        <f>IF(J35=10,#REF!,IF(J35=6,#REF!,IF(J35=2,#REF!,IF(J35=1,#REF!))))</f>
        <v>#REF!</v>
      </c>
      <c r="L35" s="12">
        <v>2</v>
      </c>
      <c r="M35" s="12" t="e">
        <f>IF(L35=4,#REF!,IF(L35=3,#REF!,IF(L35=2,#REF!,IF(L35=1,#REF!))))</f>
        <v>#REF!</v>
      </c>
      <c r="N35" s="12">
        <f>+J35*L35</f>
        <v>4</v>
      </c>
      <c r="O35" s="12" t="e">
        <f>IF(AND(N35&gt;=24,N35&lt;=40),#REF!,IF(AND(N35&gt;=10,N35&lt;=20),#REF!,IF(AND(N35&gt;=6,N35&lt;=8),#REF!,IF(AND(N35&gt;=0,N35&lt;=4),#REF!))))</f>
        <v>#REF!</v>
      </c>
      <c r="P35" s="12">
        <v>100</v>
      </c>
      <c r="Q35" s="12" t="e">
        <f>IF(P35=100,#REF!,IF(P35=60,#REF!,IF(P35=25,#REF!,IF(P35=10,#REF!))))</f>
        <v>#REF!</v>
      </c>
      <c r="R35" s="12">
        <f>+N35*P35</f>
        <v>400</v>
      </c>
      <c r="S35" s="12" t="e">
        <f>IF(AND(R35&gt;=600,R35&lt;=4000),#REF!,IF(AND(R35&gt;=150,R35&lt;=500),#REF!,IF(AND(R35&gt;=40,R35&lt;=120),#REF!,IF(AND(R35&gt;=0,R35&lt;40),#REF!))))</f>
        <v>#REF!</v>
      </c>
      <c r="T35" s="12" t="e">
        <f>IF(AND(S35="I"),#REF!,IF(AND(S35="II"),#REF!,IF(AND(S35="III"),#REF!,IF(AND(S35="IV"),#REF!))))</f>
        <v>#REF!</v>
      </c>
      <c r="U35" s="12">
        <v>6</v>
      </c>
      <c r="V35" s="12" t="str">
        <f>I35</f>
        <v>Desordenes de trauma acumulativo, lesiones del sistema músculo esquelético.</v>
      </c>
      <c r="W35" s="12" t="s">
        <v>38</v>
      </c>
      <c r="X35" s="12"/>
      <c r="Y35" s="12" t="s">
        <v>63</v>
      </c>
      <c r="Z35" s="12"/>
      <c r="AA35" s="12" t="s">
        <v>63</v>
      </c>
      <c r="AB35" s="12"/>
      <c r="AC35" s="12" t="s">
        <v>69</v>
      </c>
      <c r="AD35" s="12" t="s">
        <v>69</v>
      </c>
      <c r="AE35" s="12" t="s">
        <v>69</v>
      </c>
      <c r="AF35" s="32" t="s">
        <v>192</v>
      </c>
      <c r="AG35" s="32" t="s">
        <v>193</v>
      </c>
    </row>
    <row r="36" spans="1:34" ht="72.75" customHeight="1" x14ac:dyDescent="0.3">
      <c r="A36" s="353"/>
      <c r="B36" s="353"/>
      <c r="C36" s="12" t="s">
        <v>63</v>
      </c>
      <c r="D36" s="12"/>
      <c r="E36" s="353"/>
      <c r="F36" s="20" t="s">
        <v>72</v>
      </c>
      <c r="G36" s="245" t="s">
        <v>204</v>
      </c>
      <c r="H36" s="34" t="s">
        <v>149</v>
      </c>
      <c r="I36" s="30" t="s">
        <v>150</v>
      </c>
      <c r="J36" s="12">
        <v>2</v>
      </c>
      <c r="K36" s="15" t="e">
        <f>IF(J36=10,#REF!,IF(J36=6,#REF!,IF(J36=2,#REF!,IF(J36=1,#REF!))))</f>
        <v>#REF!</v>
      </c>
      <c r="L36" s="12">
        <v>2</v>
      </c>
      <c r="M36" s="15" t="e">
        <f>IF(L36=4,#REF!,IF(L36=3,#REF!,IF(L36=2,#REF!,IF(L36=1,#REF!))))</f>
        <v>#REF!</v>
      </c>
      <c r="N36" s="244">
        <f t="shared" si="0"/>
        <v>4</v>
      </c>
      <c r="O36" s="244" t="e">
        <f>IF(AND(N36&gt;=24,N36&lt;=40),#REF!,IF(AND(N36&gt;=10,N36&lt;=20),#REF!,IF(AND(N36&gt;=6,N36&lt;=8),#REF!,IF(AND(N36&gt;=0,N36&lt;=4),#REF!))))</f>
        <v>#REF!</v>
      </c>
      <c r="P36" s="12">
        <v>100</v>
      </c>
      <c r="Q36" s="244" t="e">
        <f>IF(P36=100,#REF!,IF(P36=60,#REF!,IF(P36=25,#REF!,IF(P36=10,#REF!))))</f>
        <v>#REF!</v>
      </c>
      <c r="R36" s="244">
        <f t="shared" si="1"/>
        <v>400</v>
      </c>
      <c r="S36" s="244" t="e">
        <f>IF(AND(R36&gt;=600,R36&lt;=4000),#REF!,IF(AND(R36&gt;=150,R36&lt;=500),#REF!,IF(AND(R36&gt;=40,R36&lt;=120),#REF!,IF(AND(R36&gt;=0,R36&lt;40),#REF!))))</f>
        <v>#REF!</v>
      </c>
      <c r="T36" s="244" t="e">
        <f>IF(AND(S36="I"),#REF!,IF(AND(S36="II"),#REF!,IF(AND(S36="III"),#REF!,IF(AND(S36="IV"),#REF!))))</f>
        <v>#REF!</v>
      </c>
      <c r="U36" s="244">
        <v>6</v>
      </c>
      <c r="V36" s="244" t="str">
        <f t="shared" si="2"/>
        <v>Golpes, traumas, laceraciones, punciones</v>
      </c>
      <c r="W36" s="15" t="s">
        <v>38</v>
      </c>
      <c r="X36" s="14"/>
      <c r="Y36" s="12" t="s">
        <v>63</v>
      </c>
      <c r="Z36" s="12" t="s">
        <v>63</v>
      </c>
      <c r="AA36" s="12" t="s">
        <v>63</v>
      </c>
      <c r="AB36" s="12"/>
      <c r="AC36" s="21" t="s">
        <v>69</v>
      </c>
      <c r="AD36" s="21" t="s">
        <v>69</v>
      </c>
      <c r="AE36" s="21" t="s">
        <v>69</v>
      </c>
      <c r="AF36" s="32" t="s">
        <v>151</v>
      </c>
      <c r="AG36" s="31" t="s">
        <v>152</v>
      </c>
      <c r="AH36" s="12"/>
    </row>
    <row r="37" spans="1:34" ht="72.75" customHeight="1" x14ac:dyDescent="0.3">
      <c r="A37" s="353"/>
      <c r="B37" s="353"/>
      <c r="C37" s="12" t="s">
        <v>63</v>
      </c>
      <c r="D37" s="12"/>
      <c r="E37" s="353"/>
      <c r="F37" s="20" t="s">
        <v>72</v>
      </c>
      <c r="G37" s="245" t="s">
        <v>205</v>
      </c>
      <c r="H37" s="34" t="s">
        <v>161</v>
      </c>
      <c r="I37" s="30" t="s">
        <v>162</v>
      </c>
      <c r="J37" s="12">
        <v>2</v>
      </c>
      <c r="K37" s="15" t="e">
        <f>IF(J37=10,#REF!,IF(J37=6,#REF!,IF(J37=2,#REF!,IF(J37=1,#REF!))))</f>
        <v>#REF!</v>
      </c>
      <c r="L37" s="12">
        <v>2</v>
      </c>
      <c r="M37" s="15" t="e">
        <f>IF(L37=4,#REF!,IF(L37=3,#REF!,IF(L37=2,#REF!,IF(L37=1,#REF!))))</f>
        <v>#REF!</v>
      </c>
      <c r="N37" s="244">
        <f t="shared" si="0"/>
        <v>4</v>
      </c>
      <c r="O37" s="244" t="e">
        <f>IF(AND(N37&gt;=24,N37&lt;=40),#REF!,IF(AND(N37&gt;=10,N37&lt;=20),#REF!,IF(AND(N37&gt;=6,N37&lt;=8),#REF!,IF(AND(N37&gt;=0,N37&lt;=4),#REF!))))</f>
        <v>#REF!</v>
      </c>
      <c r="P37" s="12">
        <v>100</v>
      </c>
      <c r="Q37" s="244" t="e">
        <f>IF(P37=100,#REF!,IF(P37=60,#REF!,IF(P37=25,#REF!,IF(P37=10,#REF!))))</f>
        <v>#REF!</v>
      </c>
      <c r="R37" s="244">
        <f t="shared" si="1"/>
        <v>400</v>
      </c>
      <c r="S37" s="244" t="e">
        <f>IF(AND(R37&gt;=600,R37&lt;=4000),#REF!,IF(AND(R37&gt;=150,R37&lt;=500),#REF!,IF(AND(R37&gt;=40,R37&lt;=120),#REF!,IF(AND(R37&gt;=0,R37&lt;40),#REF!))))</f>
        <v>#REF!</v>
      </c>
      <c r="T37" s="244" t="e">
        <f>IF(AND(S37="I"),#REF!,IF(AND(S37="II"),#REF!,IF(AND(S37="III"),#REF!,IF(AND(S37="IV"),#REF!))))</f>
        <v>#REF!</v>
      </c>
      <c r="U37" s="244">
        <v>6</v>
      </c>
      <c r="V37" s="244" t="str">
        <f t="shared" si="2"/>
        <v>Caídas a diferente nivel, golpes, traumas, laceraciones, muerte.</v>
      </c>
      <c r="W37" s="15" t="s">
        <v>38</v>
      </c>
      <c r="X37" s="14"/>
      <c r="Y37" s="12" t="s">
        <v>63</v>
      </c>
      <c r="Z37" s="12" t="s">
        <v>63</v>
      </c>
      <c r="AA37" s="12" t="s">
        <v>63</v>
      </c>
      <c r="AB37" s="12"/>
      <c r="AC37" s="21" t="s">
        <v>69</v>
      </c>
      <c r="AD37" s="21" t="s">
        <v>69</v>
      </c>
      <c r="AE37" s="12" t="s">
        <v>69</v>
      </c>
      <c r="AF37" s="35" t="s">
        <v>163</v>
      </c>
      <c r="AG37" s="36" t="s">
        <v>164</v>
      </c>
      <c r="AH37" s="12"/>
    </row>
    <row r="38" spans="1:34" ht="72.75" customHeight="1" x14ac:dyDescent="0.3">
      <c r="A38" s="354"/>
      <c r="B38" s="354"/>
      <c r="C38" s="12" t="s">
        <v>63</v>
      </c>
      <c r="D38" s="12"/>
      <c r="E38" s="354"/>
      <c r="F38" s="20" t="s">
        <v>72</v>
      </c>
      <c r="G38" s="245" t="s">
        <v>165</v>
      </c>
      <c r="H38" s="34" t="s">
        <v>166</v>
      </c>
      <c r="I38" s="30" t="s">
        <v>167</v>
      </c>
      <c r="J38" s="12">
        <v>2</v>
      </c>
      <c r="K38" s="15" t="e">
        <f>IF(J38=10,#REF!,IF(J38=6,#REF!,IF(J38=2,#REF!,IF(J38=1,#REF!))))</f>
        <v>#REF!</v>
      </c>
      <c r="L38" s="12">
        <v>2</v>
      </c>
      <c r="M38" s="15" t="e">
        <f>IF(L38=4,#REF!,IF(L38=3,#REF!,IF(L38=2,#REF!,IF(L38=1,#REF!))))</f>
        <v>#REF!</v>
      </c>
      <c r="N38" s="244">
        <f t="shared" si="0"/>
        <v>4</v>
      </c>
      <c r="O38" s="244" t="e">
        <f>IF(AND(N38&gt;=24,N38&lt;=40),#REF!,IF(AND(N38&gt;=10,N38&lt;=20),#REF!,IF(AND(N38&gt;=6,N38&lt;=8),#REF!,IF(AND(N38&gt;=0,N38&lt;=4),#REF!))))</f>
        <v>#REF!</v>
      </c>
      <c r="P38" s="12">
        <v>100</v>
      </c>
      <c r="Q38" s="244" t="e">
        <f>IF(P38=100,#REF!,IF(P38=60,#REF!,IF(P38=25,#REF!,IF(P38=10,#REF!))))</f>
        <v>#REF!</v>
      </c>
      <c r="R38" s="244">
        <f t="shared" si="1"/>
        <v>400</v>
      </c>
      <c r="S38" s="244" t="e">
        <f>IF(AND(R38&gt;=600,R38&lt;=4000),#REF!,IF(AND(R38&gt;=150,R38&lt;=500),#REF!,IF(AND(R38&gt;=40,R38&lt;=120),#REF!,IF(AND(R38&gt;=0,R38&lt;40),#REF!))))</f>
        <v>#REF!</v>
      </c>
      <c r="T38" s="244" t="e">
        <f>IF(AND(S38="I"),#REF!,IF(AND(S38="II"),#REF!,IF(AND(S38="III"),#REF!,IF(AND(S38="IV"),#REF!))))</f>
        <v>#REF!</v>
      </c>
      <c r="U38" s="244">
        <v>6</v>
      </c>
      <c r="V38" s="244" t="str">
        <f t="shared" si="2"/>
        <v>Electrocución, afectación de órganos vitales, quemaduras, incendio y muerte</v>
      </c>
      <c r="W38" s="15" t="s">
        <v>38</v>
      </c>
      <c r="X38" s="14"/>
      <c r="Y38" s="12" t="s">
        <v>63</v>
      </c>
      <c r="Z38" s="12" t="s">
        <v>63</v>
      </c>
      <c r="AA38" s="12" t="s">
        <v>63</v>
      </c>
      <c r="AB38" s="12"/>
      <c r="AC38" s="21" t="s">
        <v>69</v>
      </c>
      <c r="AD38" s="21" t="s">
        <v>69</v>
      </c>
      <c r="AE38" s="21" t="s">
        <v>69</v>
      </c>
      <c r="AF38" s="32" t="s">
        <v>168</v>
      </c>
      <c r="AG38" s="31" t="s">
        <v>169</v>
      </c>
      <c r="AH38" s="12"/>
    </row>
  </sheetData>
  <autoFilter ref="A7:AS25" xr:uid="{00000000-0009-0000-0000-000002000000}"/>
  <mergeCells count="19">
    <mergeCell ref="B1:H1"/>
    <mergeCell ref="C6:D6"/>
    <mergeCell ref="F6:I6"/>
    <mergeCell ref="B2:D2"/>
    <mergeCell ref="F2:Q4"/>
    <mergeCell ref="B28:B38"/>
    <mergeCell ref="A28:A38"/>
    <mergeCell ref="E28:E38"/>
    <mergeCell ref="B8:B26"/>
    <mergeCell ref="A8:A26"/>
    <mergeCell ref="AP6:AS6"/>
    <mergeCell ref="A4:A5"/>
    <mergeCell ref="B4:D5"/>
    <mergeCell ref="B3:D3"/>
    <mergeCell ref="J6:S6"/>
    <mergeCell ref="W6:X6"/>
    <mergeCell ref="Y6:AB6"/>
    <mergeCell ref="AC6:AG6"/>
    <mergeCell ref="AI6:AO6"/>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0"/>
  <sheetViews>
    <sheetView workbookViewId="0">
      <selection activeCell="F5" sqref="F5"/>
    </sheetView>
  </sheetViews>
  <sheetFormatPr baseColWidth="10" defaultColWidth="9.140625" defaultRowHeight="12.75" x14ac:dyDescent="0.2"/>
  <cols>
    <col min="1" max="2" width="11.42578125" customWidth="1"/>
    <col min="3" max="3" width="17" customWidth="1"/>
    <col min="4" max="4" width="11.42578125" customWidth="1"/>
    <col min="5" max="5" width="23.140625" customWidth="1"/>
    <col min="6" max="6" width="22.85546875" customWidth="1"/>
    <col min="7" max="256" width="11.42578125" customWidth="1"/>
  </cols>
  <sheetData>
    <row r="1" spans="1:6" ht="30" customHeight="1" x14ac:dyDescent="0.2">
      <c r="A1" s="378"/>
      <c r="B1" s="378"/>
      <c r="C1" s="379" t="s">
        <v>206</v>
      </c>
      <c r="D1" s="380"/>
      <c r="E1" s="381"/>
      <c r="F1" s="382"/>
    </row>
    <row r="2" spans="1:6" ht="63" customHeight="1" x14ac:dyDescent="0.2">
      <c r="A2" s="378"/>
      <c r="B2" s="378"/>
      <c r="C2" s="379" t="s">
        <v>207</v>
      </c>
      <c r="D2" s="380"/>
      <c r="E2" s="381"/>
      <c r="F2" s="383"/>
    </row>
    <row r="3" spans="1:6" ht="30" customHeight="1" x14ac:dyDescent="0.2">
      <c r="A3" s="378"/>
      <c r="B3" s="378"/>
      <c r="C3" s="58" t="s">
        <v>1573</v>
      </c>
      <c r="D3" s="58" t="s">
        <v>1572</v>
      </c>
      <c r="E3" s="58" t="s">
        <v>1576</v>
      </c>
      <c r="F3" s="384"/>
    </row>
    <row r="4" spans="1:6" x14ac:dyDescent="0.2">
      <c r="A4" s="385" t="s">
        <v>209</v>
      </c>
      <c r="B4" s="385"/>
      <c r="C4" s="385"/>
      <c r="D4" s="385"/>
      <c r="E4" s="385"/>
      <c r="F4" s="385"/>
    </row>
    <row r="5" spans="1:6" ht="38.25" x14ac:dyDescent="0.2">
      <c r="A5" s="59" t="s">
        <v>210</v>
      </c>
      <c r="B5" s="60" t="s">
        <v>211</v>
      </c>
      <c r="C5" s="375" t="s">
        <v>212</v>
      </c>
      <c r="D5" s="376"/>
      <c r="E5" s="377"/>
      <c r="F5" s="59" t="s">
        <v>213</v>
      </c>
    </row>
    <row r="6" spans="1:6" ht="63" customHeight="1" x14ac:dyDescent="0.2">
      <c r="A6" s="57">
        <v>1</v>
      </c>
      <c r="B6" s="61">
        <v>44484</v>
      </c>
      <c r="C6" s="365" t="s">
        <v>214</v>
      </c>
      <c r="D6" s="366"/>
      <c r="E6" s="367"/>
      <c r="F6" s="57" t="s">
        <v>215</v>
      </c>
    </row>
    <row r="7" spans="1:6" ht="27.75" customHeight="1" x14ac:dyDescent="0.2">
      <c r="A7" s="57">
        <v>2</v>
      </c>
      <c r="B7" s="73">
        <v>45122</v>
      </c>
      <c r="C7" s="368" t="s">
        <v>216</v>
      </c>
      <c r="D7" s="366"/>
      <c r="E7" s="367"/>
      <c r="F7" s="57" t="s">
        <v>215</v>
      </c>
    </row>
    <row r="8" spans="1:6" x14ac:dyDescent="0.2">
      <c r="A8" s="57">
        <v>3</v>
      </c>
      <c r="B8" s="73">
        <v>45122</v>
      </c>
      <c r="C8" s="368" t="s">
        <v>217</v>
      </c>
      <c r="D8" s="366"/>
      <c r="E8" s="367"/>
      <c r="F8" s="57" t="s">
        <v>215</v>
      </c>
    </row>
    <row r="9" spans="1:6" x14ac:dyDescent="0.2">
      <c r="A9" s="57">
        <v>4</v>
      </c>
      <c r="B9" s="61">
        <v>45161</v>
      </c>
      <c r="C9" s="368" t="s">
        <v>218</v>
      </c>
      <c r="D9" s="366"/>
      <c r="E9" s="367"/>
      <c r="F9" s="57" t="s">
        <v>215</v>
      </c>
    </row>
    <row r="10" spans="1:6" x14ac:dyDescent="0.2">
      <c r="A10" s="57">
        <v>5</v>
      </c>
      <c r="B10" s="61">
        <v>45231</v>
      </c>
      <c r="C10" s="368" t="s">
        <v>219</v>
      </c>
      <c r="D10" s="366"/>
      <c r="E10" s="367"/>
      <c r="F10" s="57" t="s">
        <v>215</v>
      </c>
    </row>
    <row r="11" spans="1:6" ht="29.1" customHeight="1" x14ac:dyDescent="0.2">
      <c r="A11" s="255">
        <v>6</v>
      </c>
      <c r="B11" s="256">
        <v>45309</v>
      </c>
      <c r="C11" s="369" t="s">
        <v>220</v>
      </c>
      <c r="D11" s="370"/>
      <c r="E11" s="371"/>
      <c r="F11" s="257" t="s">
        <v>221</v>
      </c>
    </row>
    <row r="12" spans="1:6" ht="41.45" customHeight="1" x14ac:dyDescent="0.2">
      <c r="A12" s="258">
        <v>7</v>
      </c>
      <c r="B12" s="259">
        <v>45351</v>
      </c>
      <c r="C12" s="372" t="s">
        <v>222</v>
      </c>
      <c r="D12" s="373"/>
      <c r="E12" s="374"/>
      <c r="F12" s="260" t="s">
        <v>221</v>
      </c>
    </row>
    <row r="13" spans="1:6" ht="42" customHeight="1" x14ac:dyDescent="0.2">
      <c r="A13" s="57">
        <v>8</v>
      </c>
      <c r="B13" s="61">
        <v>45485</v>
      </c>
      <c r="C13" s="368" t="s">
        <v>223</v>
      </c>
      <c r="D13" s="366"/>
      <c r="E13" s="367"/>
      <c r="F13" s="103" t="s">
        <v>221</v>
      </c>
    </row>
    <row r="14" spans="1:6" ht="49.5" customHeight="1" x14ac:dyDescent="0.2">
      <c r="A14" s="57">
        <v>9</v>
      </c>
      <c r="B14" s="61">
        <v>45810</v>
      </c>
      <c r="C14" s="365" t="s">
        <v>224</v>
      </c>
      <c r="D14" s="366"/>
      <c r="E14" s="367"/>
      <c r="F14" s="103" t="s">
        <v>221</v>
      </c>
    </row>
    <row r="15" spans="1:6" ht="24.75" customHeight="1" x14ac:dyDescent="0.2">
      <c r="A15" s="57">
        <v>10</v>
      </c>
      <c r="B15" s="61">
        <v>45895</v>
      </c>
      <c r="C15" s="368" t="s">
        <v>1570</v>
      </c>
      <c r="D15" s="366"/>
      <c r="E15" s="367"/>
      <c r="F15" s="103" t="s">
        <v>221</v>
      </c>
    </row>
    <row r="16" spans="1:6" ht="47.25" customHeight="1" x14ac:dyDescent="0.2">
      <c r="A16" s="57">
        <v>11</v>
      </c>
      <c r="B16" s="61">
        <v>45968</v>
      </c>
      <c r="C16" s="368" t="s">
        <v>1569</v>
      </c>
      <c r="D16" s="366"/>
      <c r="E16" s="367"/>
      <c r="F16" s="103" t="s">
        <v>221</v>
      </c>
    </row>
    <row r="17" spans="1:6" x14ac:dyDescent="0.2">
      <c r="A17" s="57"/>
      <c r="B17" s="61"/>
      <c r="C17" s="365"/>
      <c r="D17" s="366"/>
      <c r="E17" s="367"/>
      <c r="F17" s="57"/>
    </row>
    <row r="18" spans="1:6" x14ac:dyDescent="0.2">
      <c r="A18" s="57"/>
      <c r="B18" s="61"/>
      <c r="C18" s="365"/>
      <c r="D18" s="366"/>
      <c r="E18" s="367"/>
      <c r="F18" s="57"/>
    </row>
    <row r="19" spans="1:6" x14ac:dyDescent="0.2">
      <c r="A19" s="57"/>
      <c r="B19" s="61"/>
      <c r="C19" s="365"/>
      <c r="D19" s="366"/>
      <c r="E19" s="367"/>
      <c r="F19" s="57"/>
    </row>
    <row r="20" spans="1:6" x14ac:dyDescent="0.2">
      <c r="A20" s="62"/>
      <c r="B20" s="63"/>
      <c r="C20" s="365"/>
      <c r="D20" s="366"/>
      <c r="E20" s="367"/>
      <c r="F20" s="57"/>
    </row>
  </sheetData>
  <mergeCells count="21">
    <mergeCell ref="C5:E5"/>
    <mergeCell ref="A1:B3"/>
    <mergeCell ref="C1:E1"/>
    <mergeCell ref="F1:F3"/>
    <mergeCell ref="C2:E2"/>
    <mergeCell ref="A4:F4"/>
    <mergeCell ref="C11:E11"/>
    <mergeCell ref="C13:E13"/>
    <mergeCell ref="C12:E12"/>
    <mergeCell ref="C6:E6"/>
    <mergeCell ref="C7:E7"/>
    <mergeCell ref="C8:E8"/>
    <mergeCell ref="C9:E9"/>
    <mergeCell ref="C10:E10"/>
    <mergeCell ref="C17:E17"/>
    <mergeCell ref="C18:E18"/>
    <mergeCell ref="C19:E19"/>
    <mergeCell ref="C20:E20"/>
    <mergeCell ref="C14:E14"/>
    <mergeCell ref="C15:E15"/>
    <mergeCell ref="C16:E1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8AC4A-09B6-42C4-96F8-6D07D6752964}">
  <sheetPr>
    <tabColor rgb="FFFF0000"/>
  </sheetPr>
  <dimension ref="A1:BE810"/>
  <sheetViews>
    <sheetView showGridLines="0" zoomScaleNormal="100" workbookViewId="0">
      <pane xSplit="1" ySplit="6" topLeftCell="D7" activePane="bottomRight" state="frozen"/>
      <selection pane="topRight" activeCell="B8" sqref="B8"/>
      <selection pane="bottomLeft" activeCell="A9" sqref="A9"/>
      <selection pane="bottomRight" activeCell="D3" sqref="D3:E3"/>
    </sheetView>
  </sheetViews>
  <sheetFormatPr baseColWidth="10" defaultColWidth="11.42578125" defaultRowHeight="12.75" x14ac:dyDescent="0.2"/>
  <cols>
    <col min="1" max="1" width="9.7109375" style="159" customWidth="1"/>
    <col min="2" max="2" width="9.7109375" style="183" customWidth="1"/>
    <col min="3" max="3" width="15.42578125" style="159" customWidth="1"/>
    <col min="4" max="4" width="24.42578125" style="184" customWidth="1"/>
    <col min="5" max="5" width="53.140625" style="155" customWidth="1"/>
    <col min="6" max="6" width="52.7109375" style="185" customWidth="1"/>
    <col min="7" max="7" width="45.140625" style="185" customWidth="1"/>
    <col min="8" max="9" width="7.5703125" style="185" customWidth="1"/>
    <col min="10" max="10" width="32.28515625" style="185" customWidth="1"/>
    <col min="11" max="11" width="20" style="185" customWidth="1"/>
    <col min="12" max="12" width="34" style="185" customWidth="1"/>
    <col min="13" max="13" width="61.85546875" style="191" customWidth="1"/>
    <col min="14" max="14" width="45.28515625" style="184" customWidth="1"/>
    <col min="15" max="15" width="25.140625" style="184" customWidth="1"/>
    <col min="16" max="16" width="25.5703125" style="184" customWidth="1"/>
    <col min="17" max="17" width="29" style="184" customWidth="1"/>
    <col min="18" max="18" width="72.85546875" style="184" customWidth="1"/>
    <col min="19" max="19" width="33.28515625" style="184" customWidth="1"/>
    <col min="20" max="23" width="16.28515625" style="184" customWidth="1"/>
    <col min="24" max="24" width="19.5703125" style="184" customWidth="1"/>
    <col min="25" max="25" width="23.28515625" style="184" customWidth="1"/>
    <col min="26" max="26" width="16.5703125" style="184" customWidth="1"/>
    <col min="27" max="28" width="16.140625" style="184" customWidth="1"/>
    <col min="29" max="29" width="18.42578125" style="184" customWidth="1"/>
    <col min="30" max="30" width="17.140625" style="184" customWidth="1"/>
    <col min="31" max="31" width="14.5703125" style="184" hidden="1" customWidth="1"/>
    <col min="32" max="32" width="35" style="184" customWidth="1"/>
    <col min="33" max="34" width="7.42578125" style="184" hidden="1" customWidth="1"/>
    <col min="35" max="37" width="10" style="184" customWidth="1"/>
    <col min="38" max="38" width="19.28515625" style="184" customWidth="1"/>
    <col min="39" max="39" width="58.7109375" style="184" customWidth="1"/>
    <col min="40" max="40" width="13" style="184" customWidth="1"/>
    <col min="41" max="42" width="11.85546875" style="184" customWidth="1"/>
    <col min="43" max="43" width="16.140625" style="184" customWidth="1"/>
    <col min="44" max="44" width="36.42578125" style="184" customWidth="1"/>
    <col min="45" max="45" width="41.28515625" style="155" customWidth="1"/>
    <col min="46" max="46" width="19.5703125" style="159" customWidth="1"/>
    <col min="47" max="47" width="15.42578125" style="155" customWidth="1"/>
    <col min="48" max="48" width="19.42578125" style="155" customWidth="1"/>
    <col min="49" max="49" width="18.42578125" style="155" customWidth="1"/>
    <col min="50" max="50" width="14.42578125" style="155" customWidth="1"/>
    <col min="51" max="52" width="19.140625" style="155" customWidth="1"/>
    <col min="53" max="53" width="16.5703125" style="155" customWidth="1"/>
    <col min="54" max="54" width="19.140625" style="155" customWidth="1"/>
    <col min="55" max="55" width="20.85546875" style="155" customWidth="1"/>
    <col min="56" max="56" width="20.140625" style="155" customWidth="1"/>
    <col min="57" max="57" width="16.7109375" style="183" customWidth="1"/>
    <col min="58" max="16384" width="11.42578125" style="155"/>
  </cols>
  <sheetData>
    <row r="1" spans="1:57" s="254" customFormat="1" ht="18.75" customHeight="1" x14ac:dyDescent="0.25">
      <c r="B1" s="395"/>
      <c r="C1" s="395"/>
      <c r="D1" s="538" t="s">
        <v>206</v>
      </c>
      <c r="E1" s="538"/>
      <c r="F1" s="538"/>
      <c r="G1" s="538"/>
      <c r="H1" s="538"/>
      <c r="I1" s="538"/>
      <c r="J1" s="538"/>
      <c r="K1" s="538"/>
      <c r="L1" s="538"/>
      <c r="M1" s="395"/>
    </row>
    <row r="2" spans="1:57" s="254" customFormat="1" ht="56.25" customHeight="1" x14ac:dyDescent="0.25">
      <c r="B2" s="395"/>
      <c r="C2" s="395"/>
      <c r="D2" s="538" t="s">
        <v>207</v>
      </c>
      <c r="E2" s="538"/>
      <c r="F2" s="538"/>
      <c r="G2" s="538"/>
      <c r="H2" s="538"/>
      <c r="I2" s="538"/>
      <c r="J2" s="538"/>
      <c r="K2" s="538"/>
      <c r="L2" s="538"/>
      <c r="M2" s="395"/>
    </row>
    <row r="3" spans="1:57" s="254" customFormat="1" ht="18.75" customHeight="1" x14ac:dyDescent="0.25">
      <c r="B3" s="395"/>
      <c r="C3" s="395"/>
      <c r="D3" s="539" t="s">
        <v>1574</v>
      </c>
      <c r="E3" s="539"/>
      <c r="F3" s="539" t="s">
        <v>1571</v>
      </c>
      <c r="G3" s="539"/>
      <c r="H3" s="538" t="s">
        <v>1575</v>
      </c>
      <c r="I3" s="538"/>
      <c r="J3" s="538"/>
      <c r="K3" s="538"/>
      <c r="L3" s="538"/>
      <c r="M3" s="395"/>
    </row>
    <row r="4" spans="1:57" x14ac:dyDescent="0.2">
      <c r="A4" s="155"/>
      <c r="D4" s="226" t="s">
        <v>227</v>
      </c>
      <c r="E4" s="227">
        <v>45485</v>
      </c>
      <c r="H4" s="190"/>
      <c r="I4" s="190"/>
      <c r="J4" s="191"/>
      <c r="L4" s="191"/>
      <c r="N4" s="191"/>
      <c r="T4" s="192"/>
      <c r="U4" s="192"/>
      <c r="V4" s="192"/>
      <c r="W4" s="192"/>
      <c r="X4" s="192"/>
      <c r="Y4" s="192"/>
      <c r="Z4" s="192"/>
      <c r="AA4" s="192"/>
      <c r="AT4" s="155"/>
      <c r="BE4" s="155"/>
    </row>
    <row r="5" spans="1:57" ht="10.5" customHeight="1" x14ac:dyDescent="0.2">
      <c r="A5" s="155"/>
      <c r="D5" s="193"/>
      <c r="F5" s="194"/>
      <c r="G5" s="194"/>
      <c r="H5" s="393" t="s">
        <v>6</v>
      </c>
      <c r="I5" s="393"/>
      <c r="K5" s="394" t="s">
        <v>7</v>
      </c>
      <c r="L5" s="394"/>
      <c r="M5" s="394"/>
      <c r="N5" s="394"/>
      <c r="O5" s="393" t="s">
        <v>12</v>
      </c>
      <c r="P5" s="393"/>
      <c r="Q5" s="393"/>
      <c r="R5" s="393"/>
      <c r="S5" s="393"/>
      <c r="T5" s="394" t="s">
        <v>8</v>
      </c>
      <c r="U5" s="394"/>
      <c r="V5" s="394"/>
      <c r="W5" s="394"/>
      <c r="X5" s="394"/>
      <c r="Y5" s="394"/>
      <c r="Z5" s="394"/>
      <c r="AA5" s="394"/>
      <c r="AB5" s="394"/>
      <c r="AC5" s="394"/>
      <c r="AD5" s="160" t="s">
        <v>9</v>
      </c>
      <c r="AG5" s="393" t="s">
        <v>10</v>
      </c>
      <c r="AH5" s="393"/>
      <c r="AI5" s="393" t="s">
        <v>11</v>
      </c>
      <c r="AJ5" s="393"/>
      <c r="AK5" s="393"/>
      <c r="AL5" s="393"/>
      <c r="AM5" s="386" t="s">
        <v>13</v>
      </c>
      <c r="AN5" s="387"/>
      <c r="AO5" s="387"/>
      <c r="AP5" s="387"/>
      <c r="AQ5" s="387"/>
      <c r="AR5" s="387"/>
      <c r="AS5" s="388"/>
      <c r="AT5" s="389" t="s">
        <v>14</v>
      </c>
      <c r="AU5" s="389"/>
      <c r="AV5" s="389"/>
      <c r="AW5" s="389"/>
      <c r="AX5" s="389"/>
      <c r="AY5" s="389"/>
      <c r="AZ5" s="389"/>
      <c r="BA5" s="389"/>
      <c r="BB5" s="389"/>
      <c r="BC5" s="389"/>
      <c r="BD5" s="164" t="s">
        <v>9</v>
      </c>
      <c r="BE5" s="155"/>
    </row>
    <row r="6" spans="1:57" ht="45" customHeight="1" x14ac:dyDescent="0.2">
      <c r="A6" s="56" t="s">
        <v>228</v>
      </c>
      <c r="B6" s="56" t="s">
        <v>229</v>
      </c>
      <c r="C6" s="56" t="s">
        <v>230</v>
      </c>
      <c r="D6" s="56" t="s">
        <v>231</v>
      </c>
      <c r="E6" s="56" t="s">
        <v>232</v>
      </c>
      <c r="F6" s="56" t="s">
        <v>17</v>
      </c>
      <c r="G6" s="56" t="s">
        <v>233</v>
      </c>
      <c r="H6" s="56" t="s">
        <v>18</v>
      </c>
      <c r="I6" s="56" t="s">
        <v>19</v>
      </c>
      <c r="J6" s="56" t="s">
        <v>20</v>
      </c>
      <c r="K6" s="56" t="s">
        <v>21</v>
      </c>
      <c r="L6" s="56" t="s">
        <v>22</v>
      </c>
      <c r="M6" s="451" t="s">
        <v>234</v>
      </c>
      <c r="N6" s="56" t="s">
        <v>24</v>
      </c>
      <c r="O6" s="56" t="s">
        <v>44</v>
      </c>
      <c r="P6" s="56" t="s">
        <v>45</v>
      </c>
      <c r="Q6" s="56" t="s">
        <v>46</v>
      </c>
      <c r="R6" s="56" t="s">
        <v>47</v>
      </c>
      <c r="S6" s="56" t="s">
        <v>48</v>
      </c>
      <c r="T6" s="299" t="s">
        <v>25</v>
      </c>
      <c r="U6" s="56" t="s">
        <v>26</v>
      </c>
      <c r="V6" s="299" t="s">
        <v>27</v>
      </c>
      <c r="W6" s="56" t="s">
        <v>28</v>
      </c>
      <c r="X6" s="56" t="s">
        <v>29</v>
      </c>
      <c r="Y6" s="56" t="s">
        <v>30</v>
      </c>
      <c r="Z6" s="299" t="s">
        <v>31</v>
      </c>
      <c r="AA6" s="56" t="s">
        <v>32</v>
      </c>
      <c r="AB6" s="56" t="s">
        <v>33</v>
      </c>
      <c r="AC6" s="56" t="s">
        <v>34</v>
      </c>
      <c r="AD6" s="56" t="s">
        <v>35</v>
      </c>
      <c r="AE6" s="56" t="s">
        <v>36</v>
      </c>
      <c r="AF6" s="56" t="s">
        <v>37</v>
      </c>
      <c r="AG6" s="56" t="s">
        <v>38</v>
      </c>
      <c r="AH6" s="56" t="s">
        <v>39</v>
      </c>
      <c r="AI6" s="452" t="s">
        <v>235</v>
      </c>
      <c r="AJ6" s="452" t="s">
        <v>236</v>
      </c>
      <c r="AK6" s="452" t="s">
        <v>237</v>
      </c>
      <c r="AL6" s="452" t="s">
        <v>43</v>
      </c>
      <c r="AM6" s="453" t="s">
        <v>238</v>
      </c>
      <c r="AN6" s="453" t="s">
        <v>239</v>
      </c>
      <c r="AO6" s="453" t="s">
        <v>240</v>
      </c>
      <c r="AP6" s="453" t="s">
        <v>241</v>
      </c>
      <c r="AQ6" s="453" t="s">
        <v>242</v>
      </c>
      <c r="AR6" s="453" t="s">
        <v>243</v>
      </c>
      <c r="AS6" s="453" t="s">
        <v>244</v>
      </c>
      <c r="AT6" s="454" t="s">
        <v>25</v>
      </c>
      <c r="AU6" s="455" t="s">
        <v>26</v>
      </c>
      <c r="AV6" s="454" t="s">
        <v>27</v>
      </c>
      <c r="AW6" s="455" t="s">
        <v>28</v>
      </c>
      <c r="AX6" s="455" t="s">
        <v>29</v>
      </c>
      <c r="AY6" s="455" t="s">
        <v>30</v>
      </c>
      <c r="AZ6" s="454" t="s">
        <v>31</v>
      </c>
      <c r="BA6" s="455" t="s">
        <v>32</v>
      </c>
      <c r="BB6" s="455" t="s">
        <v>33</v>
      </c>
      <c r="BC6" s="455" t="s">
        <v>34</v>
      </c>
      <c r="BD6" s="455" t="s">
        <v>35</v>
      </c>
      <c r="BE6" s="293" t="s">
        <v>245</v>
      </c>
    </row>
    <row r="7" spans="1:57" ht="127.5" x14ac:dyDescent="0.2">
      <c r="A7" s="115"/>
      <c r="B7" s="103" t="s">
        <v>246</v>
      </c>
      <c r="C7" s="115" t="s">
        <v>247</v>
      </c>
      <c r="D7" s="456" t="s">
        <v>248</v>
      </c>
      <c r="E7" s="456" t="s">
        <v>249</v>
      </c>
      <c r="F7" s="456" t="s">
        <v>250</v>
      </c>
      <c r="G7" s="456" t="s">
        <v>251</v>
      </c>
      <c r="H7" s="103" t="s">
        <v>63</v>
      </c>
      <c r="I7" s="103"/>
      <c r="J7" s="457" t="s">
        <v>252</v>
      </c>
      <c r="K7" s="458" t="s">
        <v>65</v>
      </c>
      <c r="L7" s="459" t="s">
        <v>253</v>
      </c>
      <c r="M7" s="460" t="s">
        <v>254</v>
      </c>
      <c r="N7" s="460" t="s">
        <v>255</v>
      </c>
      <c r="O7" s="103"/>
      <c r="P7" s="103"/>
      <c r="Q7" s="103"/>
      <c r="R7" s="461" t="s">
        <v>256</v>
      </c>
      <c r="S7" s="103" t="s">
        <v>257</v>
      </c>
      <c r="T7" s="103">
        <v>0</v>
      </c>
      <c r="U7" s="103" t="str">
        <f t="shared" ref="U7:U91" si="0">IF(T7=10,"Muy Alto",IF(T7=6,"Alto",IF(T7=2,"Medio",IF(T7=0,"Bajo"))))</f>
        <v>Bajo</v>
      </c>
      <c r="V7" s="103">
        <v>4</v>
      </c>
      <c r="W7" s="103" t="str">
        <f t="shared" ref="W7:W91" si="1">IF(V7=4,"Continua",IF(V7=3,"Frecuente",IF(V7=2,"Ocasional",IF(V7=1,"Esporadica"))))</f>
        <v>Continua</v>
      </c>
      <c r="X7" s="103">
        <f t="shared" ref="X7:X91" si="2">T7*V7</f>
        <v>0</v>
      </c>
      <c r="Y7" s="103" t="str">
        <f t="shared" ref="Y7:Y91" si="3">IF(AND(X7&gt;=24,X7&lt;=40),"Medio Alto",IF(AND(X7&gt;=10,X7&lt;=20),"Alto",IF(AND(X7&gt;=6,X7&lt;=8),"Medio",IF(AND(X7&gt;=0,X7&lt;=4),"Bajo"))))</f>
        <v>Bajo</v>
      </c>
      <c r="Z7" s="103">
        <v>60</v>
      </c>
      <c r="AA7" s="103" t="str">
        <f t="shared" ref="AA7:AA91" si="4">IF(Z7=100,"Mortal o Catrastrofico",IF(Z7=60,"Muy Grave",IF(Z7=25,"Grave",IF(Z7=10,"Leve"))))</f>
        <v>Muy Grave</v>
      </c>
      <c r="AB7" s="103">
        <f t="shared" ref="AB7:AB91" si="5">X7*Z7</f>
        <v>0</v>
      </c>
      <c r="AC7" s="103" t="str">
        <f t="shared" ref="AC7:AC91" si="6">IF(AND(AB7&gt;=600,Z7&lt;=4000),"I",IF(AND(AB7&gt;=150,AB7&lt;=500),"II",IF(AND(AB7&gt;=40,AB7&lt;=120),"III",IF(AND(AB7&gt;=0,AB7&lt;=40),"IV"))))</f>
        <v>IV</v>
      </c>
      <c r="AD7" s="103" t="str">
        <f t="shared" ref="AD7:AD91" si="7">IF(AND(AC7="I"),"NO ACEPTABLE",IF(AND(AC7="II"),"ACEPTABLE CON CONTROL ESPECIFICO",IF(AND(AC7="III"),"MEJORABLE",IF(AND(AC7="IV"),"ACEPTABLE"))))</f>
        <v>ACEPTABLE</v>
      </c>
      <c r="AE7" s="103" t="s">
        <v>258</v>
      </c>
      <c r="AF7" s="103" t="str">
        <f>N7</f>
        <v>Enfermedad COVID-19, todas las infecciónes Respiratoria Aguda (IRA) de leve a grave, gripas estacionales, que puede ocasionar enfermedad pulmonar crónica,tos,  neumonía o muerte. Otras Enfermedades infecto contagiosas como Enfermedades diarreicas agudas (EDA), dengue y conjuntivits, fiebre amarilla, chinqunguña, viruela del mono etc</v>
      </c>
      <c r="AG7" s="103" t="s">
        <v>38</v>
      </c>
      <c r="AH7" s="103"/>
      <c r="AI7" s="103" t="s">
        <v>63</v>
      </c>
      <c r="AJ7" s="103" t="s">
        <v>63</v>
      </c>
      <c r="AK7" s="103" t="s">
        <v>63</v>
      </c>
      <c r="AL7" s="462" t="s">
        <v>63</v>
      </c>
      <c r="AM7" s="463"/>
      <c r="AN7" s="463"/>
      <c r="AO7" s="463"/>
      <c r="AP7" s="463"/>
      <c r="AQ7" s="463"/>
      <c r="AR7" s="463"/>
      <c r="AS7" s="464"/>
      <c r="AT7" s="463"/>
      <c r="AU7" s="463" t="str">
        <f t="shared" ref="AU7:AU91" si="8">IF(AT7=10,"Muy Alto",IF(AT7=6,"Alto",IF(AT7=2,"Medio",IF(AT7=0,"Bajo"))))</f>
        <v>Bajo</v>
      </c>
      <c r="AV7" s="463"/>
      <c r="AW7" s="463" t="b">
        <f t="shared" ref="AW7:AW91" si="9">IF(AV7=4,"Continua",IF(AV7=3,"Frecuente",IF(AV7=2,"Ocasional",IF(AV7=1,"Esporadica"))))</f>
        <v>0</v>
      </c>
      <c r="AX7" s="463">
        <f t="shared" ref="AX7:AX91" si="10">AT7*AV7</f>
        <v>0</v>
      </c>
      <c r="AY7" s="463" t="str">
        <f t="shared" ref="AY7:AY91" si="11">IF(AND(AX7&gt;=24,AX7&lt;=40),"Medio Alto",IF(AND(AX7&gt;=10,AX7&lt;=20),"Alto",IF(AND(AX7&gt;=6,AX7&lt;=8),"Medio",IF(AND(AX7&gt;=0,AX7&lt;=4),"Bajo"))))</f>
        <v>Bajo</v>
      </c>
      <c r="AZ7" s="463"/>
      <c r="BA7" s="463" t="b">
        <f t="shared" ref="BA7:BA91" si="12">IF(AZ7=100,"Mortal o Catrastrofico",IF(AZ7=60,"Muy Grave",IF(AZ7=25,"Grave",IF(AZ7=10,"Leve"))))</f>
        <v>0</v>
      </c>
      <c r="BB7" s="463">
        <f t="shared" ref="BB7:BB91" si="13">AX7*AZ7</f>
        <v>0</v>
      </c>
      <c r="BC7" s="463" t="str">
        <f>IF(AND(BB7&gt;=600,AZ7&lt;=4000),"I",IF(AND(BB7&gt;=150,BB7&lt;=500),"II",IF(AND(BB7&gt;=40,BB7&lt;=120),"III",IF(AND(BB7&gt;=0,BB7&lt;=40),"IV"))))</f>
        <v>IV</v>
      </c>
      <c r="BD7" s="463" t="str">
        <f t="shared" ref="BD7:BD91" si="14">IF(AND(BC7="I"),"NO ACEPTABLE",IF(AND(BC7="II"),"ACEPTABLE CON CONTROL ESPECIFICO",IF(AND(BC7="III"),"MEJORABLE",IF(AND(BC7="IV"),"ACEPTABLE"))))</f>
        <v>ACEPTABLE</v>
      </c>
      <c r="BE7" s="295"/>
    </row>
    <row r="8" spans="1:57" ht="44.25" customHeight="1" x14ac:dyDescent="0.2">
      <c r="A8" s="115"/>
      <c r="B8" s="103" t="s">
        <v>259</v>
      </c>
      <c r="C8" s="459" t="s">
        <v>260</v>
      </c>
      <c r="D8" s="456" t="s">
        <v>248</v>
      </c>
      <c r="E8" s="456" t="s">
        <v>249</v>
      </c>
      <c r="F8" s="456" t="s">
        <v>261</v>
      </c>
      <c r="G8" s="456" t="s">
        <v>251</v>
      </c>
      <c r="H8" s="103" t="s">
        <v>63</v>
      </c>
      <c r="I8" s="103"/>
      <c r="J8" s="457" t="s">
        <v>252</v>
      </c>
      <c r="K8" s="458" t="s">
        <v>72</v>
      </c>
      <c r="L8" s="458" t="s">
        <v>119</v>
      </c>
      <c r="M8" s="458" t="s">
        <v>262</v>
      </c>
      <c r="N8" s="456" t="s">
        <v>263</v>
      </c>
      <c r="O8" s="458"/>
      <c r="P8" s="459"/>
      <c r="Q8" s="456"/>
      <c r="R8" s="465" t="s">
        <v>264</v>
      </c>
      <c r="S8" s="103" t="s">
        <v>265</v>
      </c>
      <c r="T8" s="466">
        <v>0</v>
      </c>
      <c r="U8" s="466" t="str">
        <f t="shared" ref="U8:U10" si="15">IF(T8=10,"Muy Alto",IF(T8=6,"Alto",IF(T8=2,"Medio",IF(T8=0,"Bajo"))))</f>
        <v>Bajo</v>
      </c>
      <c r="V8" s="466">
        <v>2</v>
      </c>
      <c r="W8" s="466" t="str">
        <f t="shared" ref="W8:W10" si="16">IF(V8=4,"Continua",IF(V8=3,"Frecuente",IF(V8=2,"Ocasional",IF(V8=1,"Esporadica"))))</f>
        <v>Ocasional</v>
      </c>
      <c r="X8" s="466">
        <f t="shared" ref="X8:X10" si="17">T8*V8</f>
        <v>0</v>
      </c>
      <c r="Y8" s="466" t="str">
        <f t="shared" ref="Y8:Y10" si="18">IF(AND(X8&gt;=24,X8&lt;=40),"Medio Alto",IF(AND(X8&gt;=10,X8&lt;=20),"Alto",IF(AND(X8&gt;=6,X8&lt;=8),"Medio",IF(AND(X8&gt;=0,X8&lt;=4),"Bajo"))))</f>
        <v>Bajo</v>
      </c>
      <c r="Z8" s="103">
        <v>25</v>
      </c>
      <c r="AA8" s="466" t="str">
        <f t="shared" ref="AA8:AA10" si="19">IF(Z8=100,"Mortal o Catrastrofico",IF(Z8=60,"Muy Grave",IF(Z8=25,"Grave",IF(Z8=10,"Leve"))))</f>
        <v>Grave</v>
      </c>
      <c r="AB8" s="466">
        <f t="shared" ref="AB8:AB10" si="20">X8*Z8</f>
        <v>0</v>
      </c>
      <c r="AC8" s="466" t="str">
        <f t="shared" ref="AC8:AC10" si="21">IF(AND(AB8&gt;=600,Z8&lt;=4000),"I",IF(AND(AB8&gt;=150,AB8&lt;=500),"II",IF(AND(AB8&gt;=40,AB8&lt;=120),"III",IF(AND(AB8&gt;=0,AB8&lt;=40),"IV"))))</f>
        <v>IV</v>
      </c>
      <c r="AD8" s="466" t="str">
        <f t="shared" ref="AD8:AD10" si="22">IF(AND(AC8="I"),"NO ACEPTABLE",IF(AND(AC8="II"),"ACEPTABLE CON CONTROL ESPECIFICO",IF(AND(AC8="III"),"MEJORABLE",IF(AND(AC8="IV"),"ACEPTABLE"))))</f>
        <v>ACEPTABLE</v>
      </c>
      <c r="AE8" s="103"/>
      <c r="AF8" s="466" t="str">
        <f t="shared" ref="AF8:AF10" si="23">N8</f>
        <v>Contusiones.  Laceraciones.  Esguinces.
Fracturas.</v>
      </c>
      <c r="AG8" s="466" t="s">
        <v>38</v>
      </c>
      <c r="AH8" s="466"/>
      <c r="AI8" s="466" t="s">
        <v>63</v>
      </c>
      <c r="AJ8" s="466" t="s">
        <v>63</v>
      </c>
      <c r="AK8" s="103"/>
      <c r="AL8" s="103"/>
      <c r="AM8" s="103"/>
      <c r="AN8" s="103"/>
      <c r="AO8" s="103"/>
      <c r="AP8" s="103"/>
      <c r="AQ8" s="103"/>
      <c r="AR8" s="103"/>
      <c r="AS8" s="115"/>
      <c r="AT8" s="467"/>
      <c r="AU8" s="103"/>
      <c r="AV8" s="467"/>
      <c r="AW8" s="103"/>
      <c r="AX8" s="103"/>
      <c r="AY8" s="103"/>
      <c r="AZ8" s="467"/>
      <c r="BA8" s="103"/>
      <c r="BB8" s="103"/>
      <c r="BC8" s="103"/>
      <c r="BD8" s="103"/>
      <c r="BE8" s="155"/>
    </row>
    <row r="9" spans="1:57" ht="53.25" customHeight="1" x14ac:dyDescent="0.2">
      <c r="A9" s="115"/>
      <c r="B9" s="103" t="s">
        <v>259</v>
      </c>
      <c r="C9" s="459" t="s">
        <v>260</v>
      </c>
      <c r="D9" s="456" t="s">
        <v>248</v>
      </c>
      <c r="E9" s="456" t="s">
        <v>249</v>
      </c>
      <c r="F9" s="456" t="s">
        <v>261</v>
      </c>
      <c r="G9" s="456" t="s">
        <v>251</v>
      </c>
      <c r="H9" s="103" t="s">
        <v>63</v>
      </c>
      <c r="I9" s="103"/>
      <c r="J9" s="457" t="s">
        <v>252</v>
      </c>
      <c r="K9" s="458" t="s">
        <v>72</v>
      </c>
      <c r="L9" s="458" t="s">
        <v>266</v>
      </c>
      <c r="M9" s="458" t="s">
        <v>267</v>
      </c>
      <c r="N9" s="456" t="s">
        <v>268</v>
      </c>
      <c r="O9" s="458"/>
      <c r="P9" s="459"/>
      <c r="Q9" s="456"/>
      <c r="R9" s="465" t="s">
        <v>269</v>
      </c>
      <c r="S9" s="103"/>
      <c r="T9" s="466">
        <v>0</v>
      </c>
      <c r="U9" s="466" t="str">
        <f t="shared" si="15"/>
        <v>Bajo</v>
      </c>
      <c r="V9" s="466">
        <v>4</v>
      </c>
      <c r="W9" s="466" t="str">
        <f t="shared" si="16"/>
        <v>Continua</v>
      </c>
      <c r="X9" s="466">
        <f t="shared" si="17"/>
        <v>0</v>
      </c>
      <c r="Y9" s="466" t="str">
        <f t="shared" si="18"/>
        <v>Bajo</v>
      </c>
      <c r="Z9" s="103">
        <v>100</v>
      </c>
      <c r="AA9" s="466" t="str">
        <f t="shared" si="19"/>
        <v>Mortal o Catrastrofico</v>
      </c>
      <c r="AB9" s="466">
        <f t="shared" si="20"/>
        <v>0</v>
      </c>
      <c r="AC9" s="466" t="str">
        <f t="shared" si="21"/>
        <v>IV</v>
      </c>
      <c r="AD9" s="466" t="str">
        <f t="shared" si="22"/>
        <v>ACEPTABLE</v>
      </c>
      <c r="AE9" s="103"/>
      <c r="AF9" s="466" t="str">
        <f t="shared" si="23"/>
        <v>golpes, fracturas, muerte, cortadas</v>
      </c>
      <c r="AG9" s="466" t="s">
        <v>38</v>
      </c>
      <c r="AH9" s="466"/>
      <c r="AI9" s="466" t="s">
        <v>63</v>
      </c>
      <c r="AJ9" s="466" t="s">
        <v>63</v>
      </c>
      <c r="AK9" s="103"/>
      <c r="AL9" s="103"/>
      <c r="AM9" s="103"/>
      <c r="AN9" s="103"/>
      <c r="AO9" s="103"/>
      <c r="AP9" s="103"/>
      <c r="AQ9" s="103"/>
      <c r="AR9" s="103"/>
      <c r="AS9" s="115"/>
      <c r="AT9" s="467"/>
      <c r="AU9" s="103"/>
      <c r="AV9" s="467"/>
      <c r="AW9" s="103"/>
      <c r="AX9" s="103"/>
      <c r="AY9" s="103"/>
      <c r="AZ9" s="467"/>
      <c r="BA9" s="103"/>
      <c r="BB9" s="103"/>
      <c r="BC9" s="103"/>
      <c r="BD9" s="103"/>
      <c r="BE9" s="155"/>
    </row>
    <row r="10" spans="1:57" ht="66.75" customHeight="1" x14ac:dyDescent="0.2">
      <c r="A10" s="115"/>
      <c r="B10" s="103" t="s">
        <v>259</v>
      </c>
      <c r="C10" s="459" t="s">
        <v>260</v>
      </c>
      <c r="D10" s="456" t="s">
        <v>248</v>
      </c>
      <c r="E10" s="456" t="s">
        <v>249</v>
      </c>
      <c r="F10" s="456" t="s">
        <v>261</v>
      </c>
      <c r="G10" s="456" t="s">
        <v>251</v>
      </c>
      <c r="H10" s="103" t="s">
        <v>63</v>
      </c>
      <c r="I10" s="103"/>
      <c r="J10" s="457" t="s">
        <v>252</v>
      </c>
      <c r="K10" s="103" t="s">
        <v>72</v>
      </c>
      <c r="L10" s="459" t="s">
        <v>270</v>
      </c>
      <c r="M10" s="465" t="s">
        <v>271</v>
      </c>
      <c r="N10" s="465" t="s">
        <v>272</v>
      </c>
      <c r="O10" s="103"/>
      <c r="P10" s="103"/>
      <c r="Q10" s="460"/>
      <c r="R10" s="460" t="s">
        <v>273</v>
      </c>
      <c r="S10" s="103"/>
      <c r="T10" s="103"/>
      <c r="U10" s="103" t="str">
        <f t="shared" si="15"/>
        <v>Bajo</v>
      </c>
      <c r="V10" s="103">
        <v>4</v>
      </c>
      <c r="W10" s="103" t="str">
        <f t="shared" si="16"/>
        <v>Continua</v>
      </c>
      <c r="X10" s="103">
        <f t="shared" si="17"/>
        <v>0</v>
      </c>
      <c r="Y10" s="103" t="str">
        <f t="shared" si="18"/>
        <v>Bajo</v>
      </c>
      <c r="Z10" s="103">
        <v>10</v>
      </c>
      <c r="AA10" s="103" t="str">
        <f t="shared" si="19"/>
        <v>Leve</v>
      </c>
      <c r="AB10" s="103">
        <f t="shared" si="20"/>
        <v>0</v>
      </c>
      <c r="AC10" s="103" t="str">
        <f t="shared" si="21"/>
        <v>IV</v>
      </c>
      <c r="AD10" s="103" t="str">
        <f t="shared" si="22"/>
        <v>ACEPTABLE</v>
      </c>
      <c r="AE10" s="103" t="s">
        <v>258</v>
      </c>
      <c r="AF10" s="103" t="str">
        <f t="shared" si="23"/>
        <v>Tension, stress</v>
      </c>
      <c r="AG10" s="103" t="s">
        <v>38</v>
      </c>
      <c r="AH10" s="103"/>
      <c r="AI10" s="103" t="s">
        <v>63</v>
      </c>
      <c r="AJ10" s="103" t="s">
        <v>63</v>
      </c>
      <c r="AK10" s="103" t="s">
        <v>63</v>
      </c>
      <c r="AL10" s="462" t="s">
        <v>63</v>
      </c>
      <c r="AM10" s="463"/>
      <c r="AN10" s="463"/>
      <c r="AO10" s="463"/>
      <c r="AP10" s="463"/>
      <c r="AQ10" s="463"/>
      <c r="AR10" s="463"/>
      <c r="AS10" s="468"/>
      <c r="AT10" s="464"/>
      <c r="AU10" s="463" t="str">
        <f t="shared" ref="AU10" si="24">IF(AT10=10,"Muy Alto",IF(AT10=6,"Alto",IF(AT10=2,"Medio",IF(AT10=0,"Bajo"))))</f>
        <v>Bajo</v>
      </c>
      <c r="AV10" s="464"/>
      <c r="AW10" s="463" t="b">
        <f t="shared" ref="AW10" si="25">IF(AV10=4,"Continua",IF(AV10=3,"Frecuente",IF(AV10=2,"Ocasional",IF(AV10=1,"Esporadica"))))</f>
        <v>0</v>
      </c>
      <c r="AX10" s="463">
        <f t="shared" ref="AX10" si="26">AT10*AV10</f>
        <v>0</v>
      </c>
      <c r="AY10" s="463" t="str">
        <f t="shared" ref="AY10" si="27">IF(AND(AX10&gt;=24,AX10&lt;=40),"Medio Alto",IF(AND(AX10&gt;=10,AX10&lt;=20),"Alto",IF(AND(AX10&gt;=6,AX10&lt;=8),"Medio",IF(AND(AX10&gt;=0,AX10&lt;=4),"Bajo"))))</f>
        <v>Bajo</v>
      </c>
      <c r="AZ10" s="464"/>
      <c r="BA10" s="463" t="b">
        <f t="shared" ref="BA10" si="28">IF(AZ10=100,"Mortal o Catrastrofico",IF(AZ10=60,"Muy Grave",IF(AZ10=25,"Grave",IF(AZ10=10,"Leve"))))</f>
        <v>0</v>
      </c>
      <c r="BB10" s="463">
        <f t="shared" ref="BB10" si="29">AX10*AZ10</f>
        <v>0</v>
      </c>
      <c r="BC10" s="463" t="str">
        <f t="shared" ref="BC10" si="30">IF(AND(BB10&gt;=600,AZ10&lt;=4000),"I",IF(AND(BB10&gt;=150,BB10&lt;=500),"II",IF(AND(BB10&gt;=40,BB10&lt;=120),"III",IF(AND(BB10&gt;=0,BB10&lt;=40),"IV"))))</f>
        <v>IV</v>
      </c>
      <c r="BD10" s="463" t="str">
        <f t="shared" ref="BD10" si="31">IF(AND(BC10="I"),"NO ACEPTABLE",IF(AND(BC10="II"),"ACEPTABLE CON CONTROL ESPECIFICO",IF(AND(BC10="III"),"MEJORABLE",IF(AND(BC10="IV"),"ACEPTABLE"))))</f>
        <v>ACEPTABLE</v>
      </c>
      <c r="BE10" s="295"/>
    </row>
    <row r="11" spans="1:57" ht="61.5" customHeight="1" x14ac:dyDescent="0.2">
      <c r="A11" s="469"/>
      <c r="B11" s="103" t="s">
        <v>274</v>
      </c>
      <c r="C11" s="115" t="s">
        <v>275</v>
      </c>
      <c r="D11" s="456" t="s">
        <v>248</v>
      </c>
      <c r="E11" s="456" t="s">
        <v>249</v>
      </c>
      <c r="F11" s="456" t="s">
        <v>250</v>
      </c>
      <c r="G11" s="456" t="s">
        <v>251</v>
      </c>
      <c r="H11" s="103" t="s">
        <v>63</v>
      </c>
      <c r="I11" s="103"/>
      <c r="J11" s="456" t="s">
        <v>252</v>
      </c>
      <c r="K11" s="458" t="s">
        <v>276</v>
      </c>
      <c r="L11" s="459" t="s">
        <v>277</v>
      </c>
      <c r="M11" s="460" t="s">
        <v>278</v>
      </c>
      <c r="N11" s="262" t="s">
        <v>279</v>
      </c>
      <c r="O11" s="103"/>
      <c r="P11" s="103"/>
      <c r="Q11" s="103" t="s">
        <v>280</v>
      </c>
      <c r="R11" s="460" t="s">
        <v>281</v>
      </c>
      <c r="S11" s="103"/>
      <c r="T11" s="103"/>
      <c r="U11" s="103" t="str">
        <f t="shared" si="0"/>
        <v>Bajo</v>
      </c>
      <c r="V11" s="103">
        <v>4</v>
      </c>
      <c r="W11" s="103" t="str">
        <f t="shared" si="1"/>
        <v>Continua</v>
      </c>
      <c r="X11" s="103">
        <f t="shared" si="2"/>
        <v>0</v>
      </c>
      <c r="Y11" s="103" t="str">
        <f t="shared" si="3"/>
        <v>Bajo</v>
      </c>
      <c r="Z11" s="103">
        <v>10</v>
      </c>
      <c r="AA11" s="103" t="str">
        <f t="shared" si="4"/>
        <v>Leve</v>
      </c>
      <c r="AB11" s="103">
        <f t="shared" si="5"/>
        <v>0</v>
      </c>
      <c r="AC11" s="103" t="str">
        <f t="shared" si="6"/>
        <v>IV</v>
      </c>
      <c r="AD11" s="103" t="str">
        <f t="shared" si="7"/>
        <v>ACEPTABLE</v>
      </c>
      <c r="AE11" s="103" t="s">
        <v>258</v>
      </c>
      <c r="AF11" s="103" t="str">
        <f>N11</f>
        <v>Fatiga que puede producir disminución de la vigilancia, la destreza manual y la rapidez, mareos, desmayos por deshidratación, agravamiento de trastornos cardiovasculares.</v>
      </c>
      <c r="AG11" s="103" t="s">
        <v>38</v>
      </c>
      <c r="AH11" s="103"/>
      <c r="AI11" s="103" t="s">
        <v>63</v>
      </c>
      <c r="AJ11" s="103" t="s">
        <v>63</v>
      </c>
      <c r="AK11" s="103" t="s">
        <v>63</v>
      </c>
      <c r="AL11" s="462" t="s">
        <v>63</v>
      </c>
      <c r="AM11" s="463"/>
      <c r="AN11" s="463"/>
      <c r="AO11" s="463"/>
      <c r="AP11" s="463"/>
      <c r="AQ11" s="463"/>
      <c r="AR11" s="463"/>
      <c r="AS11" s="463"/>
      <c r="AT11" s="464"/>
      <c r="AU11" s="463" t="str">
        <f t="shared" si="8"/>
        <v>Bajo</v>
      </c>
      <c r="AV11" s="470"/>
      <c r="AW11" s="463" t="b">
        <f t="shared" si="9"/>
        <v>0</v>
      </c>
      <c r="AX11" s="463">
        <f t="shared" si="10"/>
        <v>0</v>
      </c>
      <c r="AY11" s="463" t="str">
        <f t="shared" si="11"/>
        <v>Bajo</v>
      </c>
      <c r="AZ11" s="470"/>
      <c r="BA11" s="463" t="b">
        <f t="shared" si="12"/>
        <v>0</v>
      </c>
      <c r="BB11" s="463">
        <f t="shared" si="13"/>
        <v>0</v>
      </c>
      <c r="BC11" s="463" t="str">
        <f t="shared" ref="BC11:BC92" si="32">IF(AND(BB11&gt;=600,AZ11&lt;=4000),"I",IF(AND(BB11&gt;=150,BB11&lt;=500),"II",IF(AND(BB11&gt;=40,BB11&lt;=120),"III",IF(AND(BB11&gt;=0,BB11&lt;=40),"IV"))))</f>
        <v>IV</v>
      </c>
      <c r="BD11" s="463" t="str">
        <f t="shared" si="14"/>
        <v>ACEPTABLE</v>
      </c>
      <c r="BE11" s="295"/>
    </row>
    <row r="12" spans="1:57" ht="57" customHeight="1" x14ac:dyDescent="0.2">
      <c r="A12" s="115"/>
      <c r="B12" s="103" t="s">
        <v>274</v>
      </c>
      <c r="C12" s="115" t="s">
        <v>275</v>
      </c>
      <c r="D12" s="456" t="s">
        <v>248</v>
      </c>
      <c r="E12" s="456" t="s">
        <v>249</v>
      </c>
      <c r="F12" s="456" t="s">
        <v>250</v>
      </c>
      <c r="G12" s="456" t="s">
        <v>251</v>
      </c>
      <c r="H12" s="103" t="s">
        <v>63</v>
      </c>
      <c r="I12" s="103"/>
      <c r="J12" s="456" t="s">
        <v>252</v>
      </c>
      <c r="K12" s="458" t="s">
        <v>282</v>
      </c>
      <c r="L12" s="459" t="s">
        <v>283</v>
      </c>
      <c r="M12" s="460" t="s">
        <v>284</v>
      </c>
      <c r="N12" s="460" t="s">
        <v>285</v>
      </c>
      <c r="O12" s="103"/>
      <c r="P12" s="103"/>
      <c r="Q12" s="103"/>
      <c r="R12" s="465" t="s">
        <v>286</v>
      </c>
      <c r="S12" s="103"/>
      <c r="T12" s="103"/>
      <c r="U12" s="103" t="str">
        <f t="shared" si="0"/>
        <v>Bajo</v>
      </c>
      <c r="V12" s="103">
        <v>2</v>
      </c>
      <c r="W12" s="103" t="str">
        <f t="shared" si="1"/>
        <v>Ocasional</v>
      </c>
      <c r="X12" s="103">
        <f t="shared" si="2"/>
        <v>0</v>
      </c>
      <c r="Y12" s="103" t="str">
        <f t="shared" si="3"/>
        <v>Bajo</v>
      </c>
      <c r="Z12" s="103">
        <v>25</v>
      </c>
      <c r="AA12" s="103" t="str">
        <f t="shared" si="4"/>
        <v>Grave</v>
      </c>
      <c r="AB12" s="103">
        <f t="shared" si="5"/>
        <v>0</v>
      </c>
      <c r="AC12" s="103" t="str">
        <f t="shared" si="6"/>
        <v>IV</v>
      </c>
      <c r="AD12" s="103" t="str">
        <f t="shared" si="7"/>
        <v>ACEPTABLE</v>
      </c>
      <c r="AE12" s="103" t="s">
        <v>258</v>
      </c>
      <c r="AF12" s="103" t="str">
        <f>N12</f>
        <v>estrés, resfriados, golpes, traumas.</v>
      </c>
      <c r="AG12" s="103" t="s">
        <v>38</v>
      </c>
      <c r="AH12" s="103"/>
      <c r="AI12" s="103" t="s">
        <v>63</v>
      </c>
      <c r="AJ12" s="103" t="s">
        <v>63</v>
      </c>
      <c r="AK12" s="103" t="s">
        <v>63</v>
      </c>
      <c r="AL12" s="462" t="s">
        <v>63</v>
      </c>
      <c r="AM12" s="463"/>
      <c r="AN12" s="463"/>
      <c r="AO12" s="463"/>
      <c r="AP12" s="463"/>
      <c r="AQ12" s="463"/>
      <c r="AR12" s="463"/>
      <c r="AS12" s="464"/>
      <c r="AT12" s="470"/>
      <c r="AU12" s="463" t="str">
        <f t="shared" si="8"/>
        <v>Bajo</v>
      </c>
      <c r="AV12" s="470"/>
      <c r="AW12" s="463" t="b">
        <f t="shared" si="9"/>
        <v>0</v>
      </c>
      <c r="AX12" s="463">
        <f t="shared" si="10"/>
        <v>0</v>
      </c>
      <c r="AY12" s="463" t="str">
        <f t="shared" si="11"/>
        <v>Bajo</v>
      </c>
      <c r="AZ12" s="470"/>
      <c r="BA12" s="463" t="b">
        <f t="shared" si="12"/>
        <v>0</v>
      </c>
      <c r="BB12" s="463">
        <f t="shared" si="13"/>
        <v>0</v>
      </c>
      <c r="BC12" s="463" t="str">
        <f t="shared" si="32"/>
        <v>IV</v>
      </c>
      <c r="BD12" s="463" t="str">
        <f t="shared" si="14"/>
        <v>ACEPTABLE</v>
      </c>
      <c r="BE12" s="295"/>
    </row>
    <row r="13" spans="1:57" ht="45" customHeight="1" x14ac:dyDescent="0.2">
      <c r="A13" s="115"/>
      <c r="B13" s="103" t="s">
        <v>274</v>
      </c>
      <c r="C13" s="115" t="s">
        <v>275</v>
      </c>
      <c r="D13" s="456" t="s">
        <v>248</v>
      </c>
      <c r="E13" s="456" t="s">
        <v>249</v>
      </c>
      <c r="F13" s="456" t="s">
        <v>250</v>
      </c>
      <c r="G13" s="456" t="s">
        <v>251</v>
      </c>
      <c r="H13" s="103" t="s">
        <v>63</v>
      </c>
      <c r="I13" s="103"/>
      <c r="J13" s="456" t="s">
        <v>252</v>
      </c>
      <c r="K13" s="458" t="s">
        <v>282</v>
      </c>
      <c r="L13" s="459" t="s">
        <v>287</v>
      </c>
      <c r="M13" s="460" t="s">
        <v>288</v>
      </c>
      <c r="N13" s="460" t="s">
        <v>289</v>
      </c>
      <c r="O13" s="103"/>
      <c r="P13" s="103"/>
      <c r="Q13" s="103"/>
      <c r="R13" s="465" t="s">
        <v>286</v>
      </c>
      <c r="S13" s="103"/>
      <c r="T13" s="103"/>
      <c r="U13" s="103" t="str">
        <f t="shared" si="0"/>
        <v>Bajo</v>
      </c>
      <c r="V13" s="103">
        <v>2</v>
      </c>
      <c r="W13" s="103" t="str">
        <f t="shared" si="1"/>
        <v>Ocasional</v>
      </c>
      <c r="X13" s="103">
        <f t="shared" si="2"/>
        <v>0</v>
      </c>
      <c r="Y13" s="103" t="str">
        <f t="shared" si="3"/>
        <v>Bajo</v>
      </c>
      <c r="Z13" s="103">
        <v>25</v>
      </c>
      <c r="AA13" s="103" t="str">
        <f t="shared" si="4"/>
        <v>Grave</v>
      </c>
      <c r="AB13" s="103">
        <f t="shared" si="5"/>
        <v>0</v>
      </c>
      <c r="AC13" s="103" t="str">
        <f t="shared" si="6"/>
        <v>IV</v>
      </c>
      <c r="AD13" s="103" t="str">
        <f t="shared" si="7"/>
        <v>ACEPTABLE</v>
      </c>
      <c r="AE13" s="103" t="s">
        <v>258</v>
      </c>
      <c r="AF13" s="103" t="str">
        <f>N13</f>
        <v>Golpes, trapamientos, aplastamiento, muerte</v>
      </c>
      <c r="AG13" s="103" t="s">
        <v>38</v>
      </c>
      <c r="AH13" s="103"/>
      <c r="AI13" s="103" t="s">
        <v>63</v>
      </c>
      <c r="AJ13" s="103" t="s">
        <v>63</v>
      </c>
      <c r="AK13" s="103" t="s">
        <v>63</v>
      </c>
      <c r="AL13" s="462" t="s">
        <v>63</v>
      </c>
      <c r="AM13" s="463"/>
      <c r="AN13" s="463"/>
      <c r="AO13" s="463"/>
      <c r="AP13" s="463"/>
      <c r="AQ13" s="463"/>
      <c r="AR13" s="463"/>
      <c r="AS13" s="464"/>
      <c r="AT13" s="470"/>
      <c r="AU13" s="463" t="str">
        <f t="shared" si="8"/>
        <v>Bajo</v>
      </c>
      <c r="AV13" s="470"/>
      <c r="AW13" s="463" t="b">
        <f t="shared" si="9"/>
        <v>0</v>
      </c>
      <c r="AX13" s="463">
        <f t="shared" si="10"/>
        <v>0</v>
      </c>
      <c r="AY13" s="463" t="str">
        <f t="shared" si="11"/>
        <v>Bajo</v>
      </c>
      <c r="AZ13" s="470"/>
      <c r="BA13" s="463" t="b">
        <f t="shared" si="12"/>
        <v>0</v>
      </c>
      <c r="BB13" s="463">
        <f t="shared" si="13"/>
        <v>0</v>
      </c>
      <c r="BC13" s="463" t="str">
        <f t="shared" si="32"/>
        <v>IV</v>
      </c>
      <c r="BD13" s="463" t="str">
        <f t="shared" si="14"/>
        <v>ACEPTABLE</v>
      </c>
      <c r="BE13" s="295"/>
    </row>
    <row r="14" spans="1:57" ht="71.25" customHeight="1" x14ac:dyDescent="0.2">
      <c r="A14" s="115"/>
      <c r="B14" s="103" t="s">
        <v>274</v>
      </c>
      <c r="C14" s="115" t="s">
        <v>290</v>
      </c>
      <c r="D14" s="456" t="s">
        <v>248</v>
      </c>
      <c r="E14" s="456" t="s">
        <v>249</v>
      </c>
      <c r="F14" s="456" t="s">
        <v>250</v>
      </c>
      <c r="G14" s="456" t="s">
        <v>251</v>
      </c>
      <c r="H14" s="103" t="s">
        <v>63</v>
      </c>
      <c r="I14" s="103"/>
      <c r="J14" s="456" t="s">
        <v>252</v>
      </c>
      <c r="K14" s="458" t="s">
        <v>291</v>
      </c>
      <c r="L14" s="471" t="s">
        <v>292</v>
      </c>
      <c r="M14" s="457" t="s">
        <v>293</v>
      </c>
      <c r="N14" s="460" t="s">
        <v>294</v>
      </c>
      <c r="O14" s="103"/>
      <c r="P14" s="103"/>
      <c r="Q14" s="103" t="s">
        <v>295</v>
      </c>
      <c r="R14" s="460" t="s">
        <v>296</v>
      </c>
      <c r="S14" s="103"/>
      <c r="T14" s="103">
        <v>2</v>
      </c>
      <c r="U14" s="103" t="str">
        <f t="shared" si="0"/>
        <v>Medio</v>
      </c>
      <c r="V14" s="103">
        <v>2</v>
      </c>
      <c r="W14" s="103" t="str">
        <f t="shared" si="1"/>
        <v>Ocasional</v>
      </c>
      <c r="X14" s="103">
        <f t="shared" si="2"/>
        <v>4</v>
      </c>
      <c r="Y14" s="103" t="str">
        <f t="shared" si="3"/>
        <v>Bajo</v>
      </c>
      <c r="Z14" s="103">
        <v>100</v>
      </c>
      <c r="AA14" s="103" t="str">
        <f t="shared" si="4"/>
        <v>Mortal o Catrastrofico</v>
      </c>
      <c r="AB14" s="103">
        <f t="shared" si="5"/>
        <v>400</v>
      </c>
      <c r="AC14" s="103" t="str">
        <f t="shared" si="6"/>
        <v>II</v>
      </c>
      <c r="AD14" s="103" t="str">
        <f t="shared" si="7"/>
        <v>ACEPTABLE CON CONTROL ESPECIFICO</v>
      </c>
      <c r="AE14" s="103" t="s">
        <v>258</v>
      </c>
      <c r="AF14" s="103" t="s">
        <v>145</v>
      </c>
      <c r="AG14" s="103" t="s">
        <v>38</v>
      </c>
      <c r="AH14" s="103" t="s">
        <v>63</v>
      </c>
      <c r="AI14" s="103" t="s">
        <v>63</v>
      </c>
      <c r="AJ14" s="103" t="s">
        <v>63</v>
      </c>
      <c r="AK14" s="103" t="s">
        <v>63</v>
      </c>
      <c r="AL14" s="462" t="s">
        <v>63</v>
      </c>
      <c r="AM14" s="463" t="s">
        <v>297</v>
      </c>
      <c r="AN14" s="463"/>
      <c r="AO14" s="463"/>
      <c r="AP14" s="463" t="s">
        <v>63</v>
      </c>
      <c r="AQ14" s="463" t="s">
        <v>63</v>
      </c>
      <c r="AR14" s="463"/>
      <c r="AS14" s="468"/>
      <c r="AT14" s="464"/>
      <c r="AU14" s="463" t="str">
        <f t="shared" si="8"/>
        <v>Bajo</v>
      </c>
      <c r="AV14" s="463"/>
      <c r="AW14" s="463" t="b">
        <f t="shared" si="9"/>
        <v>0</v>
      </c>
      <c r="AX14" s="463">
        <f t="shared" si="10"/>
        <v>0</v>
      </c>
      <c r="AY14" s="463" t="str">
        <f t="shared" si="11"/>
        <v>Bajo</v>
      </c>
      <c r="AZ14" s="463"/>
      <c r="BA14" s="463" t="b">
        <f t="shared" si="12"/>
        <v>0</v>
      </c>
      <c r="BB14" s="463">
        <f t="shared" si="13"/>
        <v>0</v>
      </c>
      <c r="BC14" s="463" t="str">
        <f t="shared" si="32"/>
        <v>IV</v>
      </c>
      <c r="BD14" s="463" t="str">
        <f t="shared" si="14"/>
        <v>ACEPTABLE</v>
      </c>
      <c r="BE14" s="295"/>
    </row>
    <row r="15" spans="1:57" ht="71.25" customHeight="1" x14ac:dyDescent="0.2">
      <c r="A15" s="115"/>
      <c r="B15" s="103" t="s">
        <v>274</v>
      </c>
      <c r="C15" s="115" t="s">
        <v>298</v>
      </c>
      <c r="D15" s="456" t="s">
        <v>248</v>
      </c>
      <c r="E15" s="456" t="s">
        <v>249</v>
      </c>
      <c r="F15" s="456" t="s">
        <v>250</v>
      </c>
      <c r="G15" s="456" t="s">
        <v>251</v>
      </c>
      <c r="H15" s="103" t="s">
        <v>63</v>
      </c>
      <c r="I15" s="103"/>
      <c r="J15" s="456" t="s">
        <v>252</v>
      </c>
      <c r="K15" s="458" t="s">
        <v>291</v>
      </c>
      <c r="L15" s="471" t="s">
        <v>292</v>
      </c>
      <c r="M15" s="457" t="s">
        <v>299</v>
      </c>
      <c r="N15" s="460" t="s">
        <v>294</v>
      </c>
      <c r="O15" s="103"/>
      <c r="P15" s="103"/>
      <c r="Q15" s="103" t="s">
        <v>295</v>
      </c>
      <c r="R15" s="460" t="s">
        <v>300</v>
      </c>
      <c r="S15" s="103"/>
      <c r="T15" s="103">
        <v>2</v>
      </c>
      <c r="U15" s="103" t="str">
        <f t="shared" si="0"/>
        <v>Medio</v>
      </c>
      <c r="V15" s="103">
        <v>2</v>
      </c>
      <c r="W15" s="103" t="str">
        <f t="shared" si="1"/>
        <v>Ocasional</v>
      </c>
      <c r="X15" s="103">
        <f t="shared" si="2"/>
        <v>4</v>
      </c>
      <c r="Y15" s="103" t="str">
        <f t="shared" si="3"/>
        <v>Bajo</v>
      </c>
      <c r="Z15" s="103">
        <v>100</v>
      </c>
      <c r="AA15" s="103" t="str">
        <f t="shared" si="4"/>
        <v>Mortal o Catrastrofico</v>
      </c>
      <c r="AB15" s="103">
        <f t="shared" si="5"/>
        <v>400</v>
      </c>
      <c r="AC15" s="103" t="str">
        <f t="shared" si="6"/>
        <v>II</v>
      </c>
      <c r="AD15" s="103" t="str">
        <f t="shared" si="7"/>
        <v>ACEPTABLE CON CONTROL ESPECIFICO</v>
      </c>
      <c r="AE15" s="103" t="s">
        <v>258</v>
      </c>
      <c r="AF15" s="103" t="s">
        <v>145</v>
      </c>
      <c r="AG15" s="103" t="s">
        <v>38</v>
      </c>
      <c r="AH15" s="103" t="s">
        <v>63</v>
      </c>
      <c r="AI15" s="103" t="s">
        <v>63</v>
      </c>
      <c r="AJ15" s="103" t="s">
        <v>63</v>
      </c>
      <c r="AK15" s="103" t="s">
        <v>63</v>
      </c>
      <c r="AL15" s="462" t="s">
        <v>63</v>
      </c>
      <c r="AM15" s="463" t="s">
        <v>301</v>
      </c>
      <c r="AN15" s="463"/>
      <c r="AO15" s="463"/>
      <c r="AP15" s="463" t="s">
        <v>63</v>
      </c>
      <c r="AQ15" s="463" t="s">
        <v>63</v>
      </c>
      <c r="AR15" s="463"/>
      <c r="AS15" s="468"/>
      <c r="AT15" s="464"/>
      <c r="AU15" s="463" t="str">
        <f t="shared" si="8"/>
        <v>Bajo</v>
      </c>
      <c r="AV15" s="463"/>
      <c r="AW15" s="463" t="b">
        <f t="shared" si="9"/>
        <v>0</v>
      </c>
      <c r="AX15" s="463">
        <f t="shared" si="10"/>
        <v>0</v>
      </c>
      <c r="AY15" s="463" t="str">
        <f t="shared" si="11"/>
        <v>Bajo</v>
      </c>
      <c r="AZ15" s="463"/>
      <c r="BA15" s="463" t="b">
        <f t="shared" si="12"/>
        <v>0</v>
      </c>
      <c r="BB15" s="463">
        <f t="shared" si="13"/>
        <v>0</v>
      </c>
      <c r="BC15" s="463" t="str">
        <f t="shared" si="32"/>
        <v>IV</v>
      </c>
      <c r="BD15" s="463" t="str">
        <f t="shared" si="14"/>
        <v>ACEPTABLE</v>
      </c>
      <c r="BE15" s="295"/>
    </row>
    <row r="16" spans="1:57" ht="25.5" x14ac:dyDescent="0.2">
      <c r="A16" s="115"/>
      <c r="B16" s="103" t="s">
        <v>274</v>
      </c>
      <c r="C16" s="115" t="s">
        <v>275</v>
      </c>
      <c r="D16" s="456" t="s">
        <v>248</v>
      </c>
      <c r="E16" s="456" t="s">
        <v>249</v>
      </c>
      <c r="F16" s="456" t="s">
        <v>250</v>
      </c>
      <c r="G16" s="456" t="s">
        <v>251</v>
      </c>
      <c r="H16" s="103" t="s">
        <v>63</v>
      </c>
      <c r="I16" s="103"/>
      <c r="J16" s="456" t="s">
        <v>252</v>
      </c>
      <c r="K16" s="103" t="s">
        <v>72</v>
      </c>
      <c r="L16" s="471" t="s">
        <v>302</v>
      </c>
      <c r="M16" s="457" t="s">
        <v>303</v>
      </c>
      <c r="N16" s="460" t="s">
        <v>304</v>
      </c>
      <c r="O16" s="103"/>
      <c r="P16" s="103"/>
      <c r="Q16" s="465"/>
      <c r="R16" s="460" t="s">
        <v>305</v>
      </c>
      <c r="S16" s="103"/>
      <c r="T16" s="103"/>
      <c r="U16" s="103" t="str">
        <f t="shared" si="0"/>
        <v>Bajo</v>
      </c>
      <c r="V16" s="103">
        <v>2</v>
      </c>
      <c r="W16" s="103" t="str">
        <f t="shared" si="1"/>
        <v>Ocasional</v>
      </c>
      <c r="X16" s="103">
        <f t="shared" si="2"/>
        <v>0</v>
      </c>
      <c r="Y16" s="103" t="str">
        <f t="shared" si="3"/>
        <v>Bajo</v>
      </c>
      <c r="Z16" s="103">
        <v>60</v>
      </c>
      <c r="AA16" s="103" t="str">
        <f t="shared" si="4"/>
        <v>Muy Grave</v>
      </c>
      <c r="AB16" s="103">
        <f t="shared" si="5"/>
        <v>0</v>
      </c>
      <c r="AC16" s="103" t="str">
        <f t="shared" si="6"/>
        <v>IV</v>
      </c>
      <c r="AD16" s="103" t="str">
        <f t="shared" si="7"/>
        <v>ACEPTABLE</v>
      </c>
      <c r="AE16" s="103" t="s">
        <v>258</v>
      </c>
      <c r="AF16" s="103" t="str">
        <f>N16</f>
        <v>Golpes, atrapamientos, contusiones.</v>
      </c>
      <c r="AG16" s="103" t="s">
        <v>38</v>
      </c>
      <c r="AH16" s="103"/>
      <c r="AI16" s="103" t="s">
        <v>63</v>
      </c>
      <c r="AJ16" s="103" t="s">
        <v>63</v>
      </c>
      <c r="AK16" s="103" t="s">
        <v>63</v>
      </c>
      <c r="AL16" s="462"/>
      <c r="AM16" s="463"/>
      <c r="AN16" s="463"/>
      <c r="AO16" s="463"/>
      <c r="AP16" s="463"/>
      <c r="AQ16" s="463"/>
      <c r="AR16" s="463"/>
      <c r="AS16" s="464"/>
      <c r="AT16" s="470"/>
      <c r="AU16" s="463" t="str">
        <f t="shared" si="8"/>
        <v>Bajo</v>
      </c>
      <c r="AV16" s="470"/>
      <c r="AW16" s="463" t="b">
        <f t="shared" si="9"/>
        <v>0</v>
      </c>
      <c r="AX16" s="463">
        <f t="shared" si="10"/>
        <v>0</v>
      </c>
      <c r="AY16" s="463" t="str">
        <f t="shared" si="11"/>
        <v>Bajo</v>
      </c>
      <c r="AZ16" s="470"/>
      <c r="BA16" s="463" t="b">
        <f t="shared" si="12"/>
        <v>0</v>
      </c>
      <c r="BB16" s="463">
        <f t="shared" si="13"/>
        <v>0</v>
      </c>
      <c r="BC16" s="463" t="str">
        <f t="shared" si="32"/>
        <v>IV</v>
      </c>
      <c r="BD16" s="463" t="str">
        <f t="shared" si="14"/>
        <v>ACEPTABLE</v>
      </c>
      <c r="BE16" s="295"/>
    </row>
    <row r="17" spans="1:57" ht="84" customHeight="1" x14ac:dyDescent="0.2">
      <c r="A17" s="115" t="s">
        <v>306</v>
      </c>
      <c r="B17" s="103" t="s">
        <v>274</v>
      </c>
      <c r="C17" s="115" t="s">
        <v>275</v>
      </c>
      <c r="D17" s="456" t="s">
        <v>248</v>
      </c>
      <c r="E17" s="456" t="s">
        <v>249</v>
      </c>
      <c r="F17" s="456" t="s">
        <v>250</v>
      </c>
      <c r="G17" s="456" t="s">
        <v>251</v>
      </c>
      <c r="H17" s="103" t="s">
        <v>63</v>
      </c>
      <c r="I17" s="103"/>
      <c r="J17" s="456" t="s">
        <v>252</v>
      </c>
      <c r="K17" s="458" t="s">
        <v>72</v>
      </c>
      <c r="L17" s="471" t="s">
        <v>119</v>
      </c>
      <c r="M17" s="457" t="s">
        <v>307</v>
      </c>
      <c r="N17" s="460" t="s">
        <v>308</v>
      </c>
      <c r="O17" s="103"/>
      <c r="P17" s="103"/>
      <c r="Q17" s="103"/>
      <c r="R17" s="460" t="s">
        <v>309</v>
      </c>
      <c r="S17" s="103"/>
      <c r="T17" s="103"/>
      <c r="U17" s="103" t="str">
        <f t="shared" si="0"/>
        <v>Bajo</v>
      </c>
      <c r="V17" s="103">
        <v>2</v>
      </c>
      <c r="W17" s="103" t="str">
        <f t="shared" si="1"/>
        <v>Ocasional</v>
      </c>
      <c r="X17" s="103">
        <f t="shared" si="2"/>
        <v>0</v>
      </c>
      <c r="Y17" s="103" t="str">
        <f t="shared" si="3"/>
        <v>Bajo</v>
      </c>
      <c r="Z17" s="103">
        <v>25</v>
      </c>
      <c r="AA17" s="103" t="str">
        <f t="shared" si="4"/>
        <v>Grave</v>
      </c>
      <c r="AB17" s="103">
        <f t="shared" si="5"/>
        <v>0</v>
      </c>
      <c r="AC17" s="103" t="str">
        <f t="shared" si="6"/>
        <v>IV</v>
      </c>
      <c r="AD17" s="103" t="str">
        <f t="shared" si="7"/>
        <v>ACEPTABLE</v>
      </c>
      <c r="AE17" s="103" t="s">
        <v>258</v>
      </c>
      <c r="AF17" s="103" t="s">
        <v>145</v>
      </c>
      <c r="AG17" s="103" t="s">
        <v>38</v>
      </c>
      <c r="AH17" s="103" t="s">
        <v>63</v>
      </c>
      <c r="AI17" s="103" t="s">
        <v>63</v>
      </c>
      <c r="AJ17" s="103" t="s">
        <v>63</v>
      </c>
      <c r="AK17" s="103" t="s">
        <v>63</v>
      </c>
      <c r="AL17" s="462" t="s">
        <v>63</v>
      </c>
      <c r="AM17" s="463"/>
      <c r="AN17" s="463"/>
      <c r="AO17" s="463"/>
      <c r="AP17" s="463"/>
      <c r="AQ17" s="463"/>
      <c r="AR17" s="463"/>
      <c r="AS17" s="468"/>
      <c r="AT17" s="464"/>
      <c r="AU17" s="463" t="str">
        <f t="shared" si="8"/>
        <v>Bajo</v>
      </c>
      <c r="AV17" s="463"/>
      <c r="AW17" s="463" t="b">
        <f t="shared" si="9"/>
        <v>0</v>
      </c>
      <c r="AX17" s="463">
        <f t="shared" si="10"/>
        <v>0</v>
      </c>
      <c r="AY17" s="463" t="str">
        <f t="shared" si="11"/>
        <v>Bajo</v>
      </c>
      <c r="AZ17" s="463"/>
      <c r="BA17" s="463" t="b">
        <f t="shared" si="12"/>
        <v>0</v>
      </c>
      <c r="BB17" s="463">
        <f t="shared" si="13"/>
        <v>0</v>
      </c>
      <c r="BC17" s="463" t="str">
        <f t="shared" si="32"/>
        <v>IV</v>
      </c>
      <c r="BD17" s="463" t="str">
        <f t="shared" si="14"/>
        <v>ACEPTABLE</v>
      </c>
      <c r="BE17" s="295"/>
    </row>
    <row r="18" spans="1:57" ht="51" x14ac:dyDescent="0.2">
      <c r="A18" s="115"/>
      <c r="B18" s="103" t="s">
        <v>274</v>
      </c>
      <c r="C18" s="115" t="s">
        <v>275</v>
      </c>
      <c r="D18" s="456" t="s">
        <v>310</v>
      </c>
      <c r="E18" s="456" t="s">
        <v>311</v>
      </c>
      <c r="F18" s="456" t="s">
        <v>250</v>
      </c>
      <c r="G18" s="456" t="s">
        <v>251</v>
      </c>
      <c r="H18" s="103" t="s">
        <v>63</v>
      </c>
      <c r="I18" s="103"/>
      <c r="J18" s="456" t="s">
        <v>312</v>
      </c>
      <c r="K18" s="458" t="s">
        <v>72</v>
      </c>
      <c r="L18" s="459" t="s">
        <v>119</v>
      </c>
      <c r="M18" s="472" t="s">
        <v>313</v>
      </c>
      <c r="N18" s="459" t="s">
        <v>112</v>
      </c>
      <c r="O18" s="103"/>
      <c r="P18" s="103"/>
      <c r="Q18" s="460"/>
      <c r="R18" s="460" t="s">
        <v>309</v>
      </c>
      <c r="S18" s="103"/>
      <c r="T18" s="103">
        <v>2</v>
      </c>
      <c r="U18" s="103" t="str">
        <f t="shared" si="0"/>
        <v>Medio</v>
      </c>
      <c r="V18" s="103">
        <v>2</v>
      </c>
      <c r="W18" s="103" t="str">
        <f t="shared" si="1"/>
        <v>Ocasional</v>
      </c>
      <c r="X18" s="103">
        <f t="shared" si="2"/>
        <v>4</v>
      </c>
      <c r="Y18" s="103" t="str">
        <f t="shared" si="3"/>
        <v>Bajo</v>
      </c>
      <c r="Z18" s="103">
        <v>25</v>
      </c>
      <c r="AA18" s="103" t="str">
        <f t="shared" si="4"/>
        <v>Grave</v>
      </c>
      <c r="AB18" s="103">
        <f t="shared" si="5"/>
        <v>100</v>
      </c>
      <c r="AC18" s="103" t="str">
        <f t="shared" si="6"/>
        <v>III</v>
      </c>
      <c r="AD18" s="103" t="str">
        <f t="shared" si="7"/>
        <v>MEJORABLE</v>
      </c>
      <c r="AE18" s="103">
        <v>9</v>
      </c>
      <c r="AF18" s="103" t="str">
        <f t="shared" ref="AF18:AF49" si="33">N18</f>
        <v>Caídas al mismo nivel, caídas a diferente nivel, contusiones, golpes, fracturas</v>
      </c>
      <c r="AG18" s="103" t="s">
        <v>38</v>
      </c>
      <c r="AH18" s="103"/>
      <c r="AI18" s="103" t="s">
        <v>63</v>
      </c>
      <c r="AJ18" s="103" t="s">
        <v>63</v>
      </c>
      <c r="AK18" s="103"/>
      <c r="AL18" s="462"/>
      <c r="AM18" s="463" t="s">
        <v>314</v>
      </c>
      <c r="AN18" s="463"/>
      <c r="AO18" s="463"/>
      <c r="AP18" s="463" t="s">
        <v>63</v>
      </c>
      <c r="AQ18" s="463"/>
      <c r="AR18" s="463"/>
      <c r="AS18" s="463" t="s">
        <v>63</v>
      </c>
      <c r="AT18" s="464"/>
      <c r="AU18" s="463" t="str">
        <f t="shared" si="8"/>
        <v>Bajo</v>
      </c>
      <c r="AV18" s="464">
        <v>3</v>
      </c>
      <c r="AW18" s="463" t="str">
        <f t="shared" si="9"/>
        <v>Frecuente</v>
      </c>
      <c r="AX18" s="463">
        <f t="shared" si="10"/>
        <v>0</v>
      </c>
      <c r="AY18" s="463" t="str">
        <f t="shared" si="11"/>
        <v>Bajo</v>
      </c>
      <c r="AZ18" s="464">
        <v>25</v>
      </c>
      <c r="BA18" s="463" t="str">
        <f t="shared" si="12"/>
        <v>Grave</v>
      </c>
      <c r="BB18" s="463">
        <f t="shared" si="13"/>
        <v>0</v>
      </c>
      <c r="BC18" s="463" t="str">
        <f t="shared" si="32"/>
        <v>IV</v>
      </c>
      <c r="BD18" s="463" t="str">
        <f t="shared" si="14"/>
        <v>ACEPTABLE</v>
      </c>
      <c r="BE18" s="296" t="s">
        <v>245</v>
      </c>
    </row>
    <row r="19" spans="1:57" ht="102" x14ac:dyDescent="0.2">
      <c r="A19" s="115"/>
      <c r="B19" s="103" t="s">
        <v>274</v>
      </c>
      <c r="C19" s="115" t="s">
        <v>290</v>
      </c>
      <c r="D19" s="456" t="s">
        <v>310</v>
      </c>
      <c r="E19" s="456" t="s">
        <v>311</v>
      </c>
      <c r="F19" s="456" t="s">
        <v>250</v>
      </c>
      <c r="G19" s="456" t="s">
        <v>315</v>
      </c>
      <c r="H19" s="103" t="s">
        <v>63</v>
      </c>
      <c r="I19" s="103"/>
      <c r="J19" s="456" t="s">
        <v>312</v>
      </c>
      <c r="K19" s="458" t="s">
        <v>65</v>
      </c>
      <c r="L19" s="471" t="s">
        <v>316</v>
      </c>
      <c r="M19" s="465" t="s">
        <v>317</v>
      </c>
      <c r="N19" s="460" t="s">
        <v>145</v>
      </c>
      <c r="O19" s="103"/>
      <c r="P19" s="103"/>
      <c r="Q19" s="103"/>
      <c r="R19" s="460" t="s">
        <v>318</v>
      </c>
      <c r="S19" s="103"/>
      <c r="T19" s="103">
        <v>0</v>
      </c>
      <c r="U19" s="103" t="str">
        <f t="shared" si="0"/>
        <v>Bajo</v>
      </c>
      <c r="V19" s="103">
        <v>1</v>
      </c>
      <c r="W19" s="103" t="str">
        <f t="shared" si="1"/>
        <v>Esporadica</v>
      </c>
      <c r="X19" s="103">
        <f t="shared" si="2"/>
        <v>0</v>
      </c>
      <c r="Y19" s="103" t="str">
        <f t="shared" si="3"/>
        <v>Bajo</v>
      </c>
      <c r="Z19" s="103">
        <v>10</v>
      </c>
      <c r="AA19" s="103" t="str">
        <f t="shared" si="4"/>
        <v>Leve</v>
      </c>
      <c r="AB19" s="103">
        <f t="shared" si="5"/>
        <v>0</v>
      </c>
      <c r="AC19" s="103" t="str">
        <f t="shared" si="6"/>
        <v>IV</v>
      </c>
      <c r="AD19" s="103" t="str">
        <f t="shared" si="7"/>
        <v>ACEPTABLE</v>
      </c>
      <c r="AE19" s="103">
        <v>9</v>
      </c>
      <c r="AF19" s="103" t="str">
        <f t="shared" si="33"/>
        <v>Golpes, traumas, heridas, infecciones, intoxicación, Mordeduras, picaduras, punciones, reacciones alérgicas, muerte</v>
      </c>
      <c r="AG19" s="103" t="s">
        <v>38</v>
      </c>
      <c r="AH19" s="103"/>
      <c r="AI19" s="103" t="s">
        <v>63</v>
      </c>
      <c r="AJ19" s="103" t="s">
        <v>63</v>
      </c>
      <c r="AK19" s="103"/>
      <c r="AL19" s="462" t="s">
        <v>63</v>
      </c>
      <c r="AM19" s="463"/>
      <c r="AN19" s="463"/>
      <c r="AO19" s="463"/>
      <c r="AP19" s="463"/>
      <c r="AQ19" s="463"/>
      <c r="AR19" s="463"/>
      <c r="AS19" s="463"/>
      <c r="AT19" s="470"/>
      <c r="AU19" s="463" t="str">
        <f t="shared" si="8"/>
        <v>Bajo</v>
      </c>
      <c r="AV19" s="470"/>
      <c r="AW19" s="463" t="b">
        <f t="shared" si="9"/>
        <v>0</v>
      </c>
      <c r="AX19" s="463">
        <f t="shared" si="10"/>
        <v>0</v>
      </c>
      <c r="AY19" s="463" t="str">
        <f t="shared" si="11"/>
        <v>Bajo</v>
      </c>
      <c r="AZ19" s="470"/>
      <c r="BA19" s="463" t="b">
        <f t="shared" si="12"/>
        <v>0</v>
      </c>
      <c r="BB19" s="463">
        <f t="shared" si="13"/>
        <v>0</v>
      </c>
      <c r="BC19" s="463" t="str">
        <f t="shared" si="32"/>
        <v>IV</v>
      </c>
      <c r="BD19" s="463" t="str">
        <f t="shared" si="14"/>
        <v>ACEPTABLE</v>
      </c>
      <c r="BE19" s="295"/>
    </row>
    <row r="20" spans="1:57" ht="102" x14ac:dyDescent="0.2">
      <c r="A20" s="115"/>
      <c r="B20" s="103" t="s">
        <v>274</v>
      </c>
      <c r="C20" s="115" t="s">
        <v>290</v>
      </c>
      <c r="D20" s="456" t="s">
        <v>310</v>
      </c>
      <c r="E20" s="456" t="s">
        <v>311</v>
      </c>
      <c r="F20" s="456" t="s">
        <v>250</v>
      </c>
      <c r="G20" s="456" t="s">
        <v>315</v>
      </c>
      <c r="H20" s="103" t="s">
        <v>63</v>
      </c>
      <c r="I20" s="103"/>
      <c r="J20" s="456" t="s">
        <v>312</v>
      </c>
      <c r="K20" s="458" t="s">
        <v>72</v>
      </c>
      <c r="L20" s="471" t="s">
        <v>319</v>
      </c>
      <c r="M20" s="465" t="s">
        <v>320</v>
      </c>
      <c r="N20" s="465" t="s">
        <v>127</v>
      </c>
      <c r="O20" s="103"/>
      <c r="P20" s="103"/>
      <c r="Q20" s="457" t="s">
        <v>321</v>
      </c>
      <c r="R20" s="457" t="s">
        <v>322</v>
      </c>
      <c r="S20" s="103"/>
      <c r="T20" s="103"/>
      <c r="U20" s="103" t="str">
        <f t="shared" si="0"/>
        <v>Bajo</v>
      </c>
      <c r="V20" s="103">
        <v>2</v>
      </c>
      <c r="W20" s="103" t="str">
        <f t="shared" si="1"/>
        <v>Ocasional</v>
      </c>
      <c r="X20" s="103">
        <f t="shared" si="2"/>
        <v>0</v>
      </c>
      <c r="Y20" s="103" t="str">
        <f t="shared" si="3"/>
        <v>Bajo</v>
      </c>
      <c r="Z20" s="103">
        <v>60</v>
      </c>
      <c r="AA20" s="103" t="str">
        <f t="shared" si="4"/>
        <v>Muy Grave</v>
      </c>
      <c r="AB20" s="103">
        <f t="shared" si="5"/>
        <v>0</v>
      </c>
      <c r="AC20" s="103" t="str">
        <f t="shared" si="6"/>
        <v>IV</v>
      </c>
      <c r="AD20" s="103" t="str">
        <f t="shared" si="7"/>
        <v>ACEPTABLE</v>
      </c>
      <c r="AE20" s="103">
        <v>9</v>
      </c>
      <c r="AF20" s="103" t="str">
        <f t="shared" si="33"/>
        <v>Descargas eléctricas, dolor de cabeza, quemaduras, shock, golpes, heridas, contusiones.</v>
      </c>
      <c r="AG20" s="103" t="s">
        <v>38</v>
      </c>
      <c r="AH20" s="103"/>
      <c r="AI20" s="103" t="s">
        <v>63</v>
      </c>
      <c r="AJ20" s="103" t="s">
        <v>63</v>
      </c>
      <c r="AK20" s="103"/>
      <c r="AL20" s="462"/>
      <c r="AM20" s="463"/>
      <c r="AN20" s="463"/>
      <c r="AO20" s="463"/>
      <c r="AP20" s="463"/>
      <c r="AQ20" s="463"/>
      <c r="AR20" s="463"/>
      <c r="AS20" s="464"/>
      <c r="AT20" s="470"/>
      <c r="AU20" s="463" t="str">
        <f t="shared" si="8"/>
        <v>Bajo</v>
      </c>
      <c r="AV20" s="470"/>
      <c r="AW20" s="463" t="b">
        <f t="shared" si="9"/>
        <v>0</v>
      </c>
      <c r="AX20" s="463">
        <f t="shared" si="10"/>
        <v>0</v>
      </c>
      <c r="AY20" s="463" t="str">
        <f t="shared" si="11"/>
        <v>Bajo</v>
      </c>
      <c r="AZ20" s="470"/>
      <c r="BA20" s="463" t="b">
        <f t="shared" si="12"/>
        <v>0</v>
      </c>
      <c r="BB20" s="463">
        <f t="shared" si="13"/>
        <v>0</v>
      </c>
      <c r="BC20" s="463" t="str">
        <f t="shared" si="32"/>
        <v>IV</v>
      </c>
      <c r="BD20" s="463" t="str">
        <f t="shared" si="14"/>
        <v>ACEPTABLE</v>
      </c>
      <c r="BE20" s="295"/>
    </row>
    <row r="21" spans="1:57" ht="102" x14ac:dyDescent="0.2">
      <c r="A21" s="115"/>
      <c r="B21" s="103" t="s">
        <v>274</v>
      </c>
      <c r="C21" s="115" t="s">
        <v>290</v>
      </c>
      <c r="D21" s="456" t="s">
        <v>310</v>
      </c>
      <c r="E21" s="456" t="s">
        <v>311</v>
      </c>
      <c r="F21" s="456" t="s">
        <v>250</v>
      </c>
      <c r="G21" s="456" t="s">
        <v>315</v>
      </c>
      <c r="H21" s="103" t="s">
        <v>63</v>
      </c>
      <c r="I21" s="103"/>
      <c r="J21" s="456" t="s">
        <v>312</v>
      </c>
      <c r="K21" s="103" t="s">
        <v>72</v>
      </c>
      <c r="L21" s="471" t="s">
        <v>302</v>
      </c>
      <c r="M21" s="457" t="s">
        <v>303</v>
      </c>
      <c r="N21" s="460" t="s">
        <v>304</v>
      </c>
      <c r="O21" s="103"/>
      <c r="P21" s="103"/>
      <c r="Q21" s="465"/>
      <c r="R21" s="460" t="s">
        <v>305</v>
      </c>
      <c r="S21" s="103"/>
      <c r="T21" s="103"/>
      <c r="U21" s="103" t="str">
        <f t="shared" si="0"/>
        <v>Bajo</v>
      </c>
      <c r="V21" s="103">
        <v>2</v>
      </c>
      <c r="W21" s="103" t="str">
        <f t="shared" si="1"/>
        <v>Ocasional</v>
      </c>
      <c r="X21" s="103">
        <f t="shared" si="2"/>
        <v>0</v>
      </c>
      <c r="Y21" s="103" t="str">
        <f t="shared" si="3"/>
        <v>Bajo</v>
      </c>
      <c r="Z21" s="103">
        <v>60</v>
      </c>
      <c r="AA21" s="103" t="str">
        <f t="shared" si="4"/>
        <v>Muy Grave</v>
      </c>
      <c r="AB21" s="103">
        <f t="shared" si="5"/>
        <v>0</v>
      </c>
      <c r="AC21" s="103" t="str">
        <f t="shared" si="6"/>
        <v>IV</v>
      </c>
      <c r="AD21" s="103" t="str">
        <f t="shared" si="7"/>
        <v>ACEPTABLE</v>
      </c>
      <c r="AE21" s="103">
        <v>9</v>
      </c>
      <c r="AF21" s="103" t="str">
        <f t="shared" si="33"/>
        <v>Golpes, atrapamientos, contusiones.</v>
      </c>
      <c r="AG21" s="103" t="s">
        <v>38</v>
      </c>
      <c r="AH21" s="103"/>
      <c r="AI21" s="103" t="s">
        <v>63</v>
      </c>
      <c r="AJ21" s="103" t="s">
        <v>63</v>
      </c>
      <c r="AK21" s="103"/>
      <c r="AL21" s="462"/>
      <c r="AM21" s="463"/>
      <c r="AN21" s="463"/>
      <c r="AO21" s="463"/>
      <c r="AP21" s="463"/>
      <c r="AQ21" s="463"/>
      <c r="AR21" s="463"/>
      <c r="AS21" s="464"/>
      <c r="AT21" s="470"/>
      <c r="AU21" s="463" t="str">
        <f t="shared" si="8"/>
        <v>Bajo</v>
      </c>
      <c r="AV21" s="470"/>
      <c r="AW21" s="463" t="b">
        <f t="shared" si="9"/>
        <v>0</v>
      </c>
      <c r="AX21" s="463">
        <f t="shared" si="10"/>
        <v>0</v>
      </c>
      <c r="AY21" s="463" t="str">
        <f t="shared" si="11"/>
        <v>Bajo</v>
      </c>
      <c r="AZ21" s="470"/>
      <c r="BA21" s="463" t="b">
        <f t="shared" si="12"/>
        <v>0</v>
      </c>
      <c r="BB21" s="463">
        <f t="shared" si="13"/>
        <v>0</v>
      </c>
      <c r="BC21" s="463" t="str">
        <f t="shared" si="32"/>
        <v>IV</v>
      </c>
      <c r="BD21" s="463" t="str">
        <f t="shared" si="14"/>
        <v>ACEPTABLE</v>
      </c>
      <c r="BE21" s="295"/>
    </row>
    <row r="22" spans="1:57" ht="42.95" customHeight="1" x14ac:dyDescent="0.2">
      <c r="A22" s="115"/>
      <c r="B22" s="103" t="s">
        <v>274</v>
      </c>
      <c r="C22" s="115" t="s">
        <v>290</v>
      </c>
      <c r="D22" s="456" t="s">
        <v>310</v>
      </c>
      <c r="E22" s="456" t="s">
        <v>311</v>
      </c>
      <c r="F22" s="456" t="s">
        <v>250</v>
      </c>
      <c r="G22" s="456" t="s">
        <v>315</v>
      </c>
      <c r="H22" s="103" t="s">
        <v>63</v>
      </c>
      <c r="I22" s="103"/>
      <c r="J22" s="456" t="s">
        <v>312</v>
      </c>
      <c r="K22" s="458" t="s">
        <v>72</v>
      </c>
      <c r="L22" s="471" t="s">
        <v>302</v>
      </c>
      <c r="M22" s="460" t="s">
        <v>323</v>
      </c>
      <c r="N22" s="460" t="s">
        <v>150</v>
      </c>
      <c r="O22" s="103"/>
      <c r="P22" s="103"/>
      <c r="Q22" s="103"/>
      <c r="R22" s="460" t="s">
        <v>324</v>
      </c>
      <c r="S22" s="103"/>
      <c r="T22" s="103"/>
      <c r="U22" s="103" t="str">
        <f t="shared" si="0"/>
        <v>Bajo</v>
      </c>
      <c r="V22" s="103">
        <v>3</v>
      </c>
      <c r="W22" s="103" t="str">
        <f t="shared" si="1"/>
        <v>Frecuente</v>
      </c>
      <c r="X22" s="103">
        <f t="shared" si="2"/>
        <v>0</v>
      </c>
      <c r="Y22" s="103" t="str">
        <f t="shared" si="3"/>
        <v>Bajo</v>
      </c>
      <c r="Z22" s="103">
        <v>10</v>
      </c>
      <c r="AA22" s="103" t="str">
        <f t="shared" si="4"/>
        <v>Leve</v>
      </c>
      <c r="AB22" s="103">
        <f t="shared" si="5"/>
        <v>0</v>
      </c>
      <c r="AC22" s="103" t="str">
        <f t="shared" si="6"/>
        <v>IV</v>
      </c>
      <c r="AD22" s="103" t="str">
        <f t="shared" si="7"/>
        <v>ACEPTABLE</v>
      </c>
      <c r="AE22" s="103">
        <v>9</v>
      </c>
      <c r="AF22" s="103" t="str">
        <f t="shared" si="33"/>
        <v>Golpes, traumas, laceraciones, punciones</v>
      </c>
      <c r="AG22" s="103" t="s">
        <v>38</v>
      </c>
      <c r="AH22" s="103"/>
      <c r="AI22" s="103" t="s">
        <v>63</v>
      </c>
      <c r="AJ22" s="103" t="s">
        <v>63</v>
      </c>
      <c r="AK22" s="103"/>
      <c r="AL22" s="462"/>
      <c r="AM22" s="463"/>
      <c r="AN22" s="463"/>
      <c r="AO22" s="463"/>
      <c r="AP22" s="463"/>
      <c r="AQ22" s="463"/>
      <c r="AR22" s="463"/>
      <c r="AS22" s="464"/>
      <c r="AT22" s="470"/>
      <c r="AU22" s="463" t="str">
        <f t="shared" si="8"/>
        <v>Bajo</v>
      </c>
      <c r="AV22" s="470"/>
      <c r="AW22" s="463" t="b">
        <f t="shared" si="9"/>
        <v>0</v>
      </c>
      <c r="AX22" s="463">
        <f t="shared" si="10"/>
        <v>0</v>
      </c>
      <c r="AY22" s="463" t="str">
        <f t="shared" si="11"/>
        <v>Bajo</v>
      </c>
      <c r="AZ22" s="470"/>
      <c r="BA22" s="463" t="b">
        <f t="shared" si="12"/>
        <v>0</v>
      </c>
      <c r="BB22" s="463">
        <f t="shared" si="13"/>
        <v>0</v>
      </c>
      <c r="BC22" s="463" t="str">
        <f t="shared" si="32"/>
        <v>IV</v>
      </c>
      <c r="BD22" s="463" t="str">
        <f t="shared" si="14"/>
        <v>ACEPTABLE</v>
      </c>
      <c r="BE22" s="295"/>
    </row>
    <row r="23" spans="1:57" ht="69.75" customHeight="1" x14ac:dyDescent="0.2">
      <c r="A23" s="115"/>
      <c r="B23" s="103" t="s">
        <v>274</v>
      </c>
      <c r="C23" s="115" t="s">
        <v>290</v>
      </c>
      <c r="D23" s="456" t="s">
        <v>310</v>
      </c>
      <c r="E23" s="456" t="s">
        <v>311</v>
      </c>
      <c r="F23" s="456" t="s">
        <v>250</v>
      </c>
      <c r="G23" s="456" t="s">
        <v>315</v>
      </c>
      <c r="H23" s="103" t="s">
        <v>63</v>
      </c>
      <c r="I23" s="103"/>
      <c r="J23" s="456" t="s">
        <v>312</v>
      </c>
      <c r="K23" s="103" t="s">
        <v>325</v>
      </c>
      <c r="L23" s="471" t="s">
        <v>123</v>
      </c>
      <c r="M23" s="460" t="s">
        <v>326</v>
      </c>
      <c r="N23" s="460" t="s">
        <v>96</v>
      </c>
      <c r="O23" s="103"/>
      <c r="P23" s="103"/>
      <c r="Q23" s="460" t="s">
        <v>327</v>
      </c>
      <c r="R23" s="460" t="s">
        <v>328</v>
      </c>
      <c r="S23" s="103"/>
      <c r="T23" s="103"/>
      <c r="U23" s="103" t="str">
        <f t="shared" si="0"/>
        <v>Bajo</v>
      </c>
      <c r="V23" s="103">
        <v>3</v>
      </c>
      <c r="W23" s="103" t="str">
        <f t="shared" si="1"/>
        <v>Frecuente</v>
      </c>
      <c r="X23" s="103">
        <f t="shared" si="2"/>
        <v>0</v>
      </c>
      <c r="Y23" s="103" t="str">
        <f t="shared" si="3"/>
        <v>Bajo</v>
      </c>
      <c r="Z23" s="103">
        <v>10</v>
      </c>
      <c r="AA23" s="103" t="str">
        <f t="shared" si="4"/>
        <v>Leve</v>
      </c>
      <c r="AB23" s="103">
        <f t="shared" si="5"/>
        <v>0</v>
      </c>
      <c r="AC23" s="103" t="str">
        <f t="shared" si="6"/>
        <v>IV</v>
      </c>
      <c r="AD23" s="103" t="str">
        <f t="shared" si="7"/>
        <v>ACEPTABLE</v>
      </c>
      <c r="AE23" s="103">
        <v>9</v>
      </c>
      <c r="AF23" s="103" t="str">
        <f t="shared" si="33"/>
        <v>Desordenes de trauma acumulativo, lesiones del sistema músculo esquelético, Tendinitis, síndrome del túnel carpiano (STC)</v>
      </c>
      <c r="AG23" s="103" t="s">
        <v>38</v>
      </c>
      <c r="AH23" s="103"/>
      <c r="AI23" s="103" t="s">
        <v>63</v>
      </c>
      <c r="AJ23" s="103" t="s">
        <v>63</v>
      </c>
      <c r="AK23" s="103"/>
      <c r="AL23" s="462"/>
      <c r="AM23" s="463"/>
      <c r="AN23" s="463"/>
      <c r="AO23" s="463"/>
      <c r="AP23" s="463"/>
      <c r="AQ23" s="463"/>
      <c r="AR23" s="463"/>
      <c r="AS23" s="468"/>
      <c r="AT23" s="464"/>
      <c r="AU23" s="463" t="str">
        <f t="shared" si="8"/>
        <v>Bajo</v>
      </c>
      <c r="AV23" s="464"/>
      <c r="AW23" s="463" t="b">
        <f t="shared" si="9"/>
        <v>0</v>
      </c>
      <c r="AX23" s="463">
        <f t="shared" si="10"/>
        <v>0</v>
      </c>
      <c r="AY23" s="463" t="str">
        <f t="shared" si="11"/>
        <v>Bajo</v>
      </c>
      <c r="AZ23" s="464"/>
      <c r="BA23" s="463" t="b">
        <f t="shared" si="12"/>
        <v>0</v>
      </c>
      <c r="BB23" s="463">
        <f t="shared" si="13"/>
        <v>0</v>
      </c>
      <c r="BC23" s="463" t="str">
        <f t="shared" si="32"/>
        <v>IV</v>
      </c>
      <c r="BD23" s="463" t="str">
        <f t="shared" si="14"/>
        <v>ACEPTABLE</v>
      </c>
      <c r="BE23" s="295"/>
    </row>
    <row r="24" spans="1:57" ht="66.75" customHeight="1" x14ac:dyDescent="0.2">
      <c r="A24" s="115"/>
      <c r="B24" s="103" t="s">
        <v>274</v>
      </c>
      <c r="C24" s="115" t="s">
        <v>290</v>
      </c>
      <c r="D24" s="456" t="s">
        <v>310</v>
      </c>
      <c r="E24" s="456" t="s">
        <v>311</v>
      </c>
      <c r="F24" s="456" t="s">
        <v>250</v>
      </c>
      <c r="G24" s="456" t="s">
        <v>315</v>
      </c>
      <c r="H24" s="103" t="s">
        <v>63</v>
      </c>
      <c r="I24" s="103"/>
      <c r="J24" s="456" t="s">
        <v>312</v>
      </c>
      <c r="K24" s="103" t="s">
        <v>325</v>
      </c>
      <c r="L24" s="103" t="s">
        <v>94</v>
      </c>
      <c r="M24" s="465" t="s">
        <v>329</v>
      </c>
      <c r="N24" s="465" t="s">
        <v>330</v>
      </c>
      <c r="O24" s="103"/>
      <c r="P24" s="103"/>
      <c r="Q24" s="460" t="s">
        <v>331</v>
      </c>
      <c r="R24" s="460" t="s">
        <v>332</v>
      </c>
      <c r="S24" s="103"/>
      <c r="T24" s="103"/>
      <c r="U24" s="103" t="str">
        <f t="shared" si="0"/>
        <v>Bajo</v>
      </c>
      <c r="V24" s="103">
        <v>4</v>
      </c>
      <c r="W24" s="103" t="str">
        <f t="shared" si="1"/>
        <v>Continua</v>
      </c>
      <c r="X24" s="103">
        <f t="shared" si="2"/>
        <v>0</v>
      </c>
      <c r="Y24" s="103" t="str">
        <f t="shared" si="3"/>
        <v>Bajo</v>
      </c>
      <c r="Z24" s="103">
        <v>10</v>
      </c>
      <c r="AA24" s="103" t="str">
        <f t="shared" si="4"/>
        <v>Leve</v>
      </c>
      <c r="AB24" s="103">
        <f t="shared" si="5"/>
        <v>0</v>
      </c>
      <c r="AC24" s="103" t="str">
        <f t="shared" si="6"/>
        <v>IV</v>
      </c>
      <c r="AD24" s="103" t="str">
        <f t="shared" si="7"/>
        <v>ACEPTABLE</v>
      </c>
      <c r="AE24" s="103">
        <v>9</v>
      </c>
      <c r="AF24" s="103" t="str">
        <f t="shared" si="33"/>
        <v>Desordenes de trauma acumulativo, lesiones del sistema músculo esquelético</v>
      </c>
      <c r="AG24" s="103" t="s">
        <v>38</v>
      </c>
      <c r="AH24" s="103"/>
      <c r="AI24" s="103" t="s">
        <v>63</v>
      </c>
      <c r="AJ24" s="103" t="s">
        <v>63</v>
      </c>
      <c r="AK24" s="103"/>
      <c r="AL24" s="462"/>
      <c r="AM24" s="463"/>
      <c r="AN24" s="463"/>
      <c r="AO24" s="463"/>
      <c r="AP24" s="463"/>
      <c r="AQ24" s="463"/>
      <c r="AR24" s="463"/>
      <c r="AS24" s="468"/>
      <c r="AT24" s="464"/>
      <c r="AU24" s="463" t="str">
        <f t="shared" si="8"/>
        <v>Bajo</v>
      </c>
      <c r="AV24" s="464"/>
      <c r="AW24" s="463" t="b">
        <f t="shared" si="9"/>
        <v>0</v>
      </c>
      <c r="AX24" s="463">
        <f t="shared" si="10"/>
        <v>0</v>
      </c>
      <c r="AY24" s="463" t="str">
        <f t="shared" si="11"/>
        <v>Bajo</v>
      </c>
      <c r="AZ24" s="464"/>
      <c r="BA24" s="463" t="b">
        <f t="shared" si="12"/>
        <v>0</v>
      </c>
      <c r="BB24" s="463">
        <f t="shared" si="13"/>
        <v>0</v>
      </c>
      <c r="BC24" s="463" t="str">
        <f t="shared" si="32"/>
        <v>IV</v>
      </c>
      <c r="BD24" s="463" t="str">
        <f t="shared" si="14"/>
        <v>ACEPTABLE</v>
      </c>
      <c r="BE24" s="295"/>
    </row>
    <row r="25" spans="1:57" ht="102" x14ac:dyDescent="0.2">
      <c r="A25" s="469"/>
      <c r="B25" s="103" t="s">
        <v>274</v>
      </c>
      <c r="C25" s="115" t="s">
        <v>290</v>
      </c>
      <c r="D25" s="456" t="s">
        <v>310</v>
      </c>
      <c r="E25" s="456" t="s">
        <v>311</v>
      </c>
      <c r="F25" s="456" t="s">
        <v>250</v>
      </c>
      <c r="G25" s="456" t="s">
        <v>315</v>
      </c>
      <c r="H25" s="103" t="s">
        <v>63</v>
      </c>
      <c r="I25" s="103"/>
      <c r="J25" s="456" t="s">
        <v>312</v>
      </c>
      <c r="K25" s="103" t="s">
        <v>99</v>
      </c>
      <c r="L25" s="103" t="s">
        <v>100</v>
      </c>
      <c r="M25" s="456" t="s">
        <v>333</v>
      </c>
      <c r="N25" s="465" t="s">
        <v>102</v>
      </c>
      <c r="O25" s="103"/>
      <c r="P25" s="103"/>
      <c r="Q25" s="103"/>
      <c r="R25" s="457" t="s">
        <v>334</v>
      </c>
      <c r="S25" s="103"/>
      <c r="T25" s="103"/>
      <c r="U25" s="103" t="str">
        <f t="shared" si="0"/>
        <v>Bajo</v>
      </c>
      <c r="V25" s="103">
        <v>3</v>
      </c>
      <c r="W25" s="103" t="str">
        <f t="shared" si="1"/>
        <v>Frecuente</v>
      </c>
      <c r="X25" s="103">
        <f t="shared" si="2"/>
        <v>0</v>
      </c>
      <c r="Y25" s="103" t="str">
        <f t="shared" si="3"/>
        <v>Bajo</v>
      </c>
      <c r="Z25" s="103">
        <v>25</v>
      </c>
      <c r="AA25" s="103" t="str">
        <f t="shared" si="4"/>
        <v>Grave</v>
      </c>
      <c r="AB25" s="103">
        <f t="shared" si="5"/>
        <v>0</v>
      </c>
      <c r="AC25" s="103" t="str">
        <f t="shared" si="6"/>
        <v>IV</v>
      </c>
      <c r="AD25" s="103" t="str">
        <f t="shared" si="7"/>
        <v>ACEPTABLE</v>
      </c>
      <c r="AE25" s="103" t="s">
        <v>258</v>
      </c>
      <c r="AF25" s="103" t="str">
        <f t="shared" si="33"/>
        <v>Fatiga, estrés, disminución de la destreza y precisión. Estados de ansiedad y/o depresión y trastornos del aparato digestivo.</v>
      </c>
      <c r="AG25" s="103" t="s">
        <v>38</v>
      </c>
      <c r="AH25" s="103"/>
      <c r="AI25" s="103" t="s">
        <v>63</v>
      </c>
      <c r="AJ25" s="103" t="s">
        <v>63</v>
      </c>
      <c r="AK25" s="103"/>
      <c r="AL25" s="462"/>
      <c r="AM25" s="463"/>
      <c r="AN25" s="463"/>
      <c r="AO25" s="463"/>
      <c r="AP25" s="463"/>
      <c r="AQ25" s="463"/>
      <c r="AR25" s="463"/>
      <c r="AS25" s="468"/>
      <c r="AT25" s="464"/>
      <c r="AU25" s="463" t="str">
        <f t="shared" si="8"/>
        <v>Bajo</v>
      </c>
      <c r="AV25" s="464"/>
      <c r="AW25" s="463" t="b">
        <f t="shared" si="9"/>
        <v>0</v>
      </c>
      <c r="AX25" s="463">
        <f t="shared" si="10"/>
        <v>0</v>
      </c>
      <c r="AY25" s="463" t="str">
        <f t="shared" si="11"/>
        <v>Bajo</v>
      </c>
      <c r="AZ25" s="464"/>
      <c r="BA25" s="463" t="b">
        <f t="shared" si="12"/>
        <v>0</v>
      </c>
      <c r="BB25" s="463">
        <f t="shared" si="13"/>
        <v>0</v>
      </c>
      <c r="BC25" s="463" t="str">
        <f t="shared" si="32"/>
        <v>IV</v>
      </c>
      <c r="BD25" s="463" t="str">
        <f t="shared" si="14"/>
        <v>ACEPTABLE</v>
      </c>
      <c r="BE25" s="295"/>
    </row>
    <row r="26" spans="1:57" ht="127.5" x14ac:dyDescent="0.2">
      <c r="A26" s="103"/>
      <c r="B26" s="103" t="s">
        <v>274</v>
      </c>
      <c r="C26" s="115" t="s">
        <v>290</v>
      </c>
      <c r="D26" s="456" t="s">
        <v>310</v>
      </c>
      <c r="E26" s="456" t="s">
        <v>311</v>
      </c>
      <c r="F26" s="456" t="s">
        <v>250</v>
      </c>
      <c r="G26" s="456" t="s">
        <v>315</v>
      </c>
      <c r="H26" s="103" t="s">
        <v>63</v>
      </c>
      <c r="I26" s="103"/>
      <c r="J26" s="456" t="s">
        <v>312</v>
      </c>
      <c r="K26" s="103" t="s">
        <v>276</v>
      </c>
      <c r="L26" s="103" t="s">
        <v>105</v>
      </c>
      <c r="M26" s="465" t="s">
        <v>335</v>
      </c>
      <c r="N26" s="465" t="s">
        <v>107</v>
      </c>
      <c r="O26" s="103"/>
      <c r="P26" s="103"/>
      <c r="Q26" s="465" t="s">
        <v>336</v>
      </c>
      <c r="R26" s="465" t="s">
        <v>337</v>
      </c>
      <c r="S26" s="103"/>
      <c r="T26" s="103">
        <v>2</v>
      </c>
      <c r="U26" s="103" t="str">
        <f t="shared" si="0"/>
        <v>Medio</v>
      </c>
      <c r="V26" s="103">
        <v>4</v>
      </c>
      <c r="W26" s="103" t="str">
        <f t="shared" si="1"/>
        <v>Continua</v>
      </c>
      <c r="X26" s="103">
        <f t="shared" si="2"/>
        <v>8</v>
      </c>
      <c r="Y26" s="103" t="str">
        <f t="shared" si="3"/>
        <v>Medio</v>
      </c>
      <c r="Z26" s="103">
        <v>10</v>
      </c>
      <c r="AA26" s="103" t="str">
        <f t="shared" si="4"/>
        <v>Leve</v>
      </c>
      <c r="AB26" s="103">
        <f t="shared" si="5"/>
        <v>80</v>
      </c>
      <c r="AC26" s="103" t="str">
        <f t="shared" si="6"/>
        <v>III</v>
      </c>
      <c r="AD26" s="103" t="str">
        <f t="shared" si="7"/>
        <v>MEJORABLE</v>
      </c>
      <c r="AE26" s="103">
        <v>9</v>
      </c>
      <c r="AF26" s="103" t="str">
        <f t="shared" si="33"/>
        <v>Fatiga visual, cefalea, disminución de la destreza y precisión, afectaciones a la vista, deslumbramiento, caídas a nivel, golpes.</v>
      </c>
      <c r="AG26" s="103" t="s">
        <v>38</v>
      </c>
      <c r="AH26" s="103"/>
      <c r="AI26" s="103" t="s">
        <v>63</v>
      </c>
      <c r="AJ26" s="103" t="s">
        <v>63</v>
      </c>
      <c r="AK26" s="103"/>
      <c r="AL26" s="462"/>
      <c r="AM26" s="463" t="s">
        <v>338</v>
      </c>
      <c r="AN26" s="463"/>
      <c r="AO26" s="463"/>
      <c r="AP26" s="463" t="s">
        <v>63</v>
      </c>
      <c r="AQ26" s="463" t="s">
        <v>63</v>
      </c>
      <c r="AR26" s="463"/>
      <c r="AS26" s="464"/>
      <c r="AT26" s="470"/>
      <c r="AU26" s="463" t="str">
        <f t="shared" si="8"/>
        <v>Bajo</v>
      </c>
      <c r="AV26" s="470"/>
      <c r="AW26" s="463" t="b">
        <f t="shared" si="9"/>
        <v>0</v>
      </c>
      <c r="AX26" s="463">
        <f t="shared" si="10"/>
        <v>0</v>
      </c>
      <c r="AY26" s="463" t="str">
        <f t="shared" si="11"/>
        <v>Bajo</v>
      </c>
      <c r="AZ26" s="470"/>
      <c r="BA26" s="463" t="b">
        <f t="shared" si="12"/>
        <v>0</v>
      </c>
      <c r="BB26" s="463">
        <f t="shared" si="13"/>
        <v>0</v>
      </c>
      <c r="BC26" s="463" t="str">
        <f t="shared" si="32"/>
        <v>IV</v>
      </c>
      <c r="BD26" s="463" t="str">
        <f t="shared" si="14"/>
        <v>ACEPTABLE</v>
      </c>
      <c r="BE26" s="295"/>
    </row>
    <row r="27" spans="1:57" ht="38.25" x14ac:dyDescent="0.2">
      <c r="A27" s="115"/>
      <c r="B27" s="103" t="s">
        <v>259</v>
      </c>
      <c r="C27" s="459" t="s">
        <v>260</v>
      </c>
      <c r="D27" s="456" t="s">
        <v>310</v>
      </c>
      <c r="E27" s="473" t="s">
        <v>339</v>
      </c>
      <c r="F27" s="474" t="s">
        <v>340</v>
      </c>
      <c r="G27" s="456" t="s">
        <v>341</v>
      </c>
      <c r="H27" s="103" t="s">
        <v>63</v>
      </c>
      <c r="I27" s="103"/>
      <c r="J27" s="456" t="s">
        <v>342</v>
      </c>
      <c r="K27" s="458" t="s">
        <v>282</v>
      </c>
      <c r="L27" s="475" t="s">
        <v>343</v>
      </c>
      <c r="M27" s="476" t="s">
        <v>344</v>
      </c>
      <c r="N27" s="477" t="s">
        <v>345</v>
      </c>
      <c r="O27" s="466"/>
      <c r="P27" s="466"/>
      <c r="Q27" s="477"/>
      <c r="R27" s="466" t="s">
        <v>346</v>
      </c>
      <c r="S27" s="477" t="s">
        <v>92</v>
      </c>
      <c r="T27" s="466">
        <v>0</v>
      </c>
      <c r="U27" s="466" t="str">
        <f t="shared" si="0"/>
        <v>Bajo</v>
      </c>
      <c r="V27" s="466">
        <v>2</v>
      </c>
      <c r="W27" s="466" t="str">
        <f t="shared" si="1"/>
        <v>Ocasional</v>
      </c>
      <c r="X27" s="466">
        <f t="shared" si="2"/>
        <v>0</v>
      </c>
      <c r="Y27" s="466" t="str">
        <f t="shared" si="3"/>
        <v>Bajo</v>
      </c>
      <c r="Z27" s="466">
        <v>25</v>
      </c>
      <c r="AA27" s="466" t="str">
        <f t="shared" si="4"/>
        <v>Grave</v>
      </c>
      <c r="AB27" s="466">
        <f t="shared" si="5"/>
        <v>0</v>
      </c>
      <c r="AC27" s="466" t="str">
        <f t="shared" si="6"/>
        <v>IV</v>
      </c>
      <c r="AD27" s="466" t="str">
        <f t="shared" si="7"/>
        <v>ACEPTABLE</v>
      </c>
      <c r="AE27" s="466"/>
      <c r="AF27" s="466" t="str">
        <f t="shared" si="33"/>
        <v>Golpes, descargas electricas, heridas</v>
      </c>
      <c r="AG27" s="466" t="s">
        <v>38</v>
      </c>
      <c r="AH27" s="466"/>
      <c r="AI27" s="466" t="s">
        <v>63</v>
      </c>
      <c r="AJ27" s="466" t="s">
        <v>63</v>
      </c>
      <c r="AK27" s="466"/>
      <c r="AL27" s="462" t="s">
        <v>63</v>
      </c>
      <c r="AM27" s="478"/>
      <c r="AN27" s="478"/>
      <c r="AO27" s="478"/>
      <c r="AP27" s="478"/>
      <c r="AQ27" s="478"/>
      <c r="AR27" s="478"/>
      <c r="AS27" s="479"/>
      <c r="AT27" s="467"/>
      <c r="AU27" s="103"/>
      <c r="AV27" s="467"/>
      <c r="AW27" s="103"/>
      <c r="AX27" s="103"/>
      <c r="AY27" s="103"/>
      <c r="AZ27" s="467"/>
      <c r="BA27" s="103"/>
      <c r="BB27" s="103"/>
      <c r="BC27" s="103"/>
      <c r="BD27" s="103"/>
      <c r="BE27" s="155"/>
    </row>
    <row r="28" spans="1:57" ht="63.75" x14ac:dyDescent="0.2">
      <c r="A28" s="115"/>
      <c r="B28" s="103" t="s">
        <v>259</v>
      </c>
      <c r="C28" s="459" t="s">
        <v>260</v>
      </c>
      <c r="D28" s="456" t="s">
        <v>310</v>
      </c>
      <c r="E28" s="473" t="s">
        <v>339</v>
      </c>
      <c r="F28" s="474" t="s">
        <v>347</v>
      </c>
      <c r="G28" s="456" t="s">
        <v>341</v>
      </c>
      <c r="H28" s="103" t="s">
        <v>63</v>
      </c>
      <c r="I28" s="103"/>
      <c r="J28" s="456" t="s">
        <v>342</v>
      </c>
      <c r="K28" s="458" t="s">
        <v>325</v>
      </c>
      <c r="L28" s="459" t="s">
        <v>123</v>
      </c>
      <c r="M28" s="476" t="s">
        <v>348</v>
      </c>
      <c r="N28" s="476" t="s">
        <v>349</v>
      </c>
      <c r="O28" s="480"/>
      <c r="P28" s="103"/>
      <c r="Q28" s="103"/>
      <c r="R28" s="476" t="s">
        <v>350</v>
      </c>
      <c r="S28" s="103"/>
      <c r="T28" s="466">
        <v>0</v>
      </c>
      <c r="U28" s="466" t="str">
        <f t="shared" si="0"/>
        <v>Bajo</v>
      </c>
      <c r="V28" s="466">
        <v>3</v>
      </c>
      <c r="W28" s="466" t="str">
        <f t="shared" si="1"/>
        <v>Frecuente</v>
      </c>
      <c r="X28" s="466">
        <f t="shared" si="2"/>
        <v>0</v>
      </c>
      <c r="Y28" s="466" t="str">
        <f t="shared" si="3"/>
        <v>Bajo</v>
      </c>
      <c r="Z28" s="103">
        <v>25</v>
      </c>
      <c r="AA28" s="466" t="str">
        <f t="shared" si="4"/>
        <v>Grave</v>
      </c>
      <c r="AB28" s="466">
        <f t="shared" si="5"/>
        <v>0</v>
      </c>
      <c r="AC28" s="466" t="str">
        <f t="shared" si="6"/>
        <v>IV</v>
      </c>
      <c r="AD28" s="466" t="str">
        <f t="shared" si="7"/>
        <v>ACEPTABLE</v>
      </c>
      <c r="AE28" s="103"/>
      <c r="AF28" s="466" t="str">
        <f t="shared" si="33"/>
        <v>Síndrome de túnel del carpo, Tenosinovitis de Quervain
Fatiga muscular
Tensión lumbar y cervical
Epicondilitis</v>
      </c>
      <c r="AG28" s="466" t="s">
        <v>38</v>
      </c>
      <c r="AH28" s="466"/>
      <c r="AI28" s="466" t="s">
        <v>63</v>
      </c>
      <c r="AJ28" s="466" t="s">
        <v>63</v>
      </c>
      <c r="AK28" s="103"/>
      <c r="AL28" s="103"/>
      <c r="AM28" s="103"/>
      <c r="AN28" s="103"/>
      <c r="AO28" s="103"/>
      <c r="AP28" s="103"/>
      <c r="AQ28" s="103"/>
      <c r="AR28" s="103"/>
      <c r="AS28" s="115"/>
      <c r="AT28" s="467"/>
      <c r="AU28" s="103"/>
      <c r="AV28" s="467"/>
      <c r="AW28" s="103"/>
      <c r="AX28" s="103"/>
      <c r="AY28" s="103"/>
      <c r="AZ28" s="467"/>
      <c r="BA28" s="103"/>
      <c r="BB28" s="103"/>
      <c r="BC28" s="103"/>
      <c r="BD28" s="103"/>
      <c r="BE28" s="155"/>
    </row>
    <row r="29" spans="1:57" ht="44.25" customHeight="1" x14ac:dyDescent="0.2">
      <c r="A29" s="115"/>
      <c r="B29" s="103" t="s">
        <v>259</v>
      </c>
      <c r="C29" s="459" t="s">
        <v>260</v>
      </c>
      <c r="D29" s="456" t="s">
        <v>310</v>
      </c>
      <c r="E29" s="473" t="s">
        <v>339</v>
      </c>
      <c r="F29" s="474" t="s">
        <v>347</v>
      </c>
      <c r="G29" s="456" t="s">
        <v>341</v>
      </c>
      <c r="H29" s="103" t="s">
        <v>63</v>
      </c>
      <c r="I29" s="103"/>
      <c r="J29" s="456" t="s">
        <v>342</v>
      </c>
      <c r="K29" s="458" t="s">
        <v>72</v>
      </c>
      <c r="L29" s="458" t="s">
        <v>119</v>
      </c>
      <c r="M29" s="458" t="s">
        <v>262</v>
      </c>
      <c r="N29" s="456" t="s">
        <v>263</v>
      </c>
      <c r="O29" s="458"/>
      <c r="P29" s="459"/>
      <c r="Q29" s="456"/>
      <c r="R29" s="465" t="s">
        <v>264</v>
      </c>
      <c r="S29" s="103" t="s">
        <v>265</v>
      </c>
      <c r="T29" s="466">
        <v>0</v>
      </c>
      <c r="U29" s="466" t="str">
        <f t="shared" si="0"/>
        <v>Bajo</v>
      </c>
      <c r="V29" s="466">
        <v>2</v>
      </c>
      <c r="W29" s="466" t="str">
        <f t="shared" si="1"/>
        <v>Ocasional</v>
      </c>
      <c r="X29" s="466">
        <f t="shared" si="2"/>
        <v>0</v>
      </c>
      <c r="Y29" s="466" t="str">
        <f t="shared" si="3"/>
        <v>Bajo</v>
      </c>
      <c r="Z29" s="103">
        <v>25</v>
      </c>
      <c r="AA29" s="466" t="str">
        <f t="shared" si="4"/>
        <v>Grave</v>
      </c>
      <c r="AB29" s="466">
        <f t="shared" si="5"/>
        <v>0</v>
      </c>
      <c r="AC29" s="466" t="str">
        <f t="shared" si="6"/>
        <v>IV</v>
      </c>
      <c r="AD29" s="466" t="str">
        <f t="shared" si="7"/>
        <v>ACEPTABLE</v>
      </c>
      <c r="AE29" s="103"/>
      <c r="AF29" s="466" t="str">
        <f t="shared" si="33"/>
        <v>Contusiones.  Laceraciones.  Esguinces.
Fracturas.</v>
      </c>
      <c r="AG29" s="466" t="s">
        <v>38</v>
      </c>
      <c r="AH29" s="466"/>
      <c r="AI29" s="466" t="s">
        <v>63</v>
      </c>
      <c r="AJ29" s="466" t="s">
        <v>63</v>
      </c>
      <c r="AK29" s="103"/>
      <c r="AL29" s="103"/>
      <c r="AM29" s="103"/>
      <c r="AN29" s="103"/>
      <c r="AO29" s="103"/>
      <c r="AP29" s="103"/>
      <c r="AQ29" s="103"/>
      <c r="AR29" s="103"/>
      <c r="AS29" s="115"/>
      <c r="AT29" s="467"/>
      <c r="AU29" s="103"/>
      <c r="AV29" s="467"/>
      <c r="AW29" s="103"/>
      <c r="AX29" s="103"/>
      <c r="AY29" s="103"/>
      <c r="AZ29" s="467"/>
      <c r="BA29" s="103"/>
      <c r="BB29" s="103"/>
      <c r="BC29" s="103"/>
      <c r="BD29" s="103"/>
      <c r="BE29" s="155"/>
    </row>
    <row r="30" spans="1:57" ht="53.25" customHeight="1" x14ac:dyDescent="0.2">
      <c r="A30" s="115"/>
      <c r="B30" s="103" t="s">
        <v>259</v>
      </c>
      <c r="C30" s="459" t="s">
        <v>260</v>
      </c>
      <c r="D30" s="456" t="s">
        <v>310</v>
      </c>
      <c r="E30" s="473" t="s">
        <v>339</v>
      </c>
      <c r="F30" s="474" t="s">
        <v>347</v>
      </c>
      <c r="G30" s="456" t="s">
        <v>341</v>
      </c>
      <c r="H30" s="103" t="s">
        <v>63</v>
      </c>
      <c r="I30" s="103"/>
      <c r="J30" s="456" t="s">
        <v>342</v>
      </c>
      <c r="K30" s="458" t="s">
        <v>72</v>
      </c>
      <c r="L30" s="458" t="s">
        <v>266</v>
      </c>
      <c r="M30" s="458" t="s">
        <v>351</v>
      </c>
      <c r="N30" s="456" t="s">
        <v>268</v>
      </c>
      <c r="O30" s="458"/>
      <c r="P30" s="459"/>
      <c r="Q30" s="456" t="s">
        <v>352</v>
      </c>
      <c r="R30" s="465" t="s">
        <v>353</v>
      </c>
      <c r="S30" s="103" t="s">
        <v>354</v>
      </c>
      <c r="T30" s="466">
        <v>0</v>
      </c>
      <c r="U30" s="466" t="str">
        <f t="shared" si="0"/>
        <v>Bajo</v>
      </c>
      <c r="V30" s="466">
        <v>4</v>
      </c>
      <c r="W30" s="466" t="str">
        <f t="shared" si="1"/>
        <v>Continua</v>
      </c>
      <c r="X30" s="466">
        <f t="shared" si="2"/>
        <v>0</v>
      </c>
      <c r="Y30" s="466" t="str">
        <f t="shared" si="3"/>
        <v>Bajo</v>
      </c>
      <c r="Z30" s="103">
        <v>100</v>
      </c>
      <c r="AA30" s="466" t="str">
        <f t="shared" si="4"/>
        <v>Mortal o Catrastrofico</v>
      </c>
      <c r="AB30" s="466">
        <f t="shared" si="5"/>
        <v>0</v>
      </c>
      <c r="AC30" s="466" t="str">
        <f t="shared" si="6"/>
        <v>IV</v>
      </c>
      <c r="AD30" s="466" t="str">
        <f t="shared" si="7"/>
        <v>ACEPTABLE</v>
      </c>
      <c r="AE30" s="103"/>
      <c r="AF30" s="466" t="str">
        <f t="shared" si="33"/>
        <v>golpes, fracturas, muerte, cortadas</v>
      </c>
      <c r="AG30" s="466" t="s">
        <v>38</v>
      </c>
      <c r="AH30" s="466"/>
      <c r="AI30" s="466" t="s">
        <v>63</v>
      </c>
      <c r="AJ30" s="466" t="s">
        <v>63</v>
      </c>
      <c r="AK30" s="103"/>
      <c r="AL30" s="103"/>
      <c r="AM30" s="103"/>
      <c r="AN30" s="103"/>
      <c r="AO30" s="103"/>
      <c r="AP30" s="103"/>
      <c r="AQ30" s="103"/>
      <c r="AR30" s="103"/>
      <c r="AS30" s="115"/>
      <c r="AT30" s="467"/>
      <c r="AU30" s="103"/>
      <c r="AV30" s="467"/>
      <c r="AW30" s="103"/>
      <c r="AX30" s="103"/>
      <c r="AY30" s="103"/>
      <c r="AZ30" s="467"/>
      <c r="BA30" s="103"/>
      <c r="BB30" s="103"/>
      <c r="BC30" s="103"/>
      <c r="BD30" s="103"/>
      <c r="BE30" s="155"/>
    </row>
    <row r="31" spans="1:57" ht="24" customHeight="1" x14ac:dyDescent="0.2">
      <c r="A31" s="115"/>
      <c r="B31" s="103" t="s">
        <v>259</v>
      </c>
      <c r="C31" s="459" t="s">
        <v>260</v>
      </c>
      <c r="D31" s="456" t="s">
        <v>310</v>
      </c>
      <c r="E31" s="473" t="s">
        <v>339</v>
      </c>
      <c r="F31" s="474" t="s">
        <v>347</v>
      </c>
      <c r="G31" s="456" t="s">
        <v>341</v>
      </c>
      <c r="H31" s="103" t="s">
        <v>63</v>
      </c>
      <c r="I31" s="103"/>
      <c r="J31" s="456" t="s">
        <v>342</v>
      </c>
      <c r="K31" s="458" t="s">
        <v>72</v>
      </c>
      <c r="L31" s="458" t="s">
        <v>302</v>
      </c>
      <c r="M31" s="458" t="s">
        <v>355</v>
      </c>
      <c r="N31" s="456" t="s">
        <v>356</v>
      </c>
      <c r="O31" s="458"/>
      <c r="P31" s="459"/>
      <c r="Q31" s="456"/>
      <c r="R31" s="465" t="s">
        <v>264</v>
      </c>
      <c r="S31" s="103"/>
      <c r="T31" s="466">
        <v>0</v>
      </c>
      <c r="U31" s="466" t="str">
        <f t="shared" si="0"/>
        <v>Bajo</v>
      </c>
      <c r="V31" s="466">
        <v>3</v>
      </c>
      <c r="W31" s="466" t="str">
        <f t="shared" si="1"/>
        <v>Frecuente</v>
      </c>
      <c r="X31" s="466">
        <f t="shared" si="2"/>
        <v>0</v>
      </c>
      <c r="Y31" s="466" t="str">
        <f t="shared" si="3"/>
        <v>Bajo</v>
      </c>
      <c r="Z31" s="103">
        <v>10</v>
      </c>
      <c r="AA31" s="466" t="str">
        <f t="shared" si="4"/>
        <v>Leve</v>
      </c>
      <c r="AB31" s="466">
        <f t="shared" si="5"/>
        <v>0</v>
      </c>
      <c r="AC31" s="466" t="str">
        <f t="shared" si="6"/>
        <v>IV</v>
      </c>
      <c r="AD31" s="466" t="str">
        <f t="shared" si="7"/>
        <v>ACEPTABLE</v>
      </c>
      <c r="AE31" s="103"/>
      <c r="AF31" s="466" t="str">
        <f t="shared" si="33"/>
        <v>golpes laceraciones</v>
      </c>
      <c r="AG31" s="466" t="s">
        <v>38</v>
      </c>
      <c r="AH31" s="466"/>
      <c r="AI31" s="466" t="s">
        <v>63</v>
      </c>
      <c r="AJ31" s="466" t="s">
        <v>63</v>
      </c>
      <c r="AK31" s="103"/>
      <c r="AL31" s="103"/>
      <c r="AM31" s="103"/>
      <c r="AN31" s="103"/>
      <c r="AO31" s="103"/>
      <c r="AP31" s="103"/>
      <c r="AQ31" s="103"/>
      <c r="AR31" s="103"/>
      <c r="AS31" s="115"/>
      <c r="AT31" s="467"/>
      <c r="AU31" s="103"/>
      <c r="AV31" s="467"/>
      <c r="AW31" s="103"/>
      <c r="AX31" s="103"/>
      <c r="AY31" s="103"/>
      <c r="AZ31" s="467"/>
      <c r="BA31" s="103"/>
      <c r="BB31" s="103"/>
      <c r="BC31" s="103"/>
      <c r="BD31" s="103"/>
      <c r="BE31" s="155"/>
    </row>
    <row r="32" spans="1:57" ht="24" customHeight="1" x14ac:dyDescent="0.2">
      <c r="A32" s="115"/>
      <c r="B32" s="103" t="s">
        <v>259</v>
      </c>
      <c r="C32" s="459" t="s">
        <v>260</v>
      </c>
      <c r="D32" s="456" t="s">
        <v>310</v>
      </c>
      <c r="E32" s="473" t="s">
        <v>339</v>
      </c>
      <c r="F32" s="474" t="s">
        <v>347</v>
      </c>
      <c r="G32" s="456" t="s">
        <v>341</v>
      </c>
      <c r="H32" s="103" t="s">
        <v>63</v>
      </c>
      <c r="I32" s="103"/>
      <c r="J32" s="456" t="s">
        <v>342</v>
      </c>
      <c r="K32" s="458" t="s">
        <v>72</v>
      </c>
      <c r="L32" s="459" t="s">
        <v>73</v>
      </c>
      <c r="M32" s="458" t="s">
        <v>357</v>
      </c>
      <c r="N32" s="456" t="s">
        <v>358</v>
      </c>
      <c r="O32" s="458"/>
      <c r="P32" s="459"/>
      <c r="Q32" s="456"/>
      <c r="R32" s="465" t="s">
        <v>359</v>
      </c>
      <c r="S32" s="103"/>
      <c r="T32" s="466">
        <v>0</v>
      </c>
      <c r="U32" s="466" t="str">
        <f t="shared" si="0"/>
        <v>Bajo</v>
      </c>
      <c r="V32" s="466">
        <v>4</v>
      </c>
      <c r="W32" s="466" t="str">
        <f t="shared" si="1"/>
        <v>Continua</v>
      </c>
      <c r="X32" s="466">
        <f t="shared" si="2"/>
        <v>0</v>
      </c>
      <c r="Y32" s="466" t="str">
        <f t="shared" si="3"/>
        <v>Bajo</v>
      </c>
      <c r="Z32" s="103">
        <v>60</v>
      </c>
      <c r="AA32" s="466" t="str">
        <f t="shared" si="4"/>
        <v>Muy Grave</v>
      </c>
      <c r="AB32" s="466">
        <f t="shared" si="5"/>
        <v>0</v>
      </c>
      <c r="AC32" s="466" t="str">
        <f t="shared" si="6"/>
        <v>IV</v>
      </c>
      <c r="AD32" s="466" t="str">
        <f t="shared" si="7"/>
        <v>ACEPTABLE</v>
      </c>
      <c r="AE32" s="103"/>
      <c r="AF32" s="466" t="str">
        <f t="shared" si="33"/>
        <v>Heridas.  Golpes. Muerte.</v>
      </c>
      <c r="AG32" s="466" t="s">
        <v>38</v>
      </c>
      <c r="AH32" s="466"/>
      <c r="AI32" s="466" t="s">
        <v>63</v>
      </c>
      <c r="AJ32" s="466" t="s">
        <v>63</v>
      </c>
      <c r="AK32" s="103"/>
      <c r="AL32" s="103"/>
      <c r="AM32" s="103"/>
      <c r="AN32" s="103"/>
      <c r="AO32" s="103"/>
      <c r="AP32" s="103"/>
      <c r="AQ32" s="103"/>
      <c r="AR32" s="103"/>
      <c r="AS32" s="115"/>
      <c r="AT32" s="467"/>
      <c r="AU32" s="103"/>
      <c r="AV32" s="467"/>
      <c r="AW32" s="103"/>
      <c r="AX32" s="103"/>
      <c r="AY32" s="103"/>
      <c r="AZ32" s="467"/>
      <c r="BA32" s="103"/>
      <c r="BB32" s="103"/>
      <c r="BC32" s="103"/>
      <c r="BD32" s="103"/>
      <c r="BE32" s="155"/>
    </row>
    <row r="33" spans="1:57" ht="24" customHeight="1" x14ac:dyDescent="0.2">
      <c r="A33" s="115"/>
      <c r="B33" s="103" t="s">
        <v>259</v>
      </c>
      <c r="C33" s="459" t="s">
        <v>260</v>
      </c>
      <c r="D33" s="456" t="s">
        <v>310</v>
      </c>
      <c r="E33" s="473" t="s">
        <v>339</v>
      </c>
      <c r="F33" s="474" t="s">
        <v>347</v>
      </c>
      <c r="G33" s="456" t="s">
        <v>341</v>
      </c>
      <c r="H33" s="103" t="s">
        <v>63</v>
      </c>
      <c r="I33" s="103"/>
      <c r="J33" s="456" t="s">
        <v>342</v>
      </c>
      <c r="K33" s="481" t="s">
        <v>276</v>
      </c>
      <c r="L33" s="458" t="s">
        <v>360</v>
      </c>
      <c r="M33" s="458" t="s">
        <v>361</v>
      </c>
      <c r="N33" s="456" t="s">
        <v>362</v>
      </c>
      <c r="O33" s="458"/>
      <c r="P33" s="459"/>
      <c r="Q33" s="456"/>
      <c r="R33" s="465" t="s">
        <v>363</v>
      </c>
      <c r="S33" s="103"/>
      <c r="T33" s="466">
        <v>0</v>
      </c>
      <c r="U33" s="466" t="str">
        <f t="shared" si="0"/>
        <v>Bajo</v>
      </c>
      <c r="V33" s="466">
        <v>3</v>
      </c>
      <c r="W33" s="466" t="str">
        <f t="shared" si="1"/>
        <v>Frecuente</v>
      </c>
      <c r="X33" s="466">
        <f t="shared" si="2"/>
        <v>0</v>
      </c>
      <c r="Y33" s="466" t="str">
        <f t="shared" si="3"/>
        <v>Bajo</v>
      </c>
      <c r="Z33" s="103">
        <v>10</v>
      </c>
      <c r="AA33" s="466" t="str">
        <f t="shared" si="4"/>
        <v>Leve</v>
      </c>
      <c r="AB33" s="466">
        <f t="shared" si="5"/>
        <v>0</v>
      </c>
      <c r="AC33" s="466" t="str">
        <f t="shared" si="6"/>
        <v>IV</v>
      </c>
      <c r="AD33" s="466" t="str">
        <f t="shared" si="7"/>
        <v>ACEPTABLE</v>
      </c>
      <c r="AE33" s="103"/>
      <c r="AF33" s="466" t="str">
        <f t="shared" si="33"/>
        <v>fatiga, problemas musculoesqueléticos y del sistema nervioso</v>
      </c>
      <c r="AG33" s="466" t="s">
        <v>38</v>
      </c>
      <c r="AH33" s="466"/>
      <c r="AI33" s="466" t="s">
        <v>63</v>
      </c>
      <c r="AJ33" s="466" t="s">
        <v>63</v>
      </c>
      <c r="AK33" s="103"/>
      <c r="AL33" s="103"/>
      <c r="AM33" s="103"/>
      <c r="AN33" s="103"/>
      <c r="AO33" s="103"/>
      <c r="AP33" s="103"/>
      <c r="AQ33" s="103"/>
      <c r="AR33" s="103"/>
      <c r="AS33" s="115"/>
      <c r="AT33" s="467"/>
      <c r="AU33" s="103"/>
      <c r="AV33" s="467"/>
      <c r="AW33" s="103"/>
      <c r="AX33" s="103"/>
      <c r="AY33" s="103"/>
      <c r="AZ33" s="467"/>
      <c r="BA33" s="103"/>
      <c r="BB33" s="103"/>
      <c r="BC33" s="103"/>
      <c r="BD33" s="103"/>
      <c r="BE33" s="155"/>
    </row>
    <row r="34" spans="1:57" ht="24" customHeight="1" x14ac:dyDescent="0.2">
      <c r="A34" s="115"/>
      <c r="B34" s="103" t="s">
        <v>259</v>
      </c>
      <c r="C34" s="459" t="s">
        <v>260</v>
      </c>
      <c r="D34" s="456" t="s">
        <v>310</v>
      </c>
      <c r="E34" s="473" t="s">
        <v>339</v>
      </c>
      <c r="F34" s="474" t="s">
        <v>347</v>
      </c>
      <c r="G34" s="456" t="s">
        <v>341</v>
      </c>
      <c r="H34" s="103" t="s">
        <v>63</v>
      </c>
      <c r="I34" s="103"/>
      <c r="J34" s="456" t="s">
        <v>342</v>
      </c>
      <c r="K34" s="481" t="s">
        <v>276</v>
      </c>
      <c r="L34" s="458" t="s">
        <v>364</v>
      </c>
      <c r="M34" s="459" t="s">
        <v>365</v>
      </c>
      <c r="N34" s="456" t="s">
        <v>366</v>
      </c>
      <c r="O34" s="458"/>
      <c r="P34" s="459"/>
      <c r="Q34" s="456"/>
      <c r="R34" s="465" t="s">
        <v>367</v>
      </c>
      <c r="S34" s="103"/>
      <c r="T34" s="466">
        <v>0</v>
      </c>
      <c r="U34" s="466" t="str">
        <f t="shared" si="0"/>
        <v>Bajo</v>
      </c>
      <c r="V34" s="466">
        <v>3</v>
      </c>
      <c r="W34" s="466" t="str">
        <f t="shared" si="1"/>
        <v>Frecuente</v>
      </c>
      <c r="X34" s="466">
        <f t="shared" si="2"/>
        <v>0</v>
      </c>
      <c r="Y34" s="466" t="str">
        <f t="shared" si="3"/>
        <v>Bajo</v>
      </c>
      <c r="Z34" s="103">
        <v>10</v>
      </c>
      <c r="AA34" s="466" t="str">
        <f t="shared" si="4"/>
        <v>Leve</v>
      </c>
      <c r="AB34" s="466">
        <f t="shared" si="5"/>
        <v>0</v>
      </c>
      <c r="AC34" s="466" t="str">
        <f t="shared" si="6"/>
        <v>IV</v>
      </c>
      <c r="AD34" s="466" t="str">
        <f t="shared" si="7"/>
        <v>ACEPTABLE</v>
      </c>
      <c r="AE34" s="103"/>
      <c r="AF34" s="466" t="str">
        <f t="shared" si="33"/>
        <v>Disminucion de la capacidad auditiva
Reducción temporal del  umbral auditivo, Disminucion de la capacidad auditiva, cefalea, desconcentracion</v>
      </c>
      <c r="AG34" s="466" t="s">
        <v>38</v>
      </c>
      <c r="AH34" s="466"/>
      <c r="AI34" s="466" t="s">
        <v>63</v>
      </c>
      <c r="AJ34" s="466" t="s">
        <v>63</v>
      </c>
      <c r="AK34" s="103"/>
      <c r="AL34" s="103"/>
      <c r="AM34" s="103"/>
      <c r="AN34" s="103"/>
      <c r="AO34" s="103"/>
      <c r="AP34" s="103"/>
      <c r="AQ34" s="103"/>
      <c r="AR34" s="103"/>
      <c r="AS34" s="115"/>
      <c r="AT34" s="467"/>
      <c r="AU34" s="103"/>
      <c r="AV34" s="467"/>
      <c r="AW34" s="103"/>
      <c r="AX34" s="103"/>
      <c r="AY34" s="103"/>
      <c r="AZ34" s="467"/>
      <c r="BA34" s="103"/>
      <c r="BB34" s="103"/>
      <c r="BC34" s="103"/>
      <c r="BD34" s="103"/>
      <c r="BE34" s="155"/>
    </row>
    <row r="35" spans="1:57" ht="24" customHeight="1" x14ac:dyDescent="0.2">
      <c r="A35" s="115"/>
      <c r="B35" s="103" t="s">
        <v>259</v>
      </c>
      <c r="C35" s="459" t="s">
        <v>260</v>
      </c>
      <c r="D35" s="456" t="s">
        <v>310</v>
      </c>
      <c r="E35" s="473" t="s">
        <v>339</v>
      </c>
      <c r="F35" s="474" t="s">
        <v>347</v>
      </c>
      <c r="G35" s="456" t="s">
        <v>341</v>
      </c>
      <c r="H35" s="103" t="s">
        <v>63</v>
      </c>
      <c r="I35" s="103"/>
      <c r="J35" s="456" t="s">
        <v>342</v>
      </c>
      <c r="K35" s="481" t="s">
        <v>276</v>
      </c>
      <c r="L35" s="459" t="s">
        <v>277</v>
      </c>
      <c r="M35" s="459" t="s">
        <v>368</v>
      </c>
      <c r="N35" s="262" t="s">
        <v>279</v>
      </c>
      <c r="O35" s="458"/>
      <c r="P35" s="459"/>
      <c r="Q35" s="456" t="s">
        <v>369</v>
      </c>
      <c r="R35" s="465" t="s">
        <v>370</v>
      </c>
      <c r="S35" s="103" t="s">
        <v>371</v>
      </c>
      <c r="T35" s="466">
        <v>0</v>
      </c>
      <c r="U35" s="466" t="str">
        <f t="shared" si="0"/>
        <v>Bajo</v>
      </c>
      <c r="V35" s="466">
        <v>3</v>
      </c>
      <c r="W35" s="466" t="str">
        <f t="shared" si="1"/>
        <v>Frecuente</v>
      </c>
      <c r="X35" s="466">
        <f t="shared" si="2"/>
        <v>0</v>
      </c>
      <c r="Y35" s="466" t="str">
        <f t="shared" si="3"/>
        <v>Bajo</v>
      </c>
      <c r="Z35" s="103">
        <v>10</v>
      </c>
      <c r="AA35" s="466" t="str">
        <f t="shared" si="4"/>
        <v>Leve</v>
      </c>
      <c r="AB35" s="466">
        <f t="shared" si="5"/>
        <v>0</v>
      </c>
      <c r="AC35" s="466" t="str">
        <f t="shared" si="6"/>
        <v>IV</v>
      </c>
      <c r="AD35" s="466" t="str">
        <f t="shared" si="7"/>
        <v>ACEPTABLE</v>
      </c>
      <c r="AE35" s="103"/>
      <c r="AF35" s="466" t="str">
        <f t="shared" si="33"/>
        <v>Fatiga que puede producir disminución de la vigilancia, la destreza manual y la rapidez, mareos, desmayos por deshidratación, agravamiento de trastornos cardiovasculares.</v>
      </c>
      <c r="AG35" s="466" t="s">
        <v>38</v>
      </c>
      <c r="AH35" s="466"/>
      <c r="AI35" s="466" t="s">
        <v>63</v>
      </c>
      <c r="AJ35" s="466" t="s">
        <v>63</v>
      </c>
      <c r="AK35" s="103"/>
      <c r="AL35" s="103"/>
      <c r="AM35" s="103"/>
      <c r="AN35" s="103"/>
      <c r="AO35" s="103"/>
      <c r="AP35" s="103"/>
      <c r="AQ35" s="103"/>
      <c r="AR35" s="103"/>
      <c r="AS35" s="115"/>
      <c r="AT35" s="467"/>
      <c r="AU35" s="103"/>
      <c r="AV35" s="467"/>
      <c r="AW35" s="103"/>
      <c r="AX35" s="103"/>
      <c r="AY35" s="103"/>
      <c r="AZ35" s="467"/>
      <c r="BA35" s="103"/>
      <c r="BB35" s="103"/>
      <c r="BC35" s="103"/>
      <c r="BD35" s="103"/>
      <c r="BE35" s="155"/>
    </row>
    <row r="36" spans="1:57" ht="24" customHeight="1" x14ac:dyDescent="0.2">
      <c r="A36" s="115"/>
      <c r="B36" s="103" t="s">
        <v>259</v>
      </c>
      <c r="C36" s="459" t="s">
        <v>260</v>
      </c>
      <c r="D36" s="456" t="s">
        <v>310</v>
      </c>
      <c r="E36" s="473" t="s">
        <v>339</v>
      </c>
      <c r="F36" s="474" t="s">
        <v>347</v>
      </c>
      <c r="G36" s="456" t="s">
        <v>341</v>
      </c>
      <c r="H36" s="103" t="s">
        <v>63</v>
      </c>
      <c r="I36" s="103"/>
      <c r="J36" s="456" t="s">
        <v>342</v>
      </c>
      <c r="K36" s="481" t="s">
        <v>276</v>
      </c>
      <c r="L36" s="458" t="s">
        <v>178</v>
      </c>
      <c r="M36" s="458" t="s">
        <v>372</v>
      </c>
      <c r="N36" s="456" t="s">
        <v>373</v>
      </c>
      <c r="O36" s="458"/>
      <c r="P36" s="459"/>
      <c r="Q36" s="456" t="s">
        <v>369</v>
      </c>
      <c r="R36" s="465" t="s">
        <v>374</v>
      </c>
      <c r="S36" s="103" t="s">
        <v>375</v>
      </c>
      <c r="T36" s="466">
        <v>0</v>
      </c>
      <c r="U36" s="466" t="str">
        <f t="shared" si="0"/>
        <v>Bajo</v>
      </c>
      <c r="V36" s="466">
        <v>3</v>
      </c>
      <c r="W36" s="466" t="str">
        <f t="shared" si="1"/>
        <v>Frecuente</v>
      </c>
      <c r="X36" s="466">
        <f t="shared" si="2"/>
        <v>0</v>
      </c>
      <c r="Y36" s="466" t="str">
        <f t="shared" si="3"/>
        <v>Bajo</v>
      </c>
      <c r="Z36" s="103">
        <v>10</v>
      </c>
      <c r="AA36" s="466" t="str">
        <f t="shared" si="4"/>
        <v>Leve</v>
      </c>
      <c r="AB36" s="466">
        <f t="shared" si="5"/>
        <v>0</v>
      </c>
      <c r="AC36" s="466" t="str">
        <f t="shared" si="6"/>
        <v>IV</v>
      </c>
      <c r="AD36" s="466" t="str">
        <f t="shared" si="7"/>
        <v>ACEPTABLE</v>
      </c>
      <c r="AE36" s="103"/>
      <c r="AF36" s="466" t="str">
        <f t="shared" si="33"/>
        <v>Deshidratacion, desconcentracion, fatiga, quemaduras en piel y tejido blando</v>
      </c>
      <c r="AG36" s="466" t="s">
        <v>38</v>
      </c>
      <c r="AH36" s="466"/>
      <c r="AI36" s="466" t="s">
        <v>63</v>
      </c>
      <c r="AJ36" s="466" t="s">
        <v>63</v>
      </c>
      <c r="AK36" s="103"/>
      <c r="AL36" s="103"/>
      <c r="AM36" s="103"/>
      <c r="AN36" s="103"/>
      <c r="AO36" s="103"/>
      <c r="AP36" s="103"/>
      <c r="AQ36" s="103"/>
      <c r="AR36" s="103"/>
      <c r="AS36" s="115"/>
      <c r="AT36" s="467"/>
      <c r="AU36" s="103"/>
      <c r="AV36" s="467"/>
      <c r="AW36" s="103"/>
      <c r="AX36" s="103"/>
      <c r="AY36" s="103"/>
      <c r="AZ36" s="467"/>
      <c r="BA36" s="103"/>
      <c r="BB36" s="103"/>
      <c r="BC36" s="103"/>
      <c r="BD36" s="103"/>
      <c r="BE36" s="155"/>
    </row>
    <row r="37" spans="1:57" ht="24" customHeight="1" x14ac:dyDescent="0.2">
      <c r="A37" s="115"/>
      <c r="B37" s="103" t="s">
        <v>259</v>
      </c>
      <c r="C37" s="459" t="s">
        <v>260</v>
      </c>
      <c r="D37" s="456" t="s">
        <v>310</v>
      </c>
      <c r="E37" s="473" t="s">
        <v>339</v>
      </c>
      <c r="F37" s="474" t="s">
        <v>347</v>
      </c>
      <c r="G37" s="456" t="s">
        <v>341</v>
      </c>
      <c r="H37" s="103" t="s">
        <v>63</v>
      </c>
      <c r="I37" s="103"/>
      <c r="J37" s="456" t="s">
        <v>342</v>
      </c>
      <c r="K37" s="456" t="s">
        <v>99</v>
      </c>
      <c r="L37" s="458" t="s">
        <v>376</v>
      </c>
      <c r="M37" s="458" t="s">
        <v>377</v>
      </c>
      <c r="N37" s="456" t="s">
        <v>378</v>
      </c>
      <c r="O37" s="458"/>
      <c r="P37" s="459"/>
      <c r="Q37" s="456"/>
      <c r="R37" s="465" t="s">
        <v>379</v>
      </c>
      <c r="S37" s="103"/>
      <c r="T37" s="466">
        <v>0</v>
      </c>
      <c r="U37" s="466" t="str">
        <f t="shared" si="0"/>
        <v>Bajo</v>
      </c>
      <c r="V37" s="466">
        <v>3</v>
      </c>
      <c r="W37" s="466" t="str">
        <f t="shared" si="1"/>
        <v>Frecuente</v>
      </c>
      <c r="X37" s="466">
        <f t="shared" si="2"/>
        <v>0</v>
      </c>
      <c r="Y37" s="466" t="str">
        <f t="shared" si="3"/>
        <v>Bajo</v>
      </c>
      <c r="Z37" s="103">
        <v>25</v>
      </c>
      <c r="AA37" s="466" t="str">
        <f t="shared" si="4"/>
        <v>Grave</v>
      </c>
      <c r="AB37" s="466">
        <f t="shared" si="5"/>
        <v>0</v>
      </c>
      <c r="AC37" s="466" t="str">
        <f t="shared" si="6"/>
        <v>IV</v>
      </c>
      <c r="AD37" s="466" t="str">
        <f t="shared" si="7"/>
        <v>ACEPTABLE</v>
      </c>
      <c r="AE37" s="103"/>
      <c r="AF37" s="466" t="str">
        <f t="shared" si="33"/>
        <v>Ansiedad
Estrés laboral
Desconcentración
Trastornos de sueño</v>
      </c>
      <c r="AG37" s="466" t="s">
        <v>38</v>
      </c>
      <c r="AH37" s="466"/>
      <c r="AI37" s="466" t="s">
        <v>63</v>
      </c>
      <c r="AJ37" s="466" t="s">
        <v>63</v>
      </c>
      <c r="AK37" s="103"/>
      <c r="AL37" s="103"/>
      <c r="AM37" s="103"/>
      <c r="AN37" s="103"/>
      <c r="AO37" s="103"/>
      <c r="AP37" s="103"/>
      <c r="AQ37" s="103"/>
      <c r="AR37" s="103"/>
      <c r="AS37" s="115"/>
      <c r="AT37" s="467"/>
      <c r="AU37" s="103"/>
      <c r="AV37" s="467"/>
      <c r="AW37" s="103"/>
      <c r="AX37" s="103"/>
      <c r="AY37" s="103"/>
      <c r="AZ37" s="467"/>
      <c r="BA37" s="103"/>
      <c r="BB37" s="103"/>
      <c r="BC37" s="103"/>
      <c r="BD37" s="103"/>
      <c r="BE37" s="155"/>
    </row>
    <row r="38" spans="1:57" ht="24" customHeight="1" x14ac:dyDescent="0.2">
      <c r="A38" s="115"/>
      <c r="B38" s="103" t="s">
        <v>259</v>
      </c>
      <c r="C38" s="459" t="s">
        <v>260</v>
      </c>
      <c r="D38" s="456" t="s">
        <v>310</v>
      </c>
      <c r="E38" s="473" t="s">
        <v>339</v>
      </c>
      <c r="F38" s="474" t="s">
        <v>347</v>
      </c>
      <c r="G38" s="456" t="s">
        <v>341</v>
      </c>
      <c r="H38" s="103" t="s">
        <v>63</v>
      </c>
      <c r="I38" s="103"/>
      <c r="J38" s="456" t="s">
        <v>342</v>
      </c>
      <c r="K38" s="458" t="s">
        <v>72</v>
      </c>
      <c r="L38" s="458" t="s">
        <v>380</v>
      </c>
      <c r="M38" s="458" t="s">
        <v>381</v>
      </c>
      <c r="N38" s="456" t="s">
        <v>382</v>
      </c>
      <c r="O38" s="458"/>
      <c r="P38" s="459"/>
      <c r="Q38" s="456" t="s">
        <v>383</v>
      </c>
      <c r="R38" s="465" t="s">
        <v>384</v>
      </c>
      <c r="S38" s="103"/>
      <c r="T38" s="466">
        <v>0</v>
      </c>
      <c r="U38" s="466" t="str">
        <f t="shared" si="0"/>
        <v>Bajo</v>
      </c>
      <c r="V38" s="466">
        <v>3</v>
      </c>
      <c r="W38" s="466" t="str">
        <f t="shared" si="1"/>
        <v>Frecuente</v>
      </c>
      <c r="X38" s="466">
        <f t="shared" si="2"/>
        <v>0</v>
      </c>
      <c r="Y38" s="466" t="str">
        <f t="shared" si="3"/>
        <v>Bajo</v>
      </c>
      <c r="Z38" s="103">
        <v>25</v>
      </c>
      <c r="AA38" s="466" t="str">
        <f t="shared" si="4"/>
        <v>Grave</v>
      </c>
      <c r="AB38" s="466">
        <f t="shared" si="5"/>
        <v>0</v>
      </c>
      <c r="AC38" s="466" t="str">
        <f t="shared" si="6"/>
        <v>IV</v>
      </c>
      <c r="AD38" s="466" t="str">
        <f t="shared" si="7"/>
        <v>ACEPTABLE</v>
      </c>
      <c r="AE38" s="103"/>
      <c r="AF38" s="466" t="str">
        <f t="shared" si="33"/>
        <v>Heridas. Agresiones física o verbales. Golpes. Secuestro. Muerte.</v>
      </c>
      <c r="AG38" s="466" t="s">
        <v>38</v>
      </c>
      <c r="AH38" s="466"/>
      <c r="AI38" s="466" t="s">
        <v>63</v>
      </c>
      <c r="AJ38" s="466" t="s">
        <v>63</v>
      </c>
      <c r="AK38" s="103"/>
      <c r="AL38" s="103"/>
      <c r="AM38" s="103"/>
      <c r="AN38" s="103"/>
      <c r="AO38" s="103"/>
      <c r="AP38" s="103"/>
      <c r="AQ38" s="103"/>
      <c r="AR38" s="103"/>
      <c r="AS38" s="115"/>
      <c r="AT38" s="467"/>
      <c r="AU38" s="103"/>
      <c r="AV38" s="467"/>
      <c r="AW38" s="103"/>
      <c r="AX38" s="103"/>
      <c r="AY38" s="103"/>
      <c r="AZ38" s="467"/>
      <c r="BA38" s="103"/>
      <c r="BB38" s="103"/>
      <c r="BC38" s="103"/>
      <c r="BD38" s="103"/>
      <c r="BE38" s="155"/>
    </row>
    <row r="39" spans="1:57" ht="24" customHeight="1" x14ac:dyDescent="0.2">
      <c r="A39" s="115"/>
      <c r="B39" s="103" t="s">
        <v>259</v>
      </c>
      <c r="C39" s="459" t="s">
        <v>260</v>
      </c>
      <c r="D39" s="456" t="s">
        <v>310</v>
      </c>
      <c r="E39" s="473" t="s">
        <v>339</v>
      </c>
      <c r="F39" s="474" t="s">
        <v>347</v>
      </c>
      <c r="G39" s="456" t="s">
        <v>341</v>
      </c>
      <c r="H39" s="103" t="s">
        <v>63</v>
      </c>
      <c r="I39" s="103"/>
      <c r="J39" s="456" t="s">
        <v>342</v>
      </c>
      <c r="K39" s="456" t="s">
        <v>325</v>
      </c>
      <c r="L39" s="458" t="s">
        <v>385</v>
      </c>
      <c r="M39" s="458" t="s">
        <v>386</v>
      </c>
      <c r="N39" s="456" t="s">
        <v>387</v>
      </c>
      <c r="O39" s="458"/>
      <c r="P39" s="459"/>
      <c r="Q39" s="456"/>
      <c r="R39" s="465" t="s">
        <v>388</v>
      </c>
      <c r="S39" s="103"/>
      <c r="T39" s="466">
        <v>0</v>
      </c>
      <c r="U39" s="466" t="str">
        <f t="shared" si="0"/>
        <v>Bajo</v>
      </c>
      <c r="V39" s="466">
        <v>4</v>
      </c>
      <c r="W39" s="466" t="str">
        <f t="shared" si="1"/>
        <v>Continua</v>
      </c>
      <c r="X39" s="466">
        <f t="shared" si="2"/>
        <v>0</v>
      </c>
      <c r="Y39" s="466" t="str">
        <f t="shared" si="3"/>
        <v>Bajo</v>
      </c>
      <c r="Z39" s="103">
        <v>25</v>
      </c>
      <c r="AA39" s="466" t="str">
        <f t="shared" si="4"/>
        <v>Grave</v>
      </c>
      <c r="AB39" s="466">
        <f t="shared" si="5"/>
        <v>0</v>
      </c>
      <c r="AC39" s="466" t="str">
        <f t="shared" si="6"/>
        <v>IV</v>
      </c>
      <c r="AD39" s="466" t="str">
        <f t="shared" si="7"/>
        <v>ACEPTABLE</v>
      </c>
      <c r="AE39" s="103"/>
      <c r="AF39" s="466" t="str">
        <f t="shared" si="33"/>
        <v>Dolor dorsal y lumbar
Dolor en cuello y hombros
Alteraciones osteomusculares</v>
      </c>
      <c r="AG39" s="466" t="s">
        <v>38</v>
      </c>
      <c r="AH39" s="466"/>
      <c r="AI39" s="466" t="s">
        <v>63</v>
      </c>
      <c r="AJ39" s="466" t="s">
        <v>63</v>
      </c>
      <c r="AK39" s="103"/>
      <c r="AL39" s="103"/>
      <c r="AM39" s="103"/>
      <c r="AN39" s="103"/>
      <c r="AO39" s="103"/>
      <c r="AP39" s="103"/>
      <c r="AQ39" s="103"/>
      <c r="AR39" s="103"/>
      <c r="AS39" s="115"/>
      <c r="AT39" s="467"/>
      <c r="AU39" s="103"/>
      <c r="AV39" s="467"/>
      <c r="AW39" s="103"/>
      <c r="AX39" s="103"/>
      <c r="AY39" s="103"/>
      <c r="AZ39" s="467"/>
      <c r="BA39" s="103"/>
      <c r="BB39" s="103"/>
      <c r="BC39" s="103"/>
      <c r="BD39" s="103"/>
      <c r="BE39" s="155"/>
    </row>
    <row r="40" spans="1:57" ht="24" customHeight="1" x14ac:dyDescent="0.2">
      <c r="A40" s="115"/>
      <c r="B40" s="103" t="s">
        <v>259</v>
      </c>
      <c r="C40" s="459" t="s">
        <v>260</v>
      </c>
      <c r="D40" s="456" t="s">
        <v>310</v>
      </c>
      <c r="E40" s="473" t="s">
        <v>339</v>
      </c>
      <c r="F40" s="474" t="s">
        <v>347</v>
      </c>
      <c r="G40" s="456" t="s">
        <v>341</v>
      </c>
      <c r="H40" s="103" t="s">
        <v>63</v>
      </c>
      <c r="I40" s="103"/>
      <c r="J40" s="456" t="s">
        <v>342</v>
      </c>
      <c r="K40" s="456" t="s">
        <v>325</v>
      </c>
      <c r="L40" s="458" t="s">
        <v>123</v>
      </c>
      <c r="M40" s="459" t="s">
        <v>389</v>
      </c>
      <c r="N40" s="456" t="s">
        <v>349</v>
      </c>
      <c r="O40" s="458"/>
      <c r="P40" s="459"/>
      <c r="Q40" s="456"/>
      <c r="R40" s="465" t="s">
        <v>390</v>
      </c>
      <c r="S40" s="103"/>
      <c r="T40" s="466">
        <v>0</v>
      </c>
      <c r="U40" s="466" t="str">
        <f t="shared" si="0"/>
        <v>Bajo</v>
      </c>
      <c r="V40" s="466">
        <v>3</v>
      </c>
      <c r="W40" s="466" t="str">
        <f t="shared" si="1"/>
        <v>Frecuente</v>
      </c>
      <c r="X40" s="466">
        <f t="shared" si="2"/>
        <v>0</v>
      </c>
      <c r="Y40" s="466" t="str">
        <f t="shared" si="3"/>
        <v>Bajo</v>
      </c>
      <c r="Z40" s="103">
        <v>25</v>
      </c>
      <c r="AA40" s="466" t="str">
        <f t="shared" si="4"/>
        <v>Grave</v>
      </c>
      <c r="AB40" s="466">
        <f t="shared" si="5"/>
        <v>0</v>
      </c>
      <c r="AC40" s="466" t="str">
        <f t="shared" si="6"/>
        <v>IV</v>
      </c>
      <c r="AD40" s="466" t="str">
        <f t="shared" si="7"/>
        <v>ACEPTABLE</v>
      </c>
      <c r="AE40" s="103"/>
      <c r="AF40" s="466" t="str">
        <f t="shared" si="33"/>
        <v>Síndrome de túnel del carpo, Tenosinovitis de Quervain
Fatiga muscular
Tensión lumbar y cervical
Epicondilitis</v>
      </c>
      <c r="AG40" s="466" t="s">
        <v>38</v>
      </c>
      <c r="AH40" s="466"/>
      <c r="AI40" s="466" t="s">
        <v>63</v>
      </c>
      <c r="AJ40" s="466" t="s">
        <v>63</v>
      </c>
      <c r="AK40" s="103"/>
      <c r="AL40" s="103"/>
      <c r="AM40" s="103"/>
      <c r="AN40" s="103"/>
      <c r="AO40" s="103"/>
      <c r="AP40" s="103"/>
      <c r="AQ40" s="103"/>
      <c r="AR40" s="103"/>
      <c r="AS40" s="115"/>
      <c r="AT40" s="467"/>
      <c r="AU40" s="103"/>
      <c r="AV40" s="467"/>
      <c r="AW40" s="103"/>
      <c r="AX40" s="103"/>
      <c r="AY40" s="103"/>
      <c r="AZ40" s="467"/>
      <c r="BA40" s="103"/>
      <c r="BB40" s="103"/>
      <c r="BC40" s="103"/>
      <c r="BD40" s="103"/>
      <c r="BE40" s="155"/>
    </row>
    <row r="41" spans="1:57" ht="66.75" customHeight="1" x14ac:dyDescent="0.2">
      <c r="A41" s="115"/>
      <c r="B41" s="103" t="s">
        <v>274</v>
      </c>
      <c r="C41" s="115" t="s">
        <v>275</v>
      </c>
      <c r="D41" s="456" t="s">
        <v>391</v>
      </c>
      <c r="E41" s="456" t="s">
        <v>392</v>
      </c>
      <c r="F41" s="456" t="s">
        <v>250</v>
      </c>
      <c r="G41" s="456" t="s">
        <v>393</v>
      </c>
      <c r="H41" s="103" t="s">
        <v>63</v>
      </c>
      <c r="I41" s="103"/>
      <c r="J41" s="456" t="s">
        <v>394</v>
      </c>
      <c r="K41" s="103" t="s">
        <v>325</v>
      </c>
      <c r="L41" s="103" t="s">
        <v>94</v>
      </c>
      <c r="M41" s="465" t="s">
        <v>329</v>
      </c>
      <c r="N41" s="465" t="s">
        <v>330</v>
      </c>
      <c r="O41" s="103"/>
      <c r="P41" s="103"/>
      <c r="Q41" s="460" t="s">
        <v>395</v>
      </c>
      <c r="R41" s="460" t="s">
        <v>396</v>
      </c>
      <c r="S41" s="103"/>
      <c r="T41" s="103"/>
      <c r="U41" s="103" t="str">
        <f t="shared" si="0"/>
        <v>Bajo</v>
      </c>
      <c r="V41" s="103">
        <v>4</v>
      </c>
      <c r="W41" s="103" t="str">
        <f t="shared" si="1"/>
        <v>Continua</v>
      </c>
      <c r="X41" s="103">
        <f t="shared" si="2"/>
        <v>0</v>
      </c>
      <c r="Y41" s="103" t="str">
        <f t="shared" si="3"/>
        <v>Bajo</v>
      </c>
      <c r="Z41" s="103">
        <v>10</v>
      </c>
      <c r="AA41" s="103" t="str">
        <f t="shared" si="4"/>
        <v>Leve</v>
      </c>
      <c r="AB41" s="103">
        <f t="shared" si="5"/>
        <v>0</v>
      </c>
      <c r="AC41" s="103" t="str">
        <f t="shared" si="6"/>
        <v>IV</v>
      </c>
      <c r="AD41" s="103" t="str">
        <f t="shared" si="7"/>
        <v>ACEPTABLE</v>
      </c>
      <c r="AE41" s="103" t="s">
        <v>258</v>
      </c>
      <c r="AF41" s="103" t="str">
        <f t="shared" si="33"/>
        <v>Desordenes de trauma acumulativo, lesiones del sistema músculo esquelético</v>
      </c>
      <c r="AG41" s="103" t="s">
        <v>38</v>
      </c>
      <c r="AH41" s="103"/>
      <c r="AI41" s="103" t="s">
        <v>63</v>
      </c>
      <c r="AJ41" s="103" t="s">
        <v>63</v>
      </c>
      <c r="AK41" s="103" t="s">
        <v>63</v>
      </c>
      <c r="AL41" s="462"/>
      <c r="AM41" s="463"/>
      <c r="AN41" s="463"/>
      <c r="AO41" s="463"/>
      <c r="AP41" s="463"/>
      <c r="AQ41" s="463"/>
      <c r="AR41" s="463"/>
      <c r="AS41" s="468"/>
      <c r="AT41" s="464"/>
      <c r="AU41" s="463" t="str">
        <f t="shared" si="8"/>
        <v>Bajo</v>
      </c>
      <c r="AV41" s="464"/>
      <c r="AW41" s="463" t="b">
        <f t="shared" si="9"/>
        <v>0</v>
      </c>
      <c r="AX41" s="463">
        <f t="shared" si="10"/>
        <v>0</v>
      </c>
      <c r="AY41" s="463" t="str">
        <f t="shared" si="11"/>
        <v>Bajo</v>
      </c>
      <c r="AZ41" s="464"/>
      <c r="BA41" s="463" t="b">
        <f t="shared" si="12"/>
        <v>0</v>
      </c>
      <c r="BB41" s="463">
        <f t="shared" si="13"/>
        <v>0</v>
      </c>
      <c r="BC41" s="463" t="str">
        <f t="shared" si="32"/>
        <v>IV</v>
      </c>
      <c r="BD41" s="463" t="str">
        <f t="shared" si="14"/>
        <v>ACEPTABLE</v>
      </c>
      <c r="BE41" s="295"/>
    </row>
    <row r="42" spans="1:57" ht="66.75" customHeight="1" x14ac:dyDescent="0.2">
      <c r="A42" s="115"/>
      <c r="B42" s="103" t="s">
        <v>274</v>
      </c>
      <c r="C42" s="115" t="s">
        <v>275</v>
      </c>
      <c r="D42" s="456" t="s">
        <v>391</v>
      </c>
      <c r="E42" s="456" t="s">
        <v>397</v>
      </c>
      <c r="F42" s="456" t="s">
        <v>250</v>
      </c>
      <c r="G42" s="456" t="s">
        <v>393</v>
      </c>
      <c r="H42" s="103" t="s">
        <v>63</v>
      </c>
      <c r="I42" s="103"/>
      <c r="J42" s="456" t="s">
        <v>398</v>
      </c>
      <c r="K42" s="103" t="s">
        <v>72</v>
      </c>
      <c r="L42" s="459" t="s">
        <v>270</v>
      </c>
      <c r="M42" s="465" t="s">
        <v>399</v>
      </c>
      <c r="N42" s="465" t="s">
        <v>272</v>
      </c>
      <c r="O42" s="103"/>
      <c r="P42" s="103"/>
      <c r="Q42" s="460" t="s">
        <v>400</v>
      </c>
      <c r="R42" s="460" t="s">
        <v>401</v>
      </c>
      <c r="S42" s="103"/>
      <c r="T42" s="103"/>
      <c r="U42" s="103" t="str">
        <f t="shared" si="0"/>
        <v>Bajo</v>
      </c>
      <c r="V42" s="103">
        <v>4</v>
      </c>
      <c r="W42" s="103" t="str">
        <f t="shared" si="1"/>
        <v>Continua</v>
      </c>
      <c r="X42" s="103">
        <f t="shared" si="2"/>
        <v>0</v>
      </c>
      <c r="Y42" s="103" t="str">
        <f t="shared" si="3"/>
        <v>Bajo</v>
      </c>
      <c r="Z42" s="103">
        <v>10</v>
      </c>
      <c r="AA42" s="103" t="str">
        <f t="shared" si="4"/>
        <v>Leve</v>
      </c>
      <c r="AB42" s="103">
        <f t="shared" si="5"/>
        <v>0</v>
      </c>
      <c r="AC42" s="103" t="str">
        <f t="shared" si="6"/>
        <v>IV</v>
      </c>
      <c r="AD42" s="103" t="str">
        <f t="shared" si="7"/>
        <v>ACEPTABLE</v>
      </c>
      <c r="AE42" s="103" t="s">
        <v>258</v>
      </c>
      <c r="AF42" s="103" t="str">
        <f t="shared" si="33"/>
        <v>Tension, stress</v>
      </c>
      <c r="AG42" s="103" t="s">
        <v>38</v>
      </c>
      <c r="AH42" s="103"/>
      <c r="AI42" s="103" t="s">
        <v>63</v>
      </c>
      <c r="AJ42" s="103" t="s">
        <v>63</v>
      </c>
      <c r="AK42" s="103" t="s">
        <v>63</v>
      </c>
      <c r="AL42" s="462" t="s">
        <v>63</v>
      </c>
      <c r="AM42" s="463"/>
      <c r="AN42" s="463"/>
      <c r="AO42" s="463"/>
      <c r="AP42" s="463"/>
      <c r="AQ42" s="463"/>
      <c r="AR42" s="463"/>
      <c r="AS42" s="468"/>
      <c r="AT42" s="464"/>
      <c r="AU42" s="463" t="str">
        <f t="shared" si="8"/>
        <v>Bajo</v>
      </c>
      <c r="AV42" s="464"/>
      <c r="AW42" s="463" t="b">
        <f t="shared" si="9"/>
        <v>0</v>
      </c>
      <c r="AX42" s="463">
        <f t="shared" si="10"/>
        <v>0</v>
      </c>
      <c r="AY42" s="463" t="str">
        <f t="shared" si="11"/>
        <v>Bajo</v>
      </c>
      <c r="AZ42" s="464"/>
      <c r="BA42" s="463" t="b">
        <f t="shared" si="12"/>
        <v>0</v>
      </c>
      <c r="BB42" s="463">
        <f t="shared" si="13"/>
        <v>0</v>
      </c>
      <c r="BC42" s="463" t="str">
        <f t="shared" si="32"/>
        <v>IV</v>
      </c>
      <c r="BD42" s="463" t="str">
        <f t="shared" si="14"/>
        <v>ACEPTABLE</v>
      </c>
      <c r="BE42" s="295"/>
    </row>
    <row r="43" spans="1:57" ht="68.25" customHeight="1" x14ac:dyDescent="0.2">
      <c r="A43" s="115"/>
      <c r="B43" s="103" t="s">
        <v>274</v>
      </c>
      <c r="C43" s="115" t="s">
        <v>275</v>
      </c>
      <c r="D43" s="456" t="s">
        <v>391</v>
      </c>
      <c r="E43" s="456" t="s">
        <v>392</v>
      </c>
      <c r="F43" s="456" t="s">
        <v>250</v>
      </c>
      <c r="G43" s="456" t="s">
        <v>393</v>
      </c>
      <c r="H43" s="103" t="s">
        <v>63</v>
      </c>
      <c r="I43" s="103"/>
      <c r="J43" s="456" t="s">
        <v>394</v>
      </c>
      <c r="K43" s="458" t="s">
        <v>65</v>
      </c>
      <c r="L43" s="471" t="s">
        <v>316</v>
      </c>
      <c r="M43" s="465" t="s">
        <v>402</v>
      </c>
      <c r="N43" s="460" t="s">
        <v>145</v>
      </c>
      <c r="O43" s="103"/>
      <c r="P43" s="103"/>
      <c r="Q43" s="103"/>
      <c r="R43" s="460" t="s">
        <v>403</v>
      </c>
      <c r="S43" s="103"/>
      <c r="T43" s="103"/>
      <c r="U43" s="103" t="str">
        <f t="shared" si="0"/>
        <v>Bajo</v>
      </c>
      <c r="V43" s="103">
        <v>1</v>
      </c>
      <c r="W43" s="103" t="str">
        <f t="shared" si="1"/>
        <v>Esporadica</v>
      </c>
      <c r="X43" s="103">
        <f t="shared" si="2"/>
        <v>0</v>
      </c>
      <c r="Y43" s="103" t="str">
        <f t="shared" si="3"/>
        <v>Bajo</v>
      </c>
      <c r="Z43" s="103">
        <v>10</v>
      </c>
      <c r="AA43" s="103" t="str">
        <f t="shared" si="4"/>
        <v>Leve</v>
      </c>
      <c r="AB43" s="103">
        <f t="shared" si="5"/>
        <v>0</v>
      </c>
      <c r="AC43" s="103" t="str">
        <f t="shared" si="6"/>
        <v>IV</v>
      </c>
      <c r="AD43" s="103" t="str">
        <f t="shared" si="7"/>
        <v>ACEPTABLE</v>
      </c>
      <c r="AE43" s="103" t="s">
        <v>258</v>
      </c>
      <c r="AF43" s="103" t="str">
        <f t="shared" si="33"/>
        <v>Golpes, traumas, heridas, infecciones, intoxicación, Mordeduras, picaduras, punciones, reacciones alérgicas, muerte</v>
      </c>
      <c r="AG43" s="103" t="s">
        <v>38</v>
      </c>
      <c r="AH43" s="103"/>
      <c r="AI43" s="103" t="s">
        <v>63</v>
      </c>
      <c r="AJ43" s="103" t="s">
        <v>63</v>
      </c>
      <c r="AK43" s="103" t="s">
        <v>63</v>
      </c>
      <c r="AL43" s="462" t="s">
        <v>63</v>
      </c>
      <c r="AM43" s="463"/>
      <c r="AN43" s="463"/>
      <c r="AO43" s="463"/>
      <c r="AP43" s="463"/>
      <c r="AQ43" s="463"/>
      <c r="AR43" s="463"/>
      <c r="AS43" s="463"/>
      <c r="AT43" s="470"/>
      <c r="AU43" s="463" t="str">
        <f t="shared" si="8"/>
        <v>Bajo</v>
      </c>
      <c r="AV43" s="470"/>
      <c r="AW43" s="463" t="b">
        <f t="shared" si="9"/>
        <v>0</v>
      </c>
      <c r="AX43" s="463">
        <f t="shared" si="10"/>
        <v>0</v>
      </c>
      <c r="AY43" s="463" t="str">
        <f t="shared" si="11"/>
        <v>Bajo</v>
      </c>
      <c r="AZ43" s="470"/>
      <c r="BA43" s="463" t="b">
        <f t="shared" si="12"/>
        <v>0</v>
      </c>
      <c r="BB43" s="463">
        <f t="shared" si="13"/>
        <v>0</v>
      </c>
      <c r="BC43" s="463" t="str">
        <f t="shared" si="32"/>
        <v>IV</v>
      </c>
      <c r="BD43" s="463" t="str">
        <f t="shared" si="14"/>
        <v>ACEPTABLE</v>
      </c>
      <c r="BE43" s="295"/>
    </row>
    <row r="44" spans="1:57" ht="63.75" x14ac:dyDescent="0.2">
      <c r="A44" s="115"/>
      <c r="B44" s="103" t="s">
        <v>274</v>
      </c>
      <c r="C44" s="115" t="s">
        <v>275</v>
      </c>
      <c r="D44" s="456" t="s">
        <v>391</v>
      </c>
      <c r="E44" s="456" t="s">
        <v>392</v>
      </c>
      <c r="F44" s="456" t="s">
        <v>250</v>
      </c>
      <c r="G44" s="456" t="s">
        <v>393</v>
      </c>
      <c r="H44" s="103" t="s">
        <v>63</v>
      </c>
      <c r="I44" s="103"/>
      <c r="J44" s="456" t="s">
        <v>394</v>
      </c>
      <c r="K44" s="458" t="s">
        <v>72</v>
      </c>
      <c r="L44" s="471" t="s">
        <v>319</v>
      </c>
      <c r="M44" s="465" t="s">
        <v>320</v>
      </c>
      <c r="N44" s="465" t="s">
        <v>127</v>
      </c>
      <c r="O44" s="103"/>
      <c r="P44" s="103"/>
      <c r="Q44" s="457" t="s">
        <v>321</v>
      </c>
      <c r="R44" s="457" t="s">
        <v>322</v>
      </c>
      <c r="S44" s="103"/>
      <c r="T44" s="103"/>
      <c r="U44" s="103" t="str">
        <f t="shared" si="0"/>
        <v>Bajo</v>
      </c>
      <c r="V44" s="103">
        <v>2</v>
      </c>
      <c r="W44" s="103" t="str">
        <f t="shared" si="1"/>
        <v>Ocasional</v>
      </c>
      <c r="X44" s="103">
        <f t="shared" si="2"/>
        <v>0</v>
      </c>
      <c r="Y44" s="103" t="str">
        <f t="shared" si="3"/>
        <v>Bajo</v>
      </c>
      <c r="Z44" s="103">
        <v>60</v>
      </c>
      <c r="AA44" s="103" t="str">
        <f t="shared" si="4"/>
        <v>Muy Grave</v>
      </c>
      <c r="AB44" s="103">
        <f t="shared" si="5"/>
        <v>0</v>
      </c>
      <c r="AC44" s="103" t="str">
        <f t="shared" si="6"/>
        <v>IV</v>
      </c>
      <c r="AD44" s="103" t="str">
        <f t="shared" si="7"/>
        <v>ACEPTABLE</v>
      </c>
      <c r="AE44" s="103" t="s">
        <v>258</v>
      </c>
      <c r="AF44" s="103" t="str">
        <f t="shared" si="33"/>
        <v>Descargas eléctricas, dolor de cabeza, quemaduras, shock, golpes, heridas, contusiones.</v>
      </c>
      <c r="AG44" s="103" t="s">
        <v>38</v>
      </c>
      <c r="AH44" s="103"/>
      <c r="AI44" s="103" t="s">
        <v>63</v>
      </c>
      <c r="AJ44" s="103" t="s">
        <v>63</v>
      </c>
      <c r="AK44" s="103" t="s">
        <v>63</v>
      </c>
      <c r="AL44" s="462" t="s">
        <v>63</v>
      </c>
      <c r="AM44" s="463"/>
      <c r="AN44" s="463"/>
      <c r="AO44" s="463"/>
      <c r="AP44" s="463"/>
      <c r="AQ44" s="463"/>
      <c r="AR44" s="463"/>
      <c r="AS44" s="464"/>
      <c r="AT44" s="470"/>
      <c r="AU44" s="463" t="str">
        <f t="shared" si="8"/>
        <v>Bajo</v>
      </c>
      <c r="AV44" s="470"/>
      <c r="AW44" s="463" t="b">
        <f t="shared" si="9"/>
        <v>0</v>
      </c>
      <c r="AX44" s="463">
        <f t="shared" si="10"/>
        <v>0</v>
      </c>
      <c r="AY44" s="463" t="str">
        <f t="shared" si="11"/>
        <v>Bajo</v>
      </c>
      <c r="AZ44" s="470"/>
      <c r="BA44" s="463" t="b">
        <f t="shared" si="12"/>
        <v>0</v>
      </c>
      <c r="BB44" s="463">
        <f t="shared" si="13"/>
        <v>0</v>
      </c>
      <c r="BC44" s="463" t="str">
        <f t="shared" si="32"/>
        <v>IV</v>
      </c>
      <c r="BD44" s="463" t="str">
        <f t="shared" si="14"/>
        <v>ACEPTABLE</v>
      </c>
      <c r="BE44" s="295"/>
    </row>
    <row r="45" spans="1:57" ht="63.75" x14ac:dyDescent="0.2">
      <c r="A45" s="115"/>
      <c r="B45" s="103" t="s">
        <v>274</v>
      </c>
      <c r="C45" s="115" t="s">
        <v>275</v>
      </c>
      <c r="D45" s="456" t="s">
        <v>391</v>
      </c>
      <c r="E45" s="456" t="s">
        <v>392</v>
      </c>
      <c r="F45" s="456" t="s">
        <v>250</v>
      </c>
      <c r="G45" s="456" t="s">
        <v>393</v>
      </c>
      <c r="H45" s="103" t="s">
        <v>63</v>
      </c>
      <c r="I45" s="103"/>
      <c r="J45" s="456" t="s">
        <v>394</v>
      </c>
      <c r="K45" s="103" t="s">
        <v>72</v>
      </c>
      <c r="L45" s="471" t="s">
        <v>302</v>
      </c>
      <c r="M45" s="457" t="s">
        <v>303</v>
      </c>
      <c r="N45" s="460" t="s">
        <v>304</v>
      </c>
      <c r="O45" s="103"/>
      <c r="P45" s="103"/>
      <c r="Q45" s="465"/>
      <c r="R45" s="460" t="s">
        <v>305</v>
      </c>
      <c r="S45" s="103"/>
      <c r="T45" s="103"/>
      <c r="U45" s="103" t="str">
        <f t="shared" si="0"/>
        <v>Bajo</v>
      </c>
      <c r="V45" s="103">
        <v>2</v>
      </c>
      <c r="W45" s="103" t="str">
        <f t="shared" si="1"/>
        <v>Ocasional</v>
      </c>
      <c r="X45" s="103">
        <f t="shared" si="2"/>
        <v>0</v>
      </c>
      <c r="Y45" s="103" t="str">
        <f t="shared" si="3"/>
        <v>Bajo</v>
      </c>
      <c r="Z45" s="103">
        <v>60</v>
      </c>
      <c r="AA45" s="103" t="str">
        <f t="shared" si="4"/>
        <v>Muy Grave</v>
      </c>
      <c r="AB45" s="103">
        <f t="shared" si="5"/>
        <v>0</v>
      </c>
      <c r="AC45" s="103" t="str">
        <f t="shared" si="6"/>
        <v>IV</v>
      </c>
      <c r="AD45" s="103" t="str">
        <f t="shared" si="7"/>
        <v>ACEPTABLE</v>
      </c>
      <c r="AE45" s="103" t="s">
        <v>258</v>
      </c>
      <c r="AF45" s="103" t="str">
        <f t="shared" si="33"/>
        <v>Golpes, atrapamientos, contusiones.</v>
      </c>
      <c r="AG45" s="103" t="s">
        <v>38</v>
      </c>
      <c r="AH45" s="103"/>
      <c r="AI45" s="103" t="s">
        <v>63</v>
      </c>
      <c r="AJ45" s="103" t="s">
        <v>63</v>
      </c>
      <c r="AK45" s="103" t="s">
        <v>63</v>
      </c>
      <c r="AL45" s="462"/>
      <c r="AM45" s="463"/>
      <c r="AN45" s="463"/>
      <c r="AO45" s="463"/>
      <c r="AP45" s="463"/>
      <c r="AQ45" s="463"/>
      <c r="AR45" s="463"/>
      <c r="AS45" s="464"/>
      <c r="AT45" s="470"/>
      <c r="AU45" s="463" t="str">
        <f t="shared" si="8"/>
        <v>Bajo</v>
      </c>
      <c r="AV45" s="470"/>
      <c r="AW45" s="463" t="b">
        <f t="shared" si="9"/>
        <v>0</v>
      </c>
      <c r="AX45" s="463">
        <f t="shared" si="10"/>
        <v>0</v>
      </c>
      <c r="AY45" s="463" t="str">
        <f t="shared" si="11"/>
        <v>Bajo</v>
      </c>
      <c r="AZ45" s="470"/>
      <c r="BA45" s="463" t="b">
        <f t="shared" si="12"/>
        <v>0</v>
      </c>
      <c r="BB45" s="463">
        <f t="shared" si="13"/>
        <v>0</v>
      </c>
      <c r="BC45" s="463" t="str">
        <f t="shared" si="32"/>
        <v>IV</v>
      </c>
      <c r="BD45" s="463" t="str">
        <f t="shared" si="14"/>
        <v>ACEPTABLE</v>
      </c>
      <c r="BE45" s="295"/>
    </row>
    <row r="46" spans="1:57" ht="100.5" customHeight="1" x14ac:dyDescent="0.2">
      <c r="A46" s="115"/>
      <c r="B46" s="103" t="s">
        <v>274</v>
      </c>
      <c r="C46" s="115" t="s">
        <v>298</v>
      </c>
      <c r="D46" s="456" t="s">
        <v>391</v>
      </c>
      <c r="E46" s="456" t="s">
        <v>404</v>
      </c>
      <c r="F46" s="456" t="s">
        <v>250</v>
      </c>
      <c r="G46" s="456" t="s">
        <v>405</v>
      </c>
      <c r="H46" s="103" t="s">
        <v>63</v>
      </c>
      <c r="I46" s="103"/>
      <c r="J46" s="456" t="s">
        <v>406</v>
      </c>
      <c r="K46" s="103" t="s">
        <v>72</v>
      </c>
      <c r="L46" s="471" t="s">
        <v>302</v>
      </c>
      <c r="M46" s="457" t="s">
        <v>407</v>
      </c>
      <c r="N46" s="460" t="s">
        <v>408</v>
      </c>
      <c r="O46" s="103"/>
      <c r="P46" s="103"/>
      <c r="Q46" s="465" t="s">
        <v>409</v>
      </c>
      <c r="R46" s="460" t="s">
        <v>410</v>
      </c>
      <c r="S46" s="103"/>
      <c r="T46" s="103">
        <v>0</v>
      </c>
      <c r="U46" s="103" t="str">
        <f t="shared" si="0"/>
        <v>Bajo</v>
      </c>
      <c r="V46" s="103">
        <v>2</v>
      </c>
      <c r="W46" s="103" t="str">
        <f t="shared" si="1"/>
        <v>Ocasional</v>
      </c>
      <c r="X46" s="103">
        <f t="shared" si="2"/>
        <v>0</v>
      </c>
      <c r="Y46" s="103" t="str">
        <f t="shared" si="3"/>
        <v>Bajo</v>
      </c>
      <c r="Z46" s="103">
        <v>60</v>
      </c>
      <c r="AA46" s="103" t="str">
        <f t="shared" si="4"/>
        <v>Muy Grave</v>
      </c>
      <c r="AB46" s="103">
        <f t="shared" si="5"/>
        <v>0</v>
      </c>
      <c r="AC46" s="103" t="str">
        <f t="shared" si="6"/>
        <v>IV</v>
      </c>
      <c r="AD46" s="103" t="str">
        <f t="shared" si="7"/>
        <v>ACEPTABLE</v>
      </c>
      <c r="AE46" s="103" t="s">
        <v>258</v>
      </c>
      <c r="AF46" s="103" t="str">
        <f t="shared" si="33"/>
        <v>Gololpes, atrapamientos, contusiones, aplastamiento, fracturas</v>
      </c>
      <c r="AG46" s="103" t="s">
        <v>38</v>
      </c>
      <c r="AH46" s="103"/>
      <c r="AI46" s="103" t="s">
        <v>63</v>
      </c>
      <c r="AJ46" s="103" t="s">
        <v>63</v>
      </c>
      <c r="AK46" s="103" t="s">
        <v>63</v>
      </c>
      <c r="AL46" s="462"/>
      <c r="AM46" s="463"/>
      <c r="AN46" s="463"/>
      <c r="AO46" s="463"/>
      <c r="AP46" s="463"/>
      <c r="AQ46" s="463"/>
      <c r="AR46" s="463"/>
      <c r="AS46" s="464"/>
      <c r="AT46" s="470"/>
      <c r="AU46" s="463" t="str">
        <f t="shared" si="8"/>
        <v>Bajo</v>
      </c>
      <c r="AV46" s="470"/>
      <c r="AW46" s="463" t="b">
        <f t="shared" si="9"/>
        <v>0</v>
      </c>
      <c r="AX46" s="463">
        <f t="shared" si="10"/>
        <v>0</v>
      </c>
      <c r="AY46" s="463" t="str">
        <f t="shared" si="11"/>
        <v>Bajo</v>
      </c>
      <c r="AZ46" s="470"/>
      <c r="BA46" s="463" t="b">
        <f t="shared" si="12"/>
        <v>0</v>
      </c>
      <c r="BB46" s="463">
        <f t="shared" si="13"/>
        <v>0</v>
      </c>
      <c r="BC46" s="463" t="str">
        <f t="shared" si="32"/>
        <v>IV</v>
      </c>
      <c r="BD46" s="463" t="str">
        <f t="shared" si="14"/>
        <v>ACEPTABLE</v>
      </c>
      <c r="BE46" s="295"/>
    </row>
    <row r="47" spans="1:57" ht="88.5" customHeight="1" x14ac:dyDescent="0.2">
      <c r="A47" s="115"/>
      <c r="B47" s="103" t="s">
        <v>274</v>
      </c>
      <c r="C47" s="115" t="s">
        <v>275</v>
      </c>
      <c r="D47" s="456" t="s">
        <v>391</v>
      </c>
      <c r="E47" s="456" t="s">
        <v>392</v>
      </c>
      <c r="F47" s="456" t="s">
        <v>250</v>
      </c>
      <c r="G47" s="456" t="s">
        <v>393</v>
      </c>
      <c r="H47" s="103" t="s">
        <v>63</v>
      </c>
      <c r="I47" s="103"/>
      <c r="J47" s="456" t="s">
        <v>394</v>
      </c>
      <c r="K47" s="458" t="s">
        <v>72</v>
      </c>
      <c r="L47" s="471" t="s">
        <v>302</v>
      </c>
      <c r="M47" s="460" t="s">
        <v>323</v>
      </c>
      <c r="N47" s="460" t="s">
        <v>150</v>
      </c>
      <c r="O47" s="103"/>
      <c r="P47" s="103"/>
      <c r="Q47" s="103"/>
      <c r="R47" s="460" t="s">
        <v>324</v>
      </c>
      <c r="S47" s="103"/>
      <c r="T47" s="103"/>
      <c r="U47" s="103" t="str">
        <f t="shared" si="0"/>
        <v>Bajo</v>
      </c>
      <c r="V47" s="103">
        <v>3</v>
      </c>
      <c r="W47" s="103" t="str">
        <f t="shared" si="1"/>
        <v>Frecuente</v>
      </c>
      <c r="X47" s="103">
        <f t="shared" si="2"/>
        <v>0</v>
      </c>
      <c r="Y47" s="103" t="str">
        <f t="shared" si="3"/>
        <v>Bajo</v>
      </c>
      <c r="Z47" s="103">
        <v>10</v>
      </c>
      <c r="AA47" s="103" t="str">
        <f t="shared" si="4"/>
        <v>Leve</v>
      </c>
      <c r="AB47" s="103">
        <f t="shared" si="5"/>
        <v>0</v>
      </c>
      <c r="AC47" s="103" t="str">
        <f t="shared" si="6"/>
        <v>IV</v>
      </c>
      <c r="AD47" s="103" t="str">
        <f t="shared" si="7"/>
        <v>ACEPTABLE</v>
      </c>
      <c r="AE47" s="103" t="s">
        <v>258</v>
      </c>
      <c r="AF47" s="103" t="str">
        <f t="shared" si="33"/>
        <v>Golpes, traumas, laceraciones, punciones</v>
      </c>
      <c r="AG47" s="103" t="s">
        <v>38</v>
      </c>
      <c r="AH47" s="103"/>
      <c r="AI47" s="103" t="s">
        <v>63</v>
      </c>
      <c r="AJ47" s="103" t="s">
        <v>63</v>
      </c>
      <c r="AK47" s="103" t="s">
        <v>63</v>
      </c>
      <c r="AL47" s="462" t="s">
        <v>63</v>
      </c>
      <c r="AM47" s="463"/>
      <c r="AN47" s="463"/>
      <c r="AO47" s="463"/>
      <c r="AP47" s="463"/>
      <c r="AQ47" s="463"/>
      <c r="AR47" s="463"/>
      <c r="AS47" s="464"/>
      <c r="AT47" s="470"/>
      <c r="AU47" s="463" t="str">
        <f t="shared" si="8"/>
        <v>Bajo</v>
      </c>
      <c r="AV47" s="470"/>
      <c r="AW47" s="463" t="b">
        <f t="shared" si="9"/>
        <v>0</v>
      </c>
      <c r="AX47" s="463">
        <f t="shared" si="10"/>
        <v>0</v>
      </c>
      <c r="AY47" s="463" t="str">
        <f t="shared" si="11"/>
        <v>Bajo</v>
      </c>
      <c r="AZ47" s="470"/>
      <c r="BA47" s="463" t="b">
        <f t="shared" si="12"/>
        <v>0</v>
      </c>
      <c r="BB47" s="463">
        <f t="shared" si="13"/>
        <v>0</v>
      </c>
      <c r="BC47" s="463" t="str">
        <f t="shared" si="32"/>
        <v>IV</v>
      </c>
      <c r="BD47" s="463" t="str">
        <f t="shared" si="14"/>
        <v>ACEPTABLE</v>
      </c>
      <c r="BE47" s="295"/>
    </row>
    <row r="48" spans="1:57" ht="48" customHeight="1" x14ac:dyDescent="0.2">
      <c r="A48" s="115"/>
      <c r="B48" s="103" t="s">
        <v>274</v>
      </c>
      <c r="C48" s="115" t="s">
        <v>275</v>
      </c>
      <c r="D48" s="456" t="s">
        <v>391</v>
      </c>
      <c r="E48" s="456" t="s">
        <v>392</v>
      </c>
      <c r="F48" s="456" t="s">
        <v>250</v>
      </c>
      <c r="G48" s="456" t="s">
        <v>393</v>
      </c>
      <c r="H48" s="103" t="s">
        <v>63</v>
      </c>
      <c r="I48" s="103"/>
      <c r="J48" s="456" t="s">
        <v>394</v>
      </c>
      <c r="K48" s="103" t="s">
        <v>325</v>
      </c>
      <c r="L48" s="471" t="s">
        <v>123</v>
      </c>
      <c r="M48" s="460" t="s">
        <v>326</v>
      </c>
      <c r="N48" s="460" t="s">
        <v>96</v>
      </c>
      <c r="O48" s="103"/>
      <c r="P48" s="103"/>
      <c r="Q48" s="460" t="s">
        <v>327</v>
      </c>
      <c r="R48" s="460" t="s">
        <v>328</v>
      </c>
      <c r="S48" s="103"/>
      <c r="T48" s="103"/>
      <c r="U48" s="103" t="str">
        <f t="shared" si="0"/>
        <v>Bajo</v>
      </c>
      <c r="V48" s="103">
        <v>3</v>
      </c>
      <c r="W48" s="103" t="str">
        <f t="shared" si="1"/>
        <v>Frecuente</v>
      </c>
      <c r="X48" s="103">
        <f t="shared" si="2"/>
        <v>0</v>
      </c>
      <c r="Y48" s="103" t="str">
        <f t="shared" si="3"/>
        <v>Bajo</v>
      </c>
      <c r="Z48" s="103">
        <v>10</v>
      </c>
      <c r="AA48" s="103" t="str">
        <f t="shared" si="4"/>
        <v>Leve</v>
      </c>
      <c r="AB48" s="103">
        <f t="shared" si="5"/>
        <v>0</v>
      </c>
      <c r="AC48" s="103" t="str">
        <f t="shared" si="6"/>
        <v>IV</v>
      </c>
      <c r="AD48" s="103" t="str">
        <f t="shared" si="7"/>
        <v>ACEPTABLE</v>
      </c>
      <c r="AE48" s="103" t="s">
        <v>258</v>
      </c>
      <c r="AF48" s="103" t="str">
        <f t="shared" si="33"/>
        <v>Desordenes de trauma acumulativo, lesiones del sistema músculo esquelético, Tendinitis, síndrome del túnel carpiano (STC)</v>
      </c>
      <c r="AG48" s="103" t="s">
        <v>38</v>
      </c>
      <c r="AH48" s="103"/>
      <c r="AI48" s="103" t="s">
        <v>63</v>
      </c>
      <c r="AJ48" s="103" t="s">
        <v>63</v>
      </c>
      <c r="AK48" s="103" t="s">
        <v>63</v>
      </c>
      <c r="AL48" s="462"/>
      <c r="AM48" s="463"/>
      <c r="AN48" s="463"/>
      <c r="AO48" s="463"/>
      <c r="AP48" s="463"/>
      <c r="AQ48" s="463"/>
      <c r="AR48" s="463"/>
      <c r="AS48" s="468"/>
      <c r="AT48" s="464"/>
      <c r="AU48" s="463" t="str">
        <f t="shared" si="8"/>
        <v>Bajo</v>
      </c>
      <c r="AV48" s="464"/>
      <c r="AW48" s="463" t="b">
        <f t="shared" si="9"/>
        <v>0</v>
      </c>
      <c r="AX48" s="463">
        <f t="shared" si="10"/>
        <v>0</v>
      </c>
      <c r="AY48" s="463" t="str">
        <f t="shared" si="11"/>
        <v>Bajo</v>
      </c>
      <c r="AZ48" s="464"/>
      <c r="BA48" s="463" t="b">
        <f t="shared" si="12"/>
        <v>0</v>
      </c>
      <c r="BB48" s="463">
        <f t="shared" si="13"/>
        <v>0</v>
      </c>
      <c r="BC48" s="463" t="str">
        <f t="shared" si="32"/>
        <v>IV</v>
      </c>
      <c r="BD48" s="463" t="str">
        <f t="shared" si="14"/>
        <v>ACEPTABLE</v>
      </c>
      <c r="BE48" s="295"/>
    </row>
    <row r="49" spans="1:57" ht="48.75" customHeight="1" x14ac:dyDescent="0.2">
      <c r="A49" s="115"/>
      <c r="B49" s="103" t="s">
        <v>274</v>
      </c>
      <c r="C49" s="115" t="s">
        <v>275</v>
      </c>
      <c r="D49" s="456" t="s">
        <v>391</v>
      </c>
      <c r="E49" s="456" t="s">
        <v>411</v>
      </c>
      <c r="F49" s="456" t="s">
        <v>412</v>
      </c>
      <c r="G49" s="456" t="s">
        <v>413</v>
      </c>
      <c r="H49" s="103" t="s">
        <v>63</v>
      </c>
      <c r="I49" s="103"/>
      <c r="J49" s="103" t="s">
        <v>414</v>
      </c>
      <c r="K49" s="458" t="s">
        <v>65</v>
      </c>
      <c r="L49" s="459" t="s">
        <v>415</v>
      </c>
      <c r="M49" s="472" t="s">
        <v>416</v>
      </c>
      <c r="N49" s="460" t="s">
        <v>417</v>
      </c>
      <c r="O49" s="103"/>
      <c r="P49" s="103"/>
      <c r="Q49" s="103"/>
      <c r="R49" s="460" t="s">
        <v>418</v>
      </c>
      <c r="S49" s="465" t="s">
        <v>419</v>
      </c>
      <c r="T49" s="103">
        <v>0</v>
      </c>
      <c r="U49" s="103" t="str">
        <f t="shared" si="0"/>
        <v>Bajo</v>
      </c>
      <c r="V49" s="103">
        <v>1</v>
      </c>
      <c r="W49" s="103" t="str">
        <f t="shared" si="1"/>
        <v>Esporadica</v>
      </c>
      <c r="X49" s="103">
        <f t="shared" si="2"/>
        <v>0</v>
      </c>
      <c r="Y49" s="103" t="str">
        <f t="shared" si="3"/>
        <v>Bajo</v>
      </c>
      <c r="Z49" s="103">
        <v>60</v>
      </c>
      <c r="AA49" s="103" t="str">
        <f t="shared" si="4"/>
        <v>Muy Grave</v>
      </c>
      <c r="AB49" s="103">
        <f t="shared" si="5"/>
        <v>0</v>
      </c>
      <c r="AC49" s="103" t="str">
        <f t="shared" si="6"/>
        <v>IV</v>
      </c>
      <c r="AD49" s="103" t="str">
        <f t="shared" si="7"/>
        <v>ACEPTABLE</v>
      </c>
      <c r="AE49" s="103">
        <v>6</v>
      </c>
      <c r="AF49" s="103" t="str">
        <f t="shared" si="33"/>
        <v>infección,  mordeduras, picaduras</v>
      </c>
      <c r="AG49" s="103" t="s">
        <v>38</v>
      </c>
      <c r="AH49" s="103"/>
      <c r="AI49" s="103"/>
      <c r="AJ49" s="103" t="s">
        <v>63</v>
      </c>
      <c r="AK49" s="103"/>
      <c r="AL49" s="462"/>
      <c r="AM49" s="463"/>
      <c r="AN49" s="463"/>
      <c r="AO49" s="463"/>
      <c r="AP49" s="463"/>
      <c r="AQ49" s="463"/>
      <c r="AR49" s="463"/>
      <c r="AS49" s="464"/>
      <c r="AT49" s="470"/>
      <c r="AU49" s="463" t="str">
        <f t="shared" si="8"/>
        <v>Bajo</v>
      </c>
      <c r="AV49" s="470"/>
      <c r="AW49" s="463" t="b">
        <f t="shared" si="9"/>
        <v>0</v>
      </c>
      <c r="AX49" s="463">
        <f t="shared" si="10"/>
        <v>0</v>
      </c>
      <c r="AY49" s="463" t="str">
        <f t="shared" si="11"/>
        <v>Bajo</v>
      </c>
      <c r="AZ49" s="470"/>
      <c r="BA49" s="463" t="b">
        <f t="shared" si="12"/>
        <v>0</v>
      </c>
      <c r="BB49" s="463">
        <f t="shared" si="13"/>
        <v>0</v>
      </c>
      <c r="BC49" s="463" t="str">
        <f t="shared" si="32"/>
        <v>IV</v>
      </c>
      <c r="BD49" s="463" t="str">
        <f t="shared" si="14"/>
        <v>ACEPTABLE</v>
      </c>
      <c r="BE49" s="295"/>
    </row>
    <row r="50" spans="1:57" ht="38.25" x14ac:dyDescent="0.2">
      <c r="A50" s="115"/>
      <c r="B50" s="103" t="s">
        <v>274</v>
      </c>
      <c r="C50" s="115" t="s">
        <v>275</v>
      </c>
      <c r="D50" s="456" t="s">
        <v>391</v>
      </c>
      <c r="E50" s="456" t="s">
        <v>420</v>
      </c>
      <c r="F50" s="456" t="s">
        <v>421</v>
      </c>
      <c r="G50" s="456" t="s">
        <v>422</v>
      </c>
      <c r="H50" s="103" t="s">
        <v>63</v>
      </c>
      <c r="I50" s="103"/>
      <c r="J50" s="103" t="s">
        <v>423</v>
      </c>
      <c r="K50" s="103" t="s">
        <v>325</v>
      </c>
      <c r="L50" s="103" t="s">
        <v>424</v>
      </c>
      <c r="M50" s="460" t="s">
        <v>425</v>
      </c>
      <c r="N50" s="460" t="s">
        <v>191</v>
      </c>
      <c r="O50" s="103"/>
      <c r="P50" s="103"/>
      <c r="Q50" s="465"/>
      <c r="R50" s="465" t="s">
        <v>426</v>
      </c>
      <c r="S50" s="465"/>
      <c r="T50" s="103"/>
      <c r="U50" s="103" t="str">
        <f t="shared" si="0"/>
        <v>Bajo</v>
      </c>
      <c r="V50" s="103">
        <v>2</v>
      </c>
      <c r="W50" s="103" t="str">
        <f t="shared" si="1"/>
        <v>Ocasional</v>
      </c>
      <c r="X50" s="103">
        <f t="shared" si="2"/>
        <v>0</v>
      </c>
      <c r="Y50" s="103" t="str">
        <f t="shared" si="3"/>
        <v>Bajo</v>
      </c>
      <c r="Z50" s="103">
        <v>60</v>
      </c>
      <c r="AA50" s="103" t="str">
        <f t="shared" si="4"/>
        <v>Muy Grave</v>
      </c>
      <c r="AB50" s="103">
        <f t="shared" si="5"/>
        <v>0</v>
      </c>
      <c r="AC50" s="103" t="str">
        <f t="shared" si="6"/>
        <v>IV</v>
      </c>
      <c r="AD50" s="103" t="str">
        <f t="shared" si="7"/>
        <v>ACEPTABLE</v>
      </c>
      <c r="AE50" s="103">
        <v>6</v>
      </c>
      <c r="AF50" s="103" t="s">
        <v>191</v>
      </c>
      <c r="AG50" s="103" t="s">
        <v>38</v>
      </c>
      <c r="AH50" s="103"/>
      <c r="AI50" s="103"/>
      <c r="AJ50" s="103" t="s">
        <v>63</v>
      </c>
      <c r="AK50" s="103"/>
      <c r="AL50" s="462"/>
      <c r="AM50" s="463"/>
      <c r="AN50" s="463"/>
      <c r="AO50" s="463"/>
      <c r="AP50" s="463"/>
      <c r="AQ50" s="463"/>
      <c r="AR50" s="463"/>
      <c r="AS50" s="464"/>
      <c r="AT50" s="470"/>
      <c r="AU50" s="463" t="str">
        <f t="shared" si="8"/>
        <v>Bajo</v>
      </c>
      <c r="AV50" s="470"/>
      <c r="AW50" s="463" t="b">
        <f t="shared" si="9"/>
        <v>0</v>
      </c>
      <c r="AX50" s="463">
        <f t="shared" si="10"/>
        <v>0</v>
      </c>
      <c r="AY50" s="463" t="str">
        <f t="shared" si="11"/>
        <v>Bajo</v>
      </c>
      <c r="AZ50" s="470"/>
      <c r="BA50" s="463" t="b">
        <f t="shared" si="12"/>
        <v>0</v>
      </c>
      <c r="BB50" s="463">
        <f t="shared" si="13"/>
        <v>0</v>
      </c>
      <c r="BC50" s="463" t="str">
        <f t="shared" si="32"/>
        <v>IV</v>
      </c>
      <c r="BD50" s="463" t="str">
        <f t="shared" si="14"/>
        <v>ACEPTABLE</v>
      </c>
      <c r="BE50" s="295"/>
    </row>
    <row r="51" spans="1:57" ht="51" x14ac:dyDescent="0.2">
      <c r="A51" s="115"/>
      <c r="B51" s="103" t="s">
        <v>274</v>
      </c>
      <c r="C51" s="115" t="s">
        <v>275</v>
      </c>
      <c r="D51" s="456" t="s">
        <v>391</v>
      </c>
      <c r="E51" s="456" t="s">
        <v>411</v>
      </c>
      <c r="F51" s="456" t="s">
        <v>412</v>
      </c>
      <c r="G51" s="456" t="s">
        <v>413</v>
      </c>
      <c r="H51" s="103" t="s">
        <v>63</v>
      </c>
      <c r="I51" s="103"/>
      <c r="J51" s="103" t="s">
        <v>414</v>
      </c>
      <c r="K51" s="103" t="s">
        <v>325</v>
      </c>
      <c r="L51" s="471" t="s">
        <v>123</v>
      </c>
      <c r="M51" s="460" t="s">
        <v>427</v>
      </c>
      <c r="N51" s="460" t="s">
        <v>96</v>
      </c>
      <c r="O51" s="103"/>
      <c r="P51" s="103"/>
      <c r="Q51" s="460" t="s">
        <v>428</v>
      </c>
      <c r="R51" s="465" t="s">
        <v>429</v>
      </c>
      <c r="S51" s="103"/>
      <c r="T51" s="103">
        <v>0</v>
      </c>
      <c r="U51" s="103" t="str">
        <f t="shared" si="0"/>
        <v>Bajo</v>
      </c>
      <c r="V51" s="103">
        <v>3</v>
      </c>
      <c r="W51" s="103" t="str">
        <f t="shared" si="1"/>
        <v>Frecuente</v>
      </c>
      <c r="X51" s="103">
        <f t="shared" si="2"/>
        <v>0</v>
      </c>
      <c r="Y51" s="103" t="str">
        <f t="shared" si="3"/>
        <v>Bajo</v>
      </c>
      <c r="Z51" s="103">
        <v>10</v>
      </c>
      <c r="AA51" s="103" t="str">
        <f t="shared" si="4"/>
        <v>Leve</v>
      </c>
      <c r="AB51" s="103">
        <f t="shared" si="5"/>
        <v>0</v>
      </c>
      <c r="AC51" s="103" t="str">
        <f t="shared" si="6"/>
        <v>IV</v>
      </c>
      <c r="AD51" s="103" t="str">
        <f t="shared" si="7"/>
        <v>ACEPTABLE</v>
      </c>
      <c r="AE51" s="103">
        <v>6</v>
      </c>
      <c r="AF51" s="103" t="s">
        <v>96</v>
      </c>
      <c r="AG51" s="103" t="s">
        <v>38</v>
      </c>
      <c r="AH51" s="103"/>
      <c r="AI51" s="103"/>
      <c r="AJ51" s="103" t="s">
        <v>63</v>
      </c>
      <c r="AK51" s="103"/>
      <c r="AL51" s="462"/>
      <c r="AM51" s="463"/>
      <c r="AN51" s="463"/>
      <c r="AO51" s="463"/>
      <c r="AP51" s="463"/>
      <c r="AQ51" s="463"/>
      <c r="AR51" s="463"/>
      <c r="AS51" s="464"/>
      <c r="AT51" s="470"/>
      <c r="AU51" s="463" t="str">
        <f t="shared" si="8"/>
        <v>Bajo</v>
      </c>
      <c r="AV51" s="470"/>
      <c r="AW51" s="463" t="b">
        <f t="shared" si="9"/>
        <v>0</v>
      </c>
      <c r="AX51" s="463">
        <f t="shared" si="10"/>
        <v>0</v>
      </c>
      <c r="AY51" s="463" t="str">
        <f t="shared" si="11"/>
        <v>Bajo</v>
      </c>
      <c r="AZ51" s="470"/>
      <c r="BA51" s="463" t="b">
        <f t="shared" si="12"/>
        <v>0</v>
      </c>
      <c r="BB51" s="463">
        <f t="shared" si="13"/>
        <v>0</v>
      </c>
      <c r="BC51" s="463" t="str">
        <f t="shared" si="32"/>
        <v>IV</v>
      </c>
      <c r="BD51" s="463" t="str">
        <f t="shared" si="14"/>
        <v>ACEPTABLE</v>
      </c>
      <c r="BE51" s="295"/>
    </row>
    <row r="52" spans="1:57" ht="33.75" customHeight="1" x14ac:dyDescent="0.2">
      <c r="A52" s="115"/>
      <c r="B52" s="103" t="s">
        <v>274</v>
      </c>
      <c r="C52" s="115" t="s">
        <v>275</v>
      </c>
      <c r="D52" s="456" t="s">
        <v>391</v>
      </c>
      <c r="E52" s="456" t="s">
        <v>411</v>
      </c>
      <c r="F52" s="456" t="s">
        <v>412</v>
      </c>
      <c r="G52" s="456" t="s">
        <v>413</v>
      </c>
      <c r="H52" s="103" t="s">
        <v>63</v>
      </c>
      <c r="I52" s="103"/>
      <c r="J52" s="456" t="s">
        <v>414</v>
      </c>
      <c r="K52" s="103" t="s">
        <v>72</v>
      </c>
      <c r="L52" s="471" t="s">
        <v>302</v>
      </c>
      <c r="M52" s="465" t="s">
        <v>430</v>
      </c>
      <c r="N52" s="465" t="s">
        <v>150</v>
      </c>
      <c r="O52" s="103"/>
      <c r="P52" s="103"/>
      <c r="Q52" s="460"/>
      <c r="R52" s="465" t="s">
        <v>431</v>
      </c>
      <c r="S52" s="103"/>
      <c r="T52" s="103"/>
      <c r="U52" s="103" t="str">
        <f t="shared" si="0"/>
        <v>Bajo</v>
      </c>
      <c r="V52" s="103">
        <v>1</v>
      </c>
      <c r="W52" s="103" t="str">
        <f t="shared" si="1"/>
        <v>Esporadica</v>
      </c>
      <c r="X52" s="103">
        <f t="shared" si="2"/>
        <v>0</v>
      </c>
      <c r="Y52" s="103" t="str">
        <f t="shared" si="3"/>
        <v>Bajo</v>
      </c>
      <c r="Z52" s="103">
        <v>10</v>
      </c>
      <c r="AA52" s="103" t="str">
        <f t="shared" si="4"/>
        <v>Leve</v>
      </c>
      <c r="AB52" s="103">
        <f t="shared" si="5"/>
        <v>0</v>
      </c>
      <c r="AC52" s="103" t="str">
        <f t="shared" si="6"/>
        <v>IV</v>
      </c>
      <c r="AD52" s="103" t="str">
        <f t="shared" si="7"/>
        <v>ACEPTABLE</v>
      </c>
      <c r="AE52" s="103" t="s">
        <v>258</v>
      </c>
      <c r="AF52" s="103" t="str">
        <f>N52</f>
        <v>Golpes, traumas, laceraciones, punciones</v>
      </c>
      <c r="AG52" s="103" t="s">
        <v>38</v>
      </c>
      <c r="AH52" s="103"/>
      <c r="AI52" s="103" t="s">
        <v>63</v>
      </c>
      <c r="AJ52" s="103" t="s">
        <v>63</v>
      </c>
      <c r="AK52" s="103"/>
      <c r="AL52" s="462"/>
      <c r="AM52" s="468"/>
      <c r="AN52" s="463"/>
      <c r="AO52" s="463"/>
      <c r="AP52" s="463"/>
      <c r="AQ52" s="463"/>
      <c r="AR52" s="463"/>
      <c r="AS52" s="464"/>
      <c r="AT52" s="470"/>
      <c r="AU52" s="463" t="str">
        <f t="shared" si="8"/>
        <v>Bajo</v>
      </c>
      <c r="AV52" s="470"/>
      <c r="AW52" s="463" t="b">
        <f t="shared" si="9"/>
        <v>0</v>
      </c>
      <c r="AX52" s="463">
        <f t="shared" si="10"/>
        <v>0</v>
      </c>
      <c r="AY52" s="463" t="str">
        <f t="shared" si="11"/>
        <v>Bajo</v>
      </c>
      <c r="AZ52" s="470"/>
      <c r="BA52" s="463" t="b">
        <f t="shared" si="12"/>
        <v>0</v>
      </c>
      <c r="BB52" s="463">
        <f t="shared" si="13"/>
        <v>0</v>
      </c>
      <c r="BC52" s="463" t="str">
        <f t="shared" si="32"/>
        <v>IV</v>
      </c>
      <c r="BD52" s="463" t="str">
        <f t="shared" si="14"/>
        <v>ACEPTABLE</v>
      </c>
      <c r="BE52" s="295"/>
    </row>
    <row r="53" spans="1:57" ht="102" x14ac:dyDescent="0.2">
      <c r="A53" s="469"/>
      <c r="B53" s="103" t="s">
        <v>274</v>
      </c>
      <c r="C53" s="115" t="s">
        <v>275</v>
      </c>
      <c r="D53" s="456" t="s">
        <v>391</v>
      </c>
      <c r="E53" s="456" t="s">
        <v>392</v>
      </c>
      <c r="F53" s="456" t="s">
        <v>250</v>
      </c>
      <c r="G53" s="456" t="s">
        <v>393</v>
      </c>
      <c r="H53" s="103" t="s">
        <v>63</v>
      </c>
      <c r="I53" s="103"/>
      <c r="J53" s="456" t="s">
        <v>394</v>
      </c>
      <c r="K53" s="103" t="s">
        <v>99</v>
      </c>
      <c r="L53" s="103" t="s">
        <v>100</v>
      </c>
      <c r="M53" s="456" t="s">
        <v>333</v>
      </c>
      <c r="N53" s="465" t="s">
        <v>102</v>
      </c>
      <c r="O53" s="103"/>
      <c r="P53" s="103"/>
      <c r="Q53" s="103"/>
      <c r="R53" s="457" t="s">
        <v>334</v>
      </c>
      <c r="S53" s="103"/>
      <c r="T53" s="103"/>
      <c r="U53" s="103" t="str">
        <f t="shared" si="0"/>
        <v>Bajo</v>
      </c>
      <c r="V53" s="103">
        <v>3</v>
      </c>
      <c r="W53" s="103" t="str">
        <f t="shared" si="1"/>
        <v>Frecuente</v>
      </c>
      <c r="X53" s="103">
        <f t="shared" si="2"/>
        <v>0</v>
      </c>
      <c r="Y53" s="103" t="str">
        <f t="shared" si="3"/>
        <v>Bajo</v>
      </c>
      <c r="Z53" s="103">
        <v>25</v>
      </c>
      <c r="AA53" s="103" t="str">
        <f t="shared" si="4"/>
        <v>Grave</v>
      </c>
      <c r="AB53" s="103">
        <f t="shared" si="5"/>
        <v>0</v>
      </c>
      <c r="AC53" s="103" t="str">
        <f t="shared" si="6"/>
        <v>IV</v>
      </c>
      <c r="AD53" s="103" t="str">
        <f t="shared" si="7"/>
        <v>ACEPTABLE</v>
      </c>
      <c r="AE53" s="103" t="s">
        <v>258</v>
      </c>
      <c r="AF53" s="103" t="str">
        <f>N53</f>
        <v>Fatiga, estrés, disminución de la destreza y precisión. Estados de ansiedad y/o depresión y trastornos del aparato digestivo.</v>
      </c>
      <c r="AG53" s="103" t="s">
        <v>38</v>
      </c>
      <c r="AH53" s="103"/>
      <c r="AI53" s="103" t="s">
        <v>63</v>
      </c>
      <c r="AJ53" s="103" t="s">
        <v>63</v>
      </c>
      <c r="AK53" s="103" t="s">
        <v>63</v>
      </c>
      <c r="AL53" s="462"/>
      <c r="AM53" s="463"/>
      <c r="AN53" s="463"/>
      <c r="AO53" s="463"/>
      <c r="AP53" s="463"/>
      <c r="AQ53" s="463"/>
      <c r="AR53" s="463"/>
      <c r="AS53" s="468"/>
      <c r="AT53" s="464"/>
      <c r="AU53" s="463" t="str">
        <f t="shared" si="8"/>
        <v>Bajo</v>
      </c>
      <c r="AV53" s="464"/>
      <c r="AW53" s="463" t="b">
        <f t="shared" si="9"/>
        <v>0</v>
      </c>
      <c r="AX53" s="463">
        <f t="shared" si="10"/>
        <v>0</v>
      </c>
      <c r="AY53" s="463" t="str">
        <f t="shared" si="11"/>
        <v>Bajo</v>
      </c>
      <c r="AZ53" s="464"/>
      <c r="BA53" s="463" t="b">
        <f t="shared" si="12"/>
        <v>0</v>
      </c>
      <c r="BB53" s="463">
        <f t="shared" si="13"/>
        <v>0</v>
      </c>
      <c r="BC53" s="463" t="str">
        <f t="shared" si="32"/>
        <v>IV</v>
      </c>
      <c r="BD53" s="463" t="str">
        <f t="shared" si="14"/>
        <v>ACEPTABLE</v>
      </c>
      <c r="BE53" s="295"/>
    </row>
    <row r="54" spans="1:57" ht="127.5" x14ac:dyDescent="0.2">
      <c r="A54" s="103"/>
      <c r="B54" s="103" t="s">
        <v>274</v>
      </c>
      <c r="C54" s="115" t="s">
        <v>275</v>
      </c>
      <c r="D54" s="456" t="s">
        <v>391</v>
      </c>
      <c r="E54" s="456" t="s">
        <v>392</v>
      </c>
      <c r="F54" s="456" t="s">
        <v>250</v>
      </c>
      <c r="G54" s="456" t="s">
        <v>393</v>
      </c>
      <c r="H54" s="103" t="s">
        <v>63</v>
      </c>
      <c r="I54" s="103"/>
      <c r="J54" s="456" t="s">
        <v>394</v>
      </c>
      <c r="K54" s="103" t="s">
        <v>276</v>
      </c>
      <c r="L54" s="103" t="s">
        <v>105</v>
      </c>
      <c r="M54" s="465" t="s">
        <v>335</v>
      </c>
      <c r="N54" s="465" t="s">
        <v>107</v>
      </c>
      <c r="O54" s="103"/>
      <c r="P54" s="103"/>
      <c r="Q54" s="465" t="s">
        <v>336</v>
      </c>
      <c r="R54" s="465" t="s">
        <v>432</v>
      </c>
      <c r="S54" s="103"/>
      <c r="T54" s="103">
        <v>6</v>
      </c>
      <c r="U54" s="103" t="str">
        <f t="shared" si="0"/>
        <v>Alto</v>
      </c>
      <c r="V54" s="103">
        <v>4</v>
      </c>
      <c r="W54" s="103" t="str">
        <f t="shared" si="1"/>
        <v>Continua</v>
      </c>
      <c r="X54" s="103">
        <f t="shared" si="2"/>
        <v>24</v>
      </c>
      <c r="Y54" s="103" t="str">
        <f t="shared" si="3"/>
        <v>Medio Alto</v>
      </c>
      <c r="Z54" s="103">
        <v>10</v>
      </c>
      <c r="AA54" s="103" t="str">
        <f t="shared" si="4"/>
        <v>Leve</v>
      </c>
      <c r="AB54" s="103">
        <f t="shared" si="5"/>
        <v>240</v>
      </c>
      <c r="AC54" s="103" t="str">
        <f t="shared" si="6"/>
        <v>II</v>
      </c>
      <c r="AD54" s="103" t="str">
        <f t="shared" si="7"/>
        <v>ACEPTABLE CON CONTROL ESPECIFICO</v>
      </c>
      <c r="AE54" s="103" t="s">
        <v>258</v>
      </c>
      <c r="AF54" s="103" t="str">
        <f>N54</f>
        <v>Fatiga visual, cefalea, disminución de la destreza y precisión, afectaciones a la vista, deslumbramiento, caídas a nivel, golpes.</v>
      </c>
      <c r="AG54" s="103" t="s">
        <v>38</v>
      </c>
      <c r="AH54" s="103"/>
      <c r="AI54" s="103" t="s">
        <v>63</v>
      </c>
      <c r="AJ54" s="103" t="s">
        <v>63</v>
      </c>
      <c r="AK54" s="103" t="s">
        <v>63</v>
      </c>
      <c r="AL54" s="462"/>
      <c r="AM54" s="463" t="s">
        <v>338</v>
      </c>
      <c r="AN54" s="463"/>
      <c r="AO54" s="463"/>
      <c r="AP54" s="463" t="s">
        <v>63</v>
      </c>
      <c r="AQ54" s="463" t="s">
        <v>63</v>
      </c>
      <c r="AR54" s="463"/>
      <c r="AS54" s="464"/>
      <c r="AT54" s="470"/>
      <c r="AU54" s="463" t="str">
        <f t="shared" si="8"/>
        <v>Bajo</v>
      </c>
      <c r="AV54" s="470"/>
      <c r="AW54" s="463" t="b">
        <f t="shared" si="9"/>
        <v>0</v>
      </c>
      <c r="AX54" s="463">
        <f t="shared" si="10"/>
        <v>0</v>
      </c>
      <c r="AY54" s="463" t="str">
        <f t="shared" si="11"/>
        <v>Bajo</v>
      </c>
      <c r="AZ54" s="470"/>
      <c r="BA54" s="463" t="b">
        <f t="shared" si="12"/>
        <v>0</v>
      </c>
      <c r="BB54" s="463">
        <f t="shared" si="13"/>
        <v>0</v>
      </c>
      <c r="BC54" s="463" t="str">
        <f t="shared" si="32"/>
        <v>IV</v>
      </c>
      <c r="BD54" s="463" t="str">
        <f t="shared" si="14"/>
        <v>ACEPTABLE</v>
      </c>
      <c r="BE54" s="295"/>
    </row>
    <row r="55" spans="1:57" ht="126" customHeight="1" x14ac:dyDescent="0.2">
      <c r="A55" s="115"/>
      <c r="B55" s="103" t="s">
        <v>274</v>
      </c>
      <c r="C55" s="115" t="s">
        <v>275</v>
      </c>
      <c r="D55" s="456" t="s">
        <v>433</v>
      </c>
      <c r="E55" s="456" t="s">
        <v>434</v>
      </c>
      <c r="F55" s="456" t="s">
        <v>250</v>
      </c>
      <c r="G55" s="482" t="s">
        <v>251</v>
      </c>
      <c r="H55" s="103" t="s">
        <v>63</v>
      </c>
      <c r="I55" s="103"/>
      <c r="J55" s="456" t="s">
        <v>435</v>
      </c>
      <c r="K55" s="103" t="s">
        <v>325</v>
      </c>
      <c r="L55" s="103" t="s">
        <v>94</v>
      </c>
      <c r="M55" s="465" t="s">
        <v>329</v>
      </c>
      <c r="N55" s="465" t="s">
        <v>330</v>
      </c>
      <c r="O55" s="103"/>
      <c r="P55" s="103"/>
      <c r="Q55" s="460" t="s">
        <v>331</v>
      </c>
      <c r="R55" s="460" t="s">
        <v>332</v>
      </c>
      <c r="S55" s="103"/>
      <c r="T55" s="103"/>
      <c r="U55" s="103" t="str">
        <f t="shared" si="0"/>
        <v>Bajo</v>
      </c>
      <c r="V55" s="103">
        <v>4</v>
      </c>
      <c r="W55" s="103" t="str">
        <f t="shared" si="1"/>
        <v>Continua</v>
      </c>
      <c r="X55" s="103">
        <f t="shared" si="2"/>
        <v>0</v>
      </c>
      <c r="Y55" s="103" t="str">
        <f t="shared" si="3"/>
        <v>Bajo</v>
      </c>
      <c r="Z55" s="103">
        <v>10</v>
      </c>
      <c r="AA55" s="103" t="str">
        <f t="shared" si="4"/>
        <v>Leve</v>
      </c>
      <c r="AB55" s="103">
        <f t="shared" si="5"/>
        <v>0</v>
      </c>
      <c r="AC55" s="103" t="str">
        <f t="shared" si="6"/>
        <v>IV</v>
      </c>
      <c r="AD55" s="103" t="str">
        <f t="shared" si="7"/>
        <v>ACEPTABLE</v>
      </c>
      <c r="AE55" s="103" t="s">
        <v>258</v>
      </c>
      <c r="AF55" s="103" t="str">
        <f t="shared" ref="AF55:AF69" si="34">N55</f>
        <v>Desordenes de trauma acumulativo, lesiones del sistema músculo esquelético</v>
      </c>
      <c r="AG55" s="103" t="s">
        <v>38</v>
      </c>
      <c r="AH55" s="103"/>
      <c r="AI55" s="103" t="s">
        <v>63</v>
      </c>
      <c r="AJ55" s="103" t="s">
        <v>63</v>
      </c>
      <c r="AK55" s="103" t="s">
        <v>63</v>
      </c>
      <c r="AL55" s="462"/>
      <c r="AM55" s="463"/>
      <c r="AN55" s="463"/>
      <c r="AO55" s="463"/>
      <c r="AP55" s="463"/>
      <c r="AQ55" s="463"/>
      <c r="AR55" s="463"/>
      <c r="AS55" s="468"/>
      <c r="AT55" s="464"/>
      <c r="AU55" s="463" t="str">
        <f t="shared" si="8"/>
        <v>Bajo</v>
      </c>
      <c r="AV55" s="464"/>
      <c r="AW55" s="463" t="b">
        <f t="shared" si="9"/>
        <v>0</v>
      </c>
      <c r="AX55" s="463">
        <f t="shared" si="10"/>
        <v>0</v>
      </c>
      <c r="AY55" s="463" t="str">
        <f t="shared" si="11"/>
        <v>Bajo</v>
      </c>
      <c r="AZ55" s="464"/>
      <c r="BA55" s="463" t="b">
        <f t="shared" si="12"/>
        <v>0</v>
      </c>
      <c r="BB55" s="463">
        <f t="shared" si="13"/>
        <v>0</v>
      </c>
      <c r="BC55" s="463" t="str">
        <f t="shared" si="32"/>
        <v>IV</v>
      </c>
      <c r="BD55" s="463" t="str">
        <f t="shared" si="14"/>
        <v>ACEPTABLE</v>
      </c>
      <c r="BE55" s="295"/>
    </row>
    <row r="56" spans="1:57" ht="89.25" x14ac:dyDescent="0.2">
      <c r="A56" s="115"/>
      <c r="B56" s="103" t="s">
        <v>274</v>
      </c>
      <c r="C56" s="115" t="s">
        <v>275</v>
      </c>
      <c r="D56" s="456" t="s">
        <v>433</v>
      </c>
      <c r="E56" s="456" t="s">
        <v>434</v>
      </c>
      <c r="F56" s="456" t="s">
        <v>250</v>
      </c>
      <c r="G56" s="482" t="s">
        <v>251</v>
      </c>
      <c r="H56" s="103" t="s">
        <v>63</v>
      </c>
      <c r="I56" s="103"/>
      <c r="J56" s="456" t="s">
        <v>435</v>
      </c>
      <c r="K56" s="103" t="s">
        <v>72</v>
      </c>
      <c r="L56" s="459" t="s">
        <v>270</v>
      </c>
      <c r="M56" s="465" t="s">
        <v>399</v>
      </c>
      <c r="N56" s="465" t="s">
        <v>272</v>
      </c>
      <c r="O56" s="103"/>
      <c r="P56" s="103"/>
      <c r="Q56" s="460" t="s">
        <v>400</v>
      </c>
      <c r="R56" s="460" t="s">
        <v>436</v>
      </c>
      <c r="S56" s="103"/>
      <c r="T56" s="103"/>
      <c r="U56" s="103" t="str">
        <f t="shared" si="0"/>
        <v>Bajo</v>
      </c>
      <c r="V56" s="103">
        <v>2</v>
      </c>
      <c r="W56" s="103" t="str">
        <f t="shared" si="1"/>
        <v>Ocasional</v>
      </c>
      <c r="X56" s="103">
        <f t="shared" si="2"/>
        <v>0</v>
      </c>
      <c r="Y56" s="103" t="str">
        <f t="shared" si="3"/>
        <v>Bajo</v>
      </c>
      <c r="Z56" s="103">
        <v>10</v>
      </c>
      <c r="AA56" s="103" t="str">
        <f t="shared" si="4"/>
        <v>Leve</v>
      </c>
      <c r="AB56" s="103">
        <f t="shared" si="5"/>
        <v>0</v>
      </c>
      <c r="AC56" s="103" t="str">
        <f t="shared" si="6"/>
        <v>IV</v>
      </c>
      <c r="AD56" s="103" t="str">
        <f t="shared" si="7"/>
        <v>ACEPTABLE</v>
      </c>
      <c r="AE56" s="103" t="s">
        <v>258</v>
      </c>
      <c r="AF56" s="103" t="str">
        <f t="shared" si="34"/>
        <v>Tension, stress</v>
      </c>
      <c r="AG56" s="103" t="s">
        <v>38</v>
      </c>
      <c r="AH56" s="103"/>
      <c r="AI56" s="103" t="s">
        <v>63</v>
      </c>
      <c r="AJ56" s="103" t="s">
        <v>63</v>
      </c>
      <c r="AK56" s="103" t="s">
        <v>63</v>
      </c>
      <c r="AL56" s="462" t="s">
        <v>63</v>
      </c>
      <c r="AM56" s="463"/>
      <c r="AN56" s="463"/>
      <c r="AO56" s="463"/>
      <c r="AP56" s="463"/>
      <c r="AQ56" s="463"/>
      <c r="AR56" s="463"/>
      <c r="AS56" s="468"/>
      <c r="AT56" s="464"/>
      <c r="AU56" s="463" t="str">
        <f t="shared" si="8"/>
        <v>Bajo</v>
      </c>
      <c r="AV56" s="464"/>
      <c r="AW56" s="463" t="b">
        <f t="shared" si="9"/>
        <v>0</v>
      </c>
      <c r="AX56" s="463">
        <f t="shared" si="10"/>
        <v>0</v>
      </c>
      <c r="AY56" s="463" t="str">
        <f t="shared" si="11"/>
        <v>Bajo</v>
      </c>
      <c r="AZ56" s="464"/>
      <c r="BA56" s="463" t="b">
        <f t="shared" si="12"/>
        <v>0</v>
      </c>
      <c r="BB56" s="463">
        <f t="shared" si="13"/>
        <v>0</v>
      </c>
      <c r="BC56" s="463" t="str">
        <f t="shared" si="32"/>
        <v>IV</v>
      </c>
      <c r="BD56" s="463" t="str">
        <f t="shared" si="14"/>
        <v>ACEPTABLE</v>
      </c>
      <c r="BE56" s="295"/>
    </row>
    <row r="57" spans="1:57" ht="89.25" x14ac:dyDescent="0.2">
      <c r="A57" s="115"/>
      <c r="B57" s="103" t="s">
        <v>274</v>
      </c>
      <c r="C57" s="115" t="s">
        <v>275</v>
      </c>
      <c r="D57" s="456" t="s">
        <v>433</v>
      </c>
      <c r="E57" s="456" t="s">
        <v>434</v>
      </c>
      <c r="F57" s="456" t="s">
        <v>250</v>
      </c>
      <c r="G57" s="456" t="s">
        <v>437</v>
      </c>
      <c r="H57" s="103" t="s">
        <v>63</v>
      </c>
      <c r="I57" s="103"/>
      <c r="J57" s="456" t="s">
        <v>435</v>
      </c>
      <c r="K57" s="458" t="s">
        <v>65</v>
      </c>
      <c r="L57" s="471" t="s">
        <v>316</v>
      </c>
      <c r="M57" s="465" t="s">
        <v>438</v>
      </c>
      <c r="N57" s="460" t="s">
        <v>145</v>
      </c>
      <c r="O57" s="103"/>
      <c r="P57" s="103"/>
      <c r="Q57" s="103"/>
      <c r="R57" s="460" t="s">
        <v>439</v>
      </c>
      <c r="S57" s="103"/>
      <c r="T57" s="103">
        <v>0</v>
      </c>
      <c r="U57" s="103" t="str">
        <f t="shared" si="0"/>
        <v>Bajo</v>
      </c>
      <c r="V57" s="103">
        <v>1</v>
      </c>
      <c r="W57" s="103" t="str">
        <f t="shared" si="1"/>
        <v>Esporadica</v>
      </c>
      <c r="X57" s="103">
        <f t="shared" si="2"/>
        <v>0</v>
      </c>
      <c r="Y57" s="103" t="str">
        <f t="shared" si="3"/>
        <v>Bajo</v>
      </c>
      <c r="Z57" s="103">
        <v>10</v>
      </c>
      <c r="AA57" s="103" t="str">
        <f t="shared" si="4"/>
        <v>Leve</v>
      </c>
      <c r="AB57" s="103">
        <f t="shared" si="5"/>
        <v>0</v>
      </c>
      <c r="AC57" s="103" t="str">
        <f t="shared" si="6"/>
        <v>IV</v>
      </c>
      <c r="AD57" s="103" t="str">
        <f t="shared" si="7"/>
        <v>ACEPTABLE</v>
      </c>
      <c r="AE57" s="103" t="s">
        <v>258</v>
      </c>
      <c r="AF57" s="103" t="str">
        <f t="shared" si="34"/>
        <v>Golpes, traumas, heridas, infecciones, intoxicación, Mordeduras, picaduras, punciones, reacciones alérgicas, muerte</v>
      </c>
      <c r="AG57" s="103" t="s">
        <v>38</v>
      </c>
      <c r="AH57" s="103"/>
      <c r="AI57" s="103" t="s">
        <v>63</v>
      </c>
      <c r="AJ57" s="103" t="s">
        <v>63</v>
      </c>
      <c r="AK57" s="103" t="s">
        <v>63</v>
      </c>
      <c r="AL57" s="462" t="s">
        <v>63</v>
      </c>
      <c r="AM57" s="463"/>
      <c r="AN57" s="463"/>
      <c r="AO57" s="463"/>
      <c r="AP57" s="463"/>
      <c r="AQ57" s="463"/>
      <c r="AR57" s="463"/>
      <c r="AS57" s="463"/>
      <c r="AT57" s="470"/>
      <c r="AU57" s="463" t="str">
        <f t="shared" si="8"/>
        <v>Bajo</v>
      </c>
      <c r="AV57" s="470"/>
      <c r="AW57" s="463" t="b">
        <f t="shared" si="9"/>
        <v>0</v>
      </c>
      <c r="AX57" s="463">
        <f t="shared" si="10"/>
        <v>0</v>
      </c>
      <c r="AY57" s="463" t="str">
        <f t="shared" si="11"/>
        <v>Bajo</v>
      </c>
      <c r="AZ57" s="470"/>
      <c r="BA57" s="463" t="b">
        <f t="shared" si="12"/>
        <v>0</v>
      </c>
      <c r="BB57" s="463">
        <f t="shared" si="13"/>
        <v>0</v>
      </c>
      <c r="BC57" s="463" t="str">
        <f t="shared" si="32"/>
        <v>IV</v>
      </c>
      <c r="BD57" s="463" t="str">
        <f t="shared" si="14"/>
        <v>ACEPTABLE</v>
      </c>
      <c r="BE57" s="295"/>
    </row>
    <row r="58" spans="1:57" ht="89.25" x14ac:dyDescent="0.2">
      <c r="A58" s="115"/>
      <c r="B58" s="103" t="s">
        <v>274</v>
      </c>
      <c r="C58" s="115" t="s">
        <v>275</v>
      </c>
      <c r="D58" s="456" t="s">
        <v>433</v>
      </c>
      <c r="E58" s="456" t="s">
        <v>434</v>
      </c>
      <c r="F58" s="456" t="s">
        <v>250</v>
      </c>
      <c r="G58" s="456" t="s">
        <v>437</v>
      </c>
      <c r="H58" s="103" t="s">
        <v>63</v>
      </c>
      <c r="I58" s="103"/>
      <c r="J58" s="456" t="s">
        <v>435</v>
      </c>
      <c r="K58" s="458" t="s">
        <v>72</v>
      </c>
      <c r="L58" s="471" t="s">
        <v>319</v>
      </c>
      <c r="M58" s="465" t="s">
        <v>320</v>
      </c>
      <c r="N58" s="465" t="s">
        <v>127</v>
      </c>
      <c r="O58" s="103"/>
      <c r="P58" s="103"/>
      <c r="Q58" s="457" t="s">
        <v>321</v>
      </c>
      <c r="R58" s="457" t="s">
        <v>322</v>
      </c>
      <c r="S58" s="103"/>
      <c r="T58" s="103"/>
      <c r="U58" s="103" t="str">
        <f t="shared" si="0"/>
        <v>Bajo</v>
      </c>
      <c r="V58" s="103">
        <v>2</v>
      </c>
      <c r="W58" s="103" t="str">
        <f t="shared" si="1"/>
        <v>Ocasional</v>
      </c>
      <c r="X58" s="103">
        <f t="shared" si="2"/>
        <v>0</v>
      </c>
      <c r="Y58" s="103" t="str">
        <f t="shared" si="3"/>
        <v>Bajo</v>
      </c>
      <c r="Z58" s="103">
        <v>60</v>
      </c>
      <c r="AA58" s="103" t="str">
        <f t="shared" si="4"/>
        <v>Muy Grave</v>
      </c>
      <c r="AB58" s="103">
        <f t="shared" si="5"/>
        <v>0</v>
      </c>
      <c r="AC58" s="103" t="str">
        <f t="shared" si="6"/>
        <v>IV</v>
      </c>
      <c r="AD58" s="103" t="str">
        <f t="shared" si="7"/>
        <v>ACEPTABLE</v>
      </c>
      <c r="AE58" s="103" t="s">
        <v>258</v>
      </c>
      <c r="AF58" s="103" t="str">
        <f t="shared" si="34"/>
        <v>Descargas eléctricas, dolor de cabeza, quemaduras, shock, golpes, heridas, contusiones.</v>
      </c>
      <c r="AG58" s="103" t="s">
        <v>38</v>
      </c>
      <c r="AH58" s="103"/>
      <c r="AI58" s="103" t="s">
        <v>63</v>
      </c>
      <c r="AJ58" s="103" t="s">
        <v>63</v>
      </c>
      <c r="AK58" s="103" t="s">
        <v>63</v>
      </c>
      <c r="AL58" s="462" t="s">
        <v>63</v>
      </c>
      <c r="AM58" s="463"/>
      <c r="AN58" s="463"/>
      <c r="AO58" s="463"/>
      <c r="AP58" s="463"/>
      <c r="AQ58" s="463"/>
      <c r="AR58" s="463"/>
      <c r="AS58" s="464"/>
      <c r="AT58" s="470"/>
      <c r="AU58" s="463" t="str">
        <f t="shared" si="8"/>
        <v>Bajo</v>
      </c>
      <c r="AV58" s="470"/>
      <c r="AW58" s="463" t="b">
        <f t="shared" si="9"/>
        <v>0</v>
      </c>
      <c r="AX58" s="463">
        <f t="shared" si="10"/>
        <v>0</v>
      </c>
      <c r="AY58" s="463" t="str">
        <f t="shared" si="11"/>
        <v>Bajo</v>
      </c>
      <c r="AZ58" s="470"/>
      <c r="BA58" s="463" t="b">
        <f t="shared" si="12"/>
        <v>0</v>
      </c>
      <c r="BB58" s="463">
        <f t="shared" si="13"/>
        <v>0</v>
      </c>
      <c r="BC58" s="463" t="str">
        <f t="shared" si="32"/>
        <v>IV</v>
      </c>
      <c r="BD58" s="463" t="str">
        <f t="shared" si="14"/>
        <v>ACEPTABLE</v>
      </c>
      <c r="BE58" s="295"/>
    </row>
    <row r="59" spans="1:57" ht="89.25" x14ac:dyDescent="0.2">
      <c r="A59" s="115"/>
      <c r="B59" s="103" t="s">
        <v>274</v>
      </c>
      <c r="C59" s="115" t="s">
        <v>275</v>
      </c>
      <c r="D59" s="456" t="s">
        <v>433</v>
      </c>
      <c r="E59" s="456" t="s">
        <v>434</v>
      </c>
      <c r="F59" s="456" t="s">
        <v>250</v>
      </c>
      <c r="G59" s="456" t="s">
        <v>437</v>
      </c>
      <c r="H59" s="103" t="s">
        <v>63</v>
      </c>
      <c r="I59" s="103"/>
      <c r="J59" s="456" t="s">
        <v>435</v>
      </c>
      <c r="K59" s="103" t="s">
        <v>72</v>
      </c>
      <c r="L59" s="471" t="s">
        <v>302</v>
      </c>
      <c r="M59" s="457" t="s">
        <v>303</v>
      </c>
      <c r="N59" s="460" t="s">
        <v>304</v>
      </c>
      <c r="O59" s="103"/>
      <c r="P59" s="103"/>
      <c r="Q59" s="465"/>
      <c r="R59" s="460" t="s">
        <v>305</v>
      </c>
      <c r="S59" s="103"/>
      <c r="T59" s="103"/>
      <c r="U59" s="103" t="str">
        <f t="shared" si="0"/>
        <v>Bajo</v>
      </c>
      <c r="V59" s="103">
        <v>2</v>
      </c>
      <c r="W59" s="103" t="str">
        <f t="shared" si="1"/>
        <v>Ocasional</v>
      </c>
      <c r="X59" s="103">
        <f t="shared" si="2"/>
        <v>0</v>
      </c>
      <c r="Y59" s="103" t="str">
        <f t="shared" si="3"/>
        <v>Bajo</v>
      </c>
      <c r="Z59" s="103">
        <v>60</v>
      </c>
      <c r="AA59" s="103" t="str">
        <f t="shared" si="4"/>
        <v>Muy Grave</v>
      </c>
      <c r="AB59" s="103">
        <f t="shared" si="5"/>
        <v>0</v>
      </c>
      <c r="AC59" s="103" t="str">
        <f t="shared" si="6"/>
        <v>IV</v>
      </c>
      <c r="AD59" s="103" t="str">
        <f t="shared" si="7"/>
        <v>ACEPTABLE</v>
      </c>
      <c r="AE59" s="103" t="s">
        <v>258</v>
      </c>
      <c r="AF59" s="103" t="str">
        <f t="shared" si="34"/>
        <v>Golpes, atrapamientos, contusiones.</v>
      </c>
      <c r="AG59" s="103" t="s">
        <v>38</v>
      </c>
      <c r="AH59" s="103"/>
      <c r="AI59" s="103" t="s">
        <v>63</v>
      </c>
      <c r="AJ59" s="103" t="s">
        <v>63</v>
      </c>
      <c r="AK59" s="103" t="s">
        <v>63</v>
      </c>
      <c r="AL59" s="462"/>
      <c r="AM59" s="463"/>
      <c r="AN59" s="463"/>
      <c r="AO59" s="463"/>
      <c r="AP59" s="463"/>
      <c r="AQ59" s="463"/>
      <c r="AR59" s="463"/>
      <c r="AS59" s="464"/>
      <c r="AT59" s="470"/>
      <c r="AU59" s="463" t="str">
        <f t="shared" si="8"/>
        <v>Bajo</v>
      </c>
      <c r="AV59" s="470"/>
      <c r="AW59" s="463" t="b">
        <f t="shared" si="9"/>
        <v>0</v>
      </c>
      <c r="AX59" s="463">
        <f t="shared" si="10"/>
        <v>0</v>
      </c>
      <c r="AY59" s="463" t="str">
        <f t="shared" si="11"/>
        <v>Bajo</v>
      </c>
      <c r="AZ59" s="470"/>
      <c r="BA59" s="463" t="b">
        <f t="shared" si="12"/>
        <v>0</v>
      </c>
      <c r="BB59" s="463">
        <f t="shared" si="13"/>
        <v>0</v>
      </c>
      <c r="BC59" s="463" t="str">
        <f t="shared" si="32"/>
        <v>IV</v>
      </c>
      <c r="BD59" s="463" t="str">
        <f t="shared" si="14"/>
        <v>ACEPTABLE</v>
      </c>
      <c r="BE59" s="295"/>
    </row>
    <row r="60" spans="1:57" ht="42.95" customHeight="1" x14ac:dyDescent="0.2">
      <c r="A60" s="115"/>
      <c r="B60" s="103" t="s">
        <v>274</v>
      </c>
      <c r="C60" s="115" t="s">
        <v>275</v>
      </c>
      <c r="D60" s="456" t="s">
        <v>433</v>
      </c>
      <c r="E60" s="456" t="s">
        <v>434</v>
      </c>
      <c r="F60" s="456" t="s">
        <v>250</v>
      </c>
      <c r="G60" s="456" t="s">
        <v>437</v>
      </c>
      <c r="H60" s="103" t="s">
        <v>63</v>
      </c>
      <c r="I60" s="103"/>
      <c r="J60" s="456" t="s">
        <v>435</v>
      </c>
      <c r="K60" s="458" t="s">
        <v>72</v>
      </c>
      <c r="L60" s="471" t="s">
        <v>302</v>
      </c>
      <c r="M60" s="460" t="s">
        <v>323</v>
      </c>
      <c r="N60" s="460" t="s">
        <v>150</v>
      </c>
      <c r="O60" s="103"/>
      <c r="P60" s="103"/>
      <c r="Q60" s="103"/>
      <c r="R60" s="460" t="s">
        <v>324</v>
      </c>
      <c r="S60" s="103"/>
      <c r="T60" s="103"/>
      <c r="U60" s="103" t="str">
        <f t="shared" si="0"/>
        <v>Bajo</v>
      </c>
      <c r="V60" s="103">
        <v>3</v>
      </c>
      <c r="W60" s="103" t="str">
        <f t="shared" si="1"/>
        <v>Frecuente</v>
      </c>
      <c r="X60" s="103">
        <f t="shared" si="2"/>
        <v>0</v>
      </c>
      <c r="Y60" s="103" t="str">
        <f t="shared" si="3"/>
        <v>Bajo</v>
      </c>
      <c r="Z60" s="103">
        <v>10</v>
      </c>
      <c r="AA60" s="103" t="str">
        <f t="shared" si="4"/>
        <v>Leve</v>
      </c>
      <c r="AB60" s="103">
        <f t="shared" si="5"/>
        <v>0</v>
      </c>
      <c r="AC60" s="103" t="str">
        <f t="shared" si="6"/>
        <v>IV</v>
      </c>
      <c r="AD60" s="103" t="str">
        <f t="shared" si="7"/>
        <v>ACEPTABLE</v>
      </c>
      <c r="AE60" s="103" t="s">
        <v>258</v>
      </c>
      <c r="AF60" s="103" t="str">
        <f t="shared" si="34"/>
        <v>Golpes, traumas, laceraciones, punciones</v>
      </c>
      <c r="AG60" s="103" t="s">
        <v>38</v>
      </c>
      <c r="AH60" s="103"/>
      <c r="AI60" s="103" t="s">
        <v>63</v>
      </c>
      <c r="AJ60" s="103" t="s">
        <v>63</v>
      </c>
      <c r="AK60" s="103" t="s">
        <v>63</v>
      </c>
      <c r="AL60" s="462" t="s">
        <v>63</v>
      </c>
      <c r="AM60" s="463"/>
      <c r="AN60" s="463"/>
      <c r="AO60" s="463"/>
      <c r="AP60" s="463"/>
      <c r="AQ60" s="463"/>
      <c r="AR60" s="463"/>
      <c r="AS60" s="464"/>
      <c r="AT60" s="470"/>
      <c r="AU60" s="463" t="str">
        <f t="shared" si="8"/>
        <v>Bajo</v>
      </c>
      <c r="AV60" s="470"/>
      <c r="AW60" s="463" t="b">
        <f t="shared" si="9"/>
        <v>0</v>
      </c>
      <c r="AX60" s="463">
        <f t="shared" si="10"/>
        <v>0</v>
      </c>
      <c r="AY60" s="463" t="str">
        <f t="shared" si="11"/>
        <v>Bajo</v>
      </c>
      <c r="AZ60" s="470"/>
      <c r="BA60" s="463" t="b">
        <f t="shared" si="12"/>
        <v>0</v>
      </c>
      <c r="BB60" s="463">
        <f t="shared" si="13"/>
        <v>0</v>
      </c>
      <c r="BC60" s="463" t="str">
        <f t="shared" si="32"/>
        <v>IV</v>
      </c>
      <c r="BD60" s="463" t="str">
        <f t="shared" si="14"/>
        <v>ACEPTABLE</v>
      </c>
      <c r="BE60" s="295"/>
    </row>
    <row r="61" spans="1:57" ht="69.75" customHeight="1" x14ac:dyDescent="0.2">
      <c r="A61" s="115"/>
      <c r="B61" s="103" t="s">
        <v>274</v>
      </c>
      <c r="C61" s="115" t="s">
        <v>275</v>
      </c>
      <c r="D61" s="456" t="s">
        <v>433</v>
      </c>
      <c r="E61" s="456" t="s">
        <v>434</v>
      </c>
      <c r="F61" s="456" t="s">
        <v>250</v>
      </c>
      <c r="G61" s="456" t="s">
        <v>437</v>
      </c>
      <c r="H61" s="103" t="s">
        <v>63</v>
      </c>
      <c r="I61" s="103"/>
      <c r="J61" s="456" t="s">
        <v>435</v>
      </c>
      <c r="K61" s="103" t="s">
        <v>325</v>
      </c>
      <c r="L61" s="471" t="s">
        <v>123</v>
      </c>
      <c r="M61" s="460" t="s">
        <v>326</v>
      </c>
      <c r="N61" s="460" t="s">
        <v>96</v>
      </c>
      <c r="O61" s="103"/>
      <c r="P61" s="103"/>
      <c r="Q61" s="460" t="s">
        <v>327</v>
      </c>
      <c r="R61" s="460" t="s">
        <v>328</v>
      </c>
      <c r="S61" s="103"/>
      <c r="T61" s="103"/>
      <c r="U61" s="103" t="str">
        <f t="shared" si="0"/>
        <v>Bajo</v>
      </c>
      <c r="V61" s="103">
        <v>3</v>
      </c>
      <c r="W61" s="103" t="str">
        <f t="shared" si="1"/>
        <v>Frecuente</v>
      </c>
      <c r="X61" s="103">
        <f t="shared" si="2"/>
        <v>0</v>
      </c>
      <c r="Y61" s="103" t="str">
        <f t="shared" si="3"/>
        <v>Bajo</v>
      </c>
      <c r="Z61" s="103">
        <v>10</v>
      </c>
      <c r="AA61" s="103" t="str">
        <f t="shared" si="4"/>
        <v>Leve</v>
      </c>
      <c r="AB61" s="103">
        <f t="shared" si="5"/>
        <v>0</v>
      </c>
      <c r="AC61" s="103" t="str">
        <f t="shared" si="6"/>
        <v>IV</v>
      </c>
      <c r="AD61" s="103" t="str">
        <f t="shared" si="7"/>
        <v>ACEPTABLE</v>
      </c>
      <c r="AE61" s="103" t="s">
        <v>258</v>
      </c>
      <c r="AF61" s="103" t="str">
        <f t="shared" si="34"/>
        <v>Desordenes de trauma acumulativo, lesiones del sistema músculo esquelético, Tendinitis, síndrome del túnel carpiano (STC)</v>
      </c>
      <c r="AG61" s="103" t="s">
        <v>38</v>
      </c>
      <c r="AH61" s="103"/>
      <c r="AI61" s="103" t="s">
        <v>63</v>
      </c>
      <c r="AJ61" s="103" t="s">
        <v>63</v>
      </c>
      <c r="AK61" s="103" t="s">
        <v>63</v>
      </c>
      <c r="AL61" s="462"/>
      <c r="AM61" s="463"/>
      <c r="AN61" s="463"/>
      <c r="AO61" s="463"/>
      <c r="AP61" s="463"/>
      <c r="AQ61" s="463"/>
      <c r="AR61" s="463"/>
      <c r="AS61" s="468"/>
      <c r="AT61" s="464"/>
      <c r="AU61" s="463" t="str">
        <f t="shared" si="8"/>
        <v>Bajo</v>
      </c>
      <c r="AV61" s="464"/>
      <c r="AW61" s="463" t="b">
        <f t="shared" si="9"/>
        <v>0</v>
      </c>
      <c r="AX61" s="463">
        <f t="shared" si="10"/>
        <v>0</v>
      </c>
      <c r="AY61" s="463" t="str">
        <f t="shared" si="11"/>
        <v>Bajo</v>
      </c>
      <c r="AZ61" s="464"/>
      <c r="BA61" s="463" t="b">
        <f t="shared" si="12"/>
        <v>0</v>
      </c>
      <c r="BB61" s="463">
        <f t="shared" si="13"/>
        <v>0</v>
      </c>
      <c r="BC61" s="463" t="str">
        <f t="shared" si="32"/>
        <v>IV</v>
      </c>
      <c r="BD61" s="463" t="str">
        <f t="shared" si="14"/>
        <v>ACEPTABLE</v>
      </c>
      <c r="BE61" s="295"/>
    </row>
    <row r="62" spans="1:57" ht="102" x14ac:dyDescent="0.2">
      <c r="A62" s="469"/>
      <c r="B62" s="103" t="s">
        <v>274</v>
      </c>
      <c r="C62" s="115" t="s">
        <v>275</v>
      </c>
      <c r="D62" s="456" t="s">
        <v>433</v>
      </c>
      <c r="E62" s="456" t="s">
        <v>434</v>
      </c>
      <c r="F62" s="456" t="s">
        <v>250</v>
      </c>
      <c r="G62" s="456" t="s">
        <v>437</v>
      </c>
      <c r="H62" s="103" t="s">
        <v>63</v>
      </c>
      <c r="I62" s="103"/>
      <c r="J62" s="456" t="s">
        <v>435</v>
      </c>
      <c r="K62" s="103" t="s">
        <v>99</v>
      </c>
      <c r="L62" s="103" t="s">
        <v>100</v>
      </c>
      <c r="M62" s="456" t="s">
        <v>333</v>
      </c>
      <c r="N62" s="465" t="s">
        <v>102</v>
      </c>
      <c r="O62" s="103"/>
      <c r="P62" s="103"/>
      <c r="Q62" s="103"/>
      <c r="R62" s="457" t="s">
        <v>334</v>
      </c>
      <c r="S62" s="103"/>
      <c r="T62" s="103"/>
      <c r="U62" s="103" t="str">
        <f t="shared" si="0"/>
        <v>Bajo</v>
      </c>
      <c r="V62" s="103">
        <v>3</v>
      </c>
      <c r="W62" s="103" t="str">
        <f t="shared" si="1"/>
        <v>Frecuente</v>
      </c>
      <c r="X62" s="103">
        <f t="shared" si="2"/>
        <v>0</v>
      </c>
      <c r="Y62" s="103" t="str">
        <f t="shared" si="3"/>
        <v>Bajo</v>
      </c>
      <c r="Z62" s="103">
        <v>25</v>
      </c>
      <c r="AA62" s="103" t="str">
        <f t="shared" si="4"/>
        <v>Grave</v>
      </c>
      <c r="AB62" s="103">
        <f t="shared" si="5"/>
        <v>0</v>
      </c>
      <c r="AC62" s="103" t="str">
        <f t="shared" si="6"/>
        <v>IV</v>
      </c>
      <c r="AD62" s="103" t="str">
        <f t="shared" si="7"/>
        <v>ACEPTABLE</v>
      </c>
      <c r="AE62" s="103" t="s">
        <v>258</v>
      </c>
      <c r="AF62" s="103" t="str">
        <f t="shared" si="34"/>
        <v>Fatiga, estrés, disminución de la destreza y precisión. Estados de ansiedad y/o depresión y trastornos del aparato digestivo.</v>
      </c>
      <c r="AG62" s="103" t="s">
        <v>38</v>
      </c>
      <c r="AH62" s="103"/>
      <c r="AI62" s="103" t="s">
        <v>63</v>
      </c>
      <c r="AJ62" s="103" t="s">
        <v>63</v>
      </c>
      <c r="AK62" s="103" t="s">
        <v>63</v>
      </c>
      <c r="AL62" s="462"/>
      <c r="AM62" s="463"/>
      <c r="AN62" s="463"/>
      <c r="AO62" s="463"/>
      <c r="AP62" s="463"/>
      <c r="AQ62" s="463"/>
      <c r="AR62" s="463"/>
      <c r="AS62" s="468"/>
      <c r="AT62" s="464"/>
      <c r="AU62" s="463" t="str">
        <f t="shared" si="8"/>
        <v>Bajo</v>
      </c>
      <c r="AV62" s="464"/>
      <c r="AW62" s="463" t="b">
        <f t="shared" si="9"/>
        <v>0</v>
      </c>
      <c r="AX62" s="463">
        <f t="shared" si="10"/>
        <v>0</v>
      </c>
      <c r="AY62" s="463" t="str">
        <f t="shared" si="11"/>
        <v>Bajo</v>
      </c>
      <c r="AZ62" s="464"/>
      <c r="BA62" s="463" t="b">
        <f t="shared" si="12"/>
        <v>0</v>
      </c>
      <c r="BB62" s="463">
        <f t="shared" si="13"/>
        <v>0</v>
      </c>
      <c r="BC62" s="463" t="str">
        <f t="shared" si="32"/>
        <v>IV</v>
      </c>
      <c r="BD62" s="463" t="str">
        <f t="shared" si="14"/>
        <v>ACEPTABLE</v>
      </c>
      <c r="BE62" s="295"/>
    </row>
    <row r="63" spans="1:57" ht="124.5" customHeight="1" x14ac:dyDescent="0.2">
      <c r="A63" s="115"/>
      <c r="B63" s="103" t="s">
        <v>274</v>
      </c>
      <c r="C63" s="115" t="s">
        <v>275</v>
      </c>
      <c r="D63" s="456" t="s">
        <v>433</v>
      </c>
      <c r="E63" s="456" t="s">
        <v>434</v>
      </c>
      <c r="F63" s="456" t="s">
        <v>250</v>
      </c>
      <c r="G63" s="456" t="s">
        <v>437</v>
      </c>
      <c r="H63" s="103" t="s">
        <v>63</v>
      </c>
      <c r="I63" s="103"/>
      <c r="J63" s="456" t="s">
        <v>435</v>
      </c>
      <c r="K63" s="103" t="s">
        <v>72</v>
      </c>
      <c r="L63" s="459" t="s">
        <v>119</v>
      </c>
      <c r="M63" s="457" t="s">
        <v>440</v>
      </c>
      <c r="N63" s="465" t="s">
        <v>441</v>
      </c>
      <c r="O63" s="103"/>
      <c r="P63" s="103"/>
      <c r="Q63" s="460"/>
      <c r="R63" s="457" t="s">
        <v>442</v>
      </c>
      <c r="S63" s="103"/>
      <c r="T63" s="103"/>
      <c r="U63" s="103" t="str">
        <f t="shared" si="0"/>
        <v>Bajo</v>
      </c>
      <c r="V63" s="103">
        <v>2</v>
      </c>
      <c r="W63" s="103" t="str">
        <f t="shared" si="1"/>
        <v>Ocasional</v>
      </c>
      <c r="X63" s="103">
        <f t="shared" si="2"/>
        <v>0</v>
      </c>
      <c r="Y63" s="103" t="str">
        <f t="shared" si="3"/>
        <v>Bajo</v>
      </c>
      <c r="Z63" s="103">
        <v>10</v>
      </c>
      <c r="AA63" s="103" t="str">
        <f t="shared" si="4"/>
        <v>Leve</v>
      </c>
      <c r="AB63" s="103">
        <f t="shared" si="5"/>
        <v>0</v>
      </c>
      <c r="AC63" s="103" t="str">
        <f t="shared" si="6"/>
        <v>IV</v>
      </c>
      <c r="AD63" s="103" t="str">
        <f t="shared" si="7"/>
        <v>ACEPTABLE</v>
      </c>
      <c r="AE63" s="103" t="s">
        <v>258</v>
      </c>
      <c r="AF63" s="103" t="str">
        <f t="shared" si="34"/>
        <v>lesiones del sistema músculo esquelético, golpes, caídas a nivel, contusiones</v>
      </c>
      <c r="AG63" s="103" t="s">
        <v>38</v>
      </c>
      <c r="AH63" s="103"/>
      <c r="AI63" s="103" t="s">
        <v>63</v>
      </c>
      <c r="AJ63" s="103" t="s">
        <v>63</v>
      </c>
      <c r="AK63" s="103" t="s">
        <v>63</v>
      </c>
      <c r="AL63" s="462" t="s">
        <v>63</v>
      </c>
      <c r="AM63" s="468"/>
      <c r="AN63" s="463"/>
      <c r="AO63" s="463"/>
      <c r="AP63" s="463"/>
      <c r="AQ63" s="463"/>
      <c r="AR63" s="463"/>
      <c r="AS63" s="464"/>
      <c r="AT63" s="470"/>
      <c r="AU63" s="463" t="str">
        <f t="shared" si="8"/>
        <v>Bajo</v>
      </c>
      <c r="AV63" s="470"/>
      <c r="AW63" s="463" t="b">
        <f t="shared" si="9"/>
        <v>0</v>
      </c>
      <c r="AX63" s="463">
        <f t="shared" si="10"/>
        <v>0</v>
      </c>
      <c r="AY63" s="463" t="str">
        <f t="shared" si="11"/>
        <v>Bajo</v>
      </c>
      <c r="AZ63" s="470"/>
      <c r="BA63" s="463" t="b">
        <f t="shared" si="12"/>
        <v>0</v>
      </c>
      <c r="BB63" s="463">
        <f t="shared" si="13"/>
        <v>0</v>
      </c>
      <c r="BC63" s="463" t="str">
        <f t="shared" si="32"/>
        <v>IV</v>
      </c>
      <c r="BD63" s="463" t="str">
        <f t="shared" si="14"/>
        <v>ACEPTABLE</v>
      </c>
      <c r="BE63" s="295"/>
    </row>
    <row r="64" spans="1:57" ht="127.5" x14ac:dyDescent="0.2">
      <c r="A64" s="103"/>
      <c r="B64" s="103" t="s">
        <v>274</v>
      </c>
      <c r="C64" s="115" t="s">
        <v>275</v>
      </c>
      <c r="D64" s="456" t="s">
        <v>433</v>
      </c>
      <c r="E64" s="456" t="s">
        <v>434</v>
      </c>
      <c r="F64" s="456" t="s">
        <v>250</v>
      </c>
      <c r="G64" s="456" t="s">
        <v>437</v>
      </c>
      <c r="H64" s="103" t="s">
        <v>63</v>
      </c>
      <c r="I64" s="103"/>
      <c r="J64" s="456" t="s">
        <v>435</v>
      </c>
      <c r="K64" s="103" t="s">
        <v>276</v>
      </c>
      <c r="L64" s="103" t="s">
        <v>105</v>
      </c>
      <c r="M64" s="465" t="s">
        <v>335</v>
      </c>
      <c r="N64" s="465" t="s">
        <v>107</v>
      </c>
      <c r="O64" s="103"/>
      <c r="P64" s="103"/>
      <c r="Q64" s="465" t="s">
        <v>336</v>
      </c>
      <c r="R64" s="465" t="s">
        <v>432</v>
      </c>
      <c r="S64" s="103"/>
      <c r="T64" s="103">
        <v>6</v>
      </c>
      <c r="U64" s="103" t="str">
        <f t="shared" si="0"/>
        <v>Alto</v>
      </c>
      <c r="V64" s="103">
        <v>4</v>
      </c>
      <c r="W64" s="103" t="str">
        <f t="shared" si="1"/>
        <v>Continua</v>
      </c>
      <c r="X64" s="103">
        <f>T64*V64</f>
        <v>24</v>
      </c>
      <c r="Y64" s="103" t="str">
        <f t="shared" si="3"/>
        <v>Medio Alto</v>
      </c>
      <c r="Z64" s="103">
        <v>10</v>
      </c>
      <c r="AA64" s="103" t="str">
        <f t="shared" si="4"/>
        <v>Leve</v>
      </c>
      <c r="AB64" s="103">
        <f>X64*Z64</f>
        <v>240</v>
      </c>
      <c r="AC64" s="103" t="str">
        <f>IF(AND(AB64&gt;=600,Z64&lt;=4000),"I",IF(AND(AB64&gt;=150,AB64&lt;=500),"II",IF(AND(AB64&gt;=40,AB64&lt;=120),"III",IF(AND(AB64&gt;=0,AB64&lt;=40),"IV"))))</f>
        <v>II</v>
      </c>
      <c r="AD64" s="103" t="str">
        <f t="shared" si="7"/>
        <v>ACEPTABLE CON CONTROL ESPECIFICO</v>
      </c>
      <c r="AE64" s="103" t="s">
        <v>258</v>
      </c>
      <c r="AF64" s="103" t="str">
        <f t="shared" si="34"/>
        <v>Fatiga visual, cefalea, disminución de la destreza y precisión, afectaciones a la vista, deslumbramiento, caídas a nivel, golpes.</v>
      </c>
      <c r="AG64" s="103" t="s">
        <v>38</v>
      </c>
      <c r="AH64" s="103"/>
      <c r="AI64" s="103" t="s">
        <v>63</v>
      </c>
      <c r="AJ64" s="103" t="s">
        <v>63</v>
      </c>
      <c r="AK64" s="103" t="s">
        <v>63</v>
      </c>
      <c r="AL64" s="462"/>
      <c r="AM64" s="463" t="s">
        <v>338</v>
      </c>
      <c r="AN64" s="463"/>
      <c r="AO64" s="463"/>
      <c r="AP64" s="463" t="s">
        <v>63</v>
      </c>
      <c r="AQ64" s="463" t="s">
        <v>63</v>
      </c>
      <c r="AR64" s="463"/>
      <c r="AS64" s="464"/>
      <c r="AT64" s="470"/>
      <c r="AU64" s="463" t="str">
        <f t="shared" si="8"/>
        <v>Bajo</v>
      </c>
      <c r="AV64" s="470"/>
      <c r="AW64" s="463" t="b">
        <f t="shared" si="9"/>
        <v>0</v>
      </c>
      <c r="AX64" s="463">
        <f t="shared" si="10"/>
        <v>0</v>
      </c>
      <c r="AY64" s="463" t="str">
        <f t="shared" si="11"/>
        <v>Bajo</v>
      </c>
      <c r="AZ64" s="470"/>
      <c r="BA64" s="463" t="b">
        <f t="shared" si="12"/>
        <v>0</v>
      </c>
      <c r="BB64" s="463">
        <f t="shared" si="13"/>
        <v>0</v>
      </c>
      <c r="BC64" s="463" t="str">
        <f t="shared" si="32"/>
        <v>IV</v>
      </c>
      <c r="BD64" s="463" t="str">
        <f t="shared" si="14"/>
        <v>ACEPTABLE</v>
      </c>
      <c r="BE64" s="295"/>
    </row>
    <row r="65" spans="1:57" ht="112.5" customHeight="1" x14ac:dyDescent="0.2">
      <c r="A65" s="115"/>
      <c r="B65" s="103" t="s">
        <v>274</v>
      </c>
      <c r="C65" s="115" t="s">
        <v>290</v>
      </c>
      <c r="D65" s="456" t="s">
        <v>443</v>
      </c>
      <c r="E65" s="456" t="s">
        <v>444</v>
      </c>
      <c r="F65" s="456" t="s">
        <v>250</v>
      </c>
      <c r="G65" s="456" t="s">
        <v>445</v>
      </c>
      <c r="H65" s="103" t="s">
        <v>63</v>
      </c>
      <c r="I65" s="103"/>
      <c r="J65" s="483" t="s">
        <v>446</v>
      </c>
      <c r="K65" s="103" t="s">
        <v>325</v>
      </c>
      <c r="L65" s="103" t="s">
        <v>94</v>
      </c>
      <c r="M65" s="465" t="s">
        <v>329</v>
      </c>
      <c r="N65" s="465" t="s">
        <v>330</v>
      </c>
      <c r="O65" s="103"/>
      <c r="P65" s="103"/>
      <c r="Q65" s="460" t="s">
        <v>331</v>
      </c>
      <c r="R65" s="460" t="s">
        <v>332</v>
      </c>
      <c r="S65" s="103"/>
      <c r="T65" s="103"/>
      <c r="U65" s="103" t="str">
        <f t="shared" si="0"/>
        <v>Bajo</v>
      </c>
      <c r="V65" s="103">
        <v>4</v>
      </c>
      <c r="W65" s="103" t="str">
        <f t="shared" si="1"/>
        <v>Continua</v>
      </c>
      <c r="X65" s="103">
        <f t="shared" si="2"/>
        <v>0</v>
      </c>
      <c r="Y65" s="103" t="str">
        <f t="shared" si="3"/>
        <v>Bajo</v>
      </c>
      <c r="Z65" s="103">
        <v>10</v>
      </c>
      <c r="AA65" s="103" t="str">
        <f t="shared" si="4"/>
        <v>Leve</v>
      </c>
      <c r="AB65" s="103">
        <f t="shared" si="5"/>
        <v>0</v>
      </c>
      <c r="AC65" s="103" t="str">
        <f t="shared" si="6"/>
        <v>IV</v>
      </c>
      <c r="AD65" s="103" t="str">
        <f t="shared" si="7"/>
        <v>ACEPTABLE</v>
      </c>
      <c r="AE65" s="96">
        <v>15</v>
      </c>
      <c r="AF65" s="103" t="str">
        <f t="shared" si="34"/>
        <v>Desordenes de trauma acumulativo, lesiones del sistema músculo esquelético</v>
      </c>
      <c r="AG65" s="103" t="s">
        <v>38</v>
      </c>
      <c r="AH65" s="103"/>
      <c r="AI65" s="103" t="s">
        <v>63</v>
      </c>
      <c r="AJ65" s="103" t="s">
        <v>63</v>
      </c>
      <c r="AK65" s="103"/>
      <c r="AL65" s="462"/>
      <c r="AM65" s="463"/>
      <c r="AN65" s="463"/>
      <c r="AO65" s="463"/>
      <c r="AP65" s="463"/>
      <c r="AQ65" s="463"/>
      <c r="AR65" s="463"/>
      <c r="AS65" s="468"/>
      <c r="AT65" s="464"/>
      <c r="AU65" s="463" t="str">
        <f t="shared" si="8"/>
        <v>Bajo</v>
      </c>
      <c r="AV65" s="464"/>
      <c r="AW65" s="463" t="b">
        <f t="shared" si="9"/>
        <v>0</v>
      </c>
      <c r="AX65" s="463">
        <f t="shared" si="10"/>
        <v>0</v>
      </c>
      <c r="AY65" s="463" t="str">
        <f t="shared" si="11"/>
        <v>Bajo</v>
      </c>
      <c r="AZ65" s="464"/>
      <c r="BA65" s="463" t="b">
        <f t="shared" si="12"/>
        <v>0</v>
      </c>
      <c r="BB65" s="463">
        <f t="shared" si="13"/>
        <v>0</v>
      </c>
      <c r="BC65" s="463" t="str">
        <f t="shared" si="32"/>
        <v>IV</v>
      </c>
      <c r="BD65" s="463" t="str">
        <f t="shared" si="14"/>
        <v>ACEPTABLE</v>
      </c>
      <c r="BE65" s="295"/>
    </row>
    <row r="66" spans="1:57" ht="129.94999999999999" customHeight="1" x14ac:dyDescent="0.2">
      <c r="A66" s="115"/>
      <c r="B66" s="103" t="s">
        <v>274</v>
      </c>
      <c r="C66" s="115" t="s">
        <v>290</v>
      </c>
      <c r="D66" s="456" t="s">
        <v>443</v>
      </c>
      <c r="E66" s="456" t="s">
        <v>444</v>
      </c>
      <c r="F66" s="456" t="s">
        <v>250</v>
      </c>
      <c r="G66" s="456" t="s">
        <v>445</v>
      </c>
      <c r="H66" s="103" t="s">
        <v>63</v>
      </c>
      <c r="I66" s="103"/>
      <c r="J66" s="483" t="s">
        <v>446</v>
      </c>
      <c r="K66" s="458" t="s">
        <v>65</v>
      </c>
      <c r="L66" s="471" t="s">
        <v>316</v>
      </c>
      <c r="M66" s="465" t="s">
        <v>438</v>
      </c>
      <c r="N66" s="460" t="s">
        <v>145</v>
      </c>
      <c r="O66" s="103"/>
      <c r="P66" s="103"/>
      <c r="Q66" s="103"/>
      <c r="R66" s="460" t="s">
        <v>403</v>
      </c>
      <c r="S66" s="103"/>
      <c r="T66" s="103">
        <v>0</v>
      </c>
      <c r="U66" s="103" t="str">
        <f t="shared" si="0"/>
        <v>Bajo</v>
      </c>
      <c r="V66" s="103">
        <v>1</v>
      </c>
      <c r="W66" s="103" t="str">
        <f t="shared" si="1"/>
        <v>Esporadica</v>
      </c>
      <c r="X66" s="103">
        <f t="shared" si="2"/>
        <v>0</v>
      </c>
      <c r="Y66" s="103" t="str">
        <f t="shared" si="3"/>
        <v>Bajo</v>
      </c>
      <c r="Z66" s="103">
        <v>10</v>
      </c>
      <c r="AA66" s="103" t="str">
        <f t="shared" si="4"/>
        <v>Leve</v>
      </c>
      <c r="AB66" s="103">
        <f t="shared" si="5"/>
        <v>0</v>
      </c>
      <c r="AC66" s="103" t="str">
        <f t="shared" si="6"/>
        <v>IV</v>
      </c>
      <c r="AD66" s="103" t="str">
        <f t="shared" si="7"/>
        <v>ACEPTABLE</v>
      </c>
      <c r="AE66" s="96">
        <v>15</v>
      </c>
      <c r="AF66" s="103" t="str">
        <f t="shared" si="34"/>
        <v>Golpes, traumas, heridas, infecciones, intoxicación, Mordeduras, picaduras, punciones, reacciones alérgicas, muerte</v>
      </c>
      <c r="AG66" s="103" t="s">
        <v>38</v>
      </c>
      <c r="AH66" s="103"/>
      <c r="AI66" s="103" t="s">
        <v>63</v>
      </c>
      <c r="AJ66" s="103" t="s">
        <v>63</v>
      </c>
      <c r="AK66" s="103"/>
      <c r="AL66" s="462" t="s">
        <v>63</v>
      </c>
      <c r="AM66" s="463"/>
      <c r="AN66" s="463"/>
      <c r="AO66" s="463"/>
      <c r="AP66" s="463"/>
      <c r="AQ66" s="463"/>
      <c r="AR66" s="463"/>
      <c r="AS66" s="463"/>
      <c r="AT66" s="470"/>
      <c r="AU66" s="463" t="str">
        <f t="shared" si="8"/>
        <v>Bajo</v>
      </c>
      <c r="AV66" s="470"/>
      <c r="AW66" s="463" t="b">
        <f t="shared" si="9"/>
        <v>0</v>
      </c>
      <c r="AX66" s="463">
        <f t="shared" si="10"/>
        <v>0</v>
      </c>
      <c r="AY66" s="463" t="str">
        <f t="shared" si="11"/>
        <v>Bajo</v>
      </c>
      <c r="AZ66" s="470"/>
      <c r="BA66" s="463" t="b">
        <f t="shared" si="12"/>
        <v>0</v>
      </c>
      <c r="BB66" s="463">
        <f t="shared" si="13"/>
        <v>0</v>
      </c>
      <c r="BC66" s="463" t="str">
        <f t="shared" si="32"/>
        <v>IV</v>
      </c>
      <c r="BD66" s="463" t="str">
        <f t="shared" si="14"/>
        <v>ACEPTABLE</v>
      </c>
      <c r="BE66" s="295"/>
    </row>
    <row r="67" spans="1:57" ht="125.1" customHeight="1" x14ac:dyDescent="0.2">
      <c r="A67" s="115"/>
      <c r="B67" s="103" t="s">
        <v>274</v>
      </c>
      <c r="C67" s="115" t="s">
        <v>290</v>
      </c>
      <c r="D67" s="456" t="s">
        <v>443</v>
      </c>
      <c r="E67" s="456" t="s">
        <v>444</v>
      </c>
      <c r="F67" s="456" t="s">
        <v>250</v>
      </c>
      <c r="G67" s="456" t="s">
        <v>445</v>
      </c>
      <c r="H67" s="103" t="s">
        <v>63</v>
      </c>
      <c r="I67" s="103"/>
      <c r="J67" s="483" t="s">
        <v>446</v>
      </c>
      <c r="K67" s="458" t="s">
        <v>72</v>
      </c>
      <c r="L67" s="471" t="s">
        <v>319</v>
      </c>
      <c r="M67" s="465" t="s">
        <v>320</v>
      </c>
      <c r="N67" s="465" t="s">
        <v>127</v>
      </c>
      <c r="O67" s="103"/>
      <c r="P67" s="103"/>
      <c r="Q67" s="457" t="s">
        <v>321</v>
      </c>
      <c r="R67" s="457" t="s">
        <v>322</v>
      </c>
      <c r="S67" s="103"/>
      <c r="T67" s="103"/>
      <c r="U67" s="103" t="str">
        <f t="shared" si="0"/>
        <v>Bajo</v>
      </c>
      <c r="V67" s="103">
        <v>2</v>
      </c>
      <c r="W67" s="103" t="str">
        <f t="shared" si="1"/>
        <v>Ocasional</v>
      </c>
      <c r="X67" s="103">
        <f t="shared" si="2"/>
        <v>0</v>
      </c>
      <c r="Y67" s="103" t="str">
        <f t="shared" si="3"/>
        <v>Bajo</v>
      </c>
      <c r="Z67" s="103">
        <v>60</v>
      </c>
      <c r="AA67" s="103" t="str">
        <f t="shared" si="4"/>
        <v>Muy Grave</v>
      </c>
      <c r="AB67" s="103">
        <f t="shared" si="5"/>
        <v>0</v>
      </c>
      <c r="AC67" s="103" t="str">
        <f t="shared" si="6"/>
        <v>IV</v>
      </c>
      <c r="AD67" s="103" t="str">
        <f t="shared" si="7"/>
        <v>ACEPTABLE</v>
      </c>
      <c r="AE67" s="96">
        <v>15</v>
      </c>
      <c r="AF67" s="103" t="str">
        <f t="shared" si="34"/>
        <v>Descargas eléctricas, dolor de cabeza, quemaduras, shock, golpes, heridas, contusiones.</v>
      </c>
      <c r="AG67" s="103" t="s">
        <v>38</v>
      </c>
      <c r="AH67" s="103"/>
      <c r="AI67" s="103" t="s">
        <v>63</v>
      </c>
      <c r="AJ67" s="103" t="s">
        <v>63</v>
      </c>
      <c r="AK67" s="103"/>
      <c r="AL67" s="462"/>
      <c r="AM67" s="463"/>
      <c r="AN67" s="463"/>
      <c r="AO67" s="463"/>
      <c r="AP67" s="463"/>
      <c r="AQ67" s="463"/>
      <c r="AR67" s="463"/>
      <c r="AS67" s="464"/>
      <c r="AT67" s="470"/>
      <c r="AU67" s="463" t="str">
        <f t="shared" si="8"/>
        <v>Bajo</v>
      </c>
      <c r="AV67" s="470"/>
      <c r="AW67" s="463" t="b">
        <f t="shared" si="9"/>
        <v>0</v>
      </c>
      <c r="AX67" s="463">
        <f t="shared" si="10"/>
        <v>0</v>
      </c>
      <c r="AY67" s="463" t="str">
        <f t="shared" si="11"/>
        <v>Bajo</v>
      </c>
      <c r="AZ67" s="470"/>
      <c r="BA67" s="463" t="b">
        <f t="shared" si="12"/>
        <v>0</v>
      </c>
      <c r="BB67" s="463">
        <f t="shared" si="13"/>
        <v>0</v>
      </c>
      <c r="BC67" s="463" t="str">
        <f t="shared" si="32"/>
        <v>IV</v>
      </c>
      <c r="BD67" s="463" t="str">
        <f t="shared" si="14"/>
        <v>ACEPTABLE</v>
      </c>
      <c r="BE67" s="295"/>
    </row>
    <row r="68" spans="1:57" ht="111.95" customHeight="1" x14ac:dyDescent="0.2">
      <c r="A68" s="115"/>
      <c r="B68" s="103" t="s">
        <v>274</v>
      </c>
      <c r="C68" s="115" t="s">
        <v>290</v>
      </c>
      <c r="D68" s="456" t="s">
        <v>443</v>
      </c>
      <c r="E68" s="456" t="s">
        <v>444</v>
      </c>
      <c r="F68" s="456" t="s">
        <v>250</v>
      </c>
      <c r="G68" s="456" t="s">
        <v>445</v>
      </c>
      <c r="H68" s="103" t="s">
        <v>63</v>
      </c>
      <c r="I68" s="103"/>
      <c r="J68" s="483" t="s">
        <v>446</v>
      </c>
      <c r="K68" s="103" t="s">
        <v>72</v>
      </c>
      <c r="L68" s="471" t="s">
        <v>302</v>
      </c>
      <c r="M68" s="457" t="s">
        <v>303</v>
      </c>
      <c r="N68" s="460" t="s">
        <v>304</v>
      </c>
      <c r="O68" s="103"/>
      <c r="P68" s="103"/>
      <c r="Q68" s="465"/>
      <c r="R68" s="460" t="s">
        <v>305</v>
      </c>
      <c r="S68" s="103"/>
      <c r="T68" s="103"/>
      <c r="U68" s="103" t="str">
        <f t="shared" si="0"/>
        <v>Bajo</v>
      </c>
      <c r="V68" s="103">
        <v>2</v>
      </c>
      <c r="W68" s="103" t="str">
        <f t="shared" si="1"/>
        <v>Ocasional</v>
      </c>
      <c r="X68" s="103">
        <f t="shared" si="2"/>
        <v>0</v>
      </c>
      <c r="Y68" s="103" t="str">
        <f t="shared" si="3"/>
        <v>Bajo</v>
      </c>
      <c r="Z68" s="103">
        <v>60</v>
      </c>
      <c r="AA68" s="103" t="str">
        <f t="shared" si="4"/>
        <v>Muy Grave</v>
      </c>
      <c r="AB68" s="103">
        <f t="shared" si="5"/>
        <v>0</v>
      </c>
      <c r="AC68" s="103" t="str">
        <f t="shared" si="6"/>
        <v>IV</v>
      </c>
      <c r="AD68" s="103" t="str">
        <f t="shared" si="7"/>
        <v>ACEPTABLE</v>
      </c>
      <c r="AE68" s="96">
        <v>15</v>
      </c>
      <c r="AF68" s="103" t="str">
        <f t="shared" si="34"/>
        <v>Golpes, atrapamientos, contusiones.</v>
      </c>
      <c r="AG68" s="103" t="s">
        <v>38</v>
      </c>
      <c r="AH68" s="103"/>
      <c r="AI68" s="103" t="s">
        <v>63</v>
      </c>
      <c r="AJ68" s="103" t="s">
        <v>63</v>
      </c>
      <c r="AK68" s="103"/>
      <c r="AL68" s="462"/>
      <c r="AM68" s="463"/>
      <c r="AN68" s="463"/>
      <c r="AO68" s="463"/>
      <c r="AP68" s="463"/>
      <c r="AQ68" s="463"/>
      <c r="AR68" s="463"/>
      <c r="AS68" s="464"/>
      <c r="AT68" s="470"/>
      <c r="AU68" s="463" t="str">
        <f t="shared" si="8"/>
        <v>Bajo</v>
      </c>
      <c r="AV68" s="470"/>
      <c r="AW68" s="463" t="b">
        <f t="shared" si="9"/>
        <v>0</v>
      </c>
      <c r="AX68" s="463">
        <f t="shared" si="10"/>
        <v>0</v>
      </c>
      <c r="AY68" s="463" t="str">
        <f t="shared" si="11"/>
        <v>Bajo</v>
      </c>
      <c r="AZ68" s="470"/>
      <c r="BA68" s="463" t="b">
        <f t="shared" si="12"/>
        <v>0</v>
      </c>
      <c r="BB68" s="463">
        <f t="shared" si="13"/>
        <v>0</v>
      </c>
      <c r="BC68" s="463" t="str">
        <f t="shared" si="32"/>
        <v>IV</v>
      </c>
      <c r="BD68" s="463" t="str">
        <f t="shared" si="14"/>
        <v>ACEPTABLE</v>
      </c>
      <c r="BE68" s="295"/>
    </row>
    <row r="69" spans="1:57" ht="117" customHeight="1" x14ac:dyDescent="0.2">
      <c r="A69" s="115"/>
      <c r="B69" s="103" t="s">
        <v>274</v>
      </c>
      <c r="C69" s="115" t="s">
        <v>290</v>
      </c>
      <c r="D69" s="456" t="s">
        <v>443</v>
      </c>
      <c r="E69" s="456" t="s">
        <v>444</v>
      </c>
      <c r="F69" s="456" t="s">
        <v>250</v>
      </c>
      <c r="G69" s="456" t="s">
        <v>445</v>
      </c>
      <c r="H69" s="103" t="s">
        <v>63</v>
      </c>
      <c r="I69" s="103"/>
      <c r="J69" s="483" t="s">
        <v>446</v>
      </c>
      <c r="K69" s="458" t="s">
        <v>72</v>
      </c>
      <c r="L69" s="471" t="s">
        <v>302</v>
      </c>
      <c r="M69" s="460" t="s">
        <v>323</v>
      </c>
      <c r="N69" s="460" t="s">
        <v>150</v>
      </c>
      <c r="O69" s="103"/>
      <c r="P69" s="103"/>
      <c r="Q69" s="103"/>
      <c r="R69" s="460" t="s">
        <v>324</v>
      </c>
      <c r="S69" s="103"/>
      <c r="T69" s="103"/>
      <c r="U69" s="103" t="str">
        <f t="shared" si="0"/>
        <v>Bajo</v>
      </c>
      <c r="V69" s="103">
        <v>3</v>
      </c>
      <c r="W69" s="103" t="str">
        <f t="shared" si="1"/>
        <v>Frecuente</v>
      </c>
      <c r="X69" s="103">
        <f t="shared" si="2"/>
        <v>0</v>
      </c>
      <c r="Y69" s="103" t="str">
        <f t="shared" si="3"/>
        <v>Bajo</v>
      </c>
      <c r="Z69" s="103">
        <v>10</v>
      </c>
      <c r="AA69" s="103" t="str">
        <f t="shared" si="4"/>
        <v>Leve</v>
      </c>
      <c r="AB69" s="103">
        <f t="shared" si="5"/>
        <v>0</v>
      </c>
      <c r="AC69" s="103" t="str">
        <f t="shared" si="6"/>
        <v>IV</v>
      </c>
      <c r="AD69" s="103" t="str">
        <f t="shared" si="7"/>
        <v>ACEPTABLE</v>
      </c>
      <c r="AE69" s="96">
        <v>15</v>
      </c>
      <c r="AF69" s="103" t="str">
        <f t="shared" si="34"/>
        <v>Golpes, traumas, laceraciones, punciones</v>
      </c>
      <c r="AG69" s="103" t="s">
        <v>38</v>
      </c>
      <c r="AH69" s="103"/>
      <c r="AI69" s="103" t="s">
        <v>63</v>
      </c>
      <c r="AJ69" s="103" t="s">
        <v>63</v>
      </c>
      <c r="AK69" s="103"/>
      <c r="AL69" s="462"/>
      <c r="AM69" s="463"/>
      <c r="AN69" s="463"/>
      <c r="AO69" s="463"/>
      <c r="AP69" s="463"/>
      <c r="AQ69" s="463"/>
      <c r="AR69" s="463"/>
      <c r="AS69" s="464"/>
      <c r="AT69" s="470"/>
      <c r="AU69" s="463" t="str">
        <f t="shared" si="8"/>
        <v>Bajo</v>
      </c>
      <c r="AV69" s="470"/>
      <c r="AW69" s="463" t="b">
        <f t="shared" si="9"/>
        <v>0</v>
      </c>
      <c r="AX69" s="463">
        <f t="shared" si="10"/>
        <v>0</v>
      </c>
      <c r="AY69" s="463" t="str">
        <f t="shared" si="11"/>
        <v>Bajo</v>
      </c>
      <c r="AZ69" s="470"/>
      <c r="BA69" s="463" t="b">
        <f t="shared" si="12"/>
        <v>0</v>
      </c>
      <c r="BB69" s="463">
        <f t="shared" si="13"/>
        <v>0</v>
      </c>
      <c r="BC69" s="463" t="str">
        <f t="shared" si="32"/>
        <v>IV</v>
      </c>
      <c r="BD69" s="463" t="str">
        <f t="shared" si="14"/>
        <v>ACEPTABLE</v>
      </c>
      <c r="BE69" s="295"/>
    </row>
    <row r="70" spans="1:57" ht="69.75" customHeight="1" x14ac:dyDescent="0.2">
      <c r="A70" s="115"/>
      <c r="B70" s="103" t="s">
        <v>274</v>
      </c>
      <c r="C70" s="115" t="s">
        <v>290</v>
      </c>
      <c r="D70" s="456" t="s">
        <v>443</v>
      </c>
      <c r="E70" s="456" t="s">
        <v>444</v>
      </c>
      <c r="F70" s="456" t="s">
        <v>250</v>
      </c>
      <c r="G70" s="456" t="s">
        <v>445</v>
      </c>
      <c r="H70" s="103" t="s">
        <v>63</v>
      </c>
      <c r="I70" s="103"/>
      <c r="J70" s="483" t="s">
        <v>446</v>
      </c>
      <c r="K70" s="103" t="s">
        <v>325</v>
      </c>
      <c r="L70" s="471" t="s">
        <v>123</v>
      </c>
      <c r="M70" s="460" t="s">
        <v>326</v>
      </c>
      <c r="N70" s="460" t="s">
        <v>96</v>
      </c>
      <c r="O70" s="103"/>
      <c r="P70" s="103"/>
      <c r="Q70" s="460" t="s">
        <v>327</v>
      </c>
      <c r="R70" s="460" t="s">
        <v>328</v>
      </c>
      <c r="S70" s="103"/>
      <c r="T70" s="103"/>
      <c r="U70" s="103" t="str">
        <f t="shared" si="0"/>
        <v>Bajo</v>
      </c>
      <c r="V70" s="103">
        <v>3</v>
      </c>
      <c r="W70" s="103" t="str">
        <f t="shared" si="1"/>
        <v>Frecuente</v>
      </c>
      <c r="X70" s="103">
        <f t="shared" si="2"/>
        <v>0</v>
      </c>
      <c r="Y70" s="103" t="str">
        <f t="shared" si="3"/>
        <v>Bajo</v>
      </c>
      <c r="Z70" s="103">
        <v>10</v>
      </c>
      <c r="AA70" s="103" t="str">
        <f t="shared" si="4"/>
        <v>Leve</v>
      </c>
      <c r="AB70" s="103">
        <f t="shared" si="5"/>
        <v>0</v>
      </c>
      <c r="AC70" s="103" t="str">
        <f t="shared" si="6"/>
        <v>IV</v>
      </c>
      <c r="AD70" s="103" t="str">
        <f t="shared" si="7"/>
        <v>ACEPTABLE</v>
      </c>
      <c r="AE70" s="96">
        <v>15</v>
      </c>
      <c r="AF70" s="103" t="str">
        <f>N70</f>
        <v>Desordenes de trauma acumulativo, lesiones del sistema músculo esquelético, Tendinitis, síndrome del túnel carpiano (STC)</v>
      </c>
      <c r="AG70" s="103" t="s">
        <v>38</v>
      </c>
      <c r="AH70" s="103"/>
      <c r="AI70" s="103" t="s">
        <v>63</v>
      </c>
      <c r="AJ70" s="103" t="s">
        <v>63</v>
      </c>
      <c r="AK70" s="103"/>
      <c r="AL70" s="462"/>
      <c r="AM70" s="463"/>
      <c r="AN70" s="463"/>
      <c r="AO70" s="463"/>
      <c r="AP70" s="463"/>
      <c r="AQ70" s="463"/>
      <c r="AR70" s="463"/>
      <c r="AS70" s="468"/>
      <c r="AT70" s="464"/>
      <c r="AU70" s="463" t="str">
        <f t="shared" si="8"/>
        <v>Bajo</v>
      </c>
      <c r="AV70" s="464"/>
      <c r="AW70" s="463" t="b">
        <f t="shared" si="9"/>
        <v>0</v>
      </c>
      <c r="AX70" s="463">
        <f t="shared" si="10"/>
        <v>0</v>
      </c>
      <c r="AY70" s="463" t="str">
        <f t="shared" si="11"/>
        <v>Bajo</v>
      </c>
      <c r="AZ70" s="464"/>
      <c r="BA70" s="463" t="b">
        <f t="shared" si="12"/>
        <v>0</v>
      </c>
      <c r="BB70" s="463">
        <f t="shared" si="13"/>
        <v>0</v>
      </c>
      <c r="BC70" s="463" t="str">
        <f t="shared" si="32"/>
        <v>IV</v>
      </c>
      <c r="BD70" s="463" t="str">
        <f t="shared" si="14"/>
        <v>ACEPTABLE</v>
      </c>
      <c r="BE70" s="295"/>
    </row>
    <row r="71" spans="1:57" ht="114.75" x14ac:dyDescent="0.2">
      <c r="A71" s="469"/>
      <c r="B71" s="103" t="s">
        <v>274</v>
      </c>
      <c r="C71" s="115" t="s">
        <v>290</v>
      </c>
      <c r="D71" s="456" t="s">
        <v>443</v>
      </c>
      <c r="E71" s="456" t="s">
        <v>444</v>
      </c>
      <c r="F71" s="456" t="s">
        <v>250</v>
      </c>
      <c r="G71" s="456" t="s">
        <v>445</v>
      </c>
      <c r="H71" s="103" t="s">
        <v>63</v>
      </c>
      <c r="I71" s="103"/>
      <c r="J71" s="483" t="s">
        <v>446</v>
      </c>
      <c r="K71" s="103" t="s">
        <v>99</v>
      </c>
      <c r="L71" s="103" t="s">
        <v>100</v>
      </c>
      <c r="M71" s="456" t="s">
        <v>333</v>
      </c>
      <c r="N71" s="465" t="s">
        <v>102</v>
      </c>
      <c r="O71" s="103"/>
      <c r="P71" s="103"/>
      <c r="Q71" s="103"/>
      <c r="R71" s="457" t="s">
        <v>334</v>
      </c>
      <c r="S71" s="103"/>
      <c r="T71" s="103"/>
      <c r="U71" s="103" t="str">
        <f t="shared" si="0"/>
        <v>Bajo</v>
      </c>
      <c r="V71" s="103">
        <v>3</v>
      </c>
      <c r="W71" s="103" t="str">
        <f t="shared" si="1"/>
        <v>Frecuente</v>
      </c>
      <c r="X71" s="103">
        <f t="shared" si="2"/>
        <v>0</v>
      </c>
      <c r="Y71" s="103" t="str">
        <f t="shared" si="3"/>
        <v>Bajo</v>
      </c>
      <c r="Z71" s="103">
        <v>25</v>
      </c>
      <c r="AA71" s="103" t="str">
        <f t="shared" si="4"/>
        <v>Grave</v>
      </c>
      <c r="AB71" s="103">
        <f t="shared" si="5"/>
        <v>0</v>
      </c>
      <c r="AC71" s="103" t="str">
        <f t="shared" si="6"/>
        <v>IV</v>
      </c>
      <c r="AD71" s="103" t="str">
        <f t="shared" si="7"/>
        <v>ACEPTABLE</v>
      </c>
      <c r="AE71" s="103" t="s">
        <v>258</v>
      </c>
      <c r="AF71" s="103" t="str">
        <f t="shared" ref="AF71:AF135" si="35">N71</f>
        <v>Fatiga, estrés, disminución de la destreza y precisión. Estados de ansiedad y/o depresión y trastornos del aparato digestivo.</v>
      </c>
      <c r="AG71" s="103" t="s">
        <v>38</v>
      </c>
      <c r="AH71" s="103"/>
      <c r="AI71" s="103" t="s">
        <v>63</v>
      </c>
      <c r="AJ71" s="103" t="s">
        <v>63</v>
      </c>
      <c r="AK71" s="103"/>
      <c r="AL71" s="462"/>
      <c r="AM71" s="463"/>
      <c r="AN71" s="463"/>
      <c r="AO71" s="463"/>
      <c r="AP71" s="463"/>
      <c r="AQ71" s="463"/>
      <c r="AR71" s="463"/>
      <c r="AS71" s="468"/>
      <c r="AT71" s="464"/>
      <c r="AU71" s="463" t="str">
        <f t="shared" si="8"/>
        <v>Bajo</v>
      </c>
      <c r="AV71" s="464"/>
      <c r="AW71" s="463" t="b">
        <f t="shared" si="9"/>
        <v>0</v>
      </c>
      <c r="AX71" s="463">
        <f t="shared" si="10"/>
        <v>0</v>
      </c>
      <c r="AY71" s="463" t="str">
        <f t="shared" si="11"/>
        <v>Bajo</v>
      </c>
      <c r="AZ71" s="464"/>
      <c r="BA71" s="463" t="b">
        <f t="shared" si="12"/>
        <v>0</v>
      </c>
      <c r="BB71" s="463">
        <f t="shared" si="13"/>
        <v>0</v>
      </c>
      <c r="BC71" s="463" t="str">
        <f t="shared" si="32"/>
        <v>IV</v>
      </c>
      <c r="BD71" s="463" t="str">
        <f t="shared" si="14"/>
        <v>ACEPTABLE</v>
      </c>
      <c r="BE71" s="295"/>
    </row>
    <row r="72" spans="1:57" ht="127.5" x14ac:dyDescent="0.2">
      <c r="A72" s="103"/>
      <c r="B72" s="103" t="s">
        <v>274</v>
      </c>
      <c r="C72" s="115" t="s">
        <v>290</v>
      </c>
      <c r="D72" s="456" t="s">
        <v>443</v>
      </c>
      <c r="E72" s="456" t="s">
        <v>444</v>
      </c>
      <c r="F72" s="456" t="s">
        <v>250</v>
      </c>
      <c r="G72" s="456" t="s">
        <v>445</v>
      </c>
      <c r="H72" s="103" t="s">
        <v>63</v>
      </c>
      <c r="I72" s="103"/>
      <c r="J72" s="483" t="s">
        <v>446</v>
      </c>
      <c r="K72" s="103" t="s">
        <v>276</v>
      </c>
      <c r="L72" s="103" t="s">
        <v>105</v>
      </c>
      <c r="M72" s="465" t="s">
        <v>335</v>
      </c>
      <c r="N72" s="465" t="s">
        <v>107</v>
      </c>
      <c r="O72" s="103"/>
      <c r="P72" s="103"/>
      <c r="Q72" s="465" t="s">
        <v>336</v>
      </c>
      <c r="R72" s="465" t="s">
        <v>432</v>
      </c>
      <c r="S72" s="103"/>
      <c r="T72" s="103">
        <v>6</v>
      </c>
      <c r="U72" s="103" t="str">
        <f t="shared" si="0"/>
        <v>Alto</v>
      </c>
      <c r="V72" s="103">
        <v>4</v>
      </c>
      <c r="W72" s="103" t="str">
        <f t="shared" si="1"/>
        <v>Continua</v>
      </c>
      <c r="X72" s="103">
        <f t="shared" si="2"/>
        <v>24</v>
      </c>
      <c r="Y72" s="103" t="str">
        <f t="shared" si="3"/>
        <v>Medio Alto</v>
      </c>
      <c r="Z72" s="103">
        <v>10</v>
      </c>
      <c r="AA72" s="103" t="str">
        <f t="shared" si="4"/>
        <v>Leve</v>
      </c>
      <c r="AB72" s="103">
        <f t="shared" si="5"/>
        <v>240</v>
      </c>
      <c r="AC72" s="103" t="str">
        <f t="shared" si="6"/>
        <v>II</v>
      </c>
      <c r="AD72" s="103" t="str">
        <f t="shared" si="7"/>
        <v>ACEPTABLE CON CONTROL ESPECIFICO</v>
      </c>
      <c r="AE72" s="96">
        <v>15</v>
      </c>
      <c r="AF72" s="103" t="str">
        <f t="shared" si="35"/>
        <v>Fatiga visual, cefalea, disminución de la destreza y precisión, afectaciones a la vista, deslumbramiento, caídas a nivel, golpes.</v>
      </c>
      <c r="AG72" s="103" t="s">
        <v>38</v>
      </c>
      <c r="AH72" s="103"/>
      <c r="AI72" s="103" t="s">
        <v>63</v>
      </c>
      <c r="AJ72" s="103" t="s">
        <v>63</v>
      </c>
      <c r="AK72" s="103"/>
      <c r="AL72" s="462"/>
      <c r="AM72" s="463" t="s">
        <v>338</v>
      </c>
      <c r="AN72" s="463"/>
      <c r="AO72" s="463"/>
      <c r="AP72" s="463" t="s">
        <v>63</v>
      </c>
      <c r="AQ72" s="463" t="s">
        <v>63</v>
      </c>
      <c r="AR72" s="463"/>
      <c r="AS72" s="464"/>
      <c r="AT72" s="470"/>
      <c r="AU72" s="463" t="str">
        <f t="shared" si="8"/>
        <v>Bajo</v>
      </c>
      <c r="AV72" s="470"/>
      <c r="AW72" s="463" t="b">
        <f t="shared" si="9"/>
        <v>0</v>
      </c>
      <c r="AX72" s="463">
        <f t="shared" si="10"/>
        <v>0</v>
      </c>
      <c r="AY72" s="463" t="str">
        <f t="shared" si="11"/>
        <v>Bajo</v>
      </c>
      <c r="AZ72" s="470"/>
      <c r="BA72" s="463" t="b">
        <f t="shared" si="12"/>
        <v>0</v>
      </c>
      <c r="BB72" s="463">
        <f t="shared" si="13"/>
        <v>0</v>
      </c>
      <c r="BC72" s="463" t="str">
        <f t="shared" si="32"/>
        <v>IV</v>
      </c>
      <c r="BD72" s="463" t="str">
        <f t="shared" si="14"/>
        <v>ACEPTABLE</v>
      </c>
      <c r="BE72" s="295"/>
    </row>
    <row r="73" spans="1:57" ht="114.75" x14ac:dyDescent="0.2">
      <c r="A73" s="115"/>
      <c r="B73" s="103" t="s">
        <v>274</v>
      </c>
      <c r="C73" s="115" t="s">
        <v>290</v>
      </c>
      <c r="D73" s="456" t="s">
        <v>443</v>
      </c>
      <c r="E73" s="456" t="s">
        <v>444</v>
      </c>
      <c r="F73" s="456" t="s">
        <v>250</v>
      </c>
      <c r="G73" s="456" t="s">
        <v>445</v>
      </c>
      <c r="H73" s="103" t="s">
        <v>63</v>
      </c>
      <c r="I73" s="103"/>
      <c r="J73" s="483" t="s">
        <v>446</v>
      </c>
      <c r="K73" s="458" t="s">
        <v>72</v>
      </c>
      <c r="L73" s="459" t="s">
        <v>119</v>
      </c>
      <c r="M73" s="472" t="s">
        <v>447</v>
      </c>
      <c r="N73" s="459" t="s">
        <v>112</v>
      </c>
      <c r="O73" s="103"/>
      <c r="P73" s="103"/>
      <c r="Q73" s="460"/>
      <c r="R73" s="457" t="s">
        <v>448</v>
      </c>
      <c r="S73" s="103"/>
      <c r="T73" s="103">
        <v>2</v>
      </c>
      <c r="U73" s="103" t="str">
        <f t="shared" si="0"/>
        <v>Medio</v>
      </c>
      <c r="V73" s="103">
        <v>3</v>
      </c>
      <c r="W73" s="103" t="str">
        <f t="shared" si="1"/>
        <v>Frecuente</v>
      </c>
      <c r="X73" s="103">
        <f t="shared" si="2"/>
        <v>6</v>
      </c>
      <c r="Y73" s="103" t="str">
        <f t="shared" si="3"/>
        <v>Medio</v>
      </c>
      <c r="Z73" s="103">
        <v>10</v>
      </c>
      <c r="AA73" s="103" t="str">
        <f t="shared" si="4"/>
        <v>Leve</v>
      </c>
      <c r="AB73" s="103">
        <f t="shared" si="5"/>
        <v>60</v>
      </c>
      <c r="AC73" s="103" t="str">
        <f t="shared" si="6"/>
        <v>III</v>
      </c>
      <c r="AD73" s="103" t="str">
        <f t="shared" si="7"/>
        <v>MEJORABLE</v>
      </c>
      <c r="AE73" s="96">
        <v>15</v>
      </c>
      <c r="AF73" s="103" t="str">
        <f t="shared" si="35"/>
        <v>Caídas al mismo nivel, caídas a diferente nivel, contusiones, golpes, fracturas</v>
      </c>
      <c r="AG73" s="103" t="s">
        <v>38</v>
      </c>
      <c r="AH73" s="103"/>
      <c r="AI73" s="103" t="s">
        <v>63</v>
      </c>
      <c r="AJ73" s="103" t="s">
        <v>63</v>
      </c>
      <c r="AK73" s="103"/>
      <c r="AL73" s="462"/>
      <c r="AM73" s="463" t="s">
        <v>449</v>
      </c>
      <c r="AN73" s="463"/>
      <c r="AO73" s="463"/>
      <c r="AP73" s="463" t="s">
        <v>63</v>
      </c>
      <c r="AQ73" s="463" t="s">
        <v>63</v>
      </c>
      <c r="AR73" s="463"/>
      <c r="AS73" s="468" t="s">
        <v>63</v>
      </c>
      <c r="AT73" s="464"/>
      <c r="AU73" s="463" t="str">
        <f t="shared" si="8"/>
        <v>Bajo</v>
      </c>
      <c r="AV73" s="464">
        <v>3</v>
      </c>
      <c r="AW73" s="463" t="str">
        <f t="shared" si="9"/>
        <v>Frecuente</v>
      </c>
      <c r="AX73" s="463">
        <f t="shared" si="10"/>
        <v>0</v>
      </c>
      <c r="AY73" s="463" t="str">
        <f t="shared" si="11"/>
        <v>Bajo</v>
      </c>
      <c r="AZ73" s="464">
        <v>10</v>
      </c>
      <c r="BA73" s="463" t="str">
        <f t="shared" si="12"/>
        <v>Leve</v>
      </c>
      <c r="BB73" s="463">
        <f t="shared" si="13"/>
        <v>0</v>
      </c>
      <c r="BC73" s="463" t="str">
        <f t="shared" si="32"/>
        <v>IV</v>
      </c>
      <c r="BD73" s="463" t="str">
        <f t="shared" si="14"/>
        <v>ACEPTABLE</v>
      </c>
      <c r="BE73" s="296" t="s">
        <v>245</v>
      </c>
    </row>
    <row r="74" spans="1:57" ht="66.75" customHeight="1" x14ac:dyDescent="0.2">
      <c r="A74" s="115"/>
      <c r="B74" s="103" t="s">
        <v>274</v>
      </c>
      <c r="C74" s="115" t="s">
        <v>290</v>
      </c>
      <c r="D74" s="456" t="s">
        <v>450</v>
      </c>
      <c r="E74" s="456" t="s">
        <v>451</v>
      </c>
      <c r="F74" s="484" t="s">
        <v>452</v>
      </c>
      <c r="G74" s="484" t="s">
        <v>453</v>
      </c>
      <c r="H74" s="103" t="s">
        <v>63</v>
      </c>
      <c r="I74" s="103"/>
      <c r="J74" s="484" t="s">
        <v>454</v>
      </c>
      <c r="K74" s="103" t="s">
        <v>325</v>
      </c>
      <c r="L74" s="103" t="s">
        <v>94</v>
      </c>
      <c r="M74" s="465" t="s">
        <v>329</v>
      </c>
      <c r="N74" s="465" t="s">
        <v>330</v>
      </c>
      <c r="O74" s="103"/>
      <c r="P74" s="103"/>
      <c r="Q74" s="460" t="s">
        <v>331</v>
      </c>
      <c r="R74" s="460" t="s">
        <v>332</v>
      </c>
      <c r="S74" s="103"/>
      <c r="T74" s="103"/>
      <c r="U74" s="103" t="str">
        <f t="shared" si="0"/>
        <v>Bajo</v>
      </c>
      <c r="V74" s="103">
        <v>4</v>
      </c>
      <c r="W74" s="103" t="str">
        <f t="shared" si="1"/>
        <v>Continua</v>
      </c>
      <c r="X74" s="103">
        <f t="shared" si="2"/>
        <v>0</v>
      </c>
      <c r="Y74" s="103" t="str">
        <f t="shared" si="3"/>
        <v>Bajo</v>
      </c>
      <c r="Z74" s="103">
        <v>10</v>
      </c>
      <c r="AA74" s="103" t="str">
        <f t="shared" si="4"/>
        <v>Leve</v>
      </c>
      <c r="AB74" s="103">
        <f t="shared" si="5"/>
        <v>0</v>
      </c>
      <c r="AC74" s="103" t="str">
        <f t="shared" si="6"/>
        <v>IV</v>
      </c>
      <c r="AD74" s="103" t="str">
        <f t="shared" si="7"/>
        <v>ACEPTABLE</v>
      </c>
      <c r="AE74" s="103" t="s">
        <v>258</v>
      </c>
      <c r="AF74" s="103" t="str">
        <f t="shared" si="35"/>
        <v>Desordenes de trauma acumulativo, lesiones del sistema músculo esquelético</v>
      </c>
      <c r="AG74" s="103" t="s">
        <v>38</v>
      </c>
      <c r="AH74" s="103"/>
      <c r="AI74" s="103" t="s">
        <v>63</v>
      </c>
      <c r="AJ74" s="103" t="s">
        <v>63</v>
      </c>
      <c r="AK74" s="103" t="s">
        <v>63</v>
      </c>
      <c r="AL74" s="462"/>
      <c r="AM74" s="463"/>
      <c r="AN74" s="463"/>
      <c r="AO74" s="463"/>
      <c r="AP74" s="463"/>
      <c r="AQ74" s="463"/>
      <c r="AR74" s="463"/>
      <c r="AS74" s="468"/>
      <c r="AT74" s="464"/>
      <c r="AU74" s="463" t="str">
        <f t="shared" si="8"/>
        <v>Bajo</v>
      </c>
      <c r="AV74" s="464"/>
      <c r="AW74" s="463" t="b">
        <f t="shared" si="9"/>
        <v>0</v>
      </c>
      <c r="AX74" s="463">
        <f t="shared" si="10"/>
        <v>0</v>
      </c>
      <c r="AY74" s="463" t="str">
        <f t="shared" si="11"/>
        <v>Bajo</v>
      </c>
      <c r="AZ74" s="464"/>
      <c r="BA74" s="463" t="b">
        <f t="shared" si="12"/>
        <v>0</v>
      </c>
      <c r="BB74" s="463">
        <f t="shared" si="13"/>
        <v>0</v>
      </c>
      <c r="BC74" s="463" t="str">
        <f t="shared" si="32"/>
        <v>IV</v>
      </c>
      <c r="BD74" s="463" t="str">
        <f t="shared" si="14"/>
        <v>ACEPTABLE</v>
      </c>
      <c r="BE74" s="295"/>
    </row>
    <row r="75" spans="1:57" ht="114.75" x14ac:dyDescent="0.2">
      <c r="A75" s="115"/>
      <c r="B75" s="103" t="s">
        <v>274</v>
      </c>
      <c r="C75" s="115" t="s">
        <v>290</v>
      </c>
      <c r="D75" s="456" t="s">
        <v>450</v>
      </c>
      <c r="E75" s="456" t="s">
        <v>451</v>
      </c>
      <c r="F75" s="484" t="s">
        <v>452</v>
      </c>
      <c r="G75" s="484" t="s">
        <v>453</v>
      </c>
      <c r="H75" s="103" t="s">
        <v>63</v>
      </c>
      <c r="I75" s="103"/>
      <c r="J75" s="484" t="s">
        <v>454</v>
      </c>
      <c r="K75" s="458" t="s">
        <v>65</v>
      </c>
      <c r="L75" s="471" t="s">
        <v>316</v>
      </c>
      <c r="M75" s="465" t="s">
        <v>438</v>
      </c>
      <c r="N75" s="460" t="s">
        <v>145</v>
      </c>
      <c r="O75" s="103"/>
      <c r="P75" s="103"/>
      <c r="Q75" s="103"/>
      <c r="R75" s="460" t="s">
        <v>403</v>
      </c>
      <c r="S75" s="103"/>
      <c r="T75" s="103">
        <v>0</v>
      </c>
      <c r="U75" s="103" t="str">
        <f t="shared" si="0"/>
        <v>Bajo</v>
      </c>
      <c r="V75" s="103">
        <v>1</v>
      </c>
      <c r="W75" s="103" t="str">
        <f t="shared" si="1"/>
        <v>Esporadica</v>
      </c>
      <c r="X75" s="103">
        <f t="shared" si="2"/>
        <v>0</v>
      </c>
      <c r="Y75" s="103" t="str">
        <f t="shared" si="3"/>
        <v>Bajo</v>
      </c>
      <c r="Z75" s="103">
        <v>10</v>
      </c>
      <c r="AA75" s="103" t="str">
        <f t="shared" si="4"/>
        <v>Leve</v>
      </c>
      <c r="AB75" s="103">
        <f t="shared" si="5"/>
        <v>0</v>
      </c>
      <c r="AC75" s="103" t="str">
        <f t="shared" si="6"/>
        <v>IV</v>
      </c>
      <c r="AD75" s="103" t="str">
        <f t="shared" si="7"/>
        <v>ACEPTABLE</v>
      </c>
      <c r="AE75" s="103" t="s">
        <v>258</v>
      </c>
      <c r="AF75" s="103" t="str">
        <f t="shared" si="35"/>
        <v>Golpes, traumas, heridas, infecciones, intoxicación, Mordeduras, picaduras, punciones, reacciones alérgicas, muerte</v>
      </c>
      <c r="AG75" s="103" t="s">
        <v>38</v>
      </c>
      <c r="AH75" s="103"/>
      <c r="AI75" s="103" t="s">
        <v>63</v>
      </c>
      <c r="AJ75" s="103" t="s">
        <v>63</v>
      </c>
      <c r="AK75" s="103" t="s">
        <v>63</v>
      </c>
      <c r="AL75" s="462" t="s">
        <v>63</v>
      </c>
      <c r="AM75" s="463"/>
      <c r="AN75" s="463"/>
      <c r="AO75" s="463"/>
      <c r="AP75" s="463"/>
      <c r="AQ75" s="463"/>
      <c r="AR75" s="463"/>
      <c r="AS75" s="463"/>
      <c r="AT75" s="470"/>
      <c r="AU75" s="463" t="str">
        <f t="shared" si="8"/>
        <v>Bajo</v>
      </c>
      <c r="AV75" s="470"/>
      <c r="AW75" s="463" t="b">
        <f t="shared" si="9"/>
        <v>0</v>
      </c>
      <c r="AX75" s="463">
        <f t="shared" si="10"/>
        <v>0</v>
      </c>
      <c r="AY75" s="463" t="str">
        <f t="shared" si="11"/>
        <v>Bajo</v>
      </c>
      <c r="AZ75" s="470"/>
      <c r="BA75" s="463" t="b">
        <f t="shared" si="12"/>
        <v>0</v>
      </c>
      <c r="BB75" s="463">
        <f t="shared" si="13"/>
        <v>0</v>
      </c>
      <c r="BC75" s="463" t="str">
        <f t="shared" si="32"/>
        <v>IV</v>
      </c>
      <c r="BD75" s="463" t="str">
        <f t="shared" si="14"/>
        <v>ACEPTABLE</v>
      </c>
      <c r="BE75" s="295"/>
    </row>
    <row r="76" spans="1:57" ht="114.75" x14ac:dyDescent="0.2">
      <c r="A76" s="115"/>
      <c r="B76" s="103" t="s">
        <v>274</v>
      </c>
      <c r="C76" s="115" t="s">
        <v>290</v>
      </c>
      <c r="D76" s="456" t="s">
        <v>450</v>
      </c>
      <c r="E76" s="456" t="s">
        <v>451</v>
      </c>
      <c r="F76" s="484" t="s">
        <v>452</v>
      </c>
      <c r="G76" s="484" t="s">
        <v>453</v>
      </c>
      <c r="H76" s="103" t="s">
        <v>63</v>
      </c>
      <c r="I76" s="103"/>
      <c r="J76" s="484" t="s">
        <v>454</v>
      </c>
      <c r="K76" s="458" t="s">
        <v>72</v>
      </c>
      <c r="L76" s="471" t="s">
        <v>319</v>
      </c>
      <c r="M76" s="465" t="s">
        <v>320</v>
      </c>
      <c r="N76" s="465" t="s">
        <v>127</v>
      </c>
      <c r="O76" s="103"/>
      <c r="P76" s="103"/>
      <c r="Q76" s="457" t="s">
        <v>321</v>
      </c>
      <c r="R76" s="457" t="s">
        <v>322</v>
      </c>
      <c r="S76" s="103"/>
      <c r="T76" s="103"/>
      <c r="U76" s="103" t="str">
        <f t="shared" si="0"/>
        <v>Bajo</v>
      </c>
      <c r="V76" s="103">
        <v>2</v>
      </c>
      <c r="W76" s="103" t="str">
        <f t="shared" si="1"/>
        <v>Ocasional</v>
      </c>
      <c r="X76" s="103">
        <f t="shared" si="2"/>
        <v>0</v>
      </c>
      <c r="Y76" s="103" t="str">
        <f t="shared" si="3"/>
        <v>Bajo</v>
      </c>
      <c r="Z76" s="103">
        <v>60</v>
      </c>
      <c r="AA76" s="103" t="str">
        <f t="shared" si="4"/>
        <v>Muy Grave</v>
      </c>
      <c r="AB76" s="103">
        <f t="shared" si="5"/>
        <v>0</v>
      </c>
      <c r="AC76" s="103" t="str">
        <f t="shared" si="6"/>
        <v>IV</v>
      </c>
      <c r="AD76" s="103" t="str">
        <f t="shared" si="7"/>
        <v>ACEPTABLE</v>
      </c>
      <c r="AE76" s="103" t="s">
        <v>258</v>
      </c>
      <c r="AF76" s="103" t="str">
        <f t="shared" si="35"/>
        <v>Descargas eléctricas, dolor de cabeza, quemaduras, shock, golpes, heridas, contusiones.</v>
      </c>
      <c r="AG76" s="103" t="s">
        <v>38</v>
      </c>
      <c r="AH76" s="103"/>
      <c r="AI76" s="103" t="s">
        <v>63</v>
      </c>
      <c r="AJ76" s="103" t="s">
        <v>63</v>
      </c>
      <c r="AK76" s="103" t="s">
        <v>63</v>
      </c>
      <c r="AL76" s="462" t="s">
        <v>63</v>
      </c>
      <c r="AM76" s="463"/>
      <c r="AN76" s="463"/>
      <c r="AO76" s="463"/>
      <c r="AP76" s="463"/>
      <c r="AQ76" s="463"/>
      <c r="AR76" s="463"/>
      <c r="AS76" s="464"/>
      <c r="AT76" s="470"/>
      <c r="AU76" s="463" t="str">
        <f t="shared" si="8"/>
        <v>Bajo</v>
      </c>
      <c r="AV76" s="470"/>
      <c r="AW76" s="463" t="b">
        <f t="shared" si="9"/>
        <v>0</v>
      </c>
      <c r="AX76" s="463">
        <f t="shared" si="10"/>
        <v>0</v>
      </c>
      <c r="AY76" s="463" t="str">
        <f t="shared" si="11"/>
        <v>Bajo</v>
      </c>
      <c r="AZ76" s="470"/>
      <c r="BA76" s="463" t="b">
        <f t="shared" si="12"/>
        <v>0</v>
      </c>
      <c r="BB76" s="463">
        <f t="shared" si="13"/>
        <v>0</v>
      </c>
      <c r="BC76" s="463" t="str">
        <f t="shared" si="32"/>
        <v>IV</v>
      </c>
      <c r="BD76" s="463" t="str">
        <f t="shared" si="14"/>
        <v>ACEPTABLE</v>
      </c>
      <c r="BE76" s="295"/>
    </row>
    <row r="77" spans="1:57" ht="114.75" x14ac:dyDescent="0.2">
      <c r="A77" s="115"/>
      <c r="B77" s="103" t="s">
        <v>274</v>
      </c>
      <c r="C77" s="115" t="s">
        <v>290</v>
      </c>
      <c r="D77" s="456" t="s">
        <v>450</v>
      </c>
      <c r="E77" s="456" t="s">
        <v>451</v>
      </c>
      <c r="F77" s="484" t="s">
        <v>452</v>
      </c>
      <c r="G77" s="484" t="s">
        <v>453</v>
      </c>
      <c r="H77" s="103" t="s">
        <v>63</v>
      </c>
      <c r="I77" s="103"/>
      <c r="J77" s="484" t="s">
        <v>454</v>
      </c>
      <c r="K77" s="103" t="s">
        <v>72</v>
      </c>
      <c r="L77" s="471" t="s">
        <v>302</v>
      </c>
      <c r="M77" s="457" t="s">
        <v>303</v>
      </c>
      <c r="N77" s="460" t="s">
        <v>304</v>
      </c>
      <c r="O77" s="103"/>
      <c r="P77" s="103"/>
      <c r="Q77" s="465"/>
      <c r="R77" s="460" t="s">
        <v>305</v>
      </c>
      <c r="S77" s="103"/>
      <c r="T77" s="103"/>
      <c r="U77" s="103" t="str">
        <f t="shared" si="0"/>
        <v>Bajo</v>
      </c>
      <c r="V77" s="103">
        <v>2</v>
      </c>
      <c r="W77" s="103" t="str">
        <f t="shared" si="1"/>
        <v>Ocasional</v>
      </c>
      <c r="X77" s="103">
        <f t="shared" si="2"/>
        <v>0</v>
      </c>
      <c r="Y77" s="103" t="str">
        <f t="shared" si="3"/>
        <v>Bajo</v>
      </c>
      <c r="Z77" s="103">
        <v>60</v>
      </c>
      <c r="AA77" s="103" t="str">
        <f t="shared" si="4"/>
        <v>Muy Grave</v>
      </c>
      <c r="AB77" s="103">
        <f t="shared" si="5"/>
        <v>0</v>
      </c>
      <c r="AC77" s="103" t="str">
        <f t="shared" si="6"/>
        <v>IV</v>
      </c>
      <c r="AD77" s="103" t="str">
        <f t="shared" si="7"/>
        <v>ACEPTABLE</v>
      </c>
      <c r="AE77" s="103" t="s">
        <v>258</v>
      </c>
      <c r="AF77" s="103" t="str">
        <f t="shared" si="35"/>
        <v>Golpes, atrapamientos, contusiones.</v>
      </c>
      <c r="AG77" s="103" t="s">
        <v>38</v>
      </c>
      <c r="AH77" s="103"/>
      <c r="AI77" s="103" t="s">
        <v>63</v>
      </c>
      <c r="AJ77" s="103" t="s">
        <v>63</v>
      </c>
      <c r="AK77" s="103" t="s">
        <v>63</v>
      </c>
      <c r="AL77" s="462"/>
      <c r="AM77" s="463"/>
      <c r="AN77" s="463"/>
      <c r="AO77" s="463"/>
      <c r="AP77" s="463"/>
      <c r="AQ77" s="463"/>
      <c r="AR77" s="463"/>
      <c r="AS77" s="464"/>
      <c r="AT77" s="470"/>
      <c r="AU77" s="463" t="str">
        <f t="shared" si="8"/>
        <v>Bajo</v>
      </c>
      <c r="AV77" s="470"/>
      <c r="AW77" s="463" t="b">
        <f t="shared" si="9"/>
        <v>0</v>
      </c>
      <c r="AX77" s="463">
        <f t="shared" si="10"/>
        <v>0</v>
      </c>
      <c r="AY77" s="463" t="str">
        <f t="shared" si="11"/>
        <v>Bajo</v>
      </c>
      <c r="AZ77" s="470"/>
      <c r="BA77" s="463" t="b">
        <f t="shared" si="12"/>
        <v>0</v>
      </c>
      <c r="BB77" s="463">
        <f t="shared" si="13"/>
        <v>0</v>
      </c>
      <c r="BC77" s="463" t="str">
        <f t="shared" si="32"/>
        <v>IV</v>
      </c>
      <c r="BD77" s="463" t="str">
        <f t="shared" si="14"/>
        <v>ACEPTABLE</v>
      </c>
      <c r="BE77" s="295"/>
    </row>
    <row r="78" spans="1:57" ht="42.95" customHeight="1" x14ac:dyDescent="0.2">
      <c r="A78" s="115"/>
      <c r="B78" s="103" t="s">
        <v>274</v>
      </c>
      <c r="C78" s="115" t="s">
        <v>290</v>
      </c>
      <c r="D78" s="456" t="s">
        <v>450</v>
      </c>
      <c r="E78" s="456" t="s">
        <v>451</v>
      </c>
      <c r="F78" s="484" t="s">
        <v>452</v>
      </c>
      <c r="G78" s="484" t="s">
        <v>453</v>
      </c>
      <c r="H78" s="103" t="s">
        <v>63</v>
      </c>
      <c r="I78" s="103"/>
      <c r="J78" s="484" t="s">
        <v>454</v>
      </c>
      <c r="K78" s="458" t="s">
        <v>72</v>
      </c>
      <c r="L78" s="471" t="s">
        <v>302</v>
      </c>
      <c r="M78" s="460" t="s">
        <v>323</v>
      </c>
      <c r="N78" s="460" t="s">
        <v>150</v>
      </c>
      <c r="O78" s="103"/>
      <c r="P78" s="103"/>
      <c r="Q78" s="103"/>
      <c r="R78" s="460" t="s">
        <v>324</v>
      </c>
      <c r="S78" s="103"/>
      <c r="T78" s="103"/>
      <c r="U78" s="103" t="str">
        <f t="shared" si="0"/>
        <v>Bajo</v>
      </c>
      <c r="V78" s="103">
        <v>3</v>
      </c>
      <c r="W78" s="103" t="str">
        <f t="shared" si="1"/>
        <v>Frecuente</v>
      </c>
      <c r="X78" s="103">
        <f t="shared" si="2"/>
        <v>0</v>
      </c>
      <c r="Y78" s="103" t="str">
        <f t="shared" si="3"/>
        <v>Bajo</v>
      </c>
      <c r="Z78" s="103">
        <v>10</v>
      </c>
      <c r="AA78" s="103" t="str">
        <f t="shared" si="4"/>
        <v>Leve</v>
      </c>
      <c r="AB78" s="103">
        <f t="shared" si="5"/>
        <v>0</v>
      </c>
      <c r="AC78" s="103" t="str">
        <f t="shared" si="6"/>
        <v>IV</v>
      </c>
      <c r="AD78" s="103" t="str">
        <f t="shared" si="7"/>
        <v>ACEPTABLE</v>
      </c>
      <c r="AE78" s="103" t="s">
        <v>258</v>
      </c>
      <c r="AF78" s="103" t="str">
        <f t="shared" si="35"/>
        <v>Golpes, traumas, laceraciones, punciones</v>
      </c>
      <c r="AG78" s="103" t="s">
        <v>38</v>
      </c>
      <c r="AH78" s="103"/>
      <c r="AI78" s="103" t="s">
        <v>63</v>
      </c>
      <c r="AJ78" s="103" t="s">
        <v>63</v>
      </c>
      <c r="AK78" s="103" t="s">
        <v>63</v>
      </c>
      <c r="AL78" s="462" t="s">
        <v>63</v>
      </c>
      <c r="AM78" s="463"/>
      <c r="AN78" s="463"/>
      <c r="AO78" s="463"/>
      <c r="AP78" s="463"/>
      <c r="AQ78" s="463"/>
      <c r="AR78" s="463"/>
      <c r="AS78" s="464"/>
      <c r="AT78" s="470"/>
      <c r="AU78" s="463" t="str">
        <f t="shared" si="8"/>
        <v>Bajo</v>
      </c>
      <c r="AV78" s="470"/>
      <c r="AW78" s="463" t="b">
        <f t="shared" si="9"/>
        <v>0</v>
      </c>
      <c r="AX78" s="463">
        <f t="shared" si="10"/>
        <v>0</v>
      </c>
      <c r="AY78" s="463" t="str">
        <f t="shared" si="11"/>
        <v>Bajo</v>
      </c>
      <c r="AZ78" s="470"/>
      <c r="BA78" s="463" t="b">
        <f t="shared" si="12"/>
        <v>0</v>
      </c>
      <c r="BB78" s="463">
        <f t="shared" si="13"/>
        <v>0</v>
      </c>
      <c r="BC78" s="463" t="str">
        <f t="shared" si="32"/>
        <v>IV</v>
      </c>
      <c r="BD78" s="463" t="str">
        <f t="shared" si="14"/>
        <v>ACEPTABLE</v>
      </c>
      <c r="BE78" s="295"/>
    </row>
    <row r="79" spans="1:57" ht="69.75" customHeight="1" x14ac:dyDescent="0.2">
      <c r="A79" s="115"/>
      <c r="B79" s="103" t="s">
        <v>274</v>
      </c>
      <c r="C79" s="115" t="s">
        <v>290</v>
      </c>
      <c r="D79" s="456" t="s">
        <v>450</v>
      </c>
      <c r="E79" s="456" t="s">
        <v>451</v>
      </c>
      <c r="F79" s="484" t="s">
        <v>452</v>
      </c>
      <c r="G79" s="484" t="s">
        <v>453</v>
      </c>
      <c r="H79" s="103" t="s">
        <v>63</v>
      </c>
      <c r="I79" s="103"/>
      <c r="J79" s="484" t="s">
        <v>454</v>
      </c>
      <c r="K79" s="103" t="s">
        <v>325</v>
      </c>
      <c r="L79" s="471" t="s">
        <v>123</v>
      </c>
      <c r="M79" s="460" t="s">
        <v>326</v>
      </c>
      <c r="N79" s="460" t="s">
        <v>96</v>
      </c>
      <c r="O79" s="103"/>
      <c r="P79" s="103"/>
      <c r="Q79" s="460" t="s">
        <v>327</v>
      </c>
      <c r="R79" s="460" t="s">
        <v>328</v>
      </c>
      <c r="S79" s="103"/>
      <c r="T79" s="103"/>
      <c r="U79" s="103" t="str">
        <f t="shared" si="0"/>
        <v>Bajo</v>
      </c>
      <c r="V79" s="103">
        <v>3</v>
      </c>
      <c r="W79" s="103" t="str">
        <f t="shared" si="1"/>
        <v>Frecuente</v>
      </c>
      <c r="X79" s="103">
        <f t="shared" si="2"/>
        <v>0</v>
      </c>
      <c r="Y79" s="103" t="str">
        <f t="shared" si="3"/>
        <v>Bajo</v>
      </c>
      <c r="Z79" s="103">
        <v>10</v>
      </c>
      <c r="AA79" s="103" t="str">
        <f t="shared" si="4"/>
        <v>Leve</v>
      </c>
      <c r="AB79" s="103">
        <f t="shared" si="5"/>
        <v>0</v>
      </c>
      <c r="AC79" s="103" t="str">
        <f t="shared" si="6"/>
        <v>IV</v>
      </c>
      <c r="AD79" s="103" t="str">
        <f t="shared" si="7"/>
        <v>ACEPTABLE</v>
      </c>
      <c r="AE79" s="103" t="s">
        <v>258</v>
      </c>
      <c r="AF79" s="103" t="str">
        <f t="shared" si="35"/>
        <v>Desordenes de trauma acumulativo, lesiones del sistema músculo esquelético, Tendinitis, síndrome del túnel carpiano (STC)</v>
      </c>
      <c r="AG79" s="103" t="s">
        <v>38</v>
      </c>
      <c r="AH79" s="103"/>
      <c r="AI79" s="103" t="s">
        <v>63</v>
      </c>
      <c r="AJ79" s="103" t="s">
        <v>63</v>
      </c>
      <c r="AK79" s="103" t="s">
        <v>63</v>
      </c>
      <c r="AL79" s="462"/>
      <c r="AM79" s="463"/>
      <c r="AN79" s="463"/>
      <c r="AO79" s="463"/>
      <c r="AP79" s="463"/>
      <c r="AQ79" s="463"/>
      <c r="AR79" s="463"/>
      <c r="AS79" s="468"/>
      <c r="AT79" s="464"/>
      <c r="AU79" s="463" t="str">
        <f t="shared" si="8"/>
        <v>Bajo</v>
      </c>
      <c r="AV79" s="464"/>
      <c r="AW79" s="463" t="b">
        <f t="shared" si="9"/>
        <v>0</v>
      </c>
      <c r="AX79" s="463">
        <f t="shared" si="10"/>
        <v>0</v>
      </c>
      <c r="AY79" s="463" t="str">
        <f t="shared" si="11"/>
        <v>Bajo</v>
      </c>
      <c r="AZ79" s="464"/>
      <c r="BA79" s="463" t="b">
        <f t="shared" si="12"/>
        <v>0</v>
      </c>
      <c r="BB79" s="463">
        <f t="shared" si="13"/>
        <v>0</v>
      </c>
      <c r="BC79" s="463" t="str">
        <f t="shared" si="32"/>
        <v>IV</v>
      </c>
      <c r="BD79" s="463" t="str">
        <f t="shared" si="14"/>
        <v>ACEPTABLE</v>
      </c>
      <c r="BE79" s="295"/>
    </row>
    <row r="80" spans="1:57" ht="114.75" x14ac:dyDescent="0.2">
      <c r="A80" s="469"/>
      <c r="B80" s="103" t="s">
        <v>274</v>
      </c>
      <c r="C80" s="115" t="s">
        <v>290</v>
      </c>
      <c r="D80" s="456" t="s">
        <v>450</v>
      </c>
      <c r="E80" s="456" t="s">
        <v>451</v>
      </c>
      <c r="F80" s="484" t="s">
        <v>452</v>
      </c>
      <c r="G80" s="484" t="s">
        <v>453</v>
      </c>
      <c r="H80" s="103" t="s">
        <v>63</v>
      </c>
      <c r="I80" s="103"/>
      <c r="J80" s="484" t="s">
        <v>454</v>
      </c>
      <c r="K80" s="103" t="s">
        <v>99</v>
      </c>
      <c r="L80" s="103" t="s">
        <v>100</v>
      </c>
      <c r="M80" s="456" t="s">
        <v>333</v>
      </c>
      <c r="N80" s="465" t="s">
        <v>102</v>
      </c>
      <c r="O80" s="103"/>
      <c r="P80" s="103"/>
      <c r="Q80" s="103"/>
      <c r="R80" s="457" t="s">
        <v>334</v>
      </c>
      <c r="S80" s="103"/>
      <c r="T80" s="103"/>
      <c r="U80" s="103" t="str">
        <f t="shared" si="0"/>
        <v>Bajo</v>
      </c>
      <c r="V80" s="103">
        <v>3</v>
      </c>
      <c r="W80" s="103" t="str">
        <f t="shared" si="1"/>
        <v>Frecuente</v>
      </c>
      <c r="X80" s="103">
        <f t="shared" si="2"/>
        <v>0</v>
      </c>
      <c r="Y80" s="103" t="str">
        <f t="shared" si="3"/>
        <v>Bajo</v>
      </c>
      <c r="Z80" s="103">
        <v>25</v>
      </c>
      <c r="AA80" s="103" t="str">
        <f t="shared" si="4"/>
        <v>Grave</v>
      </c>
      <c r="AB80" s="103">
        <f t="shared" si="5"/>
        <v>0</v>
      </c>
      <c r="AC80" s="103" t="str">
        <f t="shared" si="6"/>
        <v>IV</v>
      </c>
      <c r="AD80" s="103" t="str">
        <f t="shared" si="7"/>
        <v>ACEPTABLE</v>
      </c>
      <c r="AE80" s="103" t="s">
        <v>258</v>
      </c>
      <c r="AF80" s="103" t="str">
        <f t="shared" si="35"/>
        <v>Fatiga, estrés, disminución de la destreza y precisión. Estados de ansiedad y/o depresión y trastornos del aparato digestivo.</v>
      </c>
      <c r="AG80" s="103" t="s">
        <v>38</v>
      </c>
      <c r="AH80" s="103"/>
      <c r="AI80" s="103" t="s">
        <v>63</v>
      </c>
      <c r="AJ80" s="103" t="s">
        <v>63</v>
      </c>
      <c r="AK80" s="103" t="s">
        <v>63</v>
      </c>
      <c r="AL80" s="462"/>
      <c r="AM80" s="463"/>
      <c r="AN80" s="463"/>
      <c r="AO80" s="463"/>
      <c r="AP80" s="463"/>
      <c r="AQ80" s="463"/>
      <c r="AR80" s="463"/>
      <c r="AS80" s="468"/>
      <c r="AT80" s="464"/>
      <c r="AU80" s="463" t="str">
        <f t="shared" si="8"/>
        <v>Bajo</v>
      </c>
      <c r="AV80" s="464"/>
      <c r="AW80" s="463" t="b">
        <f t="shared" si="9"/>
        <v>0</v>
      </c>
      <c r="AX80" s="463">
        <f t="shared" si="10"/>
        <v>0</v>
      </c>
      <c r="AY80" s="463" t="str">
        <f t="shared" si="11"/>
        <v>Bajo</v>
      </c>
      <c r="AZ80" s="464"/>
      <c r="BA80" s="463" t="b">
        <f t="shared" si="12"/>
        <v>0</v>
      </c>
      <c r="BB80" s="463">
        <f t="shared" si="13"/>
        <v>0</v>
      </c>
      <c r="BC80" s="463" t="str">
        <f t="shared" si="32"/>
        <v>IV</v>
      </c>
      <c r="BD80" s="463" t="str">
        <f t="shared" si="14"/>
        <v>ACEPTABLE</v>
      </c>
      <c r="BE80" s="295"/>
    </row>
    <row r="81" spans="1:57" ht="127.5" x14ac:dyDescent="0.2">
      <c r="A81" s="103"/>
      <c r="B81" s="103" t="s">
        <v>274</v>
      </c>
      <c r="C81" s="115" t="s">
        <v>290</v>
      </c>
      <c r="D81" s="456" t="s">
        <v>450</v>
      </c>
      <c r="E81" s="456" t="s">
        <v>451</v>
      </c>
      <c r="F81" s="484" t="s">
        <v>452</v>
      </c>
      <c r="G81" s="484" t="s">
        <v>453</v>
      </c>
      <c r="H81" s="103" t="s">
        <v>63</v>
      </c>
      <c r="I81" s="103"/>
      <c r="J81" s="484" t="s">
        <v>454</v>
      </c>
      <c r="K81" s="103" t="s">
        <v>276</v>
      </c>
      <c r="L81" s="103" t="s">
        <v>105</v>
      </c>
      <c r="M81" s="465" t="s">
        <v>335</v>
      </c>
      <c r="N81" s="465" t="s">
        <v>107</v>
      </c>
      <c r="O81" s="103"/>
      <c r="P81" s="103"/>
      <c r="Q81" s="465" t="s">
        <v>336</v>
      </c>
      <c r="R81" s="465" t="s">
        <v>432</v>
      </c>
      <c r="S81" s="103"/>
      <c r="T81" s="103">
        <v>6</v>
      </c>
      <c r="U81" s="103" t="str">
        <f t="shared" si="0"/>
        <v>Alto</v>
      </c>
      <c r="V81" s="103">
        <v>4</v>
      </c>
      <c r="W81" s="103" t="str">
        <f t="shared" si="1"/>
        <v>Continua</v>
      </c>
      <c r="X81" s="103">
        <f t="shared" si="2"/>
        <v>24</v>
      </c>
      <c r="Y81" s="103" t="str">
        <f t="shared" si="3"/>
        <v>Medio Alto</v>
      </c>
      <c r="Z81" s="103">
        <v>10</v>
      </c>
      <c r="AA81" s="103" t="str">
        <f t="shared" si="4"/>
        <v>Leve</v>
      </c>
      <c r="AB81" s="103">
        <f t="shared" si="5"/>
        <v>240</v>
      </c>
      <c r="AC81" s="103" t="str">
        <f t="shared" si="6"/>
        <v>II</v>
      </c>
      <c r="AD81" s="103" t="str">
        <f t="shared" si="7"/>
        <v>ACEPTABLE CON CONTROL ESPECIFICO</v>
      </c>
      <c r="AE81" s="103" t="s">
        <v>258</v>
      </c>
      <c r="AF81" s="103" t="str">
        <f t="shared" si="35"/>
        <v>Fatiga visual, cefalea, disminución de la destreza y precisión, afectaciones a la vista, deslumbramiento, caídas a nivel, golpes.</v>
      </c>
      <c r="AG81" s="103" t="s">
        <v>38</v>
      </c>
      <c r="AH81" s="103"/>
      <c r="AI81" s="103" t="s">
        <v>63</v>
      </c>
      <c r="AJ81" s="103" t="s">
        <v>63</v>
      </c>
      <c r="AK81" s="103" t="s">
        <v>63</v>
      </c>
      <c r="AL81" s="462"/>
      <c r="AM81" s="463" t="s">
        <v>338</v>
      </c>
      <c r="AN81" s="463"/>
      <c r="AO81" s="463"/>
      <c r="AP81" s="463" t="s">
        <v>63</v>
      </c>
      <c r="AQ81" s="463" t="s">
        <v>63</v>
      </c>
      <c r="AR81" s="463"/>
      <c r="AS81" s="464"/>
      <c r="AT81" s="470"/>
      <c r="AU81" s="463" t="str">
        <f t="shared" si="8"/>
        <v>Bajo</v>
      </c>
      <c r="AV81" s="470"/>
      <c r="AW81" s="463" t="b">
        <f t="shared" si="9"/>
        <v>0</v>
      </c>
      <c r="AX81" s="463">
        <f t="shared" si="10"/>
        <v>0</v>
      </c>
      <c r="AY81" s="463" t="str">
        <f t="shared" si="11"/>
        <v>Bajo</v>
      </c>
      <c r="AZ81" s="470"/>
      <c r="BA81" s="463" t="b">
        <f t="shared" si="12"/>
        <v>0</v>
      </c>
      <c r="BB81" s="463">
        <f t="shared" si="13"/>
        <v>0</v>
      </c>
      <c r="BC81" s="463" t="str">
        <f t="shared" si="32"/>
        <v>IV</v>
      </c>
      <c r="BD81" s="463" t="str">
        <f t="shared" si="14"/>
        <v>ACEPTABLE</v>
      </c>
      <c r="BE81" s="295"/>
    </row>
    <row r="82" spans="1:57" ht="38.25" x14ac:dyDescent="0.2">
      <c r="A82" s="115"/>
      <c r="B82" s="103" t="s">
        <v>259</v>
      </c>
      <c r="C82" s="115" t="s">
        <v>455</v>
      </c>
      <c r="D82" s="456" t="s">
        <v>450</v>
      </c>
      <c r="E82" s="473" t="s">
        <v>456</v>
      </c>
      <c r="F82" s="474" t="s">
        <v>457</v>
      </c>
      <c r="G82" s="456" t="s">
        <v>341</v>
      </c>
      <c r="H82" s="103" t="s">
        <v>63</v>
      </c>
      <c r="I82" s="103"/>
      <c r="J82" s="456" t="s">
        <v>458</v>
      </c>
      <c r="K82" s="458" t="s">
        <v>282</v>
      </c>
      <c r="L82" s="475" t="s">
        <v>343</v>
      </c>
      <c r="M82" s="476" t="s">
        <v>344</v>
      </c>
      <c r="N82" s="477" t="s">
        <v>345</v>
      </c>
      <c r="O82" s="466"/>
      <c r="P82" s="466"/>
      <c r="Q82" s="477"/>
      <c r="R82" s="466" t="s">
        <v>346</v>
      </c>
      <c r="S82" s="477" t="s">
        <v>92</v>
      </c>
      <c r="T82" s="466">
        <v>0</v>
      </c>
      <c r="U82" s="466" t="str">
        <f t="shared" ref="U82:U86" si="36">IF(T82=10,"Muy Alto",IF(T82=6,"Alto",IF(T82=2,"Medio",IF(T82=0,"Bajo"))))</f>
        <v>Bajo</v>
      </c>
      <c r="V82" s="466">
        <v>2</v>
      </c>
      <c r="W82" s="466" t="str">
        <f t="shared" ref="W82:W86" si="37">IF(V82=4,"Continua",IF(V82=3,"Frecuente",IF(V82=2,"Ocasional",IF(V82=1,"Esporadica"))))</f>
        <v>Ocasional</v>
      </c>
      <c r="X82" s="466">
        <f t="shared" ref="X82:X86" si="38">T82*V82</f>
        <v>0</v>
      </c>
      <c r="Y82" s="466" t="str">
        <f t="shared" ref="Y82:Y86" si="39">IF(AND(X82&gt;=24,X82&lt;=40),"Medio Alto",IF(AND(X82&gt;=10,X82&lt;=20),"Alto",IF(AND(X82&gt;=6,X82&lt;=8),"Medio",IF(AND(X82&gt;=0,X82&lt;=4),"Bajo"))))</f>
        <v>Bajo</v>
      </c>
      <c r="Z82" s="466">
        <v>25</v>
      </c>
      <c r="AA82" s="466" t="str">
        <f t="shared" ref="AA82:AA86" si="40">IF(Z82=100,"Mortal o Catrastrofico",IF(Z82=60,"Muy Grave",IF(Z82=25,"Grave",IF(Z82=10,"Leve"))))</f>
        <v>Grave</v>
      </c>
      <c r="AB82" s="466">
        <f t="shared" ref="AB82:AB86" si="41">X82*Z82</f>
        <v>0</v>
      </c>
      <c r="AC82" s="466" t="str">
        <f t="shared" ref="AC82:AC86" si="42">IF(AND(AB82&gt;=600,Z82&lt;=4000),"I",IF(AND(AB82&gt;=150,AB82&lt;=500),"II",IF(AND(AB82&gt;=40,AB82&lt;=120),"III",IF(AND(AB82&gt;=0,AB82&lt;=40),"IV"))))</f>
        <v>IV</v>
      </c>
      <c r="AD82" s="466" t="str">
        <f t="shared" ref="AD82:AD86" si="43">IF(AND(AC82="I"),"NO ACEPTABLE",IF(AND(AC82="II"),"ACEPTABLE CON CONTROL ESPECIFICO",IF(AND(AC82="III"),"MEJORABLE",IF(AND(AC82="IV"),"ACEPTABLE"))))</f>
        <v>ACEPTABLE</v>
      </c>
      <c r="AE82" s="466"/>
      <c r="AF82" s="466" t="str">
        <f t="shared" si="35"/>
        <v>Golpes, descargas electricas, heridas</v>
      </c>
      <c r="AG82" s="466" t="s">
        <v>38</v>
      </c>
      <c r="AH82" s="466"/>
      <c r="AI82" s="466" t="s">
        <v>63</v>
      </c>
      <c r="AJ82" s="466" t="s">
        <v>63</v>
      </c>
      <c r="AK82" s="466"/>
      <c r="AL82" s="462" t="s">
        <v>63</v>
      </c>
      <c r="AM82" s="478"/>
      <c r="AN82" s="478"/>
      <c r="AO82" s="478"/>
      <c r="AP82" s="478"/>
      <c r="AQ82" s="478"/>
      <c r="AR82" s="478"/>
      <c r="AS82" s="479"/>
      <c r="AT82" s="467"/>
      <c r="AU82" s="103"/>
      <c r="AV82" s="467"/>
      <c r="AW82" s="103"/>
      <c r="AX82" s="103"/>
      <c r="AY82" s="103"/>
      <c r="AZ82" s="467"/>
      <c r="BA82" s="103"/>
      <c r="BB82" s="103"/>
      <c r="BC82" s="103"/>
      <c r="BD82" s="103"/>
      <c r="BE82" s="155"/>
    </row>
    <row r="83" spans="1:57" ht="44.25" customHeight="1" x14ac:dyDescent="0.2">
      <c r="A83" s="115"/>
      <c r="B83" s="103" t="s">
        <v>259</v>
      </c>
      <c r="C83" s="115" t="s">
        <v>455</v>
      </c>
      <c r="D83" s="456" t="s">
        <v>450</v>
      </c>
      <c r="E83" s="473" t="s">
        <v>456</v>
      </c>
      <c r="F83" s="474" t="s">
        <v>457</v>
      </c>
      <c r="G83" s="456" t="s">
        <v>341</v>
      </c>
      <c r="H83" s="103" t="s">
        <v>63</v>
      </c>
      <c r="I83" s="103"/>
      <c r="J83" s="456" t="s">
        <v>458</v>
      </c>
      <c r="K83" s="458" t="s">
        <v>72</v>
      </c>
      <c r="L83" s="458" t="s">
        <v>119</v>
      </c>
      <c r="M83" s="458" t="s">
        <v>262</v>
      </c>
      <c r="N83" s="456" t="s">
        <v>263</v>
      </c>
      <c r="O83" s="458"/>
      <c r="P83" s="459"/>
      <c r="Q83" s="456"/>
      <c r="R83" s="465" t="s">
        <v>264</v>
      </c>
      <c r="S83" s="103" t="s">
        <v>265</v>
      </c>
      <c r="T83" s="466">
        <v>0</v>
      </c>
      <c r="U83" s="466" t="str">
        <f t="shared" si="36"/>
        <v>Bajo</v>
      </c>
      <c r="V83" s="466">
        <v>2</v>
      </c>
      <c r="W83" s="466" t="str">
        <f t="shared" si="37"/>
        <v>Ocasional</v>
      </c>
      <c r="X83" s="466">
        <f t="shared" si="38"/>
        <v>0</v>
      </c>
      <c r="Y83" s="466" t="str">
        <f t="shared" si="39"/>
        <v>Bajo</v>
      </c>
      <c r="Z83" s="103">
        <v>25</v>
      </c>
      <c r="AA83" s="466" t="str">
        <f t="shared" si="40"/>
        <v>Grave</v>
      </c>
      <c r="AB83" s="466">
        <f t="shared" si="41"/>
        <v>0</v>
      </c>
      <c r="AC83" s="466" t="str">
        <f t="shared" si="42"/>
        <v>IV</v>
      </c>
      <c r="AD83" s="466" t="str">
        <f t="shared" si="43"/>
        <v>ACEPTABLE</v>
      </c>
      <c r="AE83" s="103"/>
      <c r="AF83" s="466" t="str">
        <f t="shared" si="35"/>
        <v>Contusiones.  Laceraciones.  Esguinces.
Fracturas.</v>
      </c>
      <c r="AG83" s="466" t="s">
        <v>38</v>
      </c>
      <c r="AH83" s="466"/>
      <c r="AI83" s="466" t="s">
        <v>63</v>
      </c>
      <c r="AJ83" s="466" t="s">
        <v>63</v>
      </c>
      <c r="AK83" s="103"/>
      <c r="AL83" s="103"/>
      <c r="AM83" s="103"/>
      <c r="AN83" s="103"/>
      <c r="AO83" s="103"/>
      <c r="AP83" s="103"/>
      <c r="AQ83" s="103"/>
      <c r="AR83" s="103"/>
      <c r="AS83" s="115"/>
      <c r="AT83" s="467"/>
      <c r="AU83" s="103"/>
      <c r="AV83" s="467"/>
      <c r="AW83" s="103"/>
      <c r="AX83" s="103"/>
      <c r="AY83" s="103"/>
      <c r="AZ83" s="467"/>
      <c r="BA83" s="103"/>
      <c r="BB83" s="103"/>
      <c r="BC83" s="103"/>
      <c r="BD83" s="103"/>
      <c r="BE83" s="155"/>
    </row>
    <row r="84" spans="1:57" ht="53.25" customHeight="1" x14ac:dyDescent="0.2">
      <c r="A84" s="115"/>
      <c r="B84" s="103" t="s">
        <v>259</v>
      </c>
      <c r="C84" s="115" t="s">
        <v>455</v>
      </c>
      <c r="D84" s="456" t="s">
        <v>450</v>
      </c>
      <c r="E84" s="473" t="s">
        <v>456</v>
      </c>
      <c r="F84" s="474" t="s">
        <v>457</v>
      </c>
      <c r="G84" s="456" t="s">
        <v>341</v>
      </c>
      <c r="H84" s="103" t="s">
        <v>63</v>
      </c>
      <c r="I84" s="103"/>
      <c r="J84" s="456" t="s">
        <v>458</v>
      </c>
      <c r="K84" s="458" t="s">
        <v>72</v>
      </c>
      <c r="L84" s="458" t="s">
        <v>266</v>
      </c>
      <c r="M84" s="458" t="s">
        <v>459</v>
      </c>
      <c r="N84" s="456" t="s">
        <v>268</v>
      </c>
      <c r="O84" s="458"/>
      <c r="P84" s="459"/>
      <c r="Q84" s="456" t="s">
        <v>352</v>
      </c>
      <c r="R84" s="465" t="s">
        <v>353</v>
      </c>
      <c r="S84" s="103" t="s">
        <v>354</v>
      </c>
      <c r="T84" s="466">
        <v>0</v>
      </c>
      <c r="U84" s="466" t="str">
        <f t="shared" si="36"/>
        <v>Bajo</v>
      </c>
      <c r="V84" s="466">
        <v>4</v>
      </c>
      <c r="W84" s="466" t="str">
        <f t="shared" si="37"/>
        <v>Continua</v>
      </c>
      <c r="X84" s="466">
        <f t="shared" si="38"/>
        <v>0</v>
      </c>
      <c r="Y84" s="466" t="str">
        <f t="shared" si="39"/>
        <v>Bajo</v>
      </c>
      <c r="Z84" s="103">
        <v>100</v>
      </c>
      <c r="AA84" s="466" t="str">
        <f t="shared" si="40"/>
        <v>Mortal o Catrastrofico</v>
      </c>
      <c r="AB84" s="466">
        <f t="shared" si="41"/>
        <v>0</v>
      </c>
      <c r="AC84" s="466" t="str">
        <f t="shared" si="42"/>
        <v>IV</v>
      </c>
      <c r="AD84" s="466" t="str">
        <f t="shared" si="43"/>
        <v>ACEPTABLE</v>
      </c>
      <c r="AE84" s="103"/>
      <c r="AF84" s="466" t="str">
        <f t="shared" si="35"/>
        <v>golpes, fracturas, muerte, cortadas</v>
      </c>
      <c r="AG84" s="466" t="s">
        <v>38</v>
      </c>
      <c r="AH84" s="466"/>
      <c r="AI84" s="466" t="s">
        <v>63</v>
      </c>
      <c r="AJ84" s="466" t="s">
        <v>63</v>
      </c>
      <c r="AK84" s="103"/>
      <c r="AL84" s="103"/>
      <c r="AM84" s="103"/>
      <c r="AN84" s="103"/>
      <c r="AO84" s="103"/>
      <c r="AP84" s="103"/>
      <c r="AQ84" s="103"/>
      <c r="AR84" s="103"/>
      <c r="AS84" s="115"/>
      <c r="AT84" s="467"/>
      <c r="AU84" s="103"/>
      <c r="AV84" s="467"/>
      <c r="AW84" s="103"/>
      <c r="AX84" s="103"/>
      <c r="AY84" s="103"/>
      <c r="AZ84" s="467"/>
      <c r="BA84" s="103"/>
      <c r="BB84" s="103"/>
      <c r="BC84" s="103"/>
      <c r="BD84" s="103"/>
      <c r="BE84" s="155"/>
    </row>
    <row r="85" spans="1:57" ht="24" customHeight="1" x14ac:dyDescent="0.2">
      <c r="A85" s="115"/>
      <c r="B85" s="103" t="s">
        <v>259</v>
      </c>
      <c r="C85" s="115" t="s">
        <v>455</v>
      </c>
      <c r="D85" s="456" t="s">
        <v>450</v>
      </c>
      <c r="E85" s="473" t="s">
        <v>456</v>
      </c>
      <c r="F85" s="474" t="s">
        <v>457</v>
      </c>
      <c r="G85" s="456" t="s">
        <v>341</v>
      </c>
      <c r="H85" s="103" t="s">
        <v>63</v>
      </c>
      <c r="I85" s="103"/>
      <c r="J85" s="456" t="s">
        <v>458</v>
      </c>
      <c r="K85" s="458" t="s">
        <v>72</v>
      </c>
      <c r="L85" s="458" t="s">
        <v>302</v>
      </c>
      <c r="M85" s="458" t="s">
        <v>355</v>
      </c>
      <c r="N85" s="456" t="s">
        <v>356</v>
      </c>
      <c r="O85" s="458"/>
      <c r="P85" s="459"/>
      <c r="Q85" s="456"/>
      <c r="R85" s="465" t="s">
        <v>264</v>
      </c>
      <c r="S85" s="103"/>
      <c r="T85" s="466">
        <v>0</v>
      </c>
      <c r="U85" s="466" t="str">
        <f t="shared" si="36"/>
        <v>Bajo</v>
      </c>
      <c r="V85" s="466">
        <v>3</v>
      </c>
      <c r="W85" s="466" t="str">
        <f t="shared" si="37"/>
        <v>Frecuente</v>
      </c>
      <c r="X85" s="466">
        <f t="shared" si="38"/>
        <v>0</v>
      </c>
      <c r="Y85" s="466" t="str">
        <f t="shared" si="39"/>
        <v>Bajo</v>
      </c>
      <c r="Z85" s="103">
        <v>10</v>
      </c>
      <c r="AA85" s="466" t="str">
        <f t="shared" si="40"/>
        <v>Leve</v>
      </c>
      <c r="AB85" s="466">
        <f t="shared" si="41"/>
        <v>0</v>
      </c>
      <c r="AC85" s="466" t="str">
        <f t="shared" si="42"/>
        <v>IV</v>
      </c>
      <c r="AD85" s="466" t="str">
        <f t="shared" si="43"/>
        <v>ACEPTABLE</v>
      </c>
      <c r="AE85" s="103"/>
      <c r="AF85" s="466" t="str">
        <f t="shared" si="35"/>
        <v>golpes laceraciones</v>
      </c>
      <c r="AG85" s="466" t="s">
        <v>38</v>
      </c>
      <c r="AH85" s="466"/>
      <c r="AI85" s="466" t="s">
        <v>63</v>
      </c>
      <c r="AJ85" s="466" t="s">
        <v>63</v>
      </c>
      <c r="AK85" s="103"/>
      <c r="AL85" s="103"/>
      <c r="AM85" s="103"/>
      <c r="AN85" s="103"/>
      <c r="AO85" s="103"/>
      <c r="AP85" s="103"/>
      <c r="AQ85" s="103"/>
      <c r="AR85" s="103"/>
      <c r="AS85" s="115"/>
      <c r="AT85" s="467"/>
      <c r="AU85" s="103"/>
      <c r="AV85" s="467"/>
      <c r="AW85" s="103"/>
      <c r="AX85" s="103"/>
      <c r="AY85" s="103"/>
      <c r="AZ85" s="467"/>
      <c r="BA85" s="103"/>
      <c r="BB85" s="103"/>
      <c r="BC85" s="103"/>
      <c r="BD85" s="103"/>
      <c r="BE85" s="155"/>
    </row>
    <row r="86" spans="1:57" ht="24" customHeight="1" x14ac:dyDescent="0.2">
      <c r="A86" s="115"/>
      <c r="B86" s="103" t="s">
        <v>259</v>
      </c>
      <c r="C86" s="115" t="s">
        <v>455</v>
      </c>
      <c r="D86" s="456" t="s">
        <v>450</v>
      </c>
      <c r="E86" s="473" t="s">
        <v>456</v>
      </c>
      <c r="F86" s="474" t="s">
        <v>457</v>
      </c>
      <c r="G86" s="456" t="s">
        <v>341</v>
      </c>
      <c r="H86" s="103" t="s">
        <v>63</v>
      </c>
      <c r="I86" s="103"/>
      <c r="J86" s="456" t="s">
        <v>458</v>
      </c>
      <c r="K86" s="458" t="s">
        <v>72</v>
      </c>
      <c r="L86" s="459" t="s">
        <v>73</v>
      </c>
      <c r="M86" s="458" t="s">
        <v>357</v>
      </c>
      <c r="N86" s="456" t="s">
        <v>358</v>
      </c>
      <c r="O86" s="458"/>
      <c r="P86" s="459"/>
      <c r="Q86" s="456"/>
      <c r="R86" s="465" t="s">
        <v>359</v>
      </c>
      <c r="S86" s="103"/>
      <c r="T86" s="466">
        <v>0</v>
      </c>
      <c r="U86" s="466" t="str">
        <f t="shared" si="36"/>
        <v>Bajo</v>
      </c>
      <c r="V86" s="466">
        <v>4</v>
      </c>
      <c r="W86" s="466" t="str">
        <f t="shared" si="37"/>
        <v>Continua</v>
      </c>
      <c r="X86" s="466">
        <f t="shared" si="38"/>
        <v>0</v>
      </c>
      <c r="Y86" s="466" t="str">
        <f t="shared" si="39"/>
        <v>Bajo</v>
      </c>
      <c r="Z86" s="103">
        <v>60</v>
      </c>
      <c r="AA86" s="466" t="str">
        <f t="shared" si="40"/>
        <v>Muy Grave</v>
      </c>
      <c r="AB86" s="466">
        <f t="shared" si="41"/>
        <v>0</v>
      </c>
      <c r="AC86" s="466" t="str">
        <f t="shared" si="42"/>
        <v>IV</v>
      </c>
      <c r="AD86" s="466" t="str">
        <f t="shared" si="43"/>
        <v>ACEPTABLE</v>
      </c>
      <c r="AE86" s="103"/>
      <c r="AF86" s="466" t="str">
        <f t="shared" si="35"/>
        <v>Heridas.  Golpes. Muerte.</v>
      </c>
      <c r="AG86" s="466" t="s">
        <v>38</v>
      </c>
      <c r="AH86" s="466"/>
      <c r="AI86" s="466" t="s">
        <v>63</v>
      </c>
      <c r="AJ86" s="466" t="s">
        <v>63</v>
      </c>
      <c r="AK86" s="103"/>
      <c r="AL86" s="103"/>
      <c r="AM86" s="103"/>
      <c r="AN86" s="103"/>
      <c r="AO86" s="103"/>
      <c r="AP86" s="103"/>
      <c r="AQ86" s="103"/>
      <c r="AR86" s="103"/>
      <c r="AS86" s="115"/>
      <c r="AT86" s="467"/>
      <c r="AU86" s="103"/>
      <c r="AV86" s="467"/>
      <c r="AW86" s="103"/>
      <c r="AX86" s="103"/>
      <c r="AY86" s="103"/>
      <c r="AZ86" s="467"/>
      <c r="BA86" s="103"/>
      <c r="BB86" s="103"/>
      <c r="BC86" s="103"/>
      <c r="BD86" s="103"/>
      <c r="BE86" s="155"/>
    </row>
    <row r="87" spans="1:57" ht="66.75" customHeight="1" x14ac:dyDescent="0.2">
      <c r="A87" s="115"/>
      <c r="B87" s="103" t="s">
        <v>274</v>
      </c>
      <c r="C87" s="115" t="s">
        <v>290</v>
      </c>
      <c r="D87" s="456" t="s">
        <v>460</v>
      </c>
      <c r="E87" s="456" t="s">
        <v>461</v>
      </c>
      <c r="F87" s="456" t="s">
        <v>250</v>
      </c>
      <c r="G87" s="482" t="s">
        <v>251</v>
      </c>
      <c r="H87" s="103" t="s">
        <v>63</v>
      </c>
      <c r="I87" s="103"/>
      <c r="J87" s="456" t="s">
        <v>462</v>
      </c>
      <c r="K87" s="103" t="s">
        <v>325</v>
      </c>
      <c r="L87" s="103" t="s">
        <v>94</v>
      </c>
      <c r="M87" s="465" t="s">
        <v>329</v>
      </c>
      <c r="N87" s="465" t="s">
        <v>330</v>
      </c>
      <c r="O87" s="103"/>
      <c r="P87" s="103"/>
      <c r="Q87" s="460" t="s">
        <v>331</v>
      </c>
      <c r="R87" s="460" t="s">
        <v>332</v>
      </c>
      <c r="S87" s="103"/>
      <c r="T87" s="103"/>
      <c r="U87" s="103" t="str">
        <f t="shared" si="0"/>
        <v>Bajo</v>
      </c>
      <c r="V87" s="103">
        <v>4</v>
      </c>
      <c r="W87" s="103" t="str">
        <f t="shared" si="1"/>
        <v>Continua</v>
      </c>
      <c r="X87" s="103">
        <f t="shared" si="2"/>
        <v>0</v>
      </c>
      <c r="Y87" s="103" t="str">
        <f t="shared" si="3"/>
        <v>Bajo</v>
      </c>
      <c r="Z87" s="103">
        <v>10</v>
      </c>
      <c r="AA87" s="103" t="str">
        <f t="shared" si="4"/>
        <v>Leve</v>
      </c>
      <c r="AB87" s="103">
        <f t="shared" si="5"/>
        <v>0</v>
      </c>
      <c r="AC87" s="103" t="str">
        <f t="shared" si="6"/>
        <v>IV</v>
      </c>
      <c r="AD87" s="103" t="str">
        <f t="shared" si="7"/>
        <v>ACEPTABLE</v>
      </c>
      <c r="AE87" s="103" t="s">
        <v>258</v>
      </c>
      <c r="AF87" s="103" t="str">
        <f t="shared" si="35"/>
        <v>Desordenes de trauma acumulativo, lesiones del sistema músculo esquelético</v>
      </c>
      <c r="AG87" s="103" t="s">
        <v>38</v>
      </c>
      <c r="AH87" s="103"/>
      <c r="AI87" s="103" t="s">
        <v>63</v>
      </c>
      <c r="AJ87" s="103" t="s">
        <v>63</v>
      </c>
      <c r="AK87" s="103" t="s">
        <v>63</v>
      </c>
      <c r="AL87" s="462"/>
      <c r="AM87" s="463"/>
      <c r="AN87" s="463"/>
      <c r="AO87" s="463"/>
      <c r="AP87" s="463"/>
      <c r="AQ87" s="463"/>
      <c r="AR87" s="463"/>
      <c r="AS87" s="468"/>
      <c r="AT87" s="464"/>
      <c r="AU87" s="463" t="str">
        <f t="shared" si="8"/>
        <v>Bajo</v>
      </c>
      <c r="AV87" s="464"/>
      <c r="AW87" s="463" t="b">
        <f t="shared" si="9"/>
        <v>0</v>
      </c>
      <c r="AX87" s="463">
        <f t="shared" si="10"/>
        <v>0</v>
      </c>
      <c r="AY87" s="463" t="str">
        <f t="shared" si="11"/>
        <v>Bajo</v>
      </c>
      <c r="AZ87" s="464"/>
      <c r="BA87" s="463" t="b">
        <f t="shared" si="12"/>
        <v>0</v>
      </c>
      <c r="BB87" s="463">
        <f t="shared" si="13"/>
        <v>0</v>
      </c>
      <c r="BC87" s="463" t="str">
        <f t="shared" si="32"/>
        <v>IV</v>
      </c>
      <c r="BD87" s="463" t="str">
        <f t="shared" si="14"/>
        <v>ACEPTABLE</v>
      </c>
      <c r="BE87" s="295"/>
    </row>
    <row r="88" spans="1:57" ht="63.75" x14ac:dyDescent="0.2">
      <c r="A88" s="115"/>
      <c r="B88" s="103" t="s">
        <v>274</v>
      </c>
      <c r="C88" s="115" t="s">
        <v>290</v>
      </c>
      <c r="D88" s="456" t="s">
        <v>460</v>
      </c>
      <c r="E88" s="456" t="s">
        <v>461</v>
      </c>
      <c r="F88" s="456" t="s">
        <v>250</v>
      </c>
      <c r="G88" s="482" t="s">
        <v>251</v>
      </c>
      <c r="H88" s="103" t="s">
        <v>63</v>
      </c>
      <c r="I88" s="103"/>
      <c r="J88" s="456" t="s">
        <v>462</v>
      </c>
      <c r="K88" s="458" t="s">
        <v>65</v>
      </c>
      <c r="L88" s="471" t="s">
        <v>316</v>
      </c>
      <c r="M88" s="465" t="s">
        <v>438</v>
      </c>
      <c r="N88" s="460" t="s">
        <v>145</v>
      </c>
      <c r="O88" s="103"/>
      <c r="P88" s="103"/>
      <c r="Q88" s="103"/>
      <c r="R88" s="460" t="s">
        <v>403</v>
      </c>
      <c r="S88" s="103"/>
      <c r="T88" s="103">
        <v>0</v>
      </c>
      <c r="U88" s="103" t="str">
        <f t="shared" si="0"/>
        <v>Bajo</v>
      </c>
      <c r="V88" s="103">
        <v>1</v>
      </c>
      <c r="W88" s="103" t="str">
        <f t="shared" si="1"/>
        <v>Esporadica</v>
      </c>
      <c r="X88" s="103">
        <f t="shared" si="2"/>
        <v>0</v>
      </c>
      <c r="Y88" s="103" t="str">
        <f t="shared" si="3"/>
        <v>Bajo</v>
      </c>
      <c r="Z88" s="103">
        <v>10</v>
      </c>
      <c r="AA88" s="103" t="str">
        <f t="shared" si="4"/>
        <v>Leve</v>
      </c>
      <c r="AB88" s="103">
        <f t="shared" si="5"/>
        <v>0</v>
      </c>
      <c r="AC88" s="103" t="str">
        <f t="shared" si="6"/>
        <v>IV</v>
      </c>
      <c r="AD88" s="103" t="str">
        <f t="shared" si="7"/>
        <v>ACEPTABLE</v>
      </c>
      <c r="AE88" s="103" t="s">
        <v>258</v>
      </c>
      <c r="AF88" s="103" t="str">
        <f t="shared" si="35"/>
        <v>Golpes, traumas, heridas, infecciones, intoxicación, Mordeduras, picaduras, punciones, reacciones alérgicas, muerte</v>
      </c>
      <c r="AG88" s="103" t="s">
        <v>38</v>
      </c>
      <c r="AH88" s="103"/>
      <c r="AI88" s="103" t="s">
        <v>63</v>
      </c>
      <c r="AJ88" s="103" t="s">
        <v>63</v>
      </c>
      <c r="AK88" s="103" t="s">
        <v>63</v>
      </c>
      <c r="AL88" s="462" t="s">
        <v>63</v>
      </c>
      <c r="AM88" s="463"/>
      <c r="AN88" s="463"/>
      <c r="AO88" s="463"/>
      <c r="AP88" s="463"/>
      <c r="AQ88" s="463"/>
      <c r="AR88" s="463"/>
      <c r="AS88" s="463"/>
      <c r="AT88" s="470"/>
      <c r="AU88" s="463" t="str">
        <f t="shared" si="8"/>
        <v>Bajo</v>
      </c>
      <c r="AV88" s="470"/>
      <c r="AW88" s="463" t="b">
        <f t="shared" si="9"/>
        <v>0</v>
      </c>
      <c r="AX88" s="463">
        <f t="shared" si="10"/>
        <v>0</v>
      </c>
      <c r="AY88" s="463" t="str">
        <f t="shared" si="11"/>
        <v>Bajo</v>
      </c>
      <c r="AZ88" s="470"/>
      <c r="BA88" s="463" t="b">
        <f t="shared" si="12"/>
        <v>0</v>
      </c>
      <c r="BB88" s="463">
        <f t="shared" si="13"/>
        <v>0</v>
      </c>
      <c r="BC88" s="463" t="str">
        <f t="shared" si="32"/>
        <v>IV</v>
      </c>
      <c r="BD88" s="463" t="str">
        <f t="shared" si="14"/>
        <v>ACEPTABLE</v>
      </c>
      <c r="BE88" s="295"/>
    </row>
    <row r="89" spans="1:57" ht="63.75" x14ac:dyDescent="0.2">
      <c r="A89" s="115"/>
      <c r="B89" s="103" t="s">
        <v>274</v>
      </c>
      <c r="C89" s="115" t="s">
        <v>290</v>
      </c>
      <c r="D89" s="456" t="s">
        <v>460</v>
      </c>
      <c r="E89" s="456" t="s">
        <v>461</v>
      </c>
      <c r="F89" s="456" t="s">
        <v>250</v>
      </c>
      <c r="G89" s="482" t="s">
        <v>251</v>
      </c>
      <c r="H89" s="103" t="s">
        <v>63</v>
      </c>
      <c r="I89" s="103"/>
      <c r="J89" s="456" t="s">
        <v>462</v>
      </c>
      <c r="K89" s="458" t="s">
        <v>72</v>
      </c>
      <c r="L89" s="471" t="s">
        <v>319</v>
      </c>
      <c r="M89" s="465" t="s">
        <v>320</v>
      </c>
      <c r="N89" s="465" t="s">
        <v>127</v>
      </c>
      <c r="O89" s="103"/>
      <c r="P89" s="103"/>
      <c r="Q89" s="457" t="s">
        <v>321</v>
      </c>
      <c r="R89" s="457" t="s">
        <v>322</v>
      </c>
      <c r="S89" s="103"/>
      <c r="T89" s="103"/>
      <c r="U89" s="103" t="str">
        <f t="shared" si="0"/>
        <v>Bajo</v>
      </c>
      <c r="V89" s="103">
        <v>2</v>
      </c>
      <c r="W89" s="103" t="str">
        <f t="shared" si="1"/>
        <v>Ocasional</v>
      </c>
      <c r="X89" s="103">
        <f t="shared" si="2"/>
        <v>0</v>
      </c>
      <c r="Y89" s="103" t="str">
        <f t="shared" si="3"/>
        <v>Bajo</v>
      </c>
      <c r="Z89" s="103">
        <v>60</v>
      </c>
      <c r="AA89" s="103" t="str">
        <f t="shared" si="4"/>
        <v>Muy Grave</v>
      </c>
      <c r="AB89" s="103">
        <f t="shared" si="5"/>
        <v>0</v>
      </c>
      <c r="AC89" s="103" t="str">
        <f t="shared" si="6"/>
        <v>IV</v>
      </c>
      <c r="AD89" s="103" t="str">
        <f t="shared" si="7"/>
        <v>ACEPTABLE</v>
      </c>
      <c r="AE89" s="103" t="s">
        <v>258</v>
      </c>
      <c r="AF89" s="103" t="str">
        <f t="shared" si="35"/>
        <v>Descargas eléctricas, dolor de cabeza, quemaduras, shock, golpes, heridas, contusiones.</v>
      </c>
      <c r="AG89" s="103" t="s">
        <v>38</v>
      </c>
      <c r="AH89" s="103"/>
      <c r="AI89" s="103" t="s">
        <v>63</v>
      </c>
      <c r="AJ89" s="103" t="s">
        <v>63</v>
      </c>
      <c r="AK89" s="103" t="s">
        <v>63</v>
      </c>
      <c r="AL89" s="462" t="s">
        <v>63</v>
      </c>
      <c r="AM89" s="463"/>
      <c r="AN89" s="463"/>
      <c r="AO89" s="463"/>
      <c r="AP89" s="463"/>
      <c r="AQ89" s="463"/>
      <c r="AR89" s="463"/>
      <c r="AS89" s="464"/>
      <c r="AT89" s="470"/>
      <c r="AU89" s="463" t="str">
        <f t="shared" si="8"/>
        <v>Bajo</v>
      </c>
      <c r="AV89" s="470"/>
      <c r="AW89" s="463" t="b">
        <f t="shared" si="9"/>
        <v>0</v>
      </c>
      <c r="AX89" s="463">
        <f t="shared" si="10"/>
        <v>0</v>
      </c>
      <c r="AY89" s="463" t="str">
        <f t="shared" si="11"/>
        <v>Bajo</v>
      </c>
      <c r="AZ89" s="470"/>
      <c r="BA89" s="463" t="b">
        <f t="shared" si="12"/>
        <v>0</v>
      </c>
      <c r="BB89" s="463">
        <f t="shared" si="13"/>
        <v>0</v>
      </c>
      <c r="BC89" s="463" t="str">
        <f t="shared" si="32"/>
        <v>IV</v>
      </c>
      <c r="BD89" s="463" t="str">
        <f t="shared" si="14"/>
        <v>ACEPTABLE</v>
      </c>
      <c r="BE89" s="295"/>
    </row>
    <row r="90" spans="1:57" ht="51" x14ac:dyDescent="0.2">
      <c r="A90" s="115"/>
      <c r="B90" s="103" t="s">
        <v>274</v>
      </c>
      <c r="C90" s="115" t="s">
        <v>290</v>
      </c>
      <c r="D90" s="456" t="s">
        <v>460</v>
      </c>
      <c r="E90" s="456" t="s">
        <v>461</v>
      </c>
      <c r="F90" s="456" t="s">
        <v>250</v>
      </c>
      <c r="G90" s="482" t="s">
        <v>251</v>
      </c>
      <c r="H90" s="103" t="s">
        <v>63</v>
      </c>
      <c r="I90" s="103"/>
      <c r="J90" s="456" t="s">
        <v>462</v>
      </c>
      <c r="K90" s="103" t="s">
        <v>72</v>
      </c>
      <c r="L90" s="471" t="s">
        <v>302</v>
      </c>
      <c r="M90" s="457" t="s">
        <v>303</v>
      </c>
      <c r="N90" s="460" t="s">
        <v>304</v>
      </c>
      <c r="O90" s="103"/>
      <c r="P90" s="103"/>
      <c r="Q90" s="465"/>
      <c r="R90" s="460" t="s">
        <v>305</v>
      </c>
      <c r="S90" s="103"/>
      <c r="T90" s="103"/>
      <c r="U90" s="103" t="str">
        <f t="shared" si="0"/>
        <v>Bajo</v>
      </c>
      <c r="V90" s="103">
        <v>2</v>
      </c>
      <c r="W90" s="103" t="str">
        <f t="shared" si="1"/>
        <v>Ocasional</v>
      </c>
      <c r="X90" s="103">
        <f t="shared" si="2"/>
        <v>0</v>
      </c>
      <c r="Y90" s="103" t="str">
        <f t="shared" si="3"/>
        <v>Bajo</v>
      </c>
      <c r="Z90" s="103">
        <v>60</v>
      </c>
      <c r="AA90" s="103" t="str">
        <f t="shared" si="4"/>
        <v>Muy Grave</v>
      </c>
      <c r="AB90" s="103">
        <f t="shared" si="5"/>
        <v>0</v>
      </c>
      <c r="AC90" s="103" t="str">
        <f t="shared" si="6"/>
        <v>IV</v>
      </c>
      <c r="AD90" s="103" t="str">
        <f t="shared" si="7"/>
        <v>ACEPTABLE</v>
      </c>
      <c r="AE90" s="103" t="s">
        <v>258</v>
      </c>
      <c r="AF90" s="103" t="str">
        <f t="shared" si="35"/>
        <v>Golpes, atrapamientos, contusiones.</v>
      </c>
      <c r="AG90" s="103" t="s">
        <v>38</v>
      </c>
      <c r="AH90" s="103"/>
      <c r="AI90" s="103" t="s">
        <v>63</v>
      </c>
      <c r="AJ90" s="103" t="s">
        <v>63</v>
      </c>
      <c r="AK90" s="103" t="s">
        <v>63</v>
      </c>
      <c r="AL90" s="462"/>
      <c r="AM90" s="463"/>
      <c r="AN90" s="463"/>
      <c r="AO90" s="463"/>
      <c r="AP90" s="463"/>
      <c r="AQ90" s="463"/>
      <c r="AR90" s="463"/>
      <c r="AS90" s="464"/>
      <c r="AT90" s="470"/>
      <c r="AU90" s="463" t="str">
        <f t="shared" si="8"/>
        <v>Bajo</v>
      </c>
      <c r="AV90" s="470"/>
      <c r="AW90" s="463" t="b">
        <f t="shared" si="9"/>
        <v>0</v>
      </c>
      <c r="AX90" s="463">
        <f t="shared" si="10"/>
        <v>0</v>
      </c>
      <c r="AY90" s="463" t="str">
        <f t="shared" si="11"/>
        <v>Bajo</v>
      </c>
      <c r="AZ90" s="470"/>
      <c r="BA90" s="463" t="b">
        <f t="shared" si="12"/>
        <v>0</v>
      </c>
      <c r="BB90" s="463">
        <f t="shared" si="13"/>
        <v>0</v>
      </c>
      <c r="BC90" s="463" t="str">
        <f t="shared" si="32"/>
        <v>IV</v>
      </c>
      <c r="BD90" s="463" t="str">
        <f t="shared" si="14"/>
        <v>ACEPTABLE</v>
      </c>
      <c r="BE90" s="295"/>
    </row>
    <row r="91" spans="1:57" ht="69.75" customHeight="1" x14ac:dyDescent="0.2">
      <c r="A91" s="115"/>
      <c r="B91" s="103" t="s">
        <v>274</v>
      </c>
      <c r="C91" s="115" t="s">
        <v>290</v>
      </c>
      <c r="D91" s="456" t="s">
        <v>460</v>
      </c>
      <c r="E91" s="456" t="s">
        <v>461</v>
      </c>
      <c r="F91" s="456" t="s">
        <v>250</v>
      </c>
      <c r="G91" s="482" t="s">
        <v>251</v>
      </c>
      <c r="H91" s="103" t="s">
        <v>63</v>
      </c>
      <c r="I91" s="103"/>
      <c r="J91" s="456" t="s">
        <v>462</v>
      </c>
      <c r="K91" s="103" t="s">
        <v>325</v>
      </c>
      <c r="L91" s="471" t="s">
        <v>123</v>
      </c>
      <c r="M91" s="460" t="s">
        <v>326</v>
      </c>
      <c r="N91" s="460" t="s">
        <v>96</v>
      </c>
      <c r="O91" s="103"/>
      <c r="P91" s="103"/>
      <c r="Q91" s="460" t="s">
        <v>327</v>
      </c>
      <c r="R91" s="460" t="s">
        <v>328</v>
      </c>
      <c r="S91" s="103"/>
      <c r="T91" s="103"/>
      <c r="U91" s="103" t="str">
        <f t="shared" si="0"/>
        <v>Bajo</v>
      </c>
      <c r="V91" s="103">
        <v>3</v>
      </c>
      <c r="W91" s="103" t="str">
        <f t="shared" si="1"/>
        <v>Frecuente</v>
      </c>
      <c r="X91" s="103">
        <f t="shared" si="2"/>
        <v>0</v>
      </c>
      <c r="Y91" s="103" t="str">
        <f t="shared" si="3"/>
        <v>Bajo</v>
      </c>
      <c r="Z91" s="103">
        <v>10</v>
      </c>
      <c r="AA91" s="103" t="str">
        <f t="shared" si="4"/>
        <v>Leve</v>
      </c>
      <c r="AB91" s="103">
        <f t="shared" si="5"/>
        <v>0</v>
      </c>
      <c r="AC91" s="103" t="str">
        <f t="shared" si="6"/>
        <v>IV</v>
      </c>
      <c r="AD91" s="103" t="str">
        <f t="shared" si="7"/>
        <v>ACEPTABLE</v>
      </c>
      <c r="AE91" s="103" t="s">
        <v>258</v>
      </c>
      <c r="AF91" s="103" t="str">
        <f t="shared" si="35"/>
        <v>Desordenes de trauma acumulativo, lesiones del sistema músculo esquelético, Tendinitis, síndrome del túnel carpiano (STC)</v>
      </c>
      <c r="AG91" s="103" t="s">
        <v>38</v>
      </c>
      <c r="AH91" s="103"/>
      <c r="AI91" s="103" t="s">
        <v>63</v>
      </c>
      <c r="AJ91" s="103" t="s">
        <v>63</v>
      </c>
      <c r="AK91" s="103" t="s">
        <v>63</v>
      </c>
      <c r="AL91" s="462"/>
      <c r="AM91" s="463"/>
      <c r="AN91" s="463"/>
      <c r="AO91" s="463"/>
      <c r="AP91" s="463"/>
      <c r="AQ91" s="463"/>
      <c r="AR91" s="463"/>
      <c r="AS91" s="468"/>
      <c r="AT91" s="464"/>
      <c r="AU91" s="463" t="str">
        <f t="shared" si="8"/>
        <v>Bajo</v>
      </c>
      <c r="AV91" s="464"/>
      <c r="AW91" s="463" t="b">
        <f t="shared" si="9"/>
        <v>0</v>
      </c>
      <c r="AX91" s="463">
        <f t="shared" si="10"/>
        <v>0</v>
      </c>
      <c r="AY91" s="463" t="str">
        <f t="shared" si="11"/>
        <v>Bajo</v>
      </c>
      <c r="AZ91" s="464"/>
      <c r="BA91" s="463" t="b">
        <f t="shared" si="12"/>
        <v>0</v>
      </c>
      <c r="BB91" s="463">
        <f t="shared" si="13"/>
        <v>0</v>
      </c>
      <c r="BC91" s="463" t="str">
        <f t="shared" si="32"/>
        <v>IV</v>
      </c>
      <c r="BD91" s="463" t="str">
        <f t="shared" si="14"/>
        <v>ACEPTABLE</v>
      </c>
      <c r="BE91" s="295"/>
    </row>
    <row r="92" spans="1:57" ht="102" x14ac:dyDescent="0.2">
      <c r="A92" s="469"/>
      <c r="B92" s="103" t="s">
        <v>274</v>
      </c>
      <c r="C92" s="115" t="s">
        <v>290</v>
      </c>
      <c r="D92" s="456" t="s">
        <v>460</v>
      </c>
      <c r="E92" s="456" t="s">
        <v>461</v>
      </c>
      <c r="F92" s="456" t="s">
        <v>250</v>
      </c>
      <c r="G92" s="482" t="s">
        <v>251</v>
      </c>
      <c r="H92" s="103" t="s">
        <v>63</v>
      </c>
      <c r="I92" s="103"/>
      <c r="J92" s="456" t="s">
        <v>462</v>
      </c>
      <c r="K92" s="103" t="s">
        <v>99</v>
      </c>
      <c r="L92" s="103" t="s">
        <v>100</v>
      </c>
      <c r="M92" s="456" t="s">
        <v>333</v>
      </c>
      <c r="N92" s="465" t="s">
        <v>102</v>
      </c>
      <c r="O92" s="103"/>
      <c r="P92" s="103"/>
      <c r="Q92" s="103"/>
      <c r="R92" s="457" t="s">
        <v>334</v>
      </c>
      <c r="S92" s="103"/>
      <c r="T92" s="103"/>
      <c r="U92" s="103" t="str">
        <f t="shared" ref="U92:U166" si="44">IF(T92=10,"Muy Alto",IF(T92=6,"Alto",IF(T92=2,"Medio",IF(T92=0,"Bajo"))))</f>
        <v>Bajo</v>
      </c>
      <c r="V92" s="103">
        <v>3</v>
      </c>
      <c r="W92" s="103" t="str">
        <f t="shared" ref="W92:W166" si="45">IF(V92=4,"Continua",IF(V92=3,"Frecuente",IF(V92=2,"Ocasional",IF(V92=1,"Esporadica"))))</f>
        <v>Frecuente</v>
      </c>
      <c r="X92" s="103">
        <f t="shared" ref="X92:X166" si="46">T92*V92</f>
        <v>0</v>
      </c>
      <c r="Y92" s="103" t="str">
        <f t="shared" ref="Y92:Y166" si="47">IF(AND(X92&gt;=24,X92&lt;=40),"Medio Alto",IF(AND(X92&gt;=10,X92&lt;=20),"Alto",IF(AND(X92&gt;=6,X92&lt;=8),"Medio",IF(AND(X92&gt;=0,X92&lt;=4),"Bajo"))))</f>
        <v>Bajo</v>
      </c>
      <c r="Z92" s="103">
        <v>25</v>
      </c>
      <c r="AA92" s="103" t="str">
        <f t="shared" ref="AA92:AA166" si="48">IF(Z92=100,"Mortal o Catrastrofico",IF(Z92=60,"Muy Grave",IF(Z92=25,"Grave",IF(Z92=10,"Leve"))))</f>
        <v>Grave</v>
      </c>
      <c r="AB92" s="103">
        <f t="shared" ref="AB92:AB166" si="49">X92*Z92</f>
        <v>0</v>
      </c>
      <c r="AC92" s="103" t="str">
        <f t="shared" ref="AC92:AC166" si="50">IF(AND(AB92&gt;=600,Z92&lt;=4000),"I",IF(AND(AB92&gt;=150,AB92&lt;=500),"II",IF(AND(AB92&gt;=40,AB92&lt;=120),"III",IF(AND(AB92&gt;=0,AB92&lt;=40),"IV"))))</f>
        <v>IV</v>
      </c>
      <c r="AD92" s="103" t="str">
        <f t="shared" ref="AD92:AD165" si="51">IF(AND(AC92="I"),"NO ACEPTABLE",IF(AND(AC92="II"),"ACEPTABLE CON CONTROL ESPECIFICO",IF(AND(AC92="III"),"MEJORABLE",IF(AND(AC92="IV"),"ACEPTABLE"))))</f>
        <v>ACEPTABLE</v>
      </c>
      <c r="AE92" s="103" t="s">
        <v>258</v>
      </c>
      <c r="AF92" s="103" t="str">
        <f t="shared" si="35"/>
        <v>Fatiga, estrés, disminución de la destreza y precisión. Estados de ansiedad y/o depresión y trastornos del aparato digestivo.</v>
      </c>
      <c r="AG92" s="103" t="s">
        <v>38</v>
      </c>
      <c r="AH92" s="103"/>
      <c r="AI92" s="103" t="s">
        <v>63</v>
      </c>
      <c r="AJ92" s="103" t="s">
        <v>63</v>
      </c>
      <c r="AK92" s="103" t="s">
        <v>63</v>
      </c>
      <c r="AL92" s="462"/>
      <c r="AM92" s="463"/>
      <c r="AN92" s="463"/>
      <c r="AO92" s="463"/>
      <c r="AP92" s="463"/>
      <c r="AQ92" s="463"/>
      <c r="AR92" s="463"/>
      <c r="AS92" s="468"/>
      <c r="AT92" s="464"/>
      <c r="AU92" s="463" t="str">
        <f t="shared" ref="AU92:AU165" si="52">IF(AT92=10,"Muy Alto",IF(AT92=6,"Alto",IF(AT92=2,"Medio",IF(AT92=0,"Bajo"))))</f>
        <v>Bajo</v>
      </c>
      <c r="AV92" s="464"/>
      <c r="AW92" s="463" t="b">
        <f t="shared" ref="AW92:AW165" si="53">IF(AV92=4,"Continua",IF(AV92=3,"Frecuente",IF(AV92=2,"Ocasional",IF(AV92=1,"Esporadica"))))</f>
        <v>0</v>
      </c>
      <c r="AX92" s="463">
        <f t="shared" ref="AX92:AX165" si="54">AT92*AV92</f>
        <v>0</v>
      </c>
      <c r="AY92" s="463" t="str">
        <f t="shared" ref="AY92:AY165" si="55">IF(AND(AX92&gt;=24,AX92&lt;=40),"Medio Alto",IF(AND(AX92&gt;=10,AX92&lt;=20),"Alto",IF(AND(AX92&gt;=6,AX92&lt;=8),"Medio",IF(AND(AX92&gt;=0,AX92&lt;=4),"Bajo"))))</f>
        <v>Bajo</v>
      </c>
      <c r="AZ92" s="464"/>
      <c r="BA92" s="463" t="b">
        <f t="shared" ref="BA92:BA165" si="56">IF(AZ92=100,"Mortal o Catrastrofico",IF(AZ92=60,"Muy Grave",IF(AZ92=25,"Grave",IF(AZ92=10,"Leve"))))</f>
        <v>0</v>
      </c>
      <c r="BB92" s="463">
        <f t="shared" ref="BB92:BB165" si="57">AX92*AZ92</f>
        <v>0</v>
      </c>
      <c r="BC92" s="463" t="str">
        <f t="shared" si="32"/>
        <v>IV</v>
      </c>
      <c r="BD92" s="463" t="str">
        <f t="shared" ref="BD92:BD165" si="58">IF(AND(BC92="I"),"NO ACEPTABLE",IF(AND(BC92="II"),"ACEPTABLE CON CONTROL ESPECIFICO",IF(AND(BC92="III"),"MEJORABLE",IF(AND(BC92="IV"),"ACEPTABLE"))))</f>
        <v>ACEPTABLE</v>
      </c>
      <c r="BE92" s="295"/>
    </row>
    <row r="93" spans="1:57" ht="127.5" x14ac:dyDescent="0.2">
      <c r="A93" s="103"/>
      <c r="B93" s="103" t="s">
        <v>274</v>
      </c>
      <c r="C93" s="115" t="s">
        <v>290</v>
      </c>
      <c r="D93" s="456" t="s">
        <v>460</v>
      </c>
      <c r="E93" s="456" t="s">
        <v>461</v>
      </c>
      <c r="F93" s="456" t="s">
        <v>250</v>
      </c>
      <c r="G93" s="482" t="s">
        <v>251</v>
      </c>
      <c r="H93" s="103" t="s">
        <v>63</v>
      </c>
      <c r="I93" s="103"/>
      <c r="J93" s="456" t="s">
        <v>462</v>
      </c>
      <c r="K93" s="103" t="s">
        <v>276</v>
      </c>
      <c r="L93" s="103" t="s">
        <v>105</v>
      </c>
      <c r="M93" s="465" t="s">
        <v>335</v>
      </c>
      <c r="N93" s="465" t="s">
        <v>107</v>
      </c>
      <c r="O93" s="103"/>
      <c r="P93" s="103"/>
      <c r="Q93" s="465" t="s">
        <v>336</v>
      </c>
      <c r="R93" s="465" t="s">
        <v>432</v>
      </c>
      <c r="S93" s="103"/>
      <c r="T93" s="103">
        <v>6</v>
      </c>
      <c r="U93" s="103" t="str">
        <f t="shared" si="44"/>
        <v>Alto</v>
      </c>
      <c r="V93" s="103">
        <v>4</v>
      </c>
      <c r="W93" s="103" t="str">
        <f t="shared" si="45"/>
        <v>Continua</v>
      </c>
      <c r="X93" s="103">
        <f t="shared" si="46"/>
        <v>24</v>
      </c>
      <c r="Y93" s="103" t="str">
        <f t="shared" si="47"/>
        <v>Medio Alto</v>
      </c>
      <c r="Z93" s="103">
        <v>10</v>
      </c>
      <c r="AA93" s="103" t="str">
        <f t="shared" si="48"/>
        <v>Leve</v>
      </c>
      <c r="AB93" s="103">
        <f t="shared" si="49"/>
        <v>240</v>
      </c>
      <c r="AC93" s="103" t="str">
        <f t="shared" si="50"/>
        <v>II</v>
      </c>
      <c r="AD93" s="103" t="str">
        <f t="shared" si="51"/>
        <v>ACEPTABLE CON CONTROL ESPECIFICO</v>
      </c>
      <c r="AE93" s="103" t="s">
        <v>258</v>
      </c>
      <c r="AF93" s="103" t="str">
        <f t="shared" si="35"/>
        <v>Fatiga visual, cefalea, disminución de la destreza y precisión, afectaciones a la vista, deslumbramiento, caídas a nivel, golpes.</v>
      </c>
      <c r="AG93" s="103" t="s">
        <v>38</v>
      </c>
      <c r="AH93" s="103"/>
      <c r="AI93" s="103" t="s">
        <v>63</v>
      </c>
      <c r="AJ93" s="103" t="s">
        <v>63</v>
      </c>
      <c r="AK93" s="103" t="s">
        <v>63</v>
      </c>
      <c r="AL93" s="462"/>
      <c r="AM93" s="463" t="s">
        <v>338</v>
      </c>
      <c r="AN93" s="463"/>
      <c r="AO93" s="463"/>
      <c r="AP93" s="463" t="s">
        <v>63</v>
      </c>
      <c r="AQ93" s="463" t="s">
        <v>63</v>
      </c>
      <c r="AR93" s="463"/>
      <c r="AS93" s="464"/>
      <c r="AT93" s="470"/>
      <c r="AU93" s="463" t="str">
        <f t="shared" si="52"/>
        <v>Bajo</v>
      </c>
      <c r="AV93" s="470"/>
      <c r="AW93" s="463" t="b">
        <f t="shared" si="53"/>
        <v>0</v>
      </c>
      <c r="AX93" s="463">
        <f t="shared" si="54"/>
        <v>0</v>
      </c>
      <c r="AY93" s="463" t="str">
        <f t="shared" si="55"/>
        <v>Bajo</v>
      </c>
      <c r="AZ93" s="470"/>
      <c r="BA93" s="463" t="b">
        <f t="shared" si="56"/>
        <v>0</v>
      </c>
      <c r="BB93" s="463">
        <f t="shared" si="57"/>
        <v>0</v>
      </c>
      <c r="BC93" s="463" t="str">
        <f t="shared" ref="BC93:BC124" si="59">IF(AND(BB93&gt;=600,AZ93&lt;=4000),"I",IF(AND(BB93&gt;=150,BB93&lt;=500),"II",IF(AND(BB93&gt;=40,BB93&lt;=120),"III",IF(AND(BB93&gt;=0,BB93&lt;=40),"IV"))))</f>
        <v>IV</v>
      </c>
      <c r="BD93" s="463" t="str">
        <f t="shared" si="58"/>
        <v>ACEPTABLE</v>
      </c>
      <c r="BE93" s="295"/>
    </row>
    <row r="94" spans="1:57" ht="42.95" customHeight="1" x14ac:dyDescent="0.2">
      <c r="A94" s="115"/>
      <c r="B94" s="103" t="s">
        <v>274</v>
      </c>
      <c r="C94" s="115" t="s">
        <v>290</v>
      </c>
      <c r="D94" s="456" t="s">
        <v>460</v>
      </c>
      <c r="E94" s="456" t="s">
        <v>461</v>
      </c>
      <c r="F94" s="456" t="s">
        <v>250</v>
      </c>
      <c r="G94" s="482" t="s">
        <v>251</v>
      </c>
      <c r="H94" s="103" t="s">
        <v>63</v>
      </c>
      <c r="I94" s="103"/>
      <c r="J94" s="456" t="s">
        <v>462</v>
      </c>
      <c r="K94" s="458" t="s">
        <v>72</v>
      </c>
      <c r="L94" s="471" t="s">
        <v>302</v>
      </c>
      <c r="M94" s="460" t="s">
        <v>323</v>
      </c>
      <c r="N94" s="460" t="s">
        <v>150</v>
      </c>
      <c r="O94" s="103"/>
      <c r="P94" s="103"/>
      <c r="Q94" s="103"/>
      <c r="R94" s="460" t="s">
        <v>324</v>
      </c>
      <c r="S94" s="103"/>
      <c r="T94" s="103"/>
      <c r="U94" s="103" t="str">
        <f t="shared" si="44"/>
        <v>Bajo</v>
      </c>
      <c r="V94" s="103">
        <v>3</v>
      </c>
      <c r="W94" s="103" t="str">
        <f t="shared" si="45"/>
        <v>Frecuente</v>
      </c>
      <c r="X94" s="103">
        <f t="shared" si="46"/>
        <v>0</v>
      </c>
      <c r="Y94" s="103" t="str">
        <f t="shared" si="47"/>
        <v>Bajo</v>
      </c>
      <c r="Z94" s="103">
        <v>10</v>
      </c>
      <c r="AA94" s="103" t="str">
        <f t="shared" si="48"/>
        <v>Leve</v>
      </c>
      <c r="AB94" s="103">
        <f t="shared" si="49"/>
        <v>0</v>
      </c>
      <c r="AC94" s="103" t="str">
        <f t="shared" si="50"/>
        <v>IV</v>
      </c>
      <c r="AD94" s="103" t="str">
        <f t="shared" si="51"/>
        <v>ACEPTABLE</v>
      </c>
      <c r="AE94" s="103" t="s">
        <v>258</v>
      </c>
      <c r="AF94" s="103" t="str">
        <f t="shared" si="35"/>
        <v>Golpes, traumas, laceraciones, punciones</v>
      </c>
      <c r="AG94" s="103" t="s">
        <v>38</v>
      </c>
      <c r="AH94" s="103"/>
      <c r="AI94" s="103" t="s">
        <v>63</v>
      </c>
      <c r="AJ94" s="103" t="s">
        <v>63</v>
      </c>
      <c r="AK94" s="103" t="s">
        <v>63</v>
      </c>
      <c r="AL94" s="462" t="s">
        <v>63</v>
      </c>
      <c r="AM94" s="463"/>
      <c r="AN94" s="463"/>
      <c r="AO94" s="463"/>
      <c r="AP94" s="463"/>
      <c r="AQ94" s="463"/>
      <c r="AR94" s="463"/>
      <c r="AS94" s="464"/>
      <c r="AT94" s="470"/>
      <c r="AU94" s="463" t="str">
        <f t="shared" si="52"/>
        <v>Bajo</v>
      </c>
      <c r="AV94" s="470"/>
      <c r="AW94" s="463" t="b">
        <f t="shared" si="53"/>
        <v>0</v>
      </c>
      <c r="AX94" s="463">
        <f t="shared" si="54"/>
        <v>0</v>
      </c>
      <c r="AY94" s="463" t="str">
        <f t="shared" si="55"/>
        <v>Bajo</v>
      </c>
      <c r="AZ94" s="470"/>
      <c r="BA94" s="463" t="b">
        <f t="shared" si="56"/>
        <v>0</v>
      </c>
      <c r="BB94" s="463">
        <f t="shared" si="57"/>
        <v>0</v>
      </c>
      <c r="BC94" s="463" t="str">
        <f t="shared" si="59"/>
        <v>IV</v>
      </c>
      <c r="BD94" s="463" t="str">
        <f t="shared" si="58"/>
        <v>ACEPTABLE</v>
      </c>
      <c r="BE94" s="295"/>
    </row>
    <row r="95" spans="1:57" ht="66.75" customHeight="1" x14ac:dyDescent="0.2">
      <c r="A95" s="115"/>
      <c r="B95" s="103" t="s">
        <v>274</v>
      </c>
      <c r="C95" s="115" t="s">
        <v>298</v>
      </c>
      <c r="D95" s="456" t="s">
        <v>463</v>
      </c>
      <c r="E95" s="456" t="s">
        <v>464</v>
      </c>
      <c r="F95" s="456" t="s">
        <v>250</v>
      </c>
      <c r="G95" s="456" t="s">
        <v>465</v>
      </c>
      <c r="H95" s="103" t="s">
        <v>63</v>
      </c>
      <c r="I95" s="103"/>
      <c r="J95" s="456" t="s">
        <v>466</v>
      </c>
      <c r="K95" s="103" t="s">
        <v>325</v>
      </c>
      <c r="L95" s="103" t="s">
        <v>94</v>
      </c>
      <c r="M95" s="465" t="s">
        <v>329</v>
      </c>
      <c r="N95" s="465" t="s">
        <v>330</v>
      </c>
      <c r="O95" s="103"/>
      <c r="P95" s="103"/>
      <c r="Q95" s="460" t="s">
        <v>331</v>
      </c>
      <c r="R95" s="460" t="s">
        <v>332</v>
      </c>
      <c r="S95" s="103"/>
      <c r="T95" s="103"/>
      <c r="U95" s="103" t="str">
        <f t="shared" si="44"/>
        <v>Bajo</v>
      </c>
      <c r="V95" s="103">
        <v>4</v>
      </c>
      <c r="W95" s="103" t="str">
        <f t="shared" si="45"/>
        <v>Continua</v>
      </c>
      <c r="X95" s="103">
        <f t="shared" si="46"/>
        <v>0</v>
      </c>
      <c r="Y95" s="103" t="str">
        <f t="shared" si="47"/>
        <v>Bajo</v>
      </c>
      <c r="Z95" s="103">
        <v>10</v>
      </c>
      <c r="AA95" s="103" t="str">
        <f t="shared" si="48"/>
        <v>Leve</v>
      </c>
      <c r="AB95" s="103">
        <f t="shared" si="49"/>
        <v>0</v>
      </c>
      <c r="AC95" s="103" t="str">
        <f t="shared" si="50"/>
        <v>IV</v>
      </c>
      <c r="AD95" s="103" t="str">
        <f t="shared" si="51"/>
        <v>ACEPTABLE</v>
      </c>
      <c r="AE95" s="103">
        <v>4</v>
      </c>
      <c r="AF95" s="103" t="str">
        <f t="shared" si="35"/>
        <v>Desordenes de trauma acumulativo, lesiones del sistema músculo esquelético</v>
      </c>
      <c r="AG95" s="103" t="s">
        <v>38</v>
      </c>
      <c r="AH95" s="103"/>
      <c r="AI95" s="103" t="s">
        <v>63</v>
      </c>
      <c r="AJ95" s="103" t="s">
        <v>63</v>
      </c>
      <c r="AK95" s="103"/>
      <c r="AL95" s="462"/>
      <c r="AM95" s="463"/>
      <c r="AN95" s="463"/>
      <c r="AO95" s="463"/>
      <c r="AP95" s="463"/>
      <c r="AQ95" s="463"/>
      <c r="AR95" s="463"/>
      <c r="AS95" s="468"/>
      <c r="AT95" s="464"/>
      <c r="AU95" s="463" t="str">
        <f t="shared" si="52"/>
        <v>Bajo</v>
      </c>
      <c r="AV95" s="464"/>
      <c r="AW95" s="463" t="b">
        <f t="shared" si="53"/>
        <v>0</v>
      </c>
      <c r="AX95" s="463">
        <f t="shared" si="54"/>
        <v>0</v>
      </c>
      <c r="AY95" s="463" t="str">
        <f t="shared" si="55"/>
        <v>Bajo</v>
      </c>
      <c r="AZ95" s="464"/>
      <c r="BA95" s="463" t="b">
        <f t="shared" si="56"/>
        <v>0</v>
      </c>
      <c r="BB95" s="463">
        <f t="shared" si="57"/>
        <v>0</v>
      </c>
      <c r="BC95" s="463" t="str">
        <f t="shared" si="59"/>
        <v>IV</v>
      </c>
      <c r="BD95" s="463" t="str">
        <f t="shared" si="58"/>
        <v>ACEPTABLE</v>
      </c>
      <c r="BE95" s="295"/>
    </row>
    <row r="96" spans="1:57" ht="63.75" x14ac:dyDescent="0.2">
      <c r="A96" s="115"/>
      <c r="B96" s="103" t="s">
        <v>274</v>
      </c>
      <c r="C96" s="115" t="s">
        <v>298</v>
      </c>
      <c r="D96" s="456" t="s">
        <v>463</v>
      </c>
      <c r="E96" s="456" t="s">
        <v>464</v>
      </c>
      <c r="F96" s="456" t="s">
        <v>250</v>
      </c>
      <c r="G96" s="456" t="s">
        <v>465</v>
      </c>
      <c r="H96" s="103" t="s">
        <v>63</v>
      </c>
      <c r="I96" s="103"/>
      <c r="J96" s="456" t="s">
        <v>466</v>
      </c>
      <c r="K96" s="458" t="s">
        <v>65</v>
      </c>
      <c r="L96" s="471" t="s">
        <v>316</v>
      </c>
      <c r="M96" s="465" t="s">
        <v>438</v>
      </c>
      <c r="N96" s="460" t="s">
        <v>145</v>
      </c>
      <c r="O96" s="103"/>
      <c r="P96" s="103"/>
      <c r="Q96" s="103"/>
      <c r="R96" s="460" t="s">
        <v>403</v>
      </c>
      <c r="S96" s="103"/>
      <c r="T96" s="103">
        <v>0</v>
      </c>
      <c r="U96" s="103" t="str">
        <f t="shared" si="44"/>
        <v>Bajo</v>
      </c>
      <c r="V96" s="103">
        <v>1</v>
      </c>
      <c r="W96" s="103" t="str">
        <f t="shared" si="45"/>
        <v>Esporadica</v>
      </c>
      <c r="X96" s="103">
        <f t="shared" si="46"/>
        <v>0</v>
      </c>
      <c r="Y96" s="103" t="str">
        <f t="shared" si="47"/>
        <v>Bajo</v>
      </c>
      <c r="Z96" s="103">
        <v>10</v>
      </c>
      <c r="AA96" s="103" t="str">
        <f t="shared" si="48"/>
        <v>Leve</v>
      </c>
      <c r="AB96" s="103">
        <f t="shared" si="49"/>
        <v>0</v>
      </c>
      <c r="AC96" s="103" t="str">
        <f t="shared" si="50"/>
        <v>IV</v>
      </c>
      <c r="AD96" s="103" t="str">
        <f t="shared" si="51"/>
        <v>ACEPTABLE</v>
      </c>
      <c r="AE96" s="103">
        <v>4</v>
      </c>
      <c r="AF96" s="103" t="str">
        <f t="shared" si="35"/>
        <v>Golpes, traumas, heridas, infecciones, intoxicación, Mordeduras, picaduras, punciones, reacciones alérgicas, muerte</v>
      </c>
      <c r="AG96" s="103" t="s">
        <v>38</v>
      </c>
      <c r="AH96" s="103"/>
      <c r="AI96" s="103" t="s">
        <v>63</v>
      </c>
      <c r="AJ96" s="103" t="s">
        <v>63</v>
      </c>
      <c r="AK96" s="103"/>
      <c r="AL96" s="462" t="s">
        <v>63</v>
      </c>
      <c r="AM96" s="463"/>
      <c r="AN96" s="463"/>
      <c r="AO96" s="463"/>
      <c r="AP96" s="463"/>
      <c r="AQ96" s="463"/>
      <c r="AR96" s="463"/>
      <c r="AS96" s="463"/>
      <c r="AT96" s="470"/>
      <c r="AU96" s="463" t="str">
        <f t="shared" si="52"/>
        <v>Bajo</v>
      </c>
      <c r="AV96" s="470"/>
      <c r="AW96" s="463" t="b">
        <f t="shared" si="53"/>
        <v>0</v>
      </c>
      <c r="AX96" s="463">
        <f t="shared" si="54"/>
        <v>0</v>
      </c>
      <c r="AY96" s="463" t="str">
        <f t="shared" si="55"/>
        <v>Bajo</v>
      </c>
      <c r="AZ96" s="470"/>
      <c r="BA96" s="463" t="b">
        <f t="shared" si="56"/>
        <v>0</v>
      </c>
      <c r="BB96" s="463">
        <f t="shared" si="57"/>
        <v>0</v>
      </c>
      <c r="BC96" s="463" t="str">
        <f t="shared" si="59"/>
        <v>IV</v>
      </c>
      <c r="BD96" s="463" t="str">
        <f t="shared" si="58"/>
        <v>ACEPTABLE</v>
      </c>
      <c r="BE96" s="295"/>
    </row>
    <row r="97" spans="1:57" ht="63.75" x14ac:dyDescent="0.2">
      <c r="A97" s="115"/>
      <c r="B97" s="103" t="s">
        <v>274</v>
      </c>
      <c r="C97" s="115" t="s">
        <v>298</v>
      </c>
      <c r="D97" s="456" t="s">
        <v>463</v>
      </c>
      <c r="E97" s="456" t="s">
        <v>464</v>
      </c>
      <c r="F97" s="456" t="s">
        <v>250</v>
      </c>
      <c r="G97" s="456" t="s">
        <v>465</v>
      </c>
      <c r="H97" s="103" t="s">
        <v>63</v>
      </c>
      <c r="I97" s="103"/>
      <c r="J97" s="456" t="s">
        <v>466</v>
      </c>
      <c r="K97" s="458" t="s">
        <v>72</v>
      </c>
      <c r="L97" s="471" t="s">
        <v>319</v>
      </c>
      <c r="M97" s="465" t="s">
        <v>320</v>
      </c>
      <c r="N97" s="465" t="s">
        <v>127</v>
      </c>
      <c r="O97" s="103"/>
      <c r="P97" s="103"/>
      <c r="Q97" s="457" t="s">
        <v>321</v>
      </c>
      <c r="R97" s="457" t="s">
        <v>322</v>
      </c>
      <c r="S97" s="103"/>
      <c r="T97" s="103"/>
      <c r="U97" s="103" t="str">
        <f t="shared" si="44"/>
        <v>Bajo</v>
      </c>
      <c r="V97" s="103">
        <v>2</v>
      </c>
      <c r="W97" s="103" t="str">
        <f t="shared" si="45"/>
        <v>Ocasional</v>
      </c>
      <c r="X97" s="103">
        <f t="shared" si="46"/>
        <v>0</v>
      </c>
      <c r="Y97" s="103" t="str">
        <f t="shared" si="47"/>
        <v>Bajo</v>
      </c>
      <c r="Z97" s="103">
        <v>60</v>
      </c>
      <c r="AA97" s="103" t="str">
        <f t="shared" si="48"/>
        <v>Muy Grave</v>
      </c>
      <c r="AB97" s="103">
        <f t="shared" si="49"/>
        <v>0</v>
      </c>
      <c r="AC97" s="103" t="str">
        <f t="shared" si="50"/>
        <v>IV</v>
      </c>
      <c r="AD97" s="103" t="str">
        <f t="shared" si="51"/>
        <v>ACEPTABLE</v>
      </c>
      <c r="AE97" s="103">
        <v>4</v>
      </c>
      <c r="AF97" s="103" t="str">
        <f t="shared" si="35"/>
        <v>Descargas eléctricas, dolor de cabeza, quemaduras, shock, golpes, heridas, contusiones.</v>
      </c>
      <c r="AG97" s="103" t="s">
        <v>38</v>
      </c>
      <c r="AH97" s="103"/>
      <c r="AI97" s="103" t="s">
        <v>63</v>
      </c>
      <c r="AJ97" s="103" t="s">
        <v>63</v>
      </c>
      <c r="AK97" s="103"/>
      <c r="AL97" s="462"/>
      <c r="AM97" s="463"/>
      <c r="AN97" s="463"/>
      <c r="AO97" s="463"/>
      <c r="AP97" s="463"/>
      <c r="AQ97" s="463"/>
      <c r="AR97" s="463"/>
      <c r="AS97" s="464"/>
      <c r="AT97" s="470"/>
      <c r="AU97" s="463" t="str">
        <f t="shared" si="52"/>
        <v>Bajo</v>
      </c>
      <c r="AV97" s="470"/>
      <c r="AW97" s="463" t="b">
        <f t="shared" si="53"/>
        <v>0</v>
      </c>
      <c r="AX97" s="463">
        <f t="shared" si="54"/>
        <v>0</v>
      </c>
      <c r="AY97" s="463" t="str">
        <f t="shared" si="55"/>
        <v>Bajo</v>
      </c>
      <c r="AZ97" s="470"/>
      <c r="BA97" s="463" t="b">
        <f t="shared" si="56"/>
        <v>0</v>
      </c>
      <c r="BB97" s="463">
        <f t="shared" si="57"/>
        <v>0</v>
      </c>
      <c r="BC97" s="463" t="str">
        <f t="shared" si="59"/>
        <v>IV</v>
      </c>
      <c r="BD97" s="463" t="str">
        <f t="shared" si="58"/>
        <v>ACEPTABLE</v>
      </c>
      <c r="BE97" s="295"/>
    </row>
    <row r="98" spans="1:57" ht="38.25" x14ac:dyDescent="0.2">
      <c r="A98" s="115"/>
      <c r="B98" s="103" t="s">
        <v>274</v>
      </c>
      <c r="C98" s="115" t="s">
        <v>298</v>
      </c>
      <c r="D98" s="456" t="s">
        <v>463</v>
      </c>
      <c r="E98" s="456" t="s">
        <v>464</v>
      </c>
      <c r="F98" s="456" t="s">
        <v>250</v>
      </c>
      <c r="G98" s="456" t="s">
        <v>465</v>
      </c>
      <c r="H98" s="103" t="s">
        <v>63</v>
      </c>
      <c r="I98" s="103"/>
      <c r="J98" s="456" t="s">
        <v>466</v>
      </c>
      <c r="K98" s="103" t="s">
        <v>72</v>
      </c>
      <c r="L98" s="471" t="s">
        <v>302</v>
      </c>
      <c r="M98" s="457" t="s">
        <v>303</v>
      </c>
      <c r="N98" s="460" t="s">
        <v>304</v>
      </c>
      <c r="O98" s="103"/>
      <c r="P98" s="103"/>
      <c r="Q98" s="465"/>
      <c r="R98" s="460" t="s">
        <v>305</v>
      </c>
      <c r="S98" s="103"/>
      <c r="T98" s="103"/>
      <c r="U98" s="103" t="str">
        <f t="shared" si="44"/>
        <v>Bajo</v>
      </c>
      <c r="V98" s="103">
        <v>2</v>
      </c>
      <c r="W98" s="103" t="str">
        <f t="shared" si="45"/>
        <v>Ocasional</v>
      </c>
      <c r="X98" s="103">
        <f t="shared" si="46"/>
        <v>0</v>
      </c>
      <c r="Y98" s="103" t="str">
        <f t="shared" si="47"/>
        <v>Bajo</v>
      </c>
      <c r="Z98" s="103">
        <v>60</v>
      </c>
      <c r="AA98" s="103" t="str">
        <f t="shared" si="48"/>
        <v>Muy Grave</v>
      </c>
      <c r="AB98" s="103">
        <f t="shared" si="49"/>
        <v>0</v>
      </c>
      <c r="AC98" s="103" t="str">
        <f t="shared" si="50"/>
        <v>IV</v>
      </c>
      <c r="AD98" s="103" t="str">
        <f t="shared" si="51"/>
        <v>ACEPTABLE</v>
      </c>
      <c r="AE98" s="103">
        <v>4</v>
      </c>
      <c r="AF98" s="103" t="str">
        <f t="shared" si="35"/>
        <v>Golpes, atrapamientos, contusiones.</v>
      </c>
      <c r="AG98" s="103" t="s">
        <v>38</v>
      </c>
      <c r="AH98" s="103"/>
      <c r="AI98" s="103" t="s">
        <v>63</v>
      </c>
      <c r="AJ98" s="103" t="s">
        <v>63</v>
      </c>
      <c r="AK98" s="103"/>
      <c r="AL98" s="462"/>
      <c r="AM98" s="463"/>
      <c r="AN98" s="463"/>
      <c r="AO98" s="463"/>
      <c r="AP98" s="463"/>
      <c r="AQ98" s="463"/>
      <c r="AR98" s="463"/>
      <c r="AS98" s="464"/>
      <c r="AT98" s="470"/>
      <c r="AU98" s="463" t="str">
        <f t="shared" si="52"/>
        <v>Bajo</v>
      </c>
      <c r="AV98" s="470"/>
      <c r="AW98" s="463" t="b">
        <f t="shared" si="53"/>
        <v>0</v>
      </c>
      <c r="AX98" s="463">
        <f t="shared" si="54"/>
        <v>0</v>
      </c>
      <c r="AY98" s="463" t="str">
        <f t="shared" si="55"/>
        <v>Bajo</v>
      </c>
      <c r="AZ98" s="470"/>
      <c r="BA98" s="463" t="b">
        <f t="shared" si="56"/>
        <v>0</v>
      </c>
      <c r="BB98" s="463">
        <f t="shared" si="57"/>
        <v>0</v>
      </c>
      <c r="BC98" s="463" t="str">
        <f t="shared" si="59"/>
        <v>IV</v>
      </c>
      <c r="BD98" s="463" t="str">
        <f t="shared" si="58"/>
        <v>ACEPTABLE</v>
      </c>
      <c r="BE98" s="295"/>
    </row>
    <row r="99" spans="1:57" ht="42.95" customHeight="1" x14ac:dyDescent="0.2">
      <c r="A99" s="115"/>
      <c r="B99" s="103" t="s">
        <v>274</v>
      </c>
      <c r="C99" s="115" t="s">
        <v>298</v>
      </c>
      <c r="D99" s="456" t="s">
        <v>463</v>
      </c>
      <c r="E99" s="456" t="s">
        <v>464</v>
      </c>
      <c r="F99" s="456" t="s">
        <v>250</v>
      </c>
      <c r="G99" s="456" t="s">
        <v>465</v>
      </c>
      <c r="H99" s="103" t="s">
        <v>63</v>
      </c>
      <c r="I99" s="103"/>
      <c r="J99" s="456" t="s">
        <v>466</v>
      </c>
      <c r="K99" s="458" t="s">
        <v>72</v>
      </c>
      <c r="L99" s="471" t="s">
        <v>302</v>
      </c>
      <c r="M99" s="460" t="s">
        <v>323</v>
      </c>
      <c r="N99" s="460" t="s">
        <v>150</v>
      </c>
      <c r="O99" s="103"/>
      <c r="P99" s="103"/>
      <c r="Q99" s="103"/>
      <c r="R99" s="460" t="s">
        <v>324</v>
      </c>
      <c r="S99" s="103"/>
      <c r="T99" s="103"/>
      <c r="U99" s="103" t="str">
        <f t="shared" si="44"/>
        <v>Bajo</v>
      </c>
      <c r="V99" s="103">
        <v>3</v>
      </c>
      <c r="W99" s="103" t="str">
        <f t="shared" si="45"/>
        <v>Frecuente</v>
      </c>
      <c r="X99" s="103">
        <f t="shared" si="46"/>
        <v>0</v>
      </c>
      <c r="Y99" s="103" t="str">
        <f t="shared" si="47"/>
        <v>Bajo</v>
      </c>
      <c r="Z99" s="103">
        <v>10</v>
      </c>
      <c r="AA99" s="103" t="str">
        <f t="shared" si="48"/>
        <v>Leve</v>
      </c>
      <c r="AB99" s="103">
        <f t="shared" si="49"/>
        <v>0</v>
      </c>
      <c r="AC99" s="103" t="str">
        <f t="shared" si="50"/>
        <v>IV</v>
      </c>
      <c r="AD99" s="103" t="str">
        <f t="shared" si="51"/>
        <v>ACEPTABLE</v>
      </c>
      <c r="AE99" s="103">
        <v>4</v>
      </c>
      <c r="AF99" s="103" t="str">
        <f t="shared" si="35"/>
        <v>Golpes, traumas, laceraciones, punciones</v>
      </c>
      <c r="AG99" s="103" t="s">
        <v>38</v>
      </c>
      <c r="AH99" s="103"/>
      <c r="AI99" s="103" t="s">
        <v>63</v>
      </c>
      <c r="AJ99" s="103" t="s">
        <v>63</v>
      </c>
      <c r="AK99" s="103"/>
      <c r="AL99" s="462"/>
      <c r="AM99" s="463"/>
      <c r="AN99" s="463"/>
      <c r="AO99" s="463"/>
      <c r="AP99" s="463"/>
      <c r="AQ99" s="463"/>
      <c r="AR99" s="463"/>
      <c r="AS99" s="464"/>
      <c r="AT99" s="470"/>
      <c r="AU99" s="463" t="str">
        <f t="shared" si="52"/>
        <v>Bajo</v>
      </c>
      <c r="AV99" s="470"/>
      <c r="AW99" s="463" t="b">
        <f t="shared" si="53"/>
        <v>0</v>
      </c>
      <c r="AX99" s="463">
        <f t="shared" si="54"/>
        <v>0</v>
      </c>
      <c r="AY99" s="463" t="str">
        <f t="shared" si="55"/>
        <v>Bajo</v>
      </c>
      <c r="AZ99" s="470"/>
      <c r="BA99" s="463" t="b">
        <f t="shared" si="56"/>
        <v>0</v>
      </c>
      <c r="BB99" s="463">
        <f t="shared" si="57"/>
        <v>0</v>
      </c>
      <c r="BC99" s="463" t="str">
        <f t="shared" si="59"/>
        <v>IV</v>
      </c>
      <c r="BD99" s="463" t="str">
        <f t="shared" si="58"/>
        <v>ACEPTABLE</v>
      </c>
      <c r="BE99" s="295"/>
    </row>
    <row r="100" spans="1:57" ht="69.75" customHeight="1" x14ac:dyDescent="0.2">
      <c r="A100" s="115"/>
      <c r="B100" s="103" t="s">
        <v>274</v>
      </c>
      <c r="C100" s="115" t="s">
        <v>298</v>
      </c>
      <c r="D100" s="456" t="s">
        <v>463</v>
      </c>
      <c r="E100" s="456" t="s">
        <v>464</v>
      </c>
      <c r="F100" s="456" t="s">
        <v>250</v>
      </c>
      <c r="G100" s="456" t="s">
        <v>465</v>
      </c>
      <c r="H100" s="103" t="s">
        <v>63</v>
      </c>
      <c r="I100" s="103"/>
      <c r="J100" s="456" t="s">
        <v>466</v>
      </c>
      <c r="K100" s="103" t="s">
        <v>325</v>
      </c>
      <c r="L100" s="471" t="s">
        <v>123</v>
      </c>
      <c r="M100" s="460" t="s">
        <v>326</v>
      </c>
      <c r="N100" s="460" t="s">
        <v>96</v>
      </c>
      <c r="O100" s="103"/>
      <c r="P100" s="103"/>
      <c r="Q100" s="460" t="s">
        <v>327</v>
      </c>
      <c r="R100" s="460" t="s">
        <v>328</v>
      </c>
      <c r="S100" s="103"/>
      <c r="T100" s="103"/>
      <c r="U100" s="103" t="str">
        <f t="shared" si="44"/>
        <v>Bajo</v>
      </c>
      <c r="V100" s="103">
        <v>3</v>
      </c>
      <c r="W100" s="103" t="str">
        <f t="shared" si="45"/>
        <v>Frecuente</v>
      </c>
      <c r="X100" s="103">
        <f t="shared" si="46"/>
        <v>0</v>
      </c>
      <c r="Y100" s="103" t="str">
        <f t="shared" si="47"/>
        <v>Bajo</v>
      </c>
      <c r="Z100" s="103">
        <v>10</v>
      </c>
      <c r="AA100" s="103" t="str">
        <f t="shared" si="48"/>
        <v>Leve</v>
      </c>
      <c r="AB100" s="103">
        <f t="shared" si="49"/>
        <v>0</v>
      </c>
      <c r="AC100" s="103" t="str">
        <f t="shared" si="50"/>
        <v>IV</v>
      </c>
      <c r="AD100" s="103" t="str">
        <f t="shared" si="51"/>
        <v>ACEPTABLE</v>
      </c>
      <c r="AE100" s="103">
        <v>4</v>
      </c>
      <c r="AF100" s="103" t="str">
        <f t="shared" si="35"/>
        <v>Desordenes de trauma acumulativo, lesiones del sistema músculo esquelético, Tendinitis, síndrome del túnel carpiano (STC)</v>
      </c>
      <c r="AG100" s="103" t="s">
        <v>38</v>
      </c>
      <c r="AH100" s="103"/>
      <c r="AI100" s="103" t="s">
        <v>63</v>
      </c>
      <c r="AJ100" s="103" t="s">
        <v>63</v>
      </c>
      <c r="AK100" s="103"/>
      <c r="AL100" s="462"/>
      <c r="AM100" s="463"/>
      <c r="AN100" s="463"/>
      <c r="AO100" s="463"/>
      <c r="AP100" s="463"/>
      <c r="AQ100" s="463"/>
      <c r="AR100" s="463"/>
      <c r="AS100" s="468"/>
      <c r="AT100" s="464"/>
      <c r="AU100" s="463" t="str">
        <f t="shared" si="52"/>
        <v>Bajo</v>
      </c>
      <c r="AV100" s="464"/>
      <c r="AW100" s="463" t="b">
        <f t="shared" si="53"/>
        <v>0</v>
      </c>
      <c r="AX100" s="463">
        <f t="shared" si="54"/>
        <v>0</v>
      </c>
      <c r="AY100" s="463" t="str">
        <f t="shared" si="55"/>
        <v>Bajo</v>
      </c>
      <c r="AZ100" s="464"/>
      <c r="BA100" s="463" t="b">
        <f t="shared" si="56"/>
        <v>0</v>
      </c>
      <c r="BB100" s="463">
        <f t="shared" si="57"/>
        <v>0</v>
      </c>
      <c r="BC100" s="463" t="str">
        <f t="shared" si="59"/>
        <v>IV</v>
      </c>
      <c r="BD100" s="463" t="str">
        <f t="shared" si="58"/>
        <v>ACEPTABLE</v>
      </c>
      <c r="BE100" s="295"/>
    </row>
    <row r="101" spans="1:57" ht="102" x14ac:dyDescent="0.2">
      <c r="A101" s="469"/>
      <c r="B101" s="103" t="s">
        <v>274</v>
      </c>
      <c r="C101" s="115" t="s">
        <v>298</v>
      </c>
      <c r="D101" s="456" t="s">
        <v>463</v>
      </c>
      <c r="E101" s="456" t="s">
        <v>464</v>
      </c>
      <c r="F101" s="456" t="s">
        <v>250</v>
      </c>
      <c r="G101" s="456" t="s">
        <v>465</v>
      </c>
      <c r="H101" s="103" t="s">
        <v>63</v>
      </c>
      <c r="I101" s="103"/>
      <c r="J101" s="456" t="s">
        <v>466</v>
      </c>
      <c r="K101" s="103" t="s">
        <v>99</v>
      </c>
      <c r="L101" s="103" t="s">
        <v>100</v>
      </c>
      <c r="M101" s="456" t="s">
        <v>333</v>
      </c>
      <c r="N101" s="465" t="s">
        <v>102</v>
      </c>
      <c r="O101" s="103"/>
      <c r="P101" s="103"/>
      <c r="Q101" s="103"/>
      <c r="R101" s="457" t="s">
        <v>334</v>
      </c>
      <c r="S101" s="103"/>
      <c r="T101" s="103"/>
      <c r="U101" s="103" t="str">
        <f t="shared" si="44"/>
        <v>Bajo</v>
      </c>
      <c r="V101" s="103">
        <v>3</v>
      </c>
      <c r="W101" s="103" t="str">
        <f t="shared" si="45"/>
        <v>Frecuente</v>
      </c>
      <c r="X101" s="103">
        <f t="shared" si="46"/>
        <v>0</v>
      </c>
      <c r="Y101" s="103" t="str">
        <f t="shared" si="47"/>
        <v>Bajo</v>
      </c>
      <c r="Z101" s="103">
        <v>25</v>
      </c>
      <c r="AA101" s="103" t="str">
        <f t="shared" si="48"/>
        <v>Grave</v>
      </c>
      <c r="AB101" s="103">
        <f t="shared" si="49"/>
        <v>0</v>
      </c>
      <c r="AC101" s="103" t="str">
        <f t="shared" si="50"/>
        <v>IV</v>
      </c>
      <c r="AD101" s="103" t="str">
        <f t="shared" si="51"/>
        <v>ACEPTABLE</v>
      </c>
      <c r="AE101" s="103" t="s">
        <v>258</v>
      </c>
      <c r="AF101" s="103" t="str">
        <f t="shared" si="35"/>
        <v>Fatiga, estrés, disminución de la destreza y precisión. Estados de ansiedad y/o depresión y trastornos del aparato digestivo.</v>
      </c>
      <c r="AG101" s="103" t="s">
        <v>38</v>
      </c>
      <c r="AH101" s="103"/>
      <c r="AI101" s="103" t="s">
        <v>63</v>
      </c>
      <c r="AJ101" s="103" t="s">
        <v>63</v>
      </c>
      <c r="AK101" s="103"/>
      <c r="AL101" s="462"/>
      <c r="AM101" s="463"/>
      <c r="AN101" s="463"/>
      <c r="AO101" s="463"/>
      <c r="AP101" s="463"/>
      <c r="AQ101" s="463"/>
      <c r="AR101" s="463"/>
      <c r="AS101" s="468"/>
      <c r="AT101" s="464"/>
      <c r="AU101" s="463" t="str">
        <f t="shared" si="52"/>
        <v>Bajo</v>
      </c>
      <c r="AV101" s="464"/>
      <c r="AW101" s="463" t="b">
        <f t="shared" si="53"/>
        <v>0</v>
      </c>
      <c r="AX101" s="463">
        <f t="shared" si="54"/>
        <v>0</v>
      </c>
      <c r="AY101" s="463" t="str">
        <f t="shared" si="55"/>
        <v>Bajo</v>
      </c>
      <c r="AZ101" s="464"/>
      <c r="BA101" s="463" t="b">
        <f t="shared" si="56"/>
        <v>0</v>
      </c>
      <c r="BB101" s="463">
        <f t="shared" si="57"/>
        <v>0</v>
      </c>
      <c r="BC101" s="463" t="str">
        <f t="shared" si="59"/>
        <v>IV</v>
      </c>
      <c r="BD101" s="463" t="str">
        <f t="shared" si="58"/>
        <v>ACEPTABLE</v>
      </c>
      <c r="BE101" s="295"/>
    </row>
    <row r="102" spans="1:57" ht="127.5" x14ac:dyDescent="0.2">
      <c r="A102" s="103"/>
      <c r="B102" s="103" t="s">
        <v>274</v>
      </c>
      <c r="C102" s="115" t="s">
        <v>298</v>
      </c>
      <c r="D102" s="456" t="s">
        <v>463</v>
      </c>
      <c r="E102" s="456" t="s">
        <v>464</v>
      </c>
      <c r="F102" s="456" t="s">
        <v>250</v>
      </c>
      <c r="G102" s="456" t="s">
        <v>465</v>
      </c>
      <c r="H102" s="103" t="s">
        <v>63</v>
      </c>
      <c r="I102" s="103"/>
      <c r="J102" s="456" t="s">
        <v>466</v>
      </c>
      <c r="K102" s="103" t="s">
        <v>276</v>
      </c>
      <c r="L102" s="103" t="s">
        <v>105</v>
      </c>
      <c r="M102" s="465" t="s">
        <v>335</v>
      </c>
      <c r="N102" s="465" t="s">
        <v>107</v>
      </c>
      <c r="O102" s="103"/>
      <c r="P102" s="103"/>
      <c r="Q102" s="465" t="s">
        <v>336</v>
      </c>
      <c r="R102" s="465" t="s">
        <v>432</v>
      </c>
      <c r="S102" s="103"/>
      <c r="T102" s="103">
        <v>6</v>
      </c>
      <c r="U102" s="103" t="str">
        <f t="shared" si="44"/>
        <v>Alto</v>
      </c>
      <c r="V102" s="103">
        <v>4</v>
      </c>
      <c r="W102" s="103" t="str">
        <f t="shared" si="45"/>
        <v>Continua</v>
      </c>
      <c r="X102" s="103">
        <f t="shared" si="46"/>
        <v>24</v>
      </c>
      <c r="Y102" s="103" t="str">
        <f t="shared" si="47"/>
        <v>Medio Alto</v>
      </c>
      <c r="Z102" s="103">
        <v>10</v>
      </c>
      <c r="AA102" s="103" t="str">
        <f t="shared" si="48"/>
        <v>Leve</v>
      </c>
      <c r="AB102" s="103">
        <f t="shared" si="49"/>
        <v>240</v>
      </c>
      <c r="AC102" s="103" t="str">
        <f t="shared" si="50"/>
        <v>II</v>
      </c>
      <c r="AD102" s="103" t="str">
        <f t="shared" si="51"/>
        <v>ACEPTABLE CON CONTROL ESPECIFICO</v>
      </c>
      <c r="AE102" s="103">
        <v>4</v>
      </c>
      <c r="AF102" s="103" t="str">
        <f t="shared" si="35"/>
        <v>Fatiga visual, cefalea, disminución de la destreza y precisión, afectaciones a la vista, deslumbramiento, caídas a nivel, golpes.</v>
      </c>
      <c r="AG102" s="103" t="s">
        <v>38</v>
      </c>
      <c r="AH102" s="103"/>
      <c r="AI102" s="103" t="s">
        <v>63</v>
      </c>
      <c r="AJ102" s="103" t="s">
        <v>63</v>
      </c>
      <c r="AK102" s="103"/>
      <c r="AL102" s="462"/>
      <c r="AM102" s="463" t="s">
        <v>338</v>
      </c>
      <c r="AN102" s="463"/>
      <c r="AO102" s="463"/>
      <c r="AP102" s="463" t="s">
        <v>63</v>
      </c>
      <c r="AQ102" s="463" t="s">
        <v>63</v>
      </c>
      <c r="AR102" s="463"/>
      <c r="AS102" s="464"/>
      <c r="AT102" s="470"/>
      <c r="AU102" s="463" t="str">
        <f t="shared" si="52"/>
        <v>Bajo</v>
      </c>
      <c r="AV102" s="470"/>
      <c r="AW102" s="463" t="b">
        <f t="shared" si="53"/>
        <v>0</v>
      </c>
      <c r="AX102" s="463">
        <f t="shared" si="54"/>
        <v>0</v>
      </c>
      <c r="AY102" s="463" t="str">
        <f t="shared" si="55"/>
        <v>Bajo</v>
      </c>
      <c r="AZ102" s="470"/>
      <c r="BA102" s="463" t="b">
        <f t="shared" si="56"/>
        <v>0</v>
      </c>
      <c r="BB102" s="463">
        <f t="shared" si="57"/>
        <v>0</v>
      </c>
      <c r="BC102" s="463" t="str">
        <f t="shared" si="59"/>
        <v>IV</v>
      </c>
      <c r="BD102" s="463" t="str">
        <f t="shared" si="58"/>
        <v>ACEPTABLE</v>
      </c>
      <c r="BE102" s="295"/>
    </row>
    <row r="103" spans="1:57" s="275" customFormat="1" ht="51" x14ac:dyDescent="0.2">
      <c r="A103" s="485"/>
      <c r="B103" s="466" t="s">
        <v>259</v>
      </c>
      <c r="C103" s="475" t="s">
        <v>467</v>
      </c>
      <c r="D103" s="486" t="s">
        <v>433</v>
      </c>
      <c r="E103" s="486" t="s">
        <v>468</v>
      </c>
      <c r="F103" s="486" t="s">
        <v>469</v>
      </c>
      <c r="G103" s="486" t="s">
        <v>470</v>
      </c>
      <c r="H103" s="466" t="s">
        <v>63</v>
      </c>
      <c r="I103" s="466"/>
      <c r="J103" s="487" t="s">
        <v>471</v>
      </c>
      <c r="K103" s="466" t="s">
        <v>276</v>
      </c>
      <c r="L103" s="466" t="s">
        <v>105</v>
      </c>
      <c r="M103" s="465" t="s">
        <v>335</v>
      </c>
      <c r="N103" s="477" t="s">
        <v>107</v>
      </c>
      <c r="O103" s="466"/>
      <c r="P103" s="466"/>
      <c r="Q103" s="477"/>
      <c r="R103" s="477" t="s">
        <v>472</v>
      </c>
      <c r="S103" s="476"/>
      <c r="T103" s="466"/>
      <c r="U103" s="466" t="str">
        <f t="shared" si="44"/>
        <v>Bajo</v>
      </c>
      <c r="V103" s="466">
        <v>4</v>
      </c>
      <c r="W103" s="466" t="str">
        <f t="shared" si="45"/>
        <v>Continua</v>
      </c>
      <c r="X103" s="466">
        <f t="shared" si="46"/>
        <v>0</v>
      </c>
      <c r="Y103" s="466" t="str">
        <f t="shared" si="47"/>
        <v>Bajo</v>
      </c>
      <c r="Z103" s="466">
        <v>10</v>
      </c>
      <c r="AA103" s="466" t="str">
        <f t="shared" si="48"/>
        <v>Leve</v>
      </c>
      <c r="AB103" s="466">
        <f t="shared" si="49"/>
        <v>0</v>
      </c>
      <c r="AC103" s="466" t="str">
        <f t="shared" si="50"/>
        <v>IV</v>
      </c>
      <c r="AD103" s="466" t="str">
        <f t="shared" si="51"/>
        <v>ACEPTABLE</v>
      </c>
      <c r="AE103" s="488"/>
      <c r="AF103" s="466" t="str">
        <f t="shared" si="35"/>
        <v>Fatiga visual, cefalea, disminución de la destreza y precisión, afectaciones a la vista, deslumbramiento, caídas a nivel, golpes.</v>
      </c>
      <c r="AG103" s="466" t="s">
        <v>38</v>
      </c>
      <c r="AH103" s="466"/>
      <c r="AI103" s="466" t="s">
        <v>63</v>
      </c>
      <c r="AJ103" s="466"/>
      <c r="AK103" s="466"/>
      <c r="AL103" s="489"/>
      <c r="AM103" s="478"/>
      <c r="AN103" s="478"/>
      <c r="AO103" s="478"/>
      <c r="AP103" s="478"/>
      <c r="AQ103" s="478"/>
      <c r="AR103" s="478"/>
      <c r="AS103" s="490"/>
      <c r="AT103" s="479"/>
      <c r="AU103" s="478"/>
      <c r="AV103" s="479"/>
      <c r="AW103" s="478"/>
      <c r="AX103" s="478"/>
      <c r="AY103" s="478"/>
      <c r="AZ103" s="479"/>
      <c r="BA103" s="478"/>
      <c r="BB103" s="478"/>
      <c r="BC103" s="478"/>
      <c r="BD103" s="478"/>
      <c r="BE103" s="298"/>
    </row>
    <row r="104" spans="1:57" s="275" customFormat="1" ht="60.75" customHeight="1" x14ac:dyDescent="0.2">
      <c r="A104" s="485"/>
      <c r="B104" s="466" t="s">
        <v>259</v>
      </c>
      <c r="C104" s="475" t="s">
        <v>467</v>
      </c>
      <c r="D104" s="486" t="s">
        <v>433</v>
      </c>
      <c r="E104" s="486" t="s">
        <v>468</v>
      </c>
      <c r="F104" s="486" t="s">
        <v>469</v>
      </c>
      <c r="G104" s="486" t="s">
        <v>470</v>
      </c>
      <c r="H104" s="466" t="s">
        <v>63</v>
      </c>
      <c r="I104" s="466"/>
      <c r="J104" s="487" t="s">
        <v>471</v>
      </c>
      <c r="K104" s="491" t="s">
        <v>72</v>
      </c>
      <c r="L104" s="492" t="s">
        <v>302</v>
      </c>
      <c r="M104" s="476" t="s">
        <v>323</v>
      </c>
      <c r="N104" s="476" t="s">
        <v>150</v>
      </c>
      <c r="O104" s="466"/>
      <c r="P104" s="466"/>
      <c r="Q104" s="466"/>
      <c r="R104" s="476" t="s">
        <v>473</v>
      </c>
      <c r="S104" s="466"/>
      <c r="T104" s="466">
        <v>0</v>
      </c>
      <c r="U104" s="466" t="str">
        <f t="shared" si="44"/>
        <v>Bajo</v>
      </c>
      <c r="V104" s="466">
        <v>3</v>
      </c>
      <c r="W104" s="466" t="str">
        <f t="shared" si="45"/>
        <v>Frecuente</v>
      </c>
      <c r="X104" s="466">
        <f t="shared" si="46"/>
        <v>0</v>
      </c>
      <c r="Y104" s="466" t="str">
        <f t="shared" si="47"/>
        <v>Bajo</v>
      </c>
      <c r="Z104" s="466">
        <v>10</v>
      </c>
      <c r="AA104" s="466" t="str">
        <f t="shared" si="48"/>
        <v>Leve</v>
      </c>
      <c r="AB104" s="466">
        <f t="shared" si="49"/>
        <v>0</v>
      </c>
      <c r="AC104" s="466" t="str">
        <f t="shared" si="50"/>
        <v>IV</v>
      </c>
      <c r="AD104" s="466" t="str">
        <f t="shared" si="51"/>
        <v>ACEPTABLE</v>
      </c>
      <c r="AE104" s="466">
        <v>9</v>
      </c>
      <c r="AF104" s="466" t="str">
        <f t="shared" si="35"/>
        <v>Golpes, traumas, laceraciones, punciones</v>
      </c>
      <c r="AG104" s="466" t="s">
        <v>38</v>
      </c>
      <c r="AH104" s="466"/>
      <c r="AI104" s="466" t="s">
        <v>63</v>
      </c>
      <c r="AJ104" s="466" t="s">
        <v>63</v>
      </c>
      <c r="AK104" s="466"/>
      <c r="AL104" s="489"/>
      <c r="AM104" s="478"/>
      <c r="AN104" s="478"/>
      <c r="AO104" s="478"/>
      <c r="AP104" s="478"/>
      <c r="AQ104" s="478"/>
      <c r="AR104" s="478"/>
      <c r="AS104" s="479"/>
      <c r="AT104" s="493"/>
      <c r="AU104" s="478" t="str">
        <f t="shared" ref="AU104" si="60">IF(AT104=10,"Muy Alto",IF(AT104=6,"Alto",IF(AT104=2,"Medio",IF(AT104=0,"Bajo"))))</f>
        <v>Bajo</v>
      </c>
      <c r="AV104" s="493"/>
      <c r="AW104" s="478" t="b">
        <f t="shared" ref="AW104" si="61">IF(AV104=4,"Continua",IF(AV104=3,"Frecuente",IF(AV104=2,"Ocasional",IF(AV104=1,"Esporadica"))))</f>
        <v>0</v>
      </c>
      <c r="AX104" s="478">
        <f t="shared" ref="AX104" si="62">AT104*AV104</f>
        <v>0</v>
      </c>
      <c r="AY104" s="478" t="str">
        <f t="shared" ref="AY104" si="63">IF(AND(AX104&gt;=24,AX104&lt;=40),"Medio Alto",IF(AND(AX104&gt;=10,AX104&lt;=20),"Alto",IF(AND(AX104&gt;=6,AX104&lt;=8),"Medio",IF(AND(AX104&gt;=0,AX104&lt;=4),"Bajo"))))</f>
        <v>Bajo</v>
      </c>
      <c r="AZ104" s="493"/>
      <c r="BA104" s="478" t="b">
        <f t="shared" ref="BA104" si="64">IF(AZ104=100,"Mortal o Catrastrofico",IF(AZ104=60,"Muy Grave",IF(AZ104=25,"Grave",IF(AZ104=10,"Leve"))))</f>
        <v>0</v>
      </c>
      <c r="BB104" s="478">
        <f t="shared" ref="BB104" si="65">AX104*AZ104</f>
        <v>0</v>
      </c>
      <c r="BC104" s="478" t="str">
        <f t="shared" ref="BC104" si="66">IF(AND(BB104&gt;=600,AZ104&lt;=4000),"I",IF(AND(BB104&gt;=150,BB104&lt;=500),"II",IF(AND(BB104&gt;=40,BB104&lt;=120),"III",IF(AND(BB104&gt;=0,BB104&lt;=40),"IV"))))</f>
        <v>IV</v>
      </c>
      <c r="BD104" s="478" t="str">
        <f t="shared" ref="BD104" si="67">IF(AND(BC104="I"),"NO ACEPTABLE",IF(AND(BC104="II"),"ACEPTABLE CON CONTROL ESPECIFICO",IF(AND(BC104="III"),"MEJORABLE",IF(AND(BC104="IV"),"ACEPTABLE"))))</f>
        <v>ACEPTABLE</v>
      </c>
      <c r="BE104" s="298"/>
    </row>
    <row r="105" spans="1:57" s="275" customFormat="1" ht="51" x14ac:dyDescent="0.2">
      <c r="A105" s="485"/>
      <c r="B105" s="466" t="s">
        <v>259</v>
      </c>
      <c r="C105" s="475" t="s">
        <v>467</v>
      </c>
      <c r="D105" s="486" t="s">
        <v>433</v>
      </c>
      <c r="E105" s="486" t="s">
        <v>468</v>
      </c>
      <c r="F105" s="486" t="s">
        <v>250</v>
      </c>
      <c r="G105" s="486" t="s">
        <v>470</v>
      </c>
      <c r="H105" s="466" t="s">
        <v>63</v>
      </c>
      <c r="I105" s="466"/>
      <c r="J105" s="487" t="s">
        <v>471</v>
      </c>
      <c r="K105" s="466" t="s">
        <v>325</v>
      </c>
      <c r="L105" s="466" t="s">
        <v>94</v>
      </c>
      <c r="M105" s="477" t="s">
        <v>329</v>
      </c>
      <c r="N105" s="477" t="s">
        <v>96</v>
      </c>
      <c r="O105" s="466"/>
      <c r="P105" s="466"/>
      <c r="Q105" s="476"/>
      <c r="R105" s="476" t="s">
        <v>474</v>
      </c>
      <c r="S105" s="466"/>
      <c r="T105" s="466"/>
      <c r="U105" s="466" t="str">
        <f t="shared" si="44"/>
        <v>Bajo</v>
      </c>
      <c r="V105" s="466">
        <v>4</v>
      </c>
      <c r="W105" s="466" t="str">
        <f t="shared" si="45"/>
        <v>Continua</v>
      </c>
      <c r="X105" s="466">
        <f t="shared" si="46"/>
        <v>0</v>
      </c>
      <c r="Y105" s="466" t="str">
        <f t="shared" si="47"/>
        <v>Bajo</v>
      </c>
      <c r="Z105" s="466">
        <v>10</v>
      </c>
      <c r="AA105" s="466" t="str">
        <f t="shared" si="48"/>
        <v>Leve</v>
      </c>
      <c r="AB105" s="466">
        <f t="shared" si="49"/>
        <v>0</v>
      </c>
      <c r="AC105" s="466" t="str">
        <f t="shared" si="50"/>
        <v>IV</v>
      </c>
      <c r="AD105" s="466" t="str">
        <f t="shared" si="51"/>
        <v>ACEPTABLE</v>
      </c>
      <c r="AE105" s="488"/>
      <c r="AF105" s="466" t="str">
        <f t="shared" si="35"/>
        <v>Desordenes de trauma acumulativo, lesiones del sistema músculo esquelético, Tendinitis, síndrome del túnel carpiano (STC)</v>
      </c>
      <c r="AG105" s="466" t="s">
        <v>38</v>
      </c>
      <c r="AH105" s="466"/>
      <c r="AI105" s="466" t="s">
        <v>63</v>
      </c>
      <c r="AJ105" s="466"/>
      <c r="AK105" s="466"/>
      <c r="AL105" s="489"/>
      <c r="AM105" s="478"/>
      <c r="AN105" s="478"/>
      <c r="AO105" s="478"/>
      <c r="AP105" s="478"/>
      <c r="AQ105" s="478"/>
      <c r="AR105" s="478"/>
      <c r="AS105" s="490"/>
      <c r="AT105" s="479"/>
      <c r="AU105" s="478"/>
      <c r="AV105" s="479"/>
      <c r="AW105" s="478"/>
      <c r="AX105" s="478"/>
      <c r="AY105" s="478"/>
      <c r="AZ105" s="479"/>
      <c r="BA105" s="478"/>
      <c r="BB105" s="478"/>
      <c r="BC105" s="478"/>
      <c r="BD105" s="478"/>
      <c r="BE105" s="298"/>
    </row>
    <row r="106" spans="1:57" s="275" customFormat="1" ht="38.25" x14ac:dyDescent="0.2">
      <c r="A106" s="485"/>
      <c r="B106" s="466" t="s">
        <v>259</v>
      </c>
      <c r="C106" s="475" t="s">
        <v>467</v>
      </c>
      <c r="D106" s="486" t="s">
        <v>433</v>
      </c>
      <c r="E106" s="486" t="s">
        <v>468</v>
      </c>
      <c r="F106" s="486" t="s">
        <v>250</v>
      </c>
      <c r="G106" s="486" t="s">
        <v>470</v>
      </c>
      <c r="H106" s="466" t="s">
        <v>63</v>
      </c>
      <c r="I106" s="466"/>
      <c r="J106" s="487" t="s">
        <v>471</v>
      </c>
      <c r="K106" s="491" t="s">
        <v>72</v>
      </c>
      <c r="L106" s="466" t="s">
        <v>119</v>
      </c>
      <c r="M106" s="494" t="s">
        <v>475</v>
      </c>
      <c r="N106" s="475" t="s">
        <v>112</v>
      </c>
      <c r="O106" s="466"/>
      <c r="P106" s="466"/>
      <c r="Q106" s="477"/>
      <c r="R106" s="477" t="s">
        <v>476</v>
      </c>
      <c r="S106" s="476"/>
      <c r="T106" s="466"/>
      <c r="U106" s="466" t="str">
        <f t="shared" si="44"/>
        <v>Bajo</v>
      </c>
      <c r="V106" s="466">
        <v>4</v>
      </c>
      <c r="W106" s="466" t="str">
        <f t="shared" si="45"/>
        <v>Continua</v>
      </c>
      <c r="X106" s="466">
        <f t="shared" si="46"/>
        <v>0</v>
      </c>
      <c r="Y106" s="466" t="str">
        <f t="shared" si="47"/>
        <v>Bajo</v>
      </c>
      <c r="Z106" s="466">
        <v>10</v>
      </c>
      <c r="AA106" s="466" t="str">
        <f t="shared" si="48"/>
        <v>Leve</v>
      </c>
      <c r="AB106" s="466">
        <f t="shared" si="49"/>
        <v>0</v>
      </c>
      <c r="AC106" s="466" t="str">
        <f t="shared" si="50"/>
        <v>IV</v>
      </c>
      <c r="AD106" s="466" t="str">
        <f t="shared" si="51"/>
        <v>ACEPTABLE</v>
      </c>
      <c r="AE106" s="488"/>
      <c r="AF106" s="466" t="str">
        <f t="shared" si="35"/>
        <v>Caídas al mismo nivel, caídas a diferente nivel, contusiones, golpes, fracturas</v>
      </c>
      <c r="AG106" s="466" t="s">
        <v>38</v>
      </c>
      <c r="AH106" s="466"/>
      <c r="AI106" s="466" t="s">
        <v>63</v>
      </c>
      <c r="AJ106" s="466"/>
      <c r="AK106" s="466"/>
      <c r="AL106" s="489"/>
      <c r="AM106" s="478"/>
      <c r="AN106" s="478"/>
      <c r="AO106" s="478"/>
      <c r="AP106" s="478"/>
      <c r="AQ106" s="478"/>
      <c r="AR106" s="478"/>
      <c r="AS106" s="490"/>
      <c r="AT106" s="479"/>
      <c r="AU106" s="478"/>
      <c r="AV106" s="479"/>
      <c r="AW106" s="478"/>
      <c r="AX106" s="478"/>
      <c r="AY106" s="478"/>
      <c r="AZ106" s="479"/>
      <c r="BA106" s="478"/>
      <c r="BB106" s="478"/>
      <c r="BC106" s="478"/>
      <c r="BD106" s="478"/>
      <c r="BE106" s="298"/>
    </row>
    <row r="107" spans="1:57" s="275" customFormat="1" ht="102" x14ac:dyDescent="0.2">
      <c r="A107" s="485"/>
      <c r="B107" s="466" t="s">
        <v>259</v>
      </c>
      <c r="C107" s="475" t="s">
        <v>467</v>
      </c>
      <c r="D107" s="486" t="s">
        <v>433</v>
      </c>
      <c r="E107" s="486" t="s">
        <v>468</v>
      </c>
      <c r="F107" s="486" t="s">
        <v>250</v>
      </c>
      <c r="G107" s="486" t="s">
        <v>470</v>
      </c>
      <c r="H107" s="466" t="s">
        <v>63</v>
      </c>
      <c r="I107" s="466"/>
      <c r="J107" s="487" t="s">
        <v>471</v>
      </c>
      <c r="K107" s="491" t="s">
        <v>99</v>
      </c>
      <c r="L107" s="466" t="s">
        <v>100</v>
      </c>
      <c r="M107" s="486" t="s">
        <v>333</v>
      </c>
      <c r="N107" s="477" t="s">
        <v>102</v>
      </c>
      <c r="O107" s="466"/>
      <c r="P107" s="466"/>
      <c r="Q107" s="466"/>
      <c r="R107" s="494" t="s">
        <v>477</v>
      </c>
      <c r="S107" s="466"/>
      <c r="T107" s="466"/>
      <c r="U107" s="466" t="str">
        <f t="shared" si="44"/>
        <v>Bajo</v>
      </c>
      <c r="V107" s="466">
        <v>3</v>
      </c>
      <c r="W107" s="466" t="str">
        <f t="shared" si="45"/>
        <v>Frecuente</v>
      </c>
      <c r="X107" s="466">
        <f t="shared" si="46"/>
        <v>0</v>
      </c>
      <c r="Y107" s="466" t="str">
        <f t="shared" si="47"/>
        <v>Bajo</v>
      </c>
      <c r="Z107" s="466">
        <v>10</v>
      </c>
      <c r="AA107" s="466" t="str">
        <f t="shared" si="48"/>
        <v>Leve</v>
      </c>
      <c r="AB107" s="466">
        <f t="shared" si="49"/>
        <v>0</v>
      </c>
      <c r="AC107" s="466" t="str">
        <f t="shared" si="50"/>
        <v>IV</v>
      </c>
      <c r="AD107" s="466" t="str">
        <f t="shared" si="51"/>
        <v>ACEPTABLE</v>
      </c>
      <c r="AE107" s="466">
        <v>9</v>
      </c>
      <c r="AF107" s="466" t="str">
        <f t="shared" si="35"/>
        <v>Fatiga, estrés, disminución de la destreza y precisión. Estados de ansiedad y/o depresión y trastornos del aparato digestivo.</v>
      </c>
      <c r="AG107" s="466" t="s">
        <v>38</v>
      </c>
      <c r="AH107" s="466"/>
      <c r="AI107" s="466" t="s">
        <v>63</v>
      </c>
      <c r="AJ107" s="466"/>
      <c r="AK107" s="466"/>
      <c r="AL107" s="489"/>
      <c r="AM107" s="478"/>
      <c r="AN107" s="478"/>
      <c r="AO107" s="478"/>
      <c r="AP107" s="478"/>
      <c r="AQ107" s="478"/>
      <c r="AR107" s="478"/>
      <c r="AS107" s="490"/>
      <c r="AT107" s="479"/>
      <c r="AU107" s="478" t="str">
        <f t="shared" ref="AU107:AU109" si="68">IF(AT107=10,"Muy Alto",IF(AT107=6,"Alto",IF(AT107=2,"Medio",IF(AT107=0,"Bajo"))))</f>
        <v>Bajo</v>
      </c>
      <c r="AV107" s="479"/>
      <c r="AW107" s="478" t="b">
        <f t="shared" ref="AW107:AW109" si="69">IF(AV107=4,"Continua",IF(AV107=3,"Frecuente",IF(AV107=2,"Ocasional",IF(AV107=1,"Esporadica"))))</f>
        <v>0</v>
      </c>
      <c r="AX107" s="478">
        <f t="shared" ref="AX107:AX109" si="70">AT107*AV107</f>
        <v>0</v>
      </c>
      <c r="AY107" s="478" t="str">
        <f t="shared" ref="AY107:AY109" si="71">IF(AND(AX107&gt;=24,AX107&lt;=40),"Medio Alto",IF(AND(AX107&gt;=10,AX107&lt;=20),"Alto",IF(AND(AX107&gt;=6,AX107&lt;=8),"Medio",IF(AND(AX107&gt;=0,AX107&lt;=4),"Bajo"))))</f>
        <v>Bajo</v>
      </c>
      <c r="AZ107" s="479"/>
      <c r="BA107" s="478" t="b">
        <f t="shared" ref="BA107:BA109" si="72">IF(AZ107=100,"Mortal o Catrastrofico",IF(AZ107=60,"Muy Grave",IF(AZ107=25,"Grave",IF(AZ107=10,"Leve"))))</f>
        <v>0</v>
      </c>
      <c r="BB107" s="478">
        <f t="shared" ref="BB107:BB109" si="73">AX107*AZ107</f>
        <v>0</v>
      </c>
      <c r="BC107" s="478" t="str">
        <f t="shared" ref="BC107:BC109" si="74">IF(AND(BB107&gt;=600,AZ107&lt;=4000),"I",IF(AND(BB107&gt;=150,BB107&lt;=500),"II",IF(AND(BB107&gt;=40,BB107&lt;=120),"III",IF(AND(BB107&gt;=0,BB107&lt;=40),"IV"))))</f>
        <v>IV</v>
      </c>
      <c r="BD107" s="478" t="str">
        <f t="shared" ref="BD107:BD109" si="75">IF(AND(BC107="I"),"NO ACEPTABLE",IF(AND(BC107="II"),"ACEPTABLE CON CONTROL ESPECIFICO",IF(AND(BC107="III"),"MEJORABLE",IF(AND(BC107="IV"),"ACEPTABLE"))))</f>
        <v>ACEPTABLE</v>
      </c>
      <c r="BE107" s="298"/>
    </row>
    <row r="108" spans="1:57" s="275" customFormat="1" ht="51" x14ac:dyDescent="0.2">
      <c r="A108" s="485"/>
      <c r="B108" s="466" t="s">
        <v>259</v>
      </c>
      <c r="C108" s="475" t="s">
        <v>467</v>
      </c>
      <c r="D108" s="486" t="s">
        <v>433</v>
      </c>
      <c r="E108" s="486" t="s">
        <v>468</v>
      </c>
      <c r="F108" s="486" t="s">
        <v>250</v>
      </c>
      <c r="G108" s="486" t="s">
        <v>470</v>
      </c>
      <c r="H108" s="466" t="s">
        <v>63</v>
      </c>
      <c r="I108" s="466"/>
      <c r="J108" s="487" t="s">
        <v>471</v>
      </c>
      <c r="K108" s="466" t="s">
        <v>325</v>
      </c>
      <c r="L108" s="466" t="s">
        <v>123</v>
      </c>
      <c r="M108" s="476" t="s">
        <v>326</v>
      </c>
      <c r="N108" s="476" t="s">
        <v>96</v>
      </c>
      <c r="O108" s="466"/>
      <c r="P108" s="466"/>
      <c r="Q108" s="476"/>
      <c r="R108" s="476" t="s">
        <v>328</v>
      </c>
      <c r="S108" s="466"/>
      <c r="T108" s="466"/>
      <c r="U108" s="466" t="str">
        <f t="shared" si="44"/>
        <v>Bajo</v>
      </c>
      <c r="V108" s="466">
        <v>3</v>
      </c>
      <c r="W108" s="466" t="str">
        <f t="shared" si="45"/>
        <v>Frecuente</v>
      </c>
      <c r="X108" s="466">
        <f t="shared" si="46"/>
        <v>0</v>
      </c>
      <c r="Y108" s="466" t="str">
        <f t="shared" si="47"/>
        <v>Bajo</v>
      </c>
      <c r="Z108" s="466">
        <v>10</v>
      </c>
      <c r="AA108" s="466" t="str">
        <f t="shared" si="48"/>
        <v>Leve</v>
      </c>
      <c r="AB108" s="466">
        <f t="shared" si="49"/>
        <v>0</v>
      </c>
      <c r="AC108" s="466" t="str">
        <f t="shared" si="50"/>
        <v>IV</v>
      </c>
      <c r="AD108" s="466" t="str">
        <f t="shared" si="51"/>
        <v>ACEPTABLE</v>
      </c>
      <c r="AE108" s="466">
        <v>9</v>
      </c>
      <c r="AF108" s="466" t="str">
        <f t="shared" si="35"/>
        <v>Desordenes de trauma acumulativo, lesiones del sistema músculo esquelético, Tendinitis, síndrome del túnel carpiano (STC)</v>
      </c>
      <c r="AG108" s="466" t="s">
        <v>38</v>
      </c>
      <c r="AH108" s="466"/>
      <c r="AI108" s="466" t="s">
        <v>63</v>
      </c>
      <c r="AJ108" s="466" t="s">
        <v>63</v>
      </c>
      <c r="AK108" s="466"/>
      <c r="AL108" s="489"/>
      <c r="AM108" s="478"/>
      <c r="AN108" s="478"/>
      <c r="AO108" s="478"/>
      <c r="AP108" s="478"/>
      <c r="AQ108" s="478"/>
      <c r="AR108" s="478"/>
      <c r="AS108" s="490"/>
      <c r="AT108" s="479"/>
      <c r="AU108" s="478" t="str">
        <f t="shared" si="68"/>
        <v>Bajo</v>
      </c>
      <c r="AV108" s="479"/>
      <c r="AW108" s="478" t="b">
        <f t="shared" si="69"/>
        <v>0</v>
      </c>
      <c r="AX108" s="478">
        <f t="shared" si="70"/>
        <v>0</v>
      </c>
      <c r="AY108" s="478" t="str">
        <f t="shared" si="71"/>
        <v>Bajo</v>
      </c>
      <c r="AZ108" s="479"/>
      <c r="BA108" s="478" t="b">
        <f t="shared" si="72"/>
        <v>0</v>
      </c>
      <c r="BB108" s="478">
        <f t="shared" si="73"/>
        <v>0</v>
      </c>
      <c r="BC108" s="478" t="str">
        <f t="shared" si="74"/>
        <v>IV</v>
      </c>
      <c r="BD108" s="478" t="str">
        <f t="shared" si="75"/>
        <v>ACEPTABLE</v>
      </c>
      <c r="BE108" s="298"/>
    </row>
    <row r="109" spans="1:57" s="275" customFormat="1" ht="51" x14ac:dyDescent="0.2">
      <c r="A109" s="485"/>
      <c r="B109" s="466" t="s">
        <v>259</v>
      </c>
      <c r="C109" s="475" t="s">
        <v>467</v>
      </c>
      <c r="D109" s="486" t="s">
        <v>433</v>
      </c>
      <c r="E109" s="486" t="s">
        <v>468</v>
      </c>
      <c r="F109" s="486" t="s">
        <v>250</v>
      </c>
      <c r="G109" s="486" t="s">
        <v>470</v>
      </c>
      <c r="H109" s="466" t="s">
        <v>63</v>
      </c>
      <c r="I109" s="466"/>
      <c r="J109" s="487" t="s">
        <v>471</v>
      </c>
      <c r="K109" s="491" t="s">
        <v>72</v>
      </c>
      <c r="L109" s="492" t="s">
        <v>319</v>
      </c>
      <c r="M109" s="477" t="s">
        <v>320</v>
      </c>
      <c r="N109" s="477" t="s">
        <v>127</v>
      </c>
      <c r="O109" s="466"/>
      <c r="P109" s="466"/>
      <c r="Q109" s="477"/>
      <c r="R109" s="477" t="s">
        <v>478</v>
      </c>
      <c r="S109" s="466"/>
      <c r="T109" s="466">
        <v>0</v>
      </c>
      <c r="U109" s="466" t="str">
        <f t="shared" si="44"/>
        <v>Bajo</v>
      </c>
      <c r="V109" s="466">
        <v>2</v>
      </c>
      <c r="W109" s="466" t="str">
        <f t="shared" si="45"/>
        <v>Ocasional</v>
      </c>
      <c r="X109" s="466">
        <f t="shared" si="46"/>
        <v>0</v>
      </c>
      <c r="Y109" s="466" t="str">
        <f t="shared" si="47"/>
        <v>Bajo</v>
      </c>
      <c r="Z109" s="466">
        <v>60</v>
      </c>
      <c r="AA109" s="466" t="str">
        <f t="shared" si="48"/>
        <v>Muy Grave</v>
      </c>
      <c r="AB109" s="466">
        <f t="shared" si="49"/>
        <v>0</v>
      </c>
      <c r="AC109" s="466" t="str">
        <f t="shared" si="50"/>
        <v>IV</v>
      </c>
      <c r="AD109" s="466" t="str">
        <f t="shared" si="51"/>
        <v>ACEPTABLE</v>
      </c>
      <c r="AE109" s="466">
        <v>9</v>
      </c>
      <c r="AF109" s="466" t="str">
        <f t="shared" si="35"/>
        <v>Descargas eléctricas, dolor de cabeza, quemaduras, shock, golpes, heridas, contusiones.</v>
      </c>
      <c r="AG109" s="466" t="s">
        <v>38</v>
      </c>
      <c r="AH109" s="466"/>
      <c r="AI109" s="466" t="s">
        <v>63</v>
      </c>
      <c r="AJ109" s="466" t="s">
        <v>63</v>
      </c>
      <c r="AK109" s="466"/>
      <c r="AL109" s="489"/>
      <c r="AM109" s="478"/>
      <c r="AN109" s="478"/>
      <c r="AO109" s="478"/>
      <c r="AP109" s="478"/>
      <c r="AQ109" s="478"/>
      <c r="AR109" s="478"/>
      <c r="AS109" s="479"/>
      <c r="AT109" s="493"/>
      <c r="AU109" s="478" t="str">
        <f t="shared" si="68"/>
        <v>Bajo</v>
      </c>
      <c r="AV109" s="493"/>
      <c r="AW109" s="478" t="b">
        <f t="shared" si="69"/>
        <v>0</v>
      </c>
      <c r="AX109" s="478">
        <f t="shared" si="70"/>
        <v>0</v>
      </c>
      <c r="AY109" s="478" t="str">
        <f t="shared" si="71"/>
        <v>Bajo</v>
      </c>
      <c r="AZ109" s="493"/>
      <c r="BA109" s="478" t="b">
        <f t="shared" si="72"/>
        <v>0</v>
      </c>
      <c r="BB109" s="478">
        <f t="shared" si="73"/>
        <v>0</v>
      </c>
      <c r="BC109" s="478" t="str">
        <f t="shared" si="74"/>
        <v>IV</v>
      </c>
      <c r="BD109" s="478" t="str">
        <f t="shared" si="75"/>
        <v>ACEPTABLE</v>
      </c>
      <c r="BE109" s="298"/>
    </row>
    <row r="110" spans="1:57" s="275" customFormat="1" ht="51" x14ac:dyDescent="0.2">
      <c r="A110" s="485"/>
      <c r="B110" s="466" t="s">
        <v>259</v>
      </c>
      <c r="C110" s="475" t="s">
        <v>467</v>
      </c>
      <c r="D110" s="486" t="s">
        <v>479</v>
      </c>
      <c r="E110" s="486" t="s">
        <v>480</v>
      </c>
      <c r="F110" s="486" t="s">
        <v>481</v>
      </c>
      <c r="G110" s="486" t="s">
        <v>482</v>
      </c>
      <c r="H110" s="466" t="s">
        <v>63</v>
      </c>
      <c r="I110" s="489"/>
      <c r="J110" s="495" t="s">
        <v>480</v>
      </c>
      <c r="K110" s="466" t="s">
        <v>276</v>
      </c>
      <c r="L110" s="466" t="s">
        <v>105</v>
      </c>
      <c r="M110" s="465" t="s">
        <v>335</v>
      </c>
      <c r="N110" s="477" t="s">
        <v>107</v>
      </c>
      <c r="O110" s="466"/>
      <c r="P110" s="466"/>
      <c r="Q110" s="477"/>
      <c r="R110" s="477" t="s">
        <v>472</v>
      </c>
      <c r="S110" s="476"/>
      <c r="T110" s="466"/>
      <c r="U110" s="466" t="str">
        <f t="shared" si="44"/>
        <v>Bajo</v>
      </c>
      <c r="V110" s="466">
        <v>4</v>
      </c>
      <c r="W110" s="466" t="str">
        <f t="shared" si="45"/>
        <v>Continua</v>
      </c>
      <c r="X110" s="466">
        <f t="shared" si="46"/>
        <v>0</v>
      </c>
      <c r="Y110" s="466" t="str">
        <f t="shared" si="47"/>
        <v>Bajo</v>
      </c>
      <c r="Z110" s="466">
        <v>10</v>
      </c>
      <c r="AA110" s="466" t="str">
        <f t="shared" si="48"/>
        <v>Leve</v>
      </c>
      <c r="AB110" s="466">
        <f t="shared" si="49"/>
        <v>0</v>
      </c>
      <c r="AC110" s="466" t="str">
        <f t="shared" si="50"/>
        <v>IV</v>
      </c>
      <c r="AD110" s="466" t="str">
        <f t="shared" si="51"/>
        <v>ACEPTABLE</v>
      </c>
      <c r="AE110" s="488"/>
      <c r="AF110" s="466" t="str">
        <f t="shared" si="35"/>
        <v>Fatiga visual, cefalea, disminución de la destreza y precisión, afectaciones a la vista, deslumbramiento, caídas a nivel, golpes.</v>
      </c>
      <c r="AG110" s="466" t="s">
        <v>38</v>
      </c>
      <c r="AH110" s="466"/>
      <c r="AI110" s="466" t="s">
        <v>63</v>
      </c>
      <c r="AJ110" s="466"/>
      <c r="AK110" s="466"/>
      <c r="AL110" s="489"/>
      <c r="AM110" s="478"/>
      <c r="AN110" s="478"/>
      <c r="AO110" s="478"/>
      <c r="AP110" s="478"/>
      <c r="AQ110" s="478"/>
      <c r="AR110" s="478"/>
      <c r="AS110" s="490"/>
      <c r="AT110" s="479"/>
      <c r="AU110" s="478"/>
      <c r="AV110" s="479"/>
      <c r="AW110" s="478"/>
      <c r="AX110" s="478"/>
      <c r="AY110" s="478"/>
      <c r="AZ110" s="479"/>
      <c r="BA110" s="478"/>
      <c r="BB110" s="478"/>
      <c r="BC110" s="478"/>
      <c r="BD110" s="478"/>
      <c r="BE110" s="298"/>
    </row>
    <row r="111" spans="1:57" s="275" customFormat="1" ht="60.75" customHeight="1" x14ac:dyDescent="0.2">
      <c r="A111" s="485"/>
      <c r="B111" s="466" t="s">
        <v>259</v>
      </c>
      <c r="C111" s="475" t="s">
        <v>467</v>
      </c>
      <c r="D111" s="486" t="s">
        <v>479</v>
      </c>
      <c r="E111" s="486" t="s">
        <v>480</v>
      </c>
      <c r="F111" s="486" t="s">
        <v>481</v>
      </c>
      <c r="G111" s="486" t="s">
        <v>482</v>
      </c>
      <c r="H111" s="466" t="s">
        <v>63</v>
      </c>
      <c r="I111" s="489"/>
      <c r="J111" s="495" t="s">
        <v>480</v>
      </c>
      <c r="K111" s="496" t="s">
        <v>72</v>
      </c>
      <c r="L111" s="492" t="s">
        <v>302</v>
      </c>
      <c r="M111" s="476" t="s">
        <v>323</v>
      </c>
      <c r="N111" s="476" t="s">
        <v>150</v>
      </c>
      <c r="O111" s="466"/>
      <c r="P111" s="466"/>
      <c r="Q111" s="466"/>
      <c r="R111" s="476" t="s">
        <v>473</v>
      </c>
      <c r="S111" s="466"/>
      <c r="T111" s="466">
        <v>0</v>
      </c>
      <c r="U111" s="466" t="str">
        <f t="shared" si="44"/>
        <v>Bajo</v>
      </c>
      <c r="V111" s="466">
        <v>3</v>
      </c>
      <c r="W111" s="466" t="str">
        <f t="shared" si="45"/>
        <v>Frecuente</v>
      </c>
      <c r="X111" s="466">
        <f t="shared" si="46"/>
        <v>0</v>
      </c>
      <c r="Y111" s="466" t="str">
        <f t="shared" si="47"/>
        <v>Bajo</v>
      </c>
      <c r="Z111" s="466">
        <v>10</v>
      </c>
      <c r="AA111" s="466" t="str">
        <f t="shared" si="48"/>
        <v>Leve</v>
      </c>
      <c r="AB111" s="466">
        <f t="shared" si="49"/>
        <v>0</v>
      </c>
      <c r="AC111" s="466" t="str">
        <f t="shared" si="50"/>
        <v>IV</v>
      </c>
      <c r="AD111" s="466" t="str">
        <f t="shared" si="51"/>
        <v>ACEPTABLE</v>
      </c>
      <c r="AE111" s="466">
        <v>9</v>
      </c>
      <c r="AF111" s="466" t="str">
        <f t="shared" si="35"/>
        <v>Golpes, traumas, laceraciones, punciones</v>
      </c>
      <c r="AG111" s="466" t="s">
        <v>38</v>
      </c>
      <c r="AH111" s="466"/>
      <c r="AI111" s="466" t="s">
        <v>63</v>
      </c>
      <c r="AJ111" s="466" t="s">
        <v>63</v>
      </c>
      <c r="AK111" s="466"/>
      <c r="AL111" s="489"/>
      <c r="AM111" s="478"/>
      <c r="AN111" s="478"/>
      <c r="AO111" s="478"/>
      <c r="AP111" s="478"/>
      <c r="AQ111" s="478"/>
      <c r="AR111" s="478"/>
      <c r="AS111" s="479"/>
      <c r="AT111" s="493"/>
      <c r="AU111" s="478" t="str">
        <f t="shared" ref="AU111" si="76">IF(AT111=10,"Muy Alto",IF(AT111=6,"Alto",IF(AT111=2,"Medio",IF(AT111=0,"Bajo"))))</f>
        <v>Bajo</v>
      </c>
      <c r="AV111" s="493"/>
      <c r="AW111" s="478" t="b">
        <f t="shared" ref="AW111" si="77">IF(AV111=4,"Continua",IF(AV111=3,"Frecuente",IF(AV111=2,"Ocasional",IF(AV111=1,"Esporadica"))))</f>
        <v>0</v>
      </c>
      <c r="AX111" s="478">
        <f t="shared" ref="AX111" si="78">AT111*AV111</f>
        <v>0</v>
      </c>
      <c r="AY111" s="478" t="str">
        <f t="shared" ref="AY111" si="79">IF(AND(AX111&gt;=24,AX111&lt;=40),"Medio Alto",IF(AND(AX111&gt;=10,AX111&lt;=20),"Alto",IF(AND(AX111&gt;=6,AX111&lt;=8),"Medio",IF(AND(AX111&gt;=0,AX111&lt;=4),"Bajo"))))</f>
        <v>Bajo</v>
      </c>
      <c r="AZ111" s="493"/>
      <c r="BA111" s="478" t="b">
        <f t="shared" ref="BA111" si="80">IF(AZ111=100,"Mortal o Catrastrofico",IF(AZ111=60,"Muy Grave",IF(AZ111=25,"Grave",IF(AZ111=10,"Leve"))))</f>
        <v>0</v>
      </c>
      <c r="BB111" s="478">
        <f t="shared" ref="BB111" si="81">AX111*AZ111</f>
        <v>0</v>
      </c>
      <c r="BC111" s="478" t="str">
        <f t="shared" ref="BC111" si="82">IF(AND(BB111&gt;=600,AZ111&lt;=4000),"I",IF(AND(BB111&gt;=150,BB111&lt;=500),"II",IF(AND(BB111&gt;=40,BB111&lt;=120),"III",IF(AND(BB111&gt;=0,BB111&lt;=40),"IV"))))</f>
        <v>IV</v>
      </c>
      <c r="BD111" s="478" t="str">
        <f t="shared" ref="BD111" si="83">IF(AND(BC111="I"),"NO ACEPTABLE",IF(AND(BC111="II"),"ACEPTABLE CON CONTROL ESPECIFICO",IF(AND(BC111="III"),"MEJORABLE",IF(AND(BC111="IV"),"ACEPTABLE"))))</f>
        <v>ACEPTABLE</v>
      </c>
      <c r="BE111" s="298"/>
    </row>
    <row r="112" spans="1:57" s="275" customFormat="1" ht="51" x14ac:dyDescent="0.2">
      <c r="A112" s="485"/>
      <c r="B112" s="466" t="s">
        <v>259</v>
      </c>
      <c r="C112" s="475" t="s">
        <v>467</v>
      </c>
      <c r="D112" s="486" t="s">
        <v>479</v>
      </c>
      <c r="E112" s="486" t="s">
        <v>480</v>
      </c>
      <c r="F112" s="486" t="s">
        <v>481</v>
      </c>
      <c r="G112" s="486" t="s">
        <v>482</v>
      </c>
      <c r="H112" s="466" t="s">
        <v>63</v>
      </c>
      <c r="I112" s="489"/>
      <c r="J112" s="495" t="s">
        <v>480</v>
      </c>
      <c r="K112" s="466" t="s">
        <v>325</v>
      </c>
      <c r="L112" s="466" t="s">
        <v>94</v>
      </c>
      <c r="M112" s="477" t="s">
        <v>329</v>
      </c>
      <c r="N112" s="477" t="s">
        <v>96</v>
      </c>
      <c r="O112" s="466"/>
      <c r="P112" s="466"/>
      <c r="Q112" s="476"/>
      <c r="R112" s="476" t="s">
        <v>474</v>
      </c>
      <c r="S112" s="466"/>
      <c r="T112" s="466"/>
      <c r="U112" s="466" t="str">
        <f t="shared" si="44"/>
        <v>Bajo</v>
      </c>
      <c r="V112" s="466">
        <v>4</v>
      </c>
      <c r="W112" s="466" t="str">
        <f t="shared" si="45"/>
        <v>Continua</v>
      </c>
      <c r="X112" s="466">
        <f t="shared" si="46"/>
        <v>0</v>
      </c>
      <c r="Y112" s="466" t="str">
        <f t="shared" si="47"/>
        <v>Bajo</v>
      </c>
      <c r="Z112" s="466">
        <v>10</v>
      </c>
      <c r="AA112" s="466" t="str">
        <f t="shared" si="48"/>
        <v>Leve</v>
      </c>
      <c r="AB112" s="466">
        <f t="shared" si="49"/>
        <v>0</v>
      </c>
      <c r="AC112" s="466" t="str">
        <f t="shared" si="50"/>
        <v>IV</v>
      </c>
      <c r="AD112" s="466" t="str">
        <f t="shared" si="51"/>
        <v>ACEPTABLE</v>
      </c>
      <c r="AE112" s="488"/>
      <c r="AF112" s="466" t="str">
        <f t="shared" si="35"/>
        <v>Desordenes de trauma acumulativo, lesiones del sistema músculo esquelético, Tendinitis, síndrome del túnel carpiano (STC)</v>
      </c>
      <c r="AG112" s="466" t="s">
        <v>38</v>
      </c>
      <c r="AH112" s="466"/>
      <c r="AI112" s="466" t="s">
        <v>63</v>
      </c>
      <c r="AJ112" s="466"/>
      <c r="AK112" s="466"/>
      <c r="AL112" s="489"/>
      <c r="AM112" s="478"/>
      <c r="AN112" s="478"/>
      <c r="AO112" s="478"/>
      <c r="AP112" s="478"/>
      <c r="AQ112" s="478"/>
      <c r="AR112" s="478"/>
      <c r="AS112" s="490"/>
      <c r="AT112" s="479"/>
      <c r="AU112" s="478"/>
      <c r="AV112" s="479"/>
      <c r="AW112" s="478"/>
      <c r="AX112" s="478"/>
      <c r="AY112" s="478"/>
      <c r="AZ112" s="479"/>
      <c r="BA112" s="478"/>
      <c r="BB112" s="478"/>
      <c r="BC112" s="478"/>
      <c r="BD112" s="478"/>
      <c r="BE112" s="298"/>
    </row>
    <row r="113" spans="1:57" s="275" customFormat="1" ht="38.25" x14ac:dyDescent="0.2">
      <c r="A113" s="485"/>
      <c r="B113" s="466" t="s">
        <v>259</v>
      </c>
      <c r="C113" s="475" t="s">
        <v>467</v>
      </c>
      <c r="D113" s="486" t="s">
        <v>479</v>
      </c>
      <c r="E113" s="486" t="s">
        <v>480</v>
      </c>
      <c r="F113" s="486" t="s">
        <v>481</v>
      </c>
      <c r="G113" s="486" t="s">
        <v>482</v>
      </c>
      <c r="H113" s="466" t="s">
        <v>63</v>
      </c>
      <c r="I113" s="489"/>
      <c r="J113" s="495" t="s">
        <v>480</v>
      </c>
      <c r="K113" s="496" t="s">
        <v>72</v>
      </c>
      <c r="L113" s="466" t="s">
        <v>119</v>
      </c>
      <c r="M113" s="494" t="s">
        <v>475</v>
      </c>
      <c r="N113" s="475" t="s">
        <v>112</v>
      </c>
      <c r="O113" s="466"/>
      <c r="P113" s="466"/>
      <c r="Q113" s="477"/>
      <c r="R113" s="477" t="s">
        <v>476</v>
      </c>
      <c r="S113" s="476"/>
      <c r="T113" s="466"/>
      <c r="U113" s="466" t="str">
        <f t="shared" si="44"/>
        <v>Bajo</v>
      </c>
      <c r="V113" s="466">
        <v>4</v>
      </c>
      <c r="W113" s="466" t="str">
        <f t="shared" si="45"/>
        <v>Continua</v>
      </c>
      <c r="X113" s="466">
        <f t="shared" si="46"/>
        <v>0</v>
      </c>
      <c r="Y113" s="466" t="str">
        <f t="shared" si="47"/>
        <v>Bajo</v>
      </c>
      <c r="Z113" s="466">
        <v>10</v>
      </c>
      <c r="AA113" s="466" t="str">
        <f t="shared" si="48"/>
        <v>Leve</v>
      </c>
      <c r="AB113" s="466">
        <f t="shared" si="49"/>
        <v>0</v>
      </c>
      <c r="AC113" s="466" t="str">
        <f t="shared" si="50"/>
        <v>IV</v>
      </c>
      <c r="AD113" s="466" t="str">
        <f t="shared" si="51"/>
        <v>ACEPTABLE</v>
      </c>
      <c r="AE113" s="488"/>
      <c r="AF113" s="466" t="str">
        <f t="shared" si="35"/>
        <v>Caídas al mismo nivel, caídas a diferente nivel, contusiones, golpes, fracturas</v>
      </c>
      <c r="AG113" s="466" t="s">
        <v>38</v>
      </c>
      <c r="AH113" s="466"/>
      <c r="AI113" s="466" t="s">
        <v>63</v>
      </c>
      <c r="AJ113" s="466"/>
      <c r="AK113" s="466"/>
      <c r="AL113" s="489"/>
      <c r="AM113" s="478"/>
      <c r="AN113" s="478"/>
      <c r="AO113" s="478"/>
      <c r="AP113" s="478"/>
      <c r="AQ113" s="478"/>
      <c r="AR113" s="478"/>
      <c r="AS113" s="490"/>
      <c r="AT113" s="479"/>
      <c r="AU113" s="478"/>
      <c r="AV113" s="479"/>
      <c r="AW113" s="478"/>
      <c r="AX113" s="478"/>
      <c r="AY113" s="478"/>
      <c r="AZ113" s="479"/>
      <c r="BA113" s="478"/>
      <c r="BB113" s="478"/>
      <c r="BC113" s="478"/>
      <c r="BD113" s="478"/>
      <c r="BE113" s="298"/>
    </row>
    <row r="114" spans="1:57" s="275" customFormat="1" ht="102" x14ac:dyDescent="0.2">
      <c r="A114" s="485"/>
      <c r="B114" s="466" t="s">
        <v>259</v>
      </c>
      <c r="C114" s="475" t="s">
        <v>467</v>
      </c>
      <c r="D114" s="486" t="s">
        <v>479</v>
      </c>
      <c r="E114" s="486" t="s">
        <v>480</v>
      </c>
      <c r="F114" s="486" t="s">
        <v>481</v>
      </c>
      <c r="G114" s="486" t="s">
        <v>482</v>
      </c>
      <c r="H114" s="466" t="s">
        <v>63</v>
      </c>
      <c r="I114" s="489"/>
      <c r="J114" s="495" t="s">
        <v>480</v>
      </c>
      <c r="K114" s="496" t="s">
        <v>99</v>
      </c>
      <c r="L114" s="466" t="s">
        <v>100</v>
      </c>
      <c r="M114" s="486" t="s">
        <v>333</v>
      </c>
      <c r="N114" s="477" t="s">
        <v>102</v>
      </c>
      <c r="O114" s="466"/>
      <c r="P114" s="466"/>
      <c r="Q114" s="466"/>
      <c r="R114" s="494" t="s">
        <v>477</v>
      </c>
      <c r="S114" s="466"/>
      <c r="T114" s="466"/>
      <c r="U114" s="466" t="str">
        <f t="shared" si="44"/>
        <v>Bajo</v>
      </c>
      <c r="V114" s="466">
        <v>3</v>
      </c>
      <c r="W114" s="466" t="str">
        <f t="shared" si="45"/>
        <v>Frecuente</v>
      </c>
      <c r="X114" s="466">
        <f t="shared" si="46"/>
        <v>0</v>
      </c>
      <c r="Y114" s="466" t="str">
        <f t="shared" si="47"/>
        <v>Bajo</v>
      </c>
      <c r="Z114" s="466">
        <v>10</v>
      </c>
      <c r="AA114" s="466" t="str">
        <f t="shared" si="48"/>
        <v>Leve</v>
      </c>
      <c r="AB114" s="466">
        <f t="shared" si="49"/>
        <v>0</v>
      </c>
      <c r="AC114" s="466" t="str">
        <f t="shared" si="50"/>
        <v>IV</v>
      </c>
      <c r="AD114" s="466" t="str">
        <f t="shared" si="51"/>
        <v>ACEPTABLE</v>
      </c>
      <c r="AE114" s="466">
        <v>9</v>
      </c>
      <c r="AF114" s="466" t="str">
        <f t="shared" si="35"/>
        <v>Fatiga, estrés, disminución de la destreza y precisión. Estados de ansiedad y/o depresión y trastornos del aparato digestivo.</v>
      </c>
      <c r="AG114" s="466" t="s">
        <v>38</v>
      </c>
      <c r="AH114" s="466"/>
      <c r="AI114" s="466" t="s">
        <v>63</v>
      </c>
      <c r="AJ114" s="466"/>
      <c r="AK114" s="466"/>
      <c r="AL114" s="489"/>
      <c r="AM114" s="478"/>
      <c r="AN114" s="478"/>
      <c r="AO114" s="478"/>
      <c r="AP114" s="478"/>
      <c r="AQ114" s="478"/>
      <c r="AR114" s="478"/>
      <c r="AS114" s="490"/>
      <c r="AT114" s="479"/>
      <c r="AU114" s="478" t="str">
        <f t="shared" ref="AU114:AU116" si="84">IF(AT114=10,"Muy Alto",IF(AT114=6,"Alto",IF(AT114=2,"Medio",IF(AT114=0,"Bajo"))))</f>
        <v>Bajo</v>
      </c>
      <c r="AV114" s="479"/>
      <c r="AW114" s="478" t="b">
        <f t="shared" ref="AW114:AW116" si="85">IF(AV114=4,"Continua",IF(AV114=3,"Frecuente",IF(AV114=2,"Ocasional",IF(AV114=1,"Esporadica"))))</f>
        <v>0</v>
      </c>
      <c r="AX114" s="478">
        <f t="shared" ref="AX114:AX116" si="86">AT114*AV114</f>
        <v>0</v>
      </c>
      <c r="AY114" s="478" t="str">
        <f t="shared" ref="AY114:AY116" si="87">IF(AND(AX114&gt;=24,AX114&lt;=40),"Medio Alto",IF(AND(AX114&gt;=10,AX114&lt;=20),"Alto",IF(AND(AX114&gt;=6,AX114&lt;=8),"Medio",IF(AND(AX114&gt;=0,AX114&lt;=4),"Bajo"))))</f>
        <v>Bajo</v>
      </c>
      <c r="AZ114" s="479"/>
      <c r="BA114" s="478" t="b">
        <f t="shared" ref="BA114:BA116" si="88">IF(AZ114=100,"Mortal o Catrastrofico",IF(AZ114=60,"Muy Grave",IF(AZ114=25,"Grave",IF(AZ114=10,"Leve"))))</f>
        <v>0</v>
      </c>
      <c r="BB114" s="478">
        <f t="shared" ref="BB114:BB116" si="89">AX114*AZ114</f>
        <v>0</v>
      </c>
      <c r="BC114" s="478" t="str">
        <f t="shared" ref="BC114:BC116" si="90">IF(AND(BB114&gt;=600,AZ114&lt;=4000),"I",IF(AND(BB114&gt;=150,BB114&lt;=500),"II",IF(AND(BB114&gt;=40,BB114&lt;=120),"III",IF(AND(BB114&gt;=0,BB114&lt;=40),"IV"))))</f>
        <v>IV</v>
      </c>
      <c r="BD114" s="478" t="str">
        <f t="shared" ref="BD114:BD116" si="91">IF(AND(BC114="I"),"NO ACEPTABLE",IF(AND(BC114="II"),"ACEPTABLE CON CONTROL ESPECIFICO",IF(AND(BC114="III"),"MEJORABLE",IF(AND(BC114="IV"),"ACEPTABLE"))))</f>
        <v>ACEPTABLE</v>
      </c>
      <c r="BE114" s="298"/>
    </row>
    <row r="115" spans="1:57" s="275" customFormat="1" ht="51" x14ac:dyDescent="0.2">
      <c r="A115" s="485"/>
      <c r="B115" s="466" t="s">
        <v>259</v>
      </c>
      <c r="C115" s="475" t="s">
        <v>467</v>
      </c>
      <c r="D115" s="486" t="s">
        <v>479</v>
      </c>
      <c r="E115" s="486" t="s">
        <v>480</v>
      </c>
      <c r="F115" s="486" t="s">
        <v>481</v>
      </c>
      <c r="G115" s="486" t="s">
        <v>482</v>
      </c>
      <c r="H115" s="466" t="s">
        <v>63</v>
      </c>
      <c r="I115" s="489"/>
      <c r="J115" s="495" t="s">
        <v>480</v>
      </c>
      <c r="K115" s="466" t="s">
        <v>325</v>
      </c>
      <c r="L115" s="466" t="s">
        <v>123</v>
      </c>
      <c r="M115" s="476" t="s">
        <v>326</v>
      </c>
      <c r="N115" s="476" t="s">
        <v>96</v>
      </c>
      <c r="O115" s="466" t="s">
        <v>69</v>
      </c>
      <c r="P115" s="466" t="s">
        <v>69</v>
      </c>
      <c r="Q115" s="476"/>
      <c r="R115" s="476" t="s">
        <v>328</v>
      </c>
      <c r="S115" s="466"/>
      <c r="T115" s="466"/>
      <c r="U115" s="466" t="str">
        <f t="shared" si="44"/>
        <v>Bajo</v>
      </c>
      <c r="V115" s="466">
        <v>3</v>
      </c>
      <c r="W115" s="466" t="str">
        <f t="shared" si="45"/>
        <v>Frecuente</v>
      </c>
      <c r="X115" s="466">
        <f t="shared" si="46"/>
        <v>0</v>
      </c>
      <c r="Y115" s="466" t="str">
        <f t="shared" si="47"/>
        <v>Bajo</v>
      </c>
      <c r="Z115" s="466">
        <v>10</v>
      </c>
      <c r="AA115" s="466" t="str">
        <f t="shared" si="48"/>
        <v>Leve</v>
      </c>
      <c r="AB115" s="466">
        <f t="shared" si="49"/>
        <v>0</v>
      </c>
      <c r="AC115" s="466" t="str">
        <f t="shared" si="50"/>
        <v>IV</v>
      </c>
      <c r="AD115" s="466" t="str">
        <f t="shared" si="51"/>
        <v>ACEPTABLE</v>
      </c>
      <c r="AE115" s="466">
        <v>9</v>
      </c>
      <c r="AF115" s="466" t="str">
        <f t="shared" si="35"/>
        <v>Desordenes de trauma acumulativo, lesiones del sistema músculo esquelético, Tendinitis, síndrome del túnel carpiano (STC)</v>
      </c>
      <c r="AG115" s="466" t="s">
        <v>38</v>
      </c>
      <c r="AH115" s="466"/>
      <c r="AI115" s="466" t="s">
        <v>63</v>
      </c>
      <c r="AJ115" s="466" t="s">
        <v>63</v>
      </c>
      <c r="AK115" s="466"/>
      <c r="AL115" s="489"/>
      <c r="AM115" s="478"/>
      <c r="AN115" s="478"/>
      <c r="AO115" s="478"/>
      <c r="AP115" s="478"/>
      <c r="AQ115" s="478"/>
      <c r="AR115" s="478"/>
      <c r="AS115" s="490"/>
      <c r="AT115" s="479"/>
      <c r="AU115" s="478" t="str">
        <f t="shared" si="84"/>
        <v>Bajo</v>
      </c>
      <c r="AV115" s="479"/>
      <c r="AW115" s="478" t="b">
        <f t="shared" si="85"/>
        <v>0</v>
      </c>
      <c r="AX115" s="478">
        <f t="shared" si="86"/>
        <v>0</v>
      </c>
      <c r="AY115" s="478" t="str">
        <f t="shared" si="87"/>
        <v>Bajo</v>
      </c>
      <c r="AZ115" s="479"/>
      <c r="BA115" s="478" t="b">
        <f t="shared" si="88"/>
        <v>0</v>
      </c>
      <c r="BB115" s="478">
        <f t="shared" si="89"/>
        <v>0</v>
      </c>
      <c r="BC115" s="478" t="str">
        <f t="shared" si="90"/>
        <v>IV</v>
      </c>
      <c r="BD115" s="478" t="str">
        <f t="shared" si="91"/>
        <v>ACEPTABLE</v>
      </c>
      <c r="BE115" s="298"/>
    </row>
    <row r="116" spans="1:57" s="275" customFormat="1" ht="38.25" x14ac:dyDescent="0.2">
      <c r="A116" s="485"/>
      <c r="B116" s="466" t="s">
        <v>259</v>
      </c>
      <c r="C116" s="475" t="s">
        <v>467</v>
      </c>
      <c r="D116" s="486" t="s">
        <v>479</v>
      </c>
      <c r="E116" s="486" t="s">
        <v>480</v>
      </c>
      <c r="F116" s="486" t="s">
        <v>481</v>
      </c>
      <c r="G116" s="486" t="s">
        <v>482</v>
      </c>
      <c r="H116" s="466" t="s">
        <v>63</v>
      </c>
      <c r="I116" s="466"/>
      <c r="J116" s="497" t="s">
        <v>480</v>
      </c>
      <c r="K116" s="491" t="s">
        <v>72</v>
      </c>
      <c r="L116" s="492" t="s">
        <v>319</v>
      </c>
      <c r="M116" s="477" t="s">
        <v>320</v>
      </c>
      <c r="N116" s="477" t="s">
        <v>127</v>
      </c>
      <c r="O116" s="466"/>
      <c r="P116" s="466"/>
      <c r="Q116" s="477"/>
      <c r="R116" s="477" t="s">
        <v>483</v>
      </c>
      <c r="S116" s="466"/>
      <c r="T116" s="466">
        <v>0</v>
      </c>
      <c r="U116" s="466" t="str">
        <f t="shared" si="44"/>
        <v>Bajo</v>
      </c>
      <c r="V116" s="466">
        <v>2</v>
      </c>
      <c r="W116" s="466" t="str">
        <f t="shared" si="45"/>
        <v>Ocasional</v>
      </c>
      <c r="X116" s="466">
        <f t="shared" si="46"/>
        <v>0</v>
      </c>
      <c r="Y116" s="466" t="str">
        <f t="shared" si="47"/>
        <v>Bajo</v>
      </c>
      <c r="Z116" s="466">
        <v>60</v>
      </c>
      <c r="AA116" s="466" t="str">
        <f t="shared" si="48"/>
        <v>Muy Grave</v>
      </c>
      <c r="AB116" s="466">
        <f t="shared" si="49"/>
        <v>0</v>
      </c>
      <c r="AC116" s="466" t="str">
        <f t="shared" si="50"/>
        <v>IV</v>
      </c>
      <c r="AD116" s="466" t="str">
        <f t="shared" si="51"/>
        <v>ACEPTABLE</v>
      </c>
      <c r="AE116" s="466">
        <v>9</v>
      </c>
      <c r="AF116" s="466" t="str">
        <f t="shared" si="35"/>
        <v>Descargas eléctricas, dolor de cabeza, quemaduras, shock, golpes, heridas, contusiones.</v>
      </c>
      <c r="AG116" s="466" t="s">
        <v>38</v>
      </c>
      <c r="AH116" s="466"/>
      <c r="AI116" s="466" t="s">
        <v>63</v>
      </c>
      <c r="AJ116" s="466" t="s">
        <v>63</v>
      </c>
      <c r="AK116" s="466"/>
      <c r="AL116" s="489"/>
      <c r="AM116" s="478"/>
      <c r="AN116" s="478"/>
      <c r="AO116" s="478"/>
      <c r="AP116" s="478"/>
      <c r="AQ116" s="478"/>
      <c r="AR116" s="478"/>
      <c r="AS116" s="479"/>
      <c r="AT116" s="493"/>
      <c r="AU116" s="478" t="str">
        <f t="shared" si="84"/>
        <v>Bajo</v>
      </c>
      <c r="AV116" s="493"/>
      <c r="AW116" s="478" t="b">
        <f t="shared" si="85"/>
        <v>0</v>
      </c>
      <c r="AX116" s="478">
        <f t="shared" si="86"/>
        <v>0</v>
      </c>
      <c r="AY116" s="478" t="str">
        <f t="shared" si="87"/>
        <v>Bajo</v>
      </c>
      <c r="AZ116" s="493"/>
      <c r="BA116" s="478" t="b">
        <f t="shared" si="88"/>
        <v>0</v>
      </c>
      <c r="BB116" s="478">
        <f t="shared" si="89"/>
        <v>0</v>
      </c>
      <c r="BC116" s="478" t="str">
        <f t="shared" si="90"/>
        <v>IV</v>
      </c>
      <c r="BD116" s="478" t="str">
        <f t="shared" si="91"/>
        <v>ACEPTABLE</v>
      </c>
      <c r="BE116" s="298"/>
    </row>
    <row r="117" spans="1:57" ht="66.75" customHeight="1" x14ac:dyDescent="0.2">
      <c r="A117" s="115"/>
      <c r="B117" s="103" t="s">
        <v>274</v>
      </c>
      <c r="C117" s="115" t="s">
        <v>290</v>
      </c>
      <c r="D117" s="456" t="s">
        <v>484</v>
      </c>
      <c r="E117" s="456" t="s">
        <v>485</v>
      </c>
      <c r="F117" s="456" t="s">
        <v>250</v>
      </c>
      <c r="G117" s="456" t="s">
        <v>486</v>
      </c>
      <c r="H117" s="103" t="s">
        <v>63</v>
      </c>
      <c r="I117" s="103"/>
      <c r="J117" s="456" t="s">
        <v>487</v>
      </c>
      <c r="K117" s="103" t="s">
        <v>325</v>
      </c>
      <c r="L117" s="103" t="s">
        <v>94</v>
      </c>
      <c r="M117" s="465" t="s">
        <v>329</v>
      </c>
      <c r="N117" s="465" t="s">
        <v>330</v>
      </c>
      <c r="O117" s="103"/>
      <c r="P117" s="103"/>
      <c r="Q117" s="460" t="s">
        <v>331</v>
      </c>
      <c r="R117" s="460" t="s">
        <v>332</v>
      </c>
      <c r="S117" s="103"/>
      <c r="T117" s="103"/>
      <c r="U117" s="103" t="str">
        <f t="shared" si="44"/>
        <v>Bajo</v>
      </c>
      <c r="V117" s="103">
        <v>4</v>
      </c>
      <c r="W117" s="103" t="str">
        <f t="shared" si="45"/>
        <v>Continua</v>
      </c>
      <c r="X117" s="103">
        <f t="shared" si="46"/>
        <v>0</v>
      </c>
      <c r="Y117" s="103" t="str">
        <f t="shared" si="47"/>
        <v>Bajo</v>
      </c>
      <c r="Z117" s="103">
        <v>10</v>
      </c>
      <c r="AA117" s="103" t="str">
        <f t="shared" si="48"/>
        <v>Leve</v>
      </c>
      <c r="AB117" s="103">
        <f t="shared" si="49"/>
        <v>0</v>
      </c>
      <c r="AC117" s="103" t="str">
        <f t="shared" si="50"/>
        <v>IV</v>
      </c>
      <c r="AD117" s="103" t="str">
        <f t="shared" si="51"/>
        <v>ACEPTABLE</v>
      </c>
      <c r="AE117" s="103" t="s">
        <v>258</v>
      </c>
      <c r="AF117" s="103" t="str">
        <f t="shared" si="35"/>
        <v>Desordenes de trauma acumulativo, lesiones del sistema músculo esquelético</v>
      </c>
      <c r="AG117" s="103" t="s">
        <v>38</v>
      </c>
      <c r="AH117" s="103"/>
      <c r="AI117" s="103" t="s">
        <v>63</v>
      </c>
      <c r="AJ117" s="103" t="s">
        <v>63</v>
      </c>
      <c r="AK117" s="103" t="s">
        <v>63</v>
      </c>
      <c r="AL117" s="462"/>
      <c r="AM117" s="463"/>
      <c r="AN117" s="463"/>
      <c r="AO117" s="463"/>
      <c r="AP117" s="463"/>
      <c r="AQ117" s="463"/>
      <c r="AR117" s="463"/>
      <c r="AS117" s="468"/>
      <c r="AT117" s="464"/>
      <c r="AU117" s="463" t="str">
        <f t="shared" si="52"/>
        <v>Bajo</v>
      </c>
      <c r="AV117" s="464"/>
      <c r="AW117" s="463" t="b">
        <f t="shared" si="53"/>
        <v>0</v>
      </c>
      <c r="AX117" s="463">
        <f t="shared" si="54"/>
        <v>0</v>
      </c>
      <c r="AY117" s="463" t="str">
        <f t="shared" si="55"/>
        <v>Bajo</v>
      </c>
      <c r="AZ117" s="464"/>
      <c r="BA117" s="463" t="b">
        <f t="shared" si="56"/>
        <v>0</v>
      </c>
      <c r="BB117" s="463">
        <f t="shared" si="57"/>
        <v>0</v>
      </c>
      <c r="BC117" s="463" t="str">
        <f t="shared" si="59"/>
        <v>IV</v>
      </c>
      <c r="BD117" s="463" t="str">
        <f t="shared" si="58"/>
        <v>ACEPTABLE</v>
      </c>
      <c r="BE117" s="295"/>
    </row>
    <row r="118" spans="1:57" ht="63.75" x14ac:dyDescent="0.2">
      <c r="A118" s="115"/>
      <c r="B118" s="103" t="s">
        <v>274</v>
      </c>
      <c r="C118" s="115" t="s">
        <v>290</v>
      </c>
      <c r="D118" s="456" t="s">
        <v>484</v>
      </c>
      <c r="E118" s="456" t="s">
        <v>485</v>
      </c>
      <c r="F118" s="456" t="s">
        <v>250</v>
      </c>
      <c r="G118" s="456" t="s">
        <v>486</v>
      </c>
      <c r="H118" s="103" t="s">
        <v>63</v>
      </c>
      <c r="I118" s="103"/>
      <c r="J118" s="456" t="s">
        <v>487</v>
      </c>
      <c r="K118" s="458" t="s">
        <v>65</v>
      </c>
      <c r="L118" s="471" t="s">
        <v>316</v>
      </c>
      <c r="M118" s="465" t="s">
        <v>438</v>
      </c>
      <c r="N118" s="460" t="s">
        <v>145</v>
      </c>
      <c r="O118" s="103"/>
      <c r="P118" s="103"/>
      <c r="Q118" s="103"/>
      <c r="R118" s="460" t="s">
        <v>488</v>
      </c>
      <c r="S118" s="103"/>
      <c r="T118" s="103">
        <v>0</v>
      </c>
      <c r="U118" s="103" t="str">
        <f t="shared" si="44"/>
        <v>Bajo</v>
      </c>
      <c r="V118" s="103">
        <v>1</v>
      </c>
      <c r="W118" s="103" t="str">
        <f t="shared" si="45"/>
        <v>Esporadica</v>
      </c>
      <c r="X118" s="103">
        <f t="shared" si="46"/>
        <v>0</v>
      </c>
      <c r="Y118" s="103" t="str">
        <f t="shared" si="47"/>
        <v>Bajo</v>
      </c>
      <c r="Z118" s="103">
        <v>10</v>
      </c>
      <c r="AA118" s="103" t="str">
        <f t="shared" si="48"/>
        <v>Leve</v>
      </c>
      <c r="AB118" s="103">
        <f t="shared" si="49"/>
        <v>0</v>
      </c>
      <c r="AC118" s="103" t="str">
        <f t="shared" si="50"/>
        <v>IV</v>
      </c>
      <c r="AD118" s="103" t="str">
        <f t="shared" si="51"/>
        <v>ACEPTABLE</v>
      </c>
      <c r="AE118" s="103" t="s">
        <v>258</v>
      </c>
      <c r="AF118" s="103" t="str">
        <f t="shared" si="35"/>
        <v>Golpes, traumas, heridas, infecciones, intoxicación, Mordeduras, picaduras, punciones, reacciones alérgicas, muerte</v>
      </c>
      <c r="AG118" s="103" t="s">
        <v>38</v>
      </c>
      <c r="AH118" s="103"/>
      <c r="AI118" s="103" t="s">
        <v>63</v>
      </c>
      <c r="AJ118" s="103" t="s">
        <v>63</v>
      </c>
      <c r="AK118" s="103" t="s">
        <v>63</v>
      </c>
      <c r="AL118" s="462" t="s">
        <v>63</v>
      </c>
      <c r="AM118" s="463"/>
      <c r="AN118" s="463"/>
      <c r="AO118" s="463"/>
      <c r="AP118" s="463"/>
      <c r="AQ118" s="463"/>
      <c r="AR118" s="463"/>
      <c r="AS118" s="463"/>
      <c r="AT118" s="470"/>
      <c r="AU118" s="463" t="str">
        <f t="shared" si="52"/>
        <v>Bajo</v>
      </c>
      <c r="AV118" s="470"/>
      <c r="AW118" s="463" t="b">
        <f t="shared" si="53"/>
        <v>0</v>
      </c>
      <c r="AX118" s="463">
        <f t="shared" si="54"/>
        <v>0</v>
      </c>
      <c r="AY118" s="463" t="str">
        <f t="shared" si="55"/>
        <v>Bajo</v>
      </c>
      <c r="AZ118" s="470"/>
      <c r="BA118" s="463" t="b">
        <f t="shared" si="56"/>
        <v>0</v>
      </c>
      <c r="BB118" s="463">
        <f t="shared" si="57"/>
        <v>0</v>
      </c>
      <c r="BC118" s="463" t="str">
        <f t="shared" si="59"/>
        <v>IV</v>
      </c>
      <c r="BD118" s="463" t="str">
        <f t="shared" si="58"/>
        <v>ACEPTABLE</v>
      </c>
      <c r="BE118" s="295"/>
    </row>
    <row r="119" spans="1:57" ht="89.25" x14ac:dyDescent="0.2">
      <c r="A119" s="115"/>
      <c r="B119" s="103" t="s">
        <v>274</v>
      </c>
      <c r="C119" s="115" t="s">
        <v>298</v>
      </c>
      <c r="D119" s="456" t="s">
        <v>391</v>
      </c>
      <c r="E119" s="456" t="s">
        <v>489</v>
      </c>
      <c r="F119" s="456" t="s">
        <v>250</v>
      </c>
      <c r="G119" s="456" t="s">
        <v>405</v>
      </c>
      <c r="H119" s="103" t="s">
        <v>63</v>
      </c>
      <c r="I119" s="103"/>
      <c r="J119" s="456" t="s">
        <v>406</v>
      </c>
      <c r="K119" s="458" t="s">
        <v>65</v>
      </c>
      <c r="L119" s="103" t="s">
        <v>490</v>
      </c>
      <c r="M119" s="457" t="s">
        <v>491</v>
      </c>
      <c r="N119" s="103" t="s">
        <v>492</v>
      </c>
      <c r="O119" s="103"/>
      <c r="P119" s="103"/>
      <c r="Q119" s="465" t="s">
        <v>493</v>
      </c>
      <c r="R119" s="465" t="s">
        <v>494</v>
      </c>
      <c r="S119" s="460" t="s">
        <v>495</v>
      </c>
      <c r="T119" s="103">
        <v>0</v>
      </c>
      <c r="U119" s="103" t="str">
        <f t="shared" si="44"/>
        <v>Bajo</v>
      </c>
      <c r="V119" s="103">
        <v>2</v>
      </c>
      <c r="W119" s="103" t="str">
        <f t="shared" si="45"/>
        <v>Ocasional</v>
      </c>
      <c r="X119" s="103">
        <f t="shared" si="46"/>
        <v>0</v>
      </c>
      <c r="Y119" s="103" t="str">
        <f t="shared" si="47"/>
        <v>Bajo</v>
      </c>
      <c r="Z119" s="103">
        <v>60</v>
      </c>
      <c r="AA119" s="103" t="str">
        <f t="shared" si="48"/>
        <v>Muy Grave</v>
      </c>
      <c r="AB119" s="103">
        <f t="shared" si="49"/>
        <v>0</v>
      </c>
      <c r="AC119" s="103" t="str">
        <f t="shared" si="50"/>
        <v>IV</v>
      </c>
      <c r="AD119" s="103" t="str">
        <f t="shared" si="51"/>
        <v>ACEPTABLE</v>
      </c>
      <c r="AE119" s="103" t="s">
        <v>258</v>
      </c>
      <c r="AF119" s="103" t="str">
        <f t="shared" si="35"/>
        <v>Alergias, dermatitis.</v>
      </c>
      <c r="AG119" s="103" t="s">
        <v>38</v>
      </c>
      <c r="AH119" s="103"/>
      <c r="AI119" s="103" t="s">
        <v>63</v>
      </c>
      <c r="AJ119" s="103" t="s">
        <v>63</v>
      </c>
      <c r="AK119" s="103" t="s">
        <v>63</v>
      </c>
      <c r="AL119" s="462"/>
      <c r="AM119" s="463"/>
      <c r="AN119" s="463"/>
      <c r="AO119" s="463"/>
      <c r="AP119" s="463"/>
      <c r="AQ119" s="463"/>
      <c r="AR119" s="463"/>
      <c r="AS119" s="468"/>
      <c r="AT119" s="464"/>
      <c r="AU119" s="463" t="str">
        <f t="shared" si="52"/>
        <v>Bajo</v>
      </c>
      <c r="AV119" s="464"/>
      <c r="AW119" s="463" t="b">
        <f t="shared" si="53"/>
        <v>0</v>
      </c>
      <c r="AX119" s="463">
        <f t="shared" si="54"/>
        <v>0</v>
      </c>
      <c r="AY119" s="463" t="str">
        <f t="shared" si="55"/>
        <v>Bajo</v>
      </c>
      <c r="AZ119" s="464"/>
      <c r="BA119" s="463" t="b">
        <f t="shared" si="56"/>
        <v>0</v>
      </c>
      <c r="BB119" s="463">
        <f t="shared" si="57"/>
        <v>0</v>
      </c>
      <c r="BC119" s="463" t="str">
        <f t="shared" si="59"/>
        <v>IV</v>
      </c>
      <c r="BD119" s="463" t="str">
        <f t="shared" si="58"/>
        <v>ACEPTABLE</v>
      </c>
      <c r="BE119" s="295"/>
    </row>
    <row r="120" spans="1:57" ht="42.95" customHeight="1" x14ac:dyDescent="0.2">
      <c r="A120" s="115"/>
      <c r="B120" s="103" t="s">
        <v>274</v>
      </c>
      <c r="C120" s="115" t="s">
        <v>290</v>
      </c>
      <c r="D120" s="456" t="s">
        <v>484</v>
      </c>
      <c r="E120" s="456" t="s">
        <v>485</v>
      </c>
      <c r="F120" s="456" t="s">
        <v>250</v>
      </c>
      <c r="G120" s="456" t="s">
        <v>486</v>
      </c>
      <c r="H120" s="103" t="s">
        <v>63</v>
      </c>
      <c r="I120" s="103"/>
      <c r="J120" s="456" t="s">
        <v>487</v>
      </c>
      <c r="K120" s="458" t="s">
        <v>72</v>
      </c>
      <c r="L120" s="471" t="s">
        <v>302</v>
      </c>
      <c r="M120" s="460" t="s">
        <v>323</v>
      </c>
      <c r="N120" s="460" t="s">
        <v>150</v>
      </c>
      <c r="O120" s="103"/>
      <c r="P120" s="103"/>
      <c r="Q120" s="103"/>
      <c r="R120" s="460" t="s">
        <v>324</v>
      </c>
      <c r="S120" s="103"/>
      <c r="T120" s="103"/>
      <c r="U120" s="103" t="str">
        <f t="shared" si="44"/>
        <v>Bajo</v>
      </c>
      <c r="V120" s="103">
        <v>3</v>
      </c>
      <c r="W120" s="103" t="str">
        <f t="shared" si="45"/>
        <v>Frecuente</v>
      </c>
      <c r="X120" s="103">
        <f t="shared" si="46"/>
        <v>0</v>
      </c>
      <c r="Y120" s="103" t="str">
        <f t="shared" si="47"/>
        <v>Bajo</v>
      </c>
      <c r="Z120" s="103">
        <v>10</v>
      </c>
      <c r="AA120" s="103" t="str">
        <f t="shared" si="48"/>
        <v>Leve</v>
      </c>
      <c r="AB120" s="103">
        <f t="shared" si="49"/>
        <v>0</v>
      </c>
      <c r="AC120" s="103" t="str">
        <f t="shared" si="50"/>
        <v>IV</v>
      </c>
      <c r="AD120" s="103" t="str">
        <f t="shared" si="51"/>
        <v>ACEPTABLE</v>
      </c>
      <c r="AE120" s="103" t="s">
        <v>258</v>
      </c>
      <c r="AF120" s="103" t="str">
        <f t="shared" si="35"/>
        <v>Golpes, traumas, laceraciones, punciones</v>
      </c>
      <c r="AG120" s="103" t="s">
        <v>38</v>
      </c>
      <c r="AH120" s="103"/>
      <c r="AI120" s="103" t="s">
        <v>63</v>
      </c>
      <c r="AJ120" s="103" t="s">
        <v>63</v>
      </c>
      <c r="AK120" s="103" t="s">
        <v>63</v>
      </c>
      <c r="AL120" s="462" t="s">
        <v>63</v>
      </c>
      <c r="AM120" s="463"/>
      <c r="AN120" s="463"/>
      <c r="AO120" s="463"/>
      <c r="AP120" s="463"/>
      <c r="AQ120" s="463"/>
      <c r="AR120" s="463"/>
      <c r="AS120" s="464"/>
      <c r="AT120" s="470"/>
      <c r="AU120" s="463" t="str">
        <f t="shared" si="52"/>
        <v>Bajo</v>
      </c>
      <c r="AV120" s="470"/>
      <c r="AW120" s="463" t="b">
        <f t="shared" si="53"/>
        <v>0</v>
      </c>
      <c r="AX120" s="463">
        <f t="shared" si="54"/>
        <v>0</v>
      </c>
      <c r="AY120" s="463" t="str">
        <f t="shared" si="55"/>
        <v>Bajo</v>
      </c>
      <c r="AZ120" s="470"/>
      <c r="BA120" s="463" t="b">
        <f t="shared" si="56"/>
        <v>0</v>
      </c>
      <c r="BB120" s="463">
        <f t="shared" si="57"/>
        <v>0</v>
      </c>
      <c r="BC120" s="463" t="str">
        <f t="shared" si="59"/>
        <v>IV</v>
      </c>
      <c r="BD120" s="463" t="str">
        <f t="shared" si="58"/>
        <v>ACEPTABLE</v>
      </c>
      <c r="BE120" s="295"/>
    </row>
    <row r="121" spans="1:57" ht="51" x14ac:dyDescent="0.2">
      <c r="A121" s="115"/>
      <c r="B121" s="103" t="s">
        <v>274</v>
      </c>
      <c r="C121" s="115" t="s">
        <v>298</v>
      </c>
      <c r="D121" s="456" t="s">
        <v>391</v>
      </c>
      <c r="E121" s="456" t="s">
        <v>489</v>
      </c>
      <c r="F121" s="456" t="s">
        <v>250</v>
      </c>
      <c r="G121" s="456" t="s">
        <v>405</v>
      </c>
      <c r="H121" s="103" t="s">
        <v>63</v>
      </c>
      <c r="I121" s="103"/>
      <c r="J121" s="456" t="s">
        <v>406</v>
      </c>
      <c r="K121" s="103" t="s">
        <v>325</v>
      </c>
      <c r="L121" s="471" t="s">
        <v>424</v>
      </c>
      <c r="M121" s="457" t="s">
        <v>496</v>
      </c>
      <c r="N121" s="460" t="s">
        <v>191</v>
      </c>
      <c r="O121" s="103"/>
      <c r="P121" s="103"/>
      <c r="Q121" s="465"/>
      <c r="R121" s="460" t="s">
        <v>497</v>
      </c>
      <c r="S121" s="103"/>
      <c r="T121" s="103"/>
      <c r="U121" s="103" t="str">
        <f t="shared" si="44"/>
        <v>Bajo</v>
      </c>
      <c r="V121" s="103">
        <v>2</v>
      </c>
      <c r="W121" s="103" t="str">
        <f t="shared" si="45"/>
        <v>Ocasional</v>
      </c>
      <c r="X121" s="103">
        <f t="shared" si="46"/>
        <v>0</v>
      </c>
      <c r="Y121" s="103" t="str">
        <f t="shared" si="47"/>
        <v>Bajo</v>
      </c>
      <c r="Z121" s="103">
        <v>60</v>
      </c>
      <c r="AA121" s="103" t="str">
        <f t="shared" si="48"/>
        <v>Muy Grave</v>
      </c>
      <c r="AB121" s="103">
        <f t="shared" si="49"/>
        <v>0</v>
      </c>
      <c r="AC121" s="103" t="str">
        <f t="shared" si="50"/>
        <v>IV</v>
      </c>
      <c r="AD121" s="103" t="str">
        <f t="shared" si="51"/>
        <v>ACEPTABLE</v>
      </c>
      <c r="AE121" s="103" t="s">
        <v>258</v>
      </c>
      <c r="AF121" s="103" t="str">
        <f t="shared" si="35"/>
        <v>Desordenes de trauma acumulativo, lesiones del sistema músculo esquelético.</v>
      </c>
      <c r="AG121" s="103" t="s">
        <v>38</v>
      </c>
      <c r="AH121" s="103"/>
      <c r="AI121" s="103" t="s">
        <v>63</v>
      </c>
      <c r="AJ121" s="103" t="s">
        <v>63</v>
      </c>
      <c r="AK121" s="103" t="s">
        <v>63</v>
      </c>
      <c r="AL121" s="462"/>
      <c r="AM121" s="463"/>
      <c r="AN121" s="463"/>
      <c r="AO121" s="463"/>
      <c r="AP121" s="463"/>
      <c r="AQ121" s="463"/>
      <c r="AR121" s="463"/>
      <c r="AS121" s="464"/>
      <c r="AT121" s="470"/>
      <c r="AU121" s="463" t="str">
        <f t="shared" si="52"/>
        <v>Bajo</v>
      </c>
      <c r="AV121" s="470"/>
      <c r="AW121" s="463" t="b">
        <f t="shared" si="53"/>
        <v>0</v>
      </c>
      <c r="AX121" s="463">
        <f t="shared" si="54"/>
        <v>0</v>
      </c>
      <c r="AY121" s="463" t="str">
        <f t="shared" si="55"/>
        <v>Bajo</v>
      </c>
      <c r="AZ121" s="470"/>
      <c r="BA121" s="463" t="b">
        <f t="shared" si="56"/>
        <v>0</v>
      </c>
      <c r="BB121" s="463">
        <f t="shared" si="57"/>
        <v>0</v>
      </c>
      <c r="BC121" s="463" t="str">
        <f t="shared" si="59"/>
        <v>IV</v>
      </c>
      <c r="BD121" s="463" t="str">
        <f t="shared" si="58"/>
        <v>ACEPTABLE</v>
      </c>
      <c r="BE121" s="295"/>
    </row>
    <row r="122" spans="1:57" ht="63.75" x14ac:dyDescent="0.2">
      <c r="A122" s="115"/>
      <c r="B122" s="103" t="s">
        <v>274</v>
      </c>
      <c r="C122" s="115" t="s">
        <v>290</v>
      </c>
      <c r="D122" s="456" t="s">
        <v>484</v>
      </c>
      <c r="E122" s="456" t="s">
        <v>485</v>
      </c>
      <c r="F122" s="456" t="s">
        <v>250</v>
      </c>
      <c r="G122" s="456" t="s">
        <v>486</v>
      </c>
      <c r="H122" s="103" t="s">
        <v>63</v>
      </c>
      <c r="I122" s="103"/>
      <c r="J122" s="456" t="s">
        <v>487</v>
      </c>
      <c r="K122" s="458" t="s">
        <v>72</v>
      </c>
      <c r="L122" s="471" t="s">
        <v>319</v>
      </c>
      <c r="M122" s="465" t="s">
        <v>320</v>
      </c>
      <c r="N122" s="465" t="s">
        <v>127</v>
      </c>
      <c r="O122" s="103"/>
      <c r="P122" s="103"/>
      <c r="Q122" s="457" t="s">
        <v>321</v>
      </c>
      <c r="R122" s="457" t="s">
        <v>322</v>
      </c>
      <c r="S122" s="103"/>
      <c r="T122" s="103"/>
      <c r="U122" s="103" t="str">
        <f t="shared" si="44"/>
        <v>Bajo</v>
      </c>
      <c r="V122" s="103">
        <v>2</v>
      </c>
      <c r="W122" s="103" t="str">
        <f t="shared" si="45"/>
        <v>Ocasional</v>
      </c>
      <c r="X122" s="103">
        <f t="shared" si="46"/>
        <v>0</v>
      </c>
      <c r="Y122" s="103" t="str">
        <f t="shared" si="47"/>
        <v>Bajo</v>
      </c>
      <c r="Z122" s="103">
        <v>60</v>
      </c>
      <c r="AA122" s="103" t="str">
        <f t="shared" si="48"/>
        <v>Muy Grave</v>
      </c>
      <c r="AB122" s="103">
        <f t="shared" si="49"/>
        <v>0</v>
      </c>
      <c r="AC122" s="103" t="str">
        <f t="shared" si="50"/>
        <v>IV</v>
      </c>
      <c r="AD122" s="103" t="str">
        <f t="shared" si="51"/>
        <v>ACEPTABLE</v>
      </c>
      <c r="AE122" s="103" t="s">
        <v>258</v>
      </c>
      <c r="AF122" s="103" t="str">
        <f t="shared" si="35"/>
        <v>Descargas eléctricas, dolor de cabeza, quemaduras, shock, golpes, heridas, contusiones.</v>
      </c>
      <c r="AG122" s="103" t="s">
        <v>38</v>
      </c>
      <c r="AH122" s="103"/>
      <c r="AI122" s="103" t="s">
        <v>63</v>
      </c>
      <c r="AJ122" s="103" t="s">
        <v>63</v>
      </c>
      <c r="AK122" s="103" t="s">
        <v>63</v>
      </c>
      <c r="AL122" s="462" t="s">
        <v>63</v>
      </c>
      <c r="AM122" s="463"/>
      <c r="AN122" s="463"/>
      <c r="AO122" s="463"/>
      <c r="AP122" s="463"/>
      <c r="AQ122" s="463"/>
      <c r="AR122" s="463"/>
      <c r="AS122" s="464"/>
      <c r="AT122" s="470"/>
      <c r="AU122" s="463" t="str">
        <f t="shared" si="52"/>
        <v>Bajo</v>
      </c>
      <c r="AV122" s="470"/>
      <c r="AW122" s="463" t="b">
        <f t="shared" si="53"/>
        <v>0</v>
      </c>
      <c r="AX122" s="463">
        <f t="shared" si="54"/>
        <v>0</v>
      </c>
      <c r="AY122" s="463" t="str">
        <f t="shared" si="55"/>
        <v>Bajo</v>
      </c>
      <c r="AZ122" s="470"/>
      <c r="BA122" s="463" t="b">
        <f t="shared" si="56"/>
        <v>0</v>
      </c>
      <c r="BB122" s="463">
        <f t="shared" si="57"/>
        <v>0</v>
      </c>
      <c r="BC122" s="463" t="str">
        <f t="shared" si="59"/>
        <v>IV</v>
      </c>
      <c r="BD122" s="463" t="str">
        <f t="shared" si="58"/>
        <v>ACEPTABLE</v>
      </c>
      <c r="BE122" s="295"/>
    </row>
    <row r="123" spans="1:57" ht="51" x14ac:dyDescent="0.2">
      <c r="A123" s="115"/>
      <c r="B123" s="103" t="s">
        <v>274</v>
      </c>
      <c r="C123" s="115" t="s">
        <v>290</v>
      </c>
      <c r="D123" s="456" t="s">
        <v>484</v>
      </c>
      <c r="E123" s="456" t="s">
        <v>485</v>
      </c>
      <c r="F123" s="456" t="s">
        <v>250</v>
      </c>
      <c r="G123" s="456" t="s">
        <v>486</v>
      </c>
      <c r="H123" s="103" t="s">
        <v>63</v>
      </c>
      <c r="I123" s="103"/>
      <c r="J123" s="456" t="s">
        <v>487</v>
      </c>
      <c r="K123" s="103" t="s">
        <v>72</v>
      </c>
      <c r="L123" s="471" t="s">
        <v>302</v>
      </c>
      <c r="M123" s="457" t="s">
        <v>303</v>
      </c>
      <c r="N123" s="460" t="s">
        <v>304</v>
      </c>
      <c r="O123" s="103"/>
      <c r="P123" s="103"/>
      <c r="Q123" s="465"/>
      <c r="R123" s="460" t="s">
        <v>305</v>
      </c>
      <c r="S123" s="103"/>
      <c r="T123" s="103"/>
      <c r="U123" s="103" t="str">
        <f t="shared" si="44"/>
        <v>Bajo</v>
      </c>
      <c r="V123" s="103">
        <v>2</v>
      </c>
      <c r="W123" s="103" t="str">
        <f t="shared" si="45"/>
        <v>Ocasional</v>
      </c>
      <c r="X123" s="103">
        <f t="shared" si="46"/>
        <v>0</v>
      </c>
      <c r="Y123" s="103" t="str">
        <f t="shared" si="47"/>
        <v>Bajo</v>
      </c>
      <c r="Z123" s="103">
        <v>60</v>
      </c>
      <c r="AA123" s="103" t="str">
        <f t="shared" si="48"/>
        <v>Muy Grave</v>
      </c>
      <c r="AB123" s="103">
        <f t="shared" si="49"/>
        <v>0</v>
      </c>
      <c r="AC123" s="103" t="str">
        <f t="shared" si="50"/>
        <v>IV</v>
      </c>
      <c r="AD123" s="103" t="str">
        <f t="shared" si="51"/>
        <v>ACEPTABLE</v>
      </c>
      <c r="AE123" s="103" t="s">
        <v>258</v>
      </c>
      <c r="AF123" s="103" t="str">
        <f t="shared" si="35"/>
        <v>Golpes, atrapamientos, contusiones.</v>
      </c>
      <c r="AG123" s="103" t="s">
        <v>38</v>
      </c>
      <c r="AH123" s="103"/>
      <c r="AI123" s="103" t="s">
        <v>63</v>
      </c>
      <c r="AJ123" s="103" t="s">
        <v>63</v>
      </c>
      <c r="AK123" s="103" t="s">
        <v>63</v>
      </c>
      <c r="AL123" s="462"/>
      <c r="AM123" s="463"/>
      <c r="AN123" s="463"/>
      <c r="AO123" s="463"/>
      <c r="AP123" s="463"/>
      <c r="AQ123" s="463"/>
      <c r="AR123" s="463"/>
      <c r="AS123" s="464"/>
      <c r="AT123" s="470"/>
      <c r="AU123" s="463" t="str">
        <f t="shared" si="52"/>
        <v>Bajo</v>
      </c>
      <c r="AV123" s="470"/>
      <c r="AW123" s="463" t="b">
        <f t="shared" si="53"/>
        <v>0</v>
      </c>
      <c r="AX123" s="463">
        <f t="shared" si="54"/>
        <v>0</v>
      </c>
      <c r="AY123" s="463" t="str">
        <f t="shared" si="55"/>
        <v>Bajo</v>
      </c>
      <c r="AZ123" s="470"/>
      <c r="BA123" s="463" t="b">
        <f t="shared" si="56"/>
        <v>0</v>
      </c>
      <c r="BB123" s="463">
        <f t="shared" si="57"/>
        <v>0</v>
      </c>
      <c r="BC123" s="463" t="str">
        <f t="shared" si="59"/>
        <v>IV</v>
      </c>
      <c r="BD123" s="463" t="str">
        <f t="shared" si="58"/>
        <v>ACEPTABLE</v>
      </c>
      <c r="BE123" s="295"/>
    </row>
    <row r="124" spans="1:57" ht="69.75" customHeight="1" x14ac:dyDescent="0.2">
      <c r="A124" s="115"/>
      <c r="B124" s="103" t="s">
        <v>274</v>
      </c>
      <c r="C124" s="115" t="s">
        <v>290</v>
      </c>
      <c r="D124" s="456" t="s">
        <v>484</v>
      </c>
      <c r="E124" s="456" t="s">
        <v>485</v>
      </c>
      <c r="F124" s="456" t="s">
        <v>250</v>
      </c>
      <c r="G124" s="456" t="s">
        <v>486</v>
      </c>
      <c r="H124" s="103" t="s">
        <v>63</v>
      </c>
      <c r="I124" s="103"/>
      <c r="J124" s="456" t="s">
        <v>487</v>
      </c>
      <c r="K124" s="103" t="s">
        <v>325</v>
      </c>
      <c r="L124" s="471" t="s">
        <v>123</v>
      </c>
      <c r="M124" s="460" t="s">
        <v>326</v>
      </c>
      <c r="N124" s="460" t="s">
        <v>96</v>
      </c>
      <c r="O124" s="103"/>
      <c r="P124" s="103"/>
      <c r="Q124" s="460" t="s">
        <v>327</v>
      </c>
      <c r="R124" s="460" t="s">
        <v>328</v>
      </c>
      <c r="S124" s="103"/>
      <c r="T124" s="103"/>
      <c r="U124" s="103" t="str">
        <f t="shared" si="44"/>
        <v>Bajo</v>
      </c>
      <c r="V124" s="103">
        <v>3</v>
      </c>
      <c r="W124" s="103" t="str">
        <f t="shared" si="45"/>
        <v>Frecuente</v>
      </c>
      <c r="X124" s="103">
        <f t="shared" si="46"/>
        <v>0</v>
      </c>
      <c r="Y124" s="103" t="str">
        <f t="shared" si="47"/>
        <v>Bajo</v>
      </c>
      <c r="Z124" s="103">
        <v>10</v>
      </c>
      <c r="AA124" s="103" t="str">
        <f t="shared" si="48"/>
        <v>Leve</v>
      </c>
      <c r="AB124" s="103">
        <f t="shared" si="49"/>
        <v>0</v>
      </c>
      <c r="AC124" s="103" t="str">
        <f t="shared" si="50"/>
        <v>IV</v>
      </c>
      <c r="AD124" s="103" t="str">
        <f t="shared" si="51"/>
        <v>ACEPTABLE</v>
      </c>
      <c r="AE124" s="103" t="s">
        <v>258</v>
      </c>
      <c r="AF124" s="103" t="str">
        <f t="shared" si="35"/>
        <v>Desordenes de trauma acumulativo, lesiones del sistema músculo esquelético, Tendinitis, síndrome del túnel carpiano (STC)</v>
      </c>
      <c r="AG124" s="103" t="s">
        <v>38</v>
      </c>
      <c r="AH124" s="103"/>
      <c r="AI124" s="103" t="s">
        <v>63</v>
      </c>
      <c r="AJ124" s="103" t="s">
        <v>63</v>
      </c>
      <c r="AK124" s="103" t="s">
        <v>63</v>
      </c>
      <c r="AL124" s="462"/>
      <c r="AM124" s="463"/>
      <c r="AN124" s="463"/>
      <c r="AO124" s="463"/>
      <c r="AP124" s="463"/>
      <c r="AQ124" s="463"/>
      <c r="AR124" s="463"/>
      <c r="AS124" s="468"/>
      <c r="AT124" s="464"/>
      <c r="AU124" s="463" t="str">
        <f t="shared" si="52"/>
        <v>Bajo</v>
      </c>
      <c r="AV124" s="464"/>
      <c r="AW124" s="463" t="b">
        <f t="shared" si="53"/>
        <v>0</v>
      </c>
      <c r="AX124" s="463">
        <f t="shared" si="54"/>
        <v>0</v>
      </c>
      <c r="AY124" s="463" t="str">
        <f t="shared" si="55"/>
        <v>Bajo</v>
      </c>
      <c r="AZ124" s="464"/>
      <c r="BA124" s="463" t="b">
        <f t="shared" si="56"/>
        <v>0</v>
      </c>
      <c r="BB124" s="463">
        <f t="shared" si="57"/>
        <v>0</v>
      </c>
      <c r="BC124" s="463" t="str">
        <f t="shared" si="59"/>
        <v>IV</v>
      </c>
      <c r="BD124" s="463" t="str">
        <f t="shared" si="58"/>
        <v>ACEPTABLE</v>
      </c>
      <c r="BE124" s="295"/>
    </row>
    <row r="125" spans="1:57" ht="102" x14ac:dyDescent="0.2">
      <c r="A125" s="469"/>
      <c r="B125" s="103" t="s">
        <v>274</v>
      </c>
      <c r="C125" s="115" t="s">
        <v>290</v>
      </c>
      <c r="D125" s="456" t="s">
        <v>484</v>
      </c>
      <c r="E125" s="456" t="s">
        <v>485</v>
      </c>
      <c r="F125" s="456" t="s">
        <v>250</v>
      </c>
      <c r="G125" s="456" t="s">
        <v>486</v>
      </c>
      <c r="H125" s="103" t="s">
        <v>63</v>
      </c>
      <c r="I125" s="103"/>
      <c r="J125" s="456" t="s">
        <v>487</v>
      </c>
      <c r="K125" s="103" t="s">
        <v>99</v>
      </c>
      <c r="L125" s="103" t="s">
        <v>100</v>
      </c>
      <c r="M125" s="456" t="s">
        <v>333</v>
      </c>
      <c r="N125" s="465" t="s">
        <v>102</v>
      </c>
      <c r="O125" s="103"/>
      <c r="P125" s="103"/>
      <c r="Q125" s="103"/>
      <c r="R125" s="457" t="s">
        <v>334</v>
      </c>
      <c r="S125" s="103"/>
      <c r="T125" s="103"/>
      <c r="U125" s="103" t="str">
        <f t="shared" si="44"/>
        <v>Bajo</v>
      </c>
      <c r="V125" s="103">
        <v>3</v>
      </c>
      <c r="W125" s="103" t="str">
        <f t="shared" si="45"/>
        <v>Frecuente</v>
      </c>
      <c r="X125" s="103">
        <f t="shared" si="46"/>
        <v>0</v>
      </c>
      <c r="Y125" s="103" t="str">
        <f t="shared" si="47"/>
        <v>Bajo</v>
      </c>
      <c r="Z125" s="103">
        <v>25</v>
      </c>
      <c r="AA125" s="103" t="str">
        <f t="shared" si="48"/>
        <v>Grave</v>
      </c>
      <c r="AB125" s="103">
        <f t="shared" si="49"/>
        <v>0</v>
      </c>
      <c r="AC125" s="103" t="str">
        <f t="shared" si="50"/>
        <v>IV</v>
      </c>
      <c r="AD125" s="103" t="str">
        <f t="shared" si="51"/>
        <v>ACEPTABLE</v>
      </c>
      <c r="AE125" s="103" t="s">
        <v>258</v>
      </c>
      <c r="AF125" s="103" t="str">
        <f t="shared" si="35"/>
        <v>Fatiga, estrés, disminución de la destreza y precisión. Estados de ansiedad y/o depresión y trastornos del aparato digestivo.</v>
      </c>
      <c r="AG125" s="103" t="s">
        <v>38</v>
      </c>
      <c r="AH125" s="103"/>
      <c r="AI125" s="103" t="s">
        <v>63</v>
      </c>
      <c r="AJ125" s="103" t="s">
        <v>63</v>
      </c>
      <c r="AK125" s="103" t="s">
        <v>63</v>
      </c>
      <c r="AL125" s="462"/>
      <c r="AM125" s="463"/>
      <c r="AN125" s="463"/>
      <c r="AO125" s="463"/>
      <c r="AP125" s="463"/>
      <c r="AQ125" s="463"/>
      <c r="AR125" s="463"/>
      <c r="AS125" s="468"/>
      <c r="AT125" s="464"/>
      <c r="AU125" s="463" t="str">
        <f t="shared" si="52"/>
        <v>Bajo</v>
      </c>
      <c r="AV125" s="464"/>
      <c r="AW125" s="463" t="b">
        <f t="shared" si="53"/>
        <v>0</v>
      </c>
      <c r="AX125" s="463">
        <f t="shared" si="54"/>
        <v>0</v>
      </c>
      <c r="AY125" s="463" t="str">
        <f t="shared" si="55"/>
        <v>Bajo</v>
      </c>
      <c r="AZ125" s="464"/>
      <c r="BA125" s="463" t="b">
        <f t="shared" si="56"/>
        <v>0</v>
      </c>
      <c r="BB125" s="463">
        <f t="shared" si="57"/>
        <v>0</v>
      </c>
      <c r="BC125" s="463" t="str">
        <f t="shared" ref="BC125:BC171" si="92">IF(AND(BB125&gt;=600,AZ125&lt;=4000),"I",IF(AND(BB125&gt;=150,BB125&lt;=500),"II",IF(AND(BB125&gt;=40,BB125&lt;=120),"III",IF(AND(BB125&gt;=0,BB125&lt;=40),"IV"))))</f>
        <v>IV</v>
      </c>
      <c r="BD125" s="463" t="str">
        <f t="shared" si="58"/>
        <v>ACEPTABLE</v>
      </c>
      <c r="BE125" s="295"/>
    </row>
    <row r="126" spans="1:57" ht="102" x14ac:dyDescent="0.2">
      <c r="A126" s="115"/>
      <c r="B126" s="103" t="s">
        <v>274</v>
      </c>
      <c r="C126" s="115" t="s">
        <v>290</v>
      </c>
      <c r="D126" s="456" t="s">
        <v>484</v>
      </c>
      <c r="E126" s="456" t="s">
        <v>485</v>
      </c>
      <c r="F126" s="456" t="s">
        <v>250</v>
      </c>
      <c r="G126" s="456" t="s">
        <v>486</v>
      </c>
      <c r="H126" s="103" t="s">
        <v>63</v>
      </c>
      <c r="I126" s="103"/>
      <c r="J126" s="456" t="s">
        <v>487</v>
      </c>
      <c r="K126" s="458" t="s">
        <v>72</v>
      </c>
      <c r="L126" s="459" t="s">
        <v>119</v>
      </c>
      <c r="M126" s="472" t="s">
        <v>447</v>
      </c>
      <c r="N126" s="459" t="s">
        <v>112</v>
      </c>
      <c r="O126" s="103"/>
      <c r="P126" s="103"/>
      <c r="Q126" s="460"/>
      <c r="R126" s="457" t="s">
        <v>448</v>
      </c>
      <c r="S126" s="103"/>
      <c r="T126" s="103">
        <v>2</v>
      </c>
      <c r="U126" s="103" t="str">
        <f t="shared" si="44"/>
        <v>Medio</v>
      </c>
      <c r="V126" s="103">
        <v>3</v>
      </c>
      <c r="W126" s="103" t="str">
        <f t="shared" si="45"/>
        <v>Frecuente</v>
      </c>
      <c r="X126" s="103">
        <f t="shared" si="46"/>
        <v>6</v>
      </c>
      <c r="Y126" s="103" t="str">
        <f t="shared" si="47"/>
        <v>Medio</v>
      </c>
      <c r="Z126" s="103">
        <v>10</v>
      </c>
      <c r="AA126" s="103" t="str">
        <f t="shared" si="48"/>
        <v>Leve</v>
      </c>
      <c r="AB126" s="103">
        <f t="shared" si="49"/>
        <v>60</v>
      </c>
      <c r="AC126" s="103" t="str">
        <f t="shared" si="50"/>
        <v>III</v>
      </c>
      <c r="AD126" s="103" t="str">
        <f t="shared" si="51"/>
        <v>MEJORABLE</v>
      </c>
      <c r="AE126" s="103" t="s">
        <v>258</v>
      </c>
      <c r="AF126" s="103" t="str">
        <f t="shared" si="35"/>
        <v>Caídas al mismo nivel, caídas a diferente nivel, contusiones, golpes, fracturas</v>
      </c>
      <c r="AG126" s="103" t="s">
        <v>38</v>
      </c>
      <c r="AH126" s="103"/>
      <c r="AI126" s="103" t="s">
        <v>63</v>
      </c>
      <c r="AJ126" s="103" t="s">
        <v>63</v>
      </c>
      <c r="AK126" s="103" t="s">
        <v>63</v>
      </c>
      <c r="AL126" s="462" t="s">
        <v>63</v>
      </c>
      <c r="AM126" s="463" t="s">
        <v>449</v>
      </c>
      <c r="AN126" s="463"/>
      <c r="AO126" s="463"/>
      <c r="AP126" s="463" t="s">
        <v>63</v>
      </c>
      <c r="AQ126" s="463" t="s">
        <v>63</v>
      </c>
      <c r="AR126" s="463"/>
      <c r="AS126" s="468" t="s">
        <v>63</v>
      </c>
      <c r="AT126" s="464"/>
      <c r="AU126" s="463" t="str">
        <f t="shared" si="52"/>
        <v>Bajo</v>
      </c>
      <c r="AV126" s="464">
        <v>3</v>
      </c>
      <c r="AW126" s="463" t="str">
        <f t="shared" si="53"/>
        <v>Frecuente</v>
      </c>
      <c r="AX126" s="463">
        <f t="shared" si="54"/>
        <v>0</v>
      </c>
      <c r="AY126" s="463" t="str">
        <f t="shared" si="55"/>
        <v>Bajo</v>
      </c>
      <c r="AZ126" s="464">
        <v>10</v>
      </c>
      <c r="BA126" s="463" t="str">
        <f t="shared" si="56"/>
        <v>Leve</v>
      </c>
      <c r="BB126" s="463">
        <f t="shared" si="57"/>
        <v>0</v>
      </c>
      <c r="BC126" s="463" t="str">
        <f t="shared" si="92"/>
        <v>IV</v>
      </c>
      <c r="BD126" s="463" t="str">
        <f t="shared" si="58"/>
        <v>ACEPTABLE</v>
      </c>
      <c r="BE126" s="296" t="s">
        <v>245</v>
      </c>
    </row>
    <row r="127" spans="1:57" ht="127.5" x14ac:dyDescent="0.2">
      <c r="A127" s="103"/>
      <c r="B127" s="103" t="s">
        <v>274</v>
      </c>
      <c r="C127" s="115" t="s">
        <v>290</v>
      </c>
      <c r="D127" s="456" t="s">
        <v>484</v>
      </c>
      <c r="E127" s="456" t="s">
        <v>485</v>
      </c>
      <c r="F127" s="456" t="s">
        <v>250</v>
      </c>
      <c r="G127" s="456" t="s">
        <v>486</v>
      </c>
      <c r="H127" s="103" t="s">
        <v>63</v>
      </c>
      <c r="I127" s="103"/>
      <c r="J127" s="456" t="s">
        <v>487</v>
      </c>
      <c r="K127" s="103" t="s">
        <v>276</v>
      </c>
      <c r="L127" s="103" t="s">
        <v>105</v>
      </c>
      <c r="M127" s="465" t="s">
        <v>335</v>
      </c>
      <c r="N127" s="465" t="s">
        <v>107</v>
      </c>
      <c r="O127" s="103"/>
      <c r="P127" s="103"/>
      <c r="Q127" s="465" t="s">
        <v>336</v>
      </c>
      <c r="R127" s="465" t="s">
        <v>432</v>
      </c>
      <c r="S127" s="103"/>
      <c r="T127" s="103">
        <v>6</v>
      </c>
      <c r="U127" s="103" t="str">
        <f t="shared" si="44"/>
        <v>Alto</v>
      </c>
      <c r="V127" s="103">
        <v>4</v>
      </c>
      <c r="W127" s="103" t="str">
        <f t="shared" si="45"/>
        <v>Continua</v>
      </c>
      <c r="X127" s="103">
        <f t="shared" si="46"/>
        <v>24</v>
      </c>
      <c r="Y127" s="103" t="str">
        <f t="shared" si="47"/>
        <v>Medio Alto</v>
      </c>
      <c r="Z127" s="103">
        <v>10</v>
      </c>
      <c r="AA127" s="103" t="str">
        <f t="shared" si="48"/>
        <v>Leve</v>
      </c>
      <c r="AB127" s="103">
        <f t="shared" si="49"/>
        <v>240</v>
      </c>
      <c r="AC127" s="103" t="str">
        <f t="shared" si="50"/>
        <v>II</v>
      </c>
      <c r="AD127" s="103" t="str">
        <f t="shared" si="51"/>
        <v>ACEPTABLE CON CONTROL ESPECIFICO</v>
      </c>
      <c r="AE127" s="103" t="s">
        <v>258</v>
      </c>
      <c r="AF127" s="103" t="str">
        <f t="shared" si="35"/>
        <v>Fatiga visual, cefalea, disminución de la destreza y precisión, afectaciones a la vista, deslumbramiento, caídas a nivel, golpes.</v>
      </c>
      <c r="AG127" s="103" t="s">
        <v>38</v>
      </c>
      <c r="AH127" s="103"/>
      <c r="AI127" s="103" t="s">
        <v>63</v>
      </c>
      <c r="AJ127" s="103" t="s">
        <v>63</v>
      </c>
      <c r="AK127" s="103" t="s">
        <v>63</v>
      </c>
      <c r="AL127" s="462"/>
      <c r="AM127" s="463" t="s">
        <v>338</v>
      </c>
      <c r="AN127" s="463"/>
      <c r="AO127" s="463"/>
      <c r="AP127" s="463" t="s">
        <v>63</v>
      </c>
      <c r="AQ127" s="463" t="s">
        <v>63</v>
      </c>
      <c r="AR127" s="463"/>
      <c r="AS127" s="464"/>
      <c r="AT127" s="470"/>
      <c r="AU127" s="463" t="str">
        <f t="shared" si="52"/>
        <v>Bajo</v>
      </c>
      <c r="AV127" s="470"/>
      <c r="AW127" s="463" t="b">
        <f t="shared" si="53"/>
        <v>0</v>
      </c>
      <c r="AX127" s="463">
        <f t="shared" si="54"/>
        <v>0</v>
      </c>
      <c r="AY127" s="463" t="str">
        <f t="shared" si="55"/>
        <v>Bajo</v>
      </c>
      <c r="AZ127" s="470"/>
      <c r="BA127" s="463" t="b">
        <f t="shared" si="56"/>
        <v>0</v>
      </c>
      <c r="BB127" s="463">
        <f t="shared" si="57"/>
        <v>0</v>
      </c>
      <c r="BC127" s="463" t="str">
        <f t="shared" si="92"/>
        <v>IV</v>
      </c>
      <c r="BD127" s="463" t="str">
        <f t="shared" si="58"/>
        <v>ACEPTABLE</v>
      </c>
      <c r="BE127" s="295"/>
    </row>
    <row r="128" spans="1:57" ht="66.75" customHeight="1" x14ac:dyDescent="0.2">
      <c r="A128" s="115"/>
      <c r="B128" s="103" t="s">
        <v>274</v>
      </c>
      <c r="C128" s="115" t="s">
        <v>290</v>
      </c>
      <c r="D128" s="456" t="s">
        <v>498</v>
      </c>
      <c r="E128" s="456" t="s">
        <v>499</v>
      </c>
      <c r="F128" s="456" t="s">
        <v>250</v>
      </c>
      <c r="G128" s="456" t="s">
        <v>500</v>
      </c>
      <c r="H128" s="103" t="s">
        <v>63</v>
      </c>
      <c r="I128" s="103"/>
      <c r="J128" s="456" t="s">
        <v>501</v>
      </c>
      <c r="K128" s="103" t="s">
        <v>325</v>
      </c>
      <c r="L128" s="103" t="s">
        <v>94</v>
      </c>
      <c r="M128" s="465" t="s">
        <v>329</v>
      </c>
      <c r="N128" s="465" t="s">
        <v>330</v>
      </c>
      <c r="O128" s="103"/>
      <c r="P128" s="103"/>
      <c r="Q128" s="460" t="s">
        <v>331</v>
      </c>
      <c r="R128" s="460" t="s">
        <v>332</v>
      </c>
      <c r="S128" s="103"/>
      <c r="T128" s="103"/>
      <c r="U128" s="103" t="str">
        <f t="shared" si="44"/>
        <v>Bajo</v>
      </c>
      <c r="V128" s="103">
        <v>4</v>
      </c>
      <c r="W128" s="103" t="str">
        <f t="shared" si="45"/>
        <v>Continua</v>
      </c>
      <c r="X128" s="103">
        <f t="shared" si="46"/>
        <v>0</v>
      </c>
      <c r="Y128" s="103" t="str">
        <f t="shared" si="47"/>
        <v>Bajo</v>
      </c>
      <c r="Z128" s="103">
        <v>10</v>
      </c>
      <c r="AA128" s="103" t="str">
        <f t="shared" si="48"/>
        <v>Leve</v>
      </c>
      <c r="AB128" s="103">
        <f t="shared" si="49"/>
        <v>0</v>
      </c>
      <c r="AC128" s="103" t="str">
        <f t="shared" si="50"/>
        <v>IV</v>
      </c>
      <c r="AD128" s="103" t="str">
        <f t="shared" si="51"/>
        <v>ACEPTABLE</v>
      </c>
      <c r="AE128" s="103">
        <v>4</v>
      </c>
      <c r="AF128" s="103" t="str">
        <f t="shared" si="35"/>
        <v>Desordenes de trauma acumulativo, lesiones del sistema músculo esquelético</v>
      </c>
      <c r="AG128" s="103" t="s">
        <v>38</v>
      </c>
      <c r="AH128" s="103"/>
      <c r="AI128" s="103" t="s">
        <v>63</v>
      </c>
      <c r="AJ128" s="103" t="s">
        <v>63</v>
      </c>
      <c r="AK128" s="103"/>
      <c r="AL128" s="462"/>
      <c r="AM128" s="463"/>
      <c r="AN128" s="463"/>
      <c r="AO128" s="463"/>
      <c r="AP128" s="463"/>
      <c r="AQ128" s="463"/>
      <c r="AR128" s="463"/>
      <c r="AS128" s="468"/>
      <c r="AT128" s="464"/>
      <c r="AU128" s="463" t="str">
        <f t="shared" si="52"/>
        <v>Bajo</v>
      </c>
      <c r="AV128" s="464"/>
      <c r="AW128" s="463" t="b">
        <f t="shared" si="53"/>
        <v>0</v>
      </c>
      <c r="AX128" s="463">
        <f t="shared" si="54"/>
        <v>0</v>
      </c>
      <c r="AY128" s="463" t="str">
        <f t="shared" si="55"/>
        <v>Bajo</v>
      </c>
      <c r="AZ128" s="464"/>
      <c r="BA128" s="463" t="b">
        <f t="shared" si="56"/>
        <v>0</v>
      </c>
      <c r="BB128" s="463">
        <f t="shared" si="57"/>
        <v>0</v>
      </c>
      <c r="BC128" s="463" t="str">
        <f t="shared" si="92"/>
        <v>IV</v>
      </c>
      <c r="BD128" s="463" t="str">
        <f t="shared" si="58"/>
        <v>ACEPTABLE</v>
      </c>
      <c r="BE128" s="295"/>
    </row>
    <row r="129" spans="1:57" ht="42.95" customHeight="1" x14ac:dyDescent="0.2">
      <c r="A129" s="115"/>
      <c r="B129" s="103" t="s">
        <v>274</v>
      </c>
      <c r="C129" s="115" t="s">
        <v>290</v>
      </c>
      <c r="D129" s="456" t="s">
        <v>498</v>
      </c>
      <c r="E129" s="456" t="s">
        <v>499</v>
      </c>
      <c r="F129" s="456" t="s">
        <v>250</v>
      </c>
      <c r="G129" s="456" t="s">
        <v>500</v>
      </c>
      <c r="H129" s="103" t="s">
        <v>63</v>
      </c>
      <c r="I129" s="103"/>
      <c r="J129" s="456" t="s">
        <v>501</v>
      </c>
      <c r="K129" s="458" t="s">
        <v>72</v>
      </c>
      <c r="L129" s="471" t="s">
        <v>302</v>
      </c>
      <c r="M129" s="460" t="s">
        <v>323</v>
      </c>
      <c r="N129" s="460" t="s">
        <v>150</v>
      </c>
      <c r="O129" s="103"/>
      <c r="P129" s="103"/>
      <c r="Q129" s="103"/>
      <c r="R129" s="460" t="s">
        <v>324</v>
      </c>
      <c r="S129" s="103"/>
      <c r="T129" s="103"/>
      <c r="U129" s="103" t="str">
        <f t="shared" si="44"/>
        <v>Bajo</v>
      </c>
      <c r="V129" s="103">
        <v>3</v>
      </c>
      <c r="W129" s="103" t="str">
        <f t="shared" si="45"/>
        <v>Frecuente</v>
      </c>
      <c r="X129" s="103">
        <f t="shared" si="46"/>
        <v>0</v>
      </c>
      <c r="Y129" s="103" t="str">
        <f t="shared" si="47"/>
        <v>Bajo</v>
      </c>
      <c r="Z129" s="103">
        <v>10</v>
      </c>
      <c r="AA129" s="103" t="str">
        <f t="shared" si="48"/>
        <v>Leve</v>
      </c>
      <c r="AB129" s="103">
        <f t="shared" si="49"/>
        <v>0</v>
      </c>
      <c r="AC129" s="103" t="str">
        <f t="shared" si="50"/>
        <v>IV</v>
      </c>
      <c r="AD129" s="103" t="str">
        <f t="shared" si="51"/>
        <v>ACEPTABLE</v>
      </c>
      <c r="AE129" s="103">
        <v>4</v>
      </c>
      <c r="AF129" s="103" t="str">
        <f t="shared" si="35"/>
        <v>Golpes, traumas, laceraciones, punciones</v>
      </c>
      <c r="AG129" s="103" t="s">
        <v>38</v>
      </c>
      <c r="AH129" s="103"/>
      <c r="AI129" s="103" t="s">
        <v>63</v>
      </c>
      <c r="AJ129" s="103" t="s">
        <v>63</v>
      </c>
      <c r="AK129" s="103"/>
      <c r="AL129" s="462"/>
      <c r="AM129" s="463"/>
      <c r="AN129" s="463"/>
      <c r="AO129" s="463"/>
      <c r="AP129" s="463"/>
      <c r="AQ129" s="463"/>
      <c r="AR129" s="463"/>
      <c r="AS129" s="464"/>
      <c r="AT129" s="470"/>
      <c r="AU129" s="463" t="str">
        <f t="shared" si="52"/>
        <v>Bajo</v>
      </c>
      <c r="AV129" s="470"/>
      <c r="AW129" s="463" t="b">
        <f t="shared" si="53"/>
        <v>0</v>
      </c>
      <c r="AX129" s="463">
        <f t="shared" si="54"/>
        <v>0</v>
      </c>
      <c r="AY129" s="463" t="str">
        <f t="shared" si="55"/>
        <v>Bajo</v>
      </c>
      <c r="AZ129" s="470"/>
      <c r="BA129" s="463" t="b">
        <f t="shared" si="56"/>
        <v>0</v>
      </c>
      <c r="BB129" s="463">
        <f t="shared" si="57"/>
        <v>0</v>
      </c>
      <c r="BC129" s="463" t="str">
        <f t="shared" si="92"/>
        <v>IV</v>
      </c>
      <c r="BD129" s="463" t="str">
        <f t="shared" si="58"/>
        <v>ACEPTABLE</v>
      </c>
      <c r="BE129" s="295"/>
    </row>
    <row r="130" spans="1:57" ht="63.75" x14ac:dyDescent="0.2">
      <c r="A130" s="115"/>
      <c r="B130" s="103" t="s">
        <v>274</v>
      </c>
      <c r="C130" s="115" t="s">
        <v>290</v>
      </c>
      <c r="D130" s="456" t="s">
        <v>498</v>
      </c>
      <c r="E130" s="456" t="s">
        <v>499</v>
      </c>
      <c r="F130" s="456" t="s">
        <v>250</v>
      </c>
      <c r="G130" s="456" t="s">
        <v>500</v>
      </c>
      <c r="H130" s="103" t="s">
        <v>63</v>
      </c>
      <c r="I130" s="103"/>
      <c r="J130" s="456" t="s">
        <v>501</v>
      </c>
      <c r="K130" s="458" t="s">
        <v>65</v>
      </c>
      <c r="L130" s="471" t="s">
        <v>316</v>
      </c>
      <c r="M130" s="465" t="s">
        <v>438</v>
      </c>
      <c r="N130" s="460" t="s">
        <v>145</v>
      </c>
      <c r="O130" s="103"/>
      <c r="P130" s="103"/>
      <c r="Q130" s="103"/>
      <c r="R130" s="460" t="s">
        <v>403</v>
      </c>
      <c r="S130" s="103"/>
      <c r="T130" s="103">
        <v>0</v>
      </c>
      <c r="U130" s="103" t="str">
        <f t="shared" si="44"/>
        <v>Bajo</v>
      </c>
      <c r="V130" s="103">
        <v>1</v>
      </c>
      <c r="W130" s="103" t="str">
        <f t="shared" si="45"/>
        <v>Esporadica</v>
      </c>
      <c r="X130" s="103">
        <f t="shared" si="46"/>
        <v>0</v>
      </c>
      <c r="Y130" s="103" t="str">
        <f t="shared" si="47"/>
        <v>Bajo</v>
      </c>
      <c r="Z130" s="103">
        <v>10</v>
      </c>
      <c r="AA130" s="103" t="str">
        <f t="shared" si="48"/>
        <v>Leve</v>
      </c>
      <c r="AB130" s="103">
        <f t="shared" si="49"/>
        <v>0</v>
      </c>
      <c r="AC130" s="103" t="str">
        <f t="shared" si="50"/>
        <v>IV</v>
      </c>
      <c r="AD130" s="103" t="str">
        <f t="shared" si="51"/>
        <v>ACEPTABLE</v>
      </c>
      <c r="AE130" s="103">
        <v>4</v>
      </c>
      <c r="AF130" s="103" t="str">
        <f t="shared" si="35"/>
        <v>Golpes, traumas, heridas, infecciones, intoxicación, Mordeduras, picaduras, punciones, reacciones alérgicas, muerte</v>
      </c>
      <c r="AG130" s="103" t="s">
        <v>38</v>
      </c>
      <c r="AH130" s="103"/>
      <c r="AI130" s="103" t="s">
        <v>63</v>
      </c>
      <c r="AJ130" s="103" t="s">
        <v>63</v>
      </c>
      <c r="AK130" s="103"/>
      <c r="AL130" s="462" t="s">
        <v>63</v>
      </c>
      <c r="AM130" s="463"/>
      <c r="AN130" s="463"/>
      <c r="AO130" s="463"/>
      <c r="AP130" s="463"/>
      <c r="AQ130" s="463"/>
      <c r="AR130" s="463"/>
      <c r="AS130" s="463"/>
      <c r="AT130" s="470"/>
      <c r="AU130" s="463" t="str">
        <f t="shared" si="52"/>
        <v>Bajo</v>
      </c>
      <c r="AV130" s="470"/>
      <c r="AW130" s="463" t="b">
        <f t="shared" si="53"/>
        <v>0</v>
      </c>
      <c r="AX130" s="463">
        <f t="shared" si="54"/>
        <v>0</v>
      </c>
      <c r="AY130" s="463" t="str">
        <f t="shared" si="55"/>
        <v>Bajo</v>
      </c>
      <c r="AZ130" s="470"/>
      <c r="BA130" s="463" t="b">
        <f t="shared" si="56"/>
        <v>0</v>
      </c>
      <c r="BB130" s="463">
        <f t="shared" si="57"/>
        <v>0</v>
      </c>
      <c r="BC130" s="463" t="str">
        <f t="shared" si="92"/>
        <v>IV</v>
      </c>
      <c r="BD130" s="463" t="str">
        <f t="shared" si="58"/>
        <v>ACEPTABLE</v>
      </c>
      <c r="BE130" s="295"/>
    </row>
    <row r="131" spans="1:57" ht="69.75" customHeight="1" x14ac:dyDescent="0.2">
      <c r="A131" s="115"/>
      <c r="B131" s="103" t="s">
        <v>274</v>
      </c>
      <c r="C131" s="115" t="s">
        <v>290</v>
      </c>
      <c r="D131" s="456" t="s">
        <v>498</v>
      </c>
      <c r="E131" s="456" t="s">
        <v>499</v>
      </c>
      <c r="F131" s="456" t="s">
        <v>250</v>
      </c>
      <c r="G131" s="456" t="s">
        <v>500</v>
      </c>
      <c r="H131" s="103" t="s">
        <v>63</v>
      </c>
      <c r="I131" s="103"/>
      <c r="J131" s="456" t="s">
        <v>501</v>
      </c>
      <c r="K131" s="103" t="s">
        <v>325</v>
      </c>
      <c r="L131" s="471" t="s">
        <v>123</v>
      </c>
      <c r="M131" s="460" t="s">
        <v>326</v>
      </c>
      <c r="N131" s="460" t="s">
        <v>96</v>
      </c>
      <c r="O131" s="103"/>
      <c r="P131" s="103"/>
      <c r="Q131" s="460" t="s">
        <v>327</v>
      </c>
      <c r="R131" s="460" t="s">
        <v>328</v>
      </c>
      <c r="S131" s="103"/>
      <c r="T131" s="103"/>
      <c r="U131" s="103" t="str">
        <f t="shared" si="44"/>
        <v>Bajo</v>
      </c>
      <c r="V131" s="103">
        <v>3</v>
      </c>
      <c r="W131" s="103" t="str">
        <f t="shared" si="45"/>
        <v>Frecuente</v>
      </c>
      <c r="X131" s="103">
        <f t="shared" si="46"/>
        <v>0</v>
      </c>
      <c r="Y131" s="103" t="str">
        <f t="shared" si="47"/>
        <v>Bajo</v>
      </c>
      <c r="Z131" s="103">
        <v>10</v>
      </c>
      <c r="AA131" s="103" t="str">
        <f t="shared" si="48"/>
        <v>Leve</v>
      </c>
      <c r="AB131" s="103">
        <f t="shared" si="49"/>
        <v>0</v>
      </c>
      <c r="AC131" s="103" t="str">
        <f t="shared" si="50"/>
        <v>IV</v>
      </c>
      <c r="AD131" s="103" t="str">
        <f t="shared" si="51"/>
        <v>ACEPTABLE</v>
      </c>
      <c r="AE131" s="103">
        <v>4</v>
      </c>
      <c r="AF131" s="103" t="str">
        <f t="shared" si="35"/>
        <v>Desordenes de trauma acumulativo, lesiones del sistema músculo esquelético, Tendinitis, síndrome del túnel carpiano (STC)</v>
      </c>
      <c r="AG131" s="103" t="s">
        <v>38</v>
      </c>
      <c r="AH131" s="103"/>
      <c r="AI131" s="103" t="s">
        <v>63</v>
      </c>
      <c r="AJ131" s="103" t="s">
        <v>63</v>
      </c>
      <c r="AK131" s="103"/>
      <c r="AL131" s="462"/>
      <c r="AM131" s="463"/>
      <c r="AN131" s="463"/>
      <c r="AO131" s="463"/>
      <c r="AP131" s="463"/>
      <c r="AQ131" s="463"/>
      <c r="AR131" s="463"/>
      <c r="AS131" s="468"/>
      <c r="AT131" s="464"/>
      <c r="AU131" s="463" t="str">
        <f t="shared" si="52"/>
        <v>Bajo</v>
      </c>
      <c r="AV131" s="464"/>
      <c r="AW131" s="463" t="b">
        <f t="shared" si="53"/>
        <v>0</v>
      </c>
      <c r="AX131" s="463">
        <f t="shared" si="54"/>
        <v>0</v>
      </c>
      <c r="AY131" s="463" t="str">
        <f t="shared" si="55"/>
        <v>Bajo</v>
      </c>
      <c r="AZ131" s="464"/>
      <c r="BA131" s="463" t="b">
        <f t="shared" si="56"/>
        <v>0</v>
      </c>
      <c r="BB131" s="463">
        <f t="shared" si="57"/>
        <v>0</v>
      </c>
      <c r="BC131" s="463" t="str">
        <f t="shared" si="92"/>
        <v>IV</v>
      </c>
      <c r="BD131" s="463" t="str">
        <f t="shared" si="58"/>
        <v>ACEPTABLE</v>
      </c>
      <c r="BE131" s="295"/>
    </row>
    <row r="132" spans="1:57" ht="63.75" x14ac:dyDescent="0.2">
      <c r="A132" s="115"/>
      <c r="B132" s="103" t="s">
        <v>274</v>
      </c>
      <c r="C132" s="115" t="s">
        <v>290</v>
      </c>
      <c r="D132" s="456" t="s">
        <v>498</v>
      </c>
      <c r="E132" s="456" t="s">
        <v>499</v>
      </c>
      <c r="F132" s="456" t="s">
        <v>250</v>
      </c>
      <c r="G132" s="456" t="s">
        <v>500</v>
      </c>
      <c r="H132" s="103" t="s">
        <v>63</v>
      </c>
      <c r="I132" s="103"/>
      <c r="J132" s="456" t="s">
        <v>501</v>
      </c>
      <c r="K132" s="458" t="s">
        <v>72</v>
      </c>
      <c r="L132" s="471" t="s">
        <v>319</v>
      </c>
      <c r="M132" s="465" t="s">
        <v>320</v>
      </c>
      <c r="N132" s="465" t="s">
        <v>127</v>
      </c>
      <c r="O132" s="103"/>
      <c r="P132" s="103"/>
      <c r="Q132" s="457" t="s">
        <v>321</v>
      </c>
      <c r="R132" s="457" t="s">
        <v>322</v>
      </c>
      <c r="S132" s="103"/>
      <c r="T132" s="103"/>
      <c r="U132" s="103" t="str">
        <f t="shared" si="44"/>
        <v>Bajo</v>
      </c>
      <c r="V132" s="103">
        <v>2</v>
      </c>
      <c r="W132" s="103" t="str">
        <f t="shared" si="45"/>
        <v>Ocasional</v>
      </c>
      <c r="X132" s="103">
        <f t="shared" si="46"/>
        <v>0</v>
      </c>
      <c r="Y132" s="103" t="str">
        <f t="shared" si="47"/>
        <v>Bajo</v>
      </c>
      <c r="Z132" s="103">
        <v>60</v>
      </c>
      <c r="AA132" s="103" t="str">
        <f t="shared" si="48"/>
        <v>Muy Grave</v>
      </c>
      <c r="AB132" s="103">
        <f t="shared" si="49"/>
        <v>0</v>
      </c>
      <c r="AC132" s="103" t="str">
        <f t="shared" si="50"/>
        <v>IV</v>
      </c>
      <c r="AD132" s="103" t="str">
        <f t="shared" si="51"/>
        <v>ACEPTABLE</v>
      </c>
      <c r="AE132" s="103">
        <v>4</v>
      </c>
      <c r="AF132" s="103" t="str">
        <f t="shared" si="35"/>
        <v>Descargas eléctricas, dolor de cabeza, quemaduras, shock, golpes, heridas, contusiones.</v>
      </c>
      <c r="AG132" s="103" t="s">
        <v>38</v>
      </c>
      <c r="AH132" s="103"/>
      <c r="AI132" s="103" t="s">
        <v>63</v>
      </c>
      <c r="AJ132" s="103" t="s">
        <v>63</v>
      </c>
      <c r="AK132" s="103"/>
      <c r="AL132" s="462"/>
      <c r="AM132" s="463"/>
      <c r="AN132" s="463"/>
      <c r="AO132" s="463"/>
      <c r="AP132" s="463"/>
      <c r="AQ132" s="463"/>
      <c r="AR132" s="463"/>
      <c r="AS132" s="464"/>
      <c r="AT132" s="470"/>
      <c r="AU132" s="463" t="str">
        <f t="shared" si="52"/>
        <v>Bajo</v>
      </c>
      <c r="AV132" s="470"/>
      <c r="AW132" s="463" t="b">
        <f t="shared" si="53"/>
        <v>0</v>
      </c>
      <c r="AX132" s="463">
        <f t="shared" si="54"/>
        <v>0</v>
      </c>
      <c r="AY132" s="463" t="str">
        <f t="shared" si="55"/>
        <v>Bajo</v>
      </c>
      <c r="AZ132" s="470"/>
      <c r="BA132" s="463" t="b">
        <f t="shared" si="56"/>
        <v>0</v>
      </c>
      <c r="BB132" s="463">
        <f t="shared" si="57"/>
        <v>0</v>
      </c>
      <c r="BC132" s="463" t="str">
        <f t="shared" si="92"/>
        <v>IV</v>
      </c>
      <c r="BD132" s="463" t="str">
        <f t="shared" si="58"/>
        <v>ACEPTABLE</v>
      </c>
      <c r="BE132" s="295"/>
    </row>
    <row r="133" spans="1:57" ht="51" x14ac:dyDescent="0.2">
      <c r="A133" s="115"/>
      <c r="B133" s="103" t="s">
        <v>274</v>
      </c>
      <c r="C133" s="115" t="s">
        <v>290</v>
      </c>
      <c r="D133" s="456" t="s">
        <v>498</v>
      </c>
      <c r="E133" s="456" t="s">
        <v>499</v>
      </c>
      <c r="F133" s="456" t="s">
        <v>250</v>
      </c>
      <c r="G133" s="456" t="s">
        <v>500</v>
      </c>
      <c r="H133" s="103" t="s">
        <v>63</v>
      </c>
      <c r="I133" s="103"/>
      <c r="J133" s="456" t="s">
        <v>501</v>
      </c>
      <c r="K133" s="103" t="s">
        <v>72</v>
      </c>
      <c r="L133" s="471" t="s">
        <v>302</v>
      </c>
      <c r="M133" s="457" t="s">
        <v>303</v>
      </c>
      <c r="N133" s="460" t="s">
        <v>304</v>
      </c>
      <c r="O133" s="103"/>
      <c r="P133" s="103"/>
      <c r="Q133" s="465"/>
      <c r="R133" s="460" t="s">
        <v>305</v>
      </c>
      <c r="S133" s="103"/>
      <c r="T133" s="103"/>
      <c r="U133" s="103" t="str">
        <f t="shared" si="44"/>
        <v>Bajo</v>
      </c>
      <c r="V133" s="103">
        <v>2</v>
      </c>
      <c r="W133" s="103" t="str">
        <f t="shared" si="45"/>
        <v>Ocasional</v>
      </c>
      <c r="X133" s="103">
        <f t="shared" si="46"/>
        <v>0</v>
      </c>
      <c r="Y133" s="103" t="str">
        <f t="shared" si="47"/>
        <v>Bajo</v>
      </c>
      <c r="Z133" s="103">
        <v>60</v>
      </c>
      <c r="AA133" s="103" t="str">
        <f t="shared" si="48"/>
        <v>Muy Grave</v>
      </c>
      <c r="AB133" s="103">
        <f t="shared" si="49"/>
        <v>0</v>
      </c>
      <c r="AC133" s="103" t="str">
        <f t="shared" si="50"/>
        <v>IV</v>
      </c>
      <c r="AD133" s="103" t="str">
        <f t="shared" si="51"/>
        <v>ACEPTABLE</v>
      </c>
      <c r="AE133" s="103">
        <v>4</v>
      </c>
      <c r="AF133" s="103" t="str">
        <f t="shared" si="35"/>
        <v>Golpes, atrapamientos, contusiones.</v>
      </c>
      <c r="AG133" s="103" t="s">
        <v>38</v>
      </c>
      <c r="AH133" s="103"/>
      <c r="AI133" s="103" t="s">
        <v>63</v>
      </c>
      <c r="AJ133" s="103" t="s">
        <v>63</v>
      </c>
      <c r="AK133" s="103"/>
      <c r="AL133" s="462"/>
      <c r="AM133" s="463"/>
      <c r="AN133" s="463"/>
      <c r="AO133" s="463"/>
      <c r="AP133" s="463"/>
      <c r="AQ133" s="463"/>
      <c r="AR133" s="463"/>
      <c r="AS133" s="464"/>
      <c r="AT133" s="470"/>
      <c r="AU133" s="463" t="str">
        <f t="shared" si="52"/>
        <v>Bajo</v>
      </c>
      <c r="AV133" s="470"/>
      <c r="AW133" s="463" t="b">
        <f t="shared" si="53"/>
        <v>0</v>
      </c>
      <c r="AX133" s="463">
        <f t="shared" si="54"/>
        <v>0</v>
      </c>
      <c r="AY133" s="463" t="str">
        <f t="shared" si="55"/>
        <v>Bajo</v>
      </c>
      <c r="AZ133" s="470"/>
      <c r="BA133" s="463" t="b">
        <f t="shared" si="56"/>
        <v>0</v>
      </c>
      <c r="BB133" s="463">
        <f t="shared" si="57"/>
        <v>0</v>
      </c>
      <c r="BC133" s="463" t="str">
        <f t="shared" si="92"/>
        <v>IV</v>
      </c>
      <c r="BD133" s="463" t="str">
        <f t="shared" si="58"/>
        <v>ACEPTABLE</v>
      </c>
      <c r="BE133" s="295"/>
    </row>
    <row r="134" spans="1:57" ht="102" x14ac:dyDescent="0.2">
      <c r="A134" s="469"/>
      <c r="B134" s="103" t="s">
        <v>274</v>
      </c>
      <c r="C134" s="115" t="s">
        <v>290</v>
      </c>
      <c r="D134" s="456" t="s">
        <v>498</v>
      </c>
      <c r="E134" s="456" t="s">
        <v>499</v>
      </c>
      <c r="F134" s="456" t="s">
        <v>250</v>
      </c>
      <c r="G134" s="456" t="s">
        <v>500</v>
      </c>
      <c r="H134" s="103" t="s">
        <v>63</v>
      </c>
      <c r="I134" s="103"/>
      <c r="J134" s="456" t="s">
        <v>501</v>
      </c>
      <c r="K134" s="103" t="s">
        <v>99</v>
      </c>
      <c r="L134" s="103" t="s">
        <v>100</v>
      </c>
      <c r="M134" s="456" t="s">
        <v>333</v>
      </c>
      <c r="N134" s="465" t="s">
        <v>102</v>
      </c>
      <c r="O134" s="103"/>
      <c r="P134" s="103"/>
      <c r="Q134" s="103"/>
      <c r="R134" s="457" t="s">
        <v>334</v>
      </c>
      <c r="S134" s="103"/>
      <c r="T134" s="103"/>
      <c r="U134" s="103" t="str">
        <f t="shared" si="44"/>
        <v>Bajo</v>
      </c>
      <c r="V134" s="103">
        <v>3</v>
      </c>
      <c r="W134" s="103" t="str">
        <f t="shared" si="45"/>
        <v>Frecuente</v>
      </c>
      <c r="X134" s="103">
        <f t="shared" si="46"/>
        <v>0</v>
      </c>
      <c r="Y134" s="103" t="str">
        <f t="shared" si="47"/>
        <v>Bajo</v>
      </c>
      <c r="Z134" s="103">
        <v>25</v>
      </c>
      <c r="AA134" s="103" t="str">
        <f t="shared" si="48"/>
        <v>Grave</v>
      </c>
      <c r="AB134" s="103">
        <f t="shared" si="49"/>
        <v>0</v>
      </c>
      <c r="AC134" s="103" t="str">
        <f t="shared" si="50"/>
        <v>IV</v>
      </c>
      <c r="AD134" s="103" t="str">
        <f t="shared" si="51"/>
        <v>ACEPTABLE</v>
      </c>
      <c r="AE134" s="103" t="s">
        <v>258</v>
      </c>
      <c r="AF134" s="103" t="str">
        <f t="shared" si="35"/>
        <v>Fatiga, estrés, disminución de la destreza y precisión. Estados de ansiedad y/o depresión y trastornos del aparato digestivo.</v>
      </c>
      <c r="AG134" s="103" t="s">
        <v>38</v>
      </c>
      <c r="AH134" s="103"/>
      <c r="AI134" s="103" t="s">
        <v>63</v>
      </c>
      <c r="AJ134" s="103" t="s">
        <v>63</v>
      </c>
      <c r="AK134" s="103"/>
      <c r="AL134" s="462"/>
      <c r="AM134" s="463"/>
      <c r="AN134" s="463"/>
      <c r="AO134" s="463"/>
      <c r="AP134" s="463"/>
      <c r="AQ134" s="463"/>
      <c r="AR134" s="463"/>
      <c r="AS134" s="468"/>
      <c r="AT134" s="464"/>
      <c r="AU134" s="463" t="str">
        <f t="shared" si="52"/>
        <v>Bajo</v>
      </c>
      <c r="AV134" s="464"/>
      <c r="AW134" s="463" t="b">
        <f t="shared" si="53"/>
        <v>0</v>
      </c>
      <c r="AX134" s="463">
        <f t="shared" si="54"/>
        <v>0</v>
      </c>
      <c r="AY134" s="463" t="str">
        <f t="shared" si="55"/>
        <v>Bajo</v>
      </c>
      <c r="AZ134" s="464"/>
      <c r="BA134" s="463" t="b">
        <f t="shared" si="56"/>
        <v>0</v>
      </c>
      <c r="BB134" s="463">
        <f t="shared" si="57"/>
        <v>0</v>
      </c>
      <c r="BC134" s="463" t="str">
        <f t="shared" si="92"/>
        <v>IV</v>
      </c>
      <c r="BD134" s="463" t="str">
        <f t="shared" si="58"/>
        <v>ACEPTABLE</v>
      </c>
      <c r="BE134" s="295"/>
    </row>
    <row r="135" spans="1:57" ht="127.5" x14ac:dyDescent="0.2">
      <c r="A135" s="103"/>
      <c r="B135" s="103" t="s">
        <v>274</v>
      </c>
      <c r="C135" s="115" t="s">
        <v>290</v>
      </c>
      <c r="D135" s="456" t="s">
        <v>498</v>
      </c>
      <c r="E135" s="456" t="s">
        <v>499</v>
      </c>
      <c r="F135" s="456" t="s">
        <v>250</v>
      </c>
      <c r="G135" s="456" t="s">
        <v>500</v>
      </c>
      <c r="H135" s="103" t="s">
        <v>63</v>
      </c>
      <c r="I135" s="103"/>
      <c r="J135" s="456" t="s">
        <v>501</v>
      </c>
      <c r="K135" s="103" t="s">
        <v>276</v>
      </c>
      <c r="L135" s="103" t="s">
        <v>105</v>
      </c>
      <c r="M135" s="465" t="s">
        <v>335</v>
      </c>
      <c r="N135" s="465" t="s">
        <v>107</v>
      </c>
      <c r="O135" s="103"/>
      <c r="P135" s="103"/>
      <c r="Q135" s="465" t="s">
        <v>336</v>
      </c>
      <c r="R135" s="465" t="s">
        <v>432</v>
      </c>
      <c r="S135" s="103"/>
      <c r="T135" s="103">
        <v>2</v>
      </c>
      <c r="U135" s="103" t="str">
        <f t="shared" si="44"/>
        <v>Medio</v>
      </c>
      <c r="V135" s="103">
        <v>4</v>
      </c>
      <c r="W135" s="103" t="str">
        <f t="shared" si="45"/>
        <v>Continua</v>
      </c>
      <c r="X135" s="103">
        <f t="shared" si="46"/>
        <v>8</v>
      </c>
      <c r="Y135" s="103" t="str">
        <f t="shared" si="47"/>
        <v>Medio</v>
      </c>
      <c r="Z135" s="103">
        <v>10</v>
      </c>
      <c r="AA135" s="103" t="str">
        <f t="shared" si="48"/>
        <v>Leve</v>
      </c>
      <c r="AB135" s="103">
        <f t="shared" si="49"/>
        <v>80</v>
      </c>
      <c r="AC135" s="103" t="str">
        <f t="shared" si="50"/>
        <v>III</v>
      </c>
      <c r="AD135" s="103" t="str">
        <f t="shared" si="51"/>
        <v>MEJORABLE</v>
      </c>
      <c r="AE135" s="103">
        <v>4</v>
      </c>
      <c r="AF135" s="103" t="str">
        <f t="shared" si="35"/>
        <v>Fatiga visual, cefalea, disminución de la destreza y precisión, afectaciones a la vista, deslumbramiento, caídas a nivel, golpes.</v>
      </c>
      <c r="AG135" s="103" t="s">
        <v>38</v>
      </c>
      <c r="AH135" s="103"/>
      <c r="AI135" s="103" t="s">
        <v>63</v>
      </c>
      <c r="AJ135" s="103" t="s">
        <v>63</v>
      </c>
      <c r="AK135" s="103"/>
      <c r="AL135" s="462"/>
      <c r="AM135" s="463" t="s">
        <v>338</v>
      </c>
      <c r="AN135" s="463"/>
      <c r="AO135" s="463"/>
      <c r="AP135" s="463" t="s">
        <v>63</v>
      </c>
      <c r="AQ135" s="463" t="s">
        <v>63</v>
      </c>
      <c r="AR135" s="463"/>
      <c r="AS135" s="464"/>
      <c r="AT135" s="470"/>
      <c r="AU135" s="463" t="str">
        <f t="shared" si="52"/>
        <v>Bajo</v>
      </c>
      <c r="AV135" s="470"/>
      <c r="AW135" s="463" t="b">
        <f t="shared" si="53"/>
        <v>0</v>
      </c>
      <c r="AX135" s="463">
        <f t="shared" si="54"/>
        <v>0</v>
      </c>
      <c r="AY135" s="463" t="str">
        <f t="shared" si="55"/>
        <v>Bajo</v>
      </c>
      <c r="AZ135" s="470"/>
      <c r="BA135" s="463" t="b">
        <f t="shared" si="56"/>
        <v>0</v>
      </c>
      <c r="BB135" s="463">
        <f t="shared" si="57"/>
        <v>0</v>
      </c>
      <c r="BC135" s="463" t="str">
        <f t="shared" si="92"/>
        <v>IV</v>
      </c>
      <c r="BD135" s="463" t="str">
        <f t="shared" si="58"/>
        <v>ACEPTABLE</v>
      </c>
      <c r="BE135" s="295"/>
    </row>
    <row r="136" spans="1:57" ht="76.5" x14ac:dyDescent="0.2">
      <c r="A136" s="115"/>
      <c r="B136" s="103" t="s">
        <v>274</v>
      </c>
      <c r="C136" s="115" t="s">
        <v>275</v>
      </c>
      <c r="D136" s="456" t="s">
        <v>391</v>
      </c>
      <c r="E136" s="456" t="s">
        <v>411</v>
      </c>
      <c r="F136" s="456" t="s">
        <v>412</v>
      </c>
      <c r="G136" s="456" t="s">
        <v>413</v>
      </c>
      <c r="H136" s="103" t="s">
        <v>63</v>
      </c>
      <c r="I136" s="103"/>
      <c r="J136" s="103" t="s">
        <v>414</v>
      </c>
      <c r="K136" s="458" t="s">
        <v>72</v>
      </c>
      <c r="L136" s="471" t="s">
        <v>319</v>
      </c>
      <c r="M136" s="465" t="s">
        <v>502</v>
      </c>
      <c r="N136" s="460" t="s">
        <v>167</v>
      </c>
      <c r="O136" s="103"/>
      <c r="P136" s="103"/>
      <c r="Q136" s="457" t="s">
        <v>503</v>
      </c>
      <c r="R136" s="457" t="s">
        <v>504</v>
      </c>
      <c r="S136" s="465" t="s">
        <v>505</v>
      </c>
      <c r="T136" s="103"/>
      <c r="U136" s="103" t="str">
        <f t="shared" si="44"/>
        <v>Bajo</v>
      </c>
      <c r="V136" s="103">
        <v>2</v>
      </c>
      <c r="W136" s="103" t="str">
        <f t="shared" si="45"/>
        <v>Ocasional</v>
      </c>
      <c r="X136" s="103">
        <f t="shared" si="46"/>
        <v>0</v>
      </c>
      <c r="Y136" s="103" t="str">
        <f t="shared" si="47"/>
        <v>Bajo</v>
      </c>
      <c r="Z136" s="103">
        <v>60</v>
      </c>
      <c r="AA136" s="103" t="str">
        <f t="shared" si="48"/>
        <v>Muy Grave</v>
      </c>
      <c r="AB136" s="103">
        <f t="shared" si="49"/>
        <v>0</v>
      </c>
      <c r="AC136" s="103" t="str">
        <f t="shared" si="50"/>
        <v>IV</v>
      </c>
      <c r="AD136" s="103" t="str">
        <f t="shared" si="51"/>
        <v>ACEPTABLE</v>
      </c>
      <c r="AE136" s="103">
        <v>6</v>
      </c>
      <c r="AF136" s="103" t="s">
        <v>167</v>
      </c>
      <c r="AG136" s="103" t="s">
        <v>38</v>
      </c>
      <c r="AH136" s="103"/>
      <c r="AI136" s="103"/>
      <c r="AJ136" s="103" t="s">
        <v>63</v>
      </c>
      <c r="AK136" s="103"/>
      <c r="AL136" s="462"/>
      <c r="AM136" s="463"/>
      <c r="AN136" s="463"/>
      <c r="AO136" s="463"/>
      <c r="AP136" s="463"/>
      <c r="AQ136" s="463"/>
      <c r="AR136" s="463"/>
      <c r="AS136" s="464"/>
      <c r="AT136" s="470"/>
      <c r="AU136" s="463" t="str">
        <f t="shared" si="52"/>
        <v>Bajo</v>
      </c>
      <c r="AV136" s="470"/>
      <c r="AW136" s="463" t="b">
        <f t="shared" si="53"/>
        <v>0</v>
      </c>
      <c r="AX136" s="463">
        <f t="shared" si="54"/>
        <v>0</v>
      </c>
      <c r="AY136" s="463" t="str">
        <f t="shared" si="55"/>
        <v>Bajo</v>
      </c>
      <c r="AZ136" s="470"/>
      <c r="BA136" s="463" t="b">
        <f t="shared" si="56"/>
        <v>0</v>
      </c>
      <c r="BB136" s="463">
        <f t="shared" si="57"/>
        <v>0</v>
      </c>
      <c r="BC136" s="463" t="str">
        <f t="shared" si="92"/>
        <v>IV</v>
      </c>
      <c r="BD136" s="463" t="str">
        <f t="shared" si="58"/>
        <v>ACEPTABLE</v>
      </c>
      <c r="BE136" s="295"/>
    </row>
    <row r="137" spans="1:57" ht="38.25" x14ac:dyDescent="0.2">
      <c r="A137" s="115"/>
      <c r="B137" s="103" t="s">
        <v>274</v>
      </c>
      <c r="C137" s="115" t="s">
        <v>275</v>
      </c>
      <c r="D137" s="456" t="s">
        <v>391</v>
      </c>
      <c r="E137" s="456" t="s">
        <v>411</v>
      </c>
      <c r="F137" s="456" t="s">
        <v>412</v>
      </c>
      <c r="G137" s="456" t="s">
        <v>413</v>
      </c>
      <c r="H137" s="103" t="s">
        <v>63</v>
      </c>
      <c r="I137" s="103"/>
      <c r="J137" s="103" t="s">
        <v>414</v>
      </c>
      <c r="K137" s="458" t="s">
        <v>72</v>
      </c>
      <c r="L137" s="471" t="s">
        <v>302</v>
      </c>
      <c r="M137" s="465" t="s">
        <v>506</v>
      </c>
      <c r="N137" s="460" t="s">
        <v>507</v>
      </c>
      <c r="O137" s="103"/>
      <c r="P137" s="103"/>
      <c r="Q137" s="465"/>
      <c r="R137" s="465" t="s">
        <v>508</v>
      </c>
      <c r="S137" s="465"/>
      <c r="T137" s="103"/>
      <c r="U137" s="103" t="str">
        <f t="shared" si="44"/>
        <v>Bajo</v>
      </c>
      <c r="V137" s="103">
        <v>2</v>
      </c>
      <c r="W137" s="103" t="str">
        <f t="shared" si="45"/>
        <v>Ocasional</v>
      </c>
      <c r="X137" s="103">
        <f t="shared" si="46"/>
        <v>0</v>
      </c>
      <c r="Y137" s="103" t="str">
        <f t="shared" si="47"/>
        <v>Bajo</v>
      </c>
      <c r="Z137" s="103">
        <v>60</v>
      </c>
      <c r="AA137" s="103" t="str">
        <f t="shared" si="48"/>
        <v>Muy Grave</v>
      </c>
      <c r="AB137" s="103">
        <f t="shared" si="49"/>
        <v>0</v>
      </c>
      <c r="AC137" s="103" t="str">
        <f t="shared" si="50"/>
        <v>IV</v>
      </c>
      <c r="AD137" s="103" t="str">
        <f t="shared" si="51"/>
        <v>ACEPTABLE</v>
      </c>
      <c r="AE137" s="103">
        <v>6</v>
      </c>
      <c r="AF137" s="103" t="s">
        <v>167</v>
      </c>
      <c r="AG137" s="103" t="s">
        <v>38</v>
      </c>
      <c r="AH137" s="103"/>
      <c r="AI137" s="103"/>
      <c r="AJ137" s="103" t="s">
        <v>63</v>
      </c>
      <c r="AK137" s="103"/>
      <c r="AL137" s="462"/>
      <c r="AM137" s="463"/>
      <c r="AN137" s="463"/>
      <c r="AO137" s="463"/>
      <c r="AP137" s="463"/>
      <c r="AQ137" s="463"/>
      <c r="AR137" s="463"/>
      <c r="AS137" s="464"/>
      <c r="AT137" s="470"/>
      <c r="AU137" s="463" t="str">
        <f t="shared" si="52"/>
        <v>Bajo</v>
      </c>
      <c r="AV137" s="470"/>
      <c r="AW137" s="463" t="b">
        <f t="shared" si="53"/>
        <v>0</v>
      </c>
      <c r="AX137" s="463">
        <f t="shared" si="54"/>
        <v>0</v>
      </c>
      <c r="AY137" s="463" t="str">
        <f t="shared" si="55"/>
        <v>Bajo</v>
      </c>
      <c r="AZ137" s="470"/>
      <c r="BA137" s="463" t="b">
        <f t="shared" si="56"/>
        <v>0</v>
      </c>
      <c r="BB137" s="463">
        <f t="shared" si="57"/>
        <v>0</v>
      </c>
      <c r="BC137" s="463" t="str">
        <f t="shared" si="92"/>
        <v>IV</v>
      </c>
      <c r="BD137" s="463" t="str">
        <f t="shared" si="58"/>
        <v>ACEPTABLE</v>
      </c>
      <c r="BE137" s="295"/>
    </row>
    <row r="138" spans="1:57" ht="38.25" x14ac:dyDescent="0.2">
      <c r="A138" s="115"/>
      <c r="B138" s="103" t="s">
        <v>274</v>
      </c>
      <c r="C138" s="115" t="s">
        <v>275</v>
      </c>
      <c r="D138" s="456" t="s">
        <v>391</v>
      </c>
      <c r="E138" s="456" t="s">
        <v>411</v>
      </c>
      <c r="F138" s="456" t="s">
        <v>412</v>
      </c>
      <c r="G138" s="456" t="s">
        <v>413</v>
      </c>
      <c r="H138" s="103" t="s">
        <v>63</v>
      </c>
      <c r="I138" s="103"/>
      <c r="J138" s="103" t="s">
        <v>414</v>
      </c>
      <c r="K138" s="458" t="s">
        <v>72</v>
      </c>
      <c r="L138" s="471" t="s">
        <v>302</v>
      </c>
      <c r="M138" s="465" t="s">
        <v>509</v>
      </c>
      <c r="N138" s="465" t="s">
        <v>510</v>
      </c>
      <c r="O138" s="103"/>
      <c r="P138" s="103"/>
      <c r="Q138" s="465"/>
      <c r="R138" s="465" t="s">
        <v>511</v>
      </c>
      <c r="S138" s="465"/>
      <c r="T138" s="103"/>
      <c r="U138" s="103" t="str">
        <f t="shared" si="44"/>
        <v>Bajo</v>
      </c>
      <c r="V138" s="103">
        <v>3</v>
      </c>
      <c r="W138" s="103" t="str">
        <f t="shared" si="45"/>
        <v>Frecuente</v>
      </c>
      <c r="X138" s="103">
        <f t="shared" si="46"/>
        <v>0</v>
      </c>
      <c r="Y138" s="103" t="str">
        <f t="shared" si="47"/>
        <v>Bajo</v>
      </c>
      <c r="Z138" s="103">
        <v>25</v>
      </c>
      <c r="AA138" s="103" t="str">
        <f t="shared" si="48"/>
        <v>Grave</v>
      </c>
      <c r="AB138" s="103">
        <f t="shared" si="49"/>
        <v>0</v>
      </c>
      <c r="AC138" s="103" t="str">
        <f t="shared" si="50"/>
        <v>IV</v>
      </c>
      <c r="AD138" s="103" t="str">
        <f t="shared" si="51"/>
        <v>ACEPTABLE</v>
      </c>
      <c r="AE138" s="103">
        <v>6</v>
      </c>
      <c r="AF138" s="103" t="s">
        <v>512</v>
      </c>
      <c r="AG138" s="103"/>
      <c r="AH138" s="103"/>
      <c r="AI138" s="103"/>
      <c r="AJ138" s="103" t="s">
        <v>63</v>
      </c>
      <c r="AK138" s="103"/>
      <c r="AL138" s="462"/>
      <c r="AM138" s="463"/>
      <c r="AN138" s="463"/>
      <c r="AO138" s="463"/>
      <c r="AP138" s="463"/>
      <c r="AQ138" s="463"/>
      <c r="AR138" s="463"/>
      <c r="AS138" s="464"/>
      <c r="AT138" s="470"/>
      <c r="AU138" s="463" t="str">
        <f t="shared" si="52"/>
        <v>Bajo</v>
      </c>
      <c r="AV138" s="470"/>
      <c r="AW138" s="463" t="b">
        <f t="shared" si="53"/>
        <v>0</v>
      </c>
      <c r="AX138" s="463">
        <f t="shared" si="54"/>
        <v>0</v>
      </c>
      <c r="AY138" s="463" t="str">
        <f t="shared" si="55"/>
        <v>Bajo</v>
      </c>
      <c r="AZ138" s="470"/>
      <c r="BA138" s="463" t="b">
        <f t="shared" si="56"/>
        <v>0</v>
      </c>
      <c r="BB138" s="463">
        <f t="shared" si="57"/>
        <v>0</v>
      </c>
      <c r="BC138" s="463" t="str">
        <f t="shared" si="92"/>
        <v>IV</v>
      </c>
      <c r="BD138" s="463" t="str">
        <f t="shared" si="58"/>
        <v>ACEPTABLE</v>
      </c>
      <c r="BE138" s="295"/>
    </row>
    <row r="139" spans="1:57" ht="38.25" x14ac:dyDescent="0.2">
      <c r="A139" s="115"/>
      <c r="B139" s="103" t="s">
        <v>274</v>
      </c>
      <c r="C139" s="115" t="s">
        <v>275</v>
      </c>
      <c r="D139" s="456" t="s">
        <v>391</v>
      </c>
      <c r="E139" s="456" t="s">
        <v>411</v>
      </c>
      <c r="F139" s="456" t="s">
        <v>412</v>
      </c>
      <c r="G139" s="456" t="s">
        <v>413</v>
      </c>
      <c r="H139" s="103" t="s">
        <v>63</v>
      </c>
      <c r="I139" s="103"/>
      <c r="J139" s="103" t="s">
        <v>414</v>
      </c>
      <c r="K139" s="103" t="s">
        <v>77</v>
      </c>
      <c r="L139" s="471" t="s">
        <v>132</v>
      </c>
      <c r="M139" s="460" t="s">
        <v>513</v>
      </c>
      <c r="N139" s="460" t="s">
        <v>514</v>
      </c>
      <c r="O139" s="103"/>
      <c r="P139" s="103"/>
      <c r="Q139" s="465"/>
      <c r="R139" s="465" t="s">
        <v>515</v>
      </c>
      <c r="S139" s="465" t="s">
        <v>516</v>
      </c>
      <c r="T139" s="103"/>
      <c r="U139" s="103" t="str">
        <f t="shared" si="44"/>
        <v>Bajo</v>
      </c>
      <c r="V139" s="103">
        <v>2</v>
      </c>
      <c r="W139" s="103" t="str">
        <f t="shared" si="45"/>
        <v>Ocasional</v>
      </c>
      <c r="X139" s="103">
        <f t="shared" si="46"/>
        <v>0</v>
      </c>
      <c r="Y139" s="103" t="str">
        <f t="shared" si="47"/>
        <v>Bajo</v>
      </c>
      <c r="Z139" s="103">
        <v>25</v>
      </c>
      <c r="AA139" s="103" t="str">
        <f t="shared" si="48"/>
        <v>Grave</v>
      </c>
      <c r="AB139" s="103">
        <f t="shared" si="49"/>
        <v>0</v>
      </c>
      <c r="AC139" s="103" t="str">
        <f t="shared" si="50"/>
        <v>IV</v>
      </c>
      <c r="AD139" s="103" t="str">
        <f t="shared" si="51"/>
        <v>ACEPTABLE</v>
      </c>
      <c r="AE139" s="103">
        <v>6</v>
      </c>
      <c r="AF139" s="103" t="s">
        <v>134</v>
      </c>
      <c r="AG139" s="103" t="s">
        <v>38</v>
      </c>
      <c r="AH139" s="103"/>
      <c r="AI139" s="103"/>
      <c r="AJ139" s="103" t="s">
        <v>63</v>
      </c>
      <c r="AK139" s="103"/>
      <c r="AL139" s="462"/>
      <c r="AM139" s="463"/>
      <c r="AN139" s="463"/>
      <c r="AO139" s="463"/>
      <c r="AP139" s="463"/>
      <c r="AQ139" s="463"/>
      <c r="AR139" s="463"/>
      <c r="AS139" s="464"/>
      <c r="AT139" s="470"/>
      <c r="AU139" s="463" t="str">
        <f t="shared" si="52"/>
        <v>Bajo</v>
      </c>
      <c r="AV139" s="470"/>
      <c r="AW139" s="463" t="b">
        <f t="shared" si="53"/>
        <v>0</v>
      </c>
      <c r="AX139" s="463">
        <f t="shared" si="54"/>
        <v>0</v>
      </c>
      <c r="AY139" s="463" t="str">
        <f t="shared" si="55"/>
        <v>Bajo</v>
      </c>
      <c r="AZ139" s="470"/>
      <c r="BA139" s="463" t="b">
        <f t="shared" si="56"/>
        <v>0</v>
      </c>
      <c r="BB139" s="463">
        <f t="shared" si="57"/>
        <v>0</v>
      </c>
      <c r="BC139" s="463" t="str">
        <f t="shared" si="92"/>
        <v>IV</v>
      </c>
      <c r="BD139" s="463" t="str">
        <f t="shared" si="58"/>
        <v>ACEPTABLE</v>
      </c>
      <c r="BE139" s="295"/>
    </row>
    <row r="140" spans="1:57" ht="63.75" x14ac:dyDescent="0.2">
      <c r="A140" s="115"/>
      <c r="B140" s="103" t="s">
        <v>274</v>
      </c>
      <c r="C140" s="115" t="s">
        <v>275</v>
      </c>
      <c r="D140" s="456" t="s">
        <v>391</v>
      </c>
      <c r="E140" s="456" t="s">
        <v>411</v>
      </c>
      <c r="F140" s="456" t="s">
        <v>412</v>
      </c>
      <c r="G140" s="456" t="s">
        <v>413</v>
      </c>
      <c r="H140" s="103" t="s">
        <v>63</v>
      </c>
      <c r="I140" s="103"/>
      <c r="J140" s="103" t="s">
        <v>414</v>
      </c>
      <c r="K140" s="103" t="s">
        <v>325</v>
      </c>
      <c r="L140" s="103" t="s">
        <v>424</v>
      </c>
      <c r="M140" s="460" t="s">
        <v>517</v>
      </c>
      <c r="N140" s="460" t="s">
        <v>191</v>
      </c>
      <c r="O140" s="103"/>
      <c r="P140" s="103"/>
      <c r="Q140" s="465" t="s">
        <v>518</v>
      </c>
      <c r="R140" s="465" t="s">
        <v>519</v>
      </c>
      <c r="S140" s="465"/>
      <c r="T140" s="103"/>
      <c r="U140" s="103" t="str">
        <f t="shared" si="44"/>
        <v>Bajo</v>
      </c>
      <c r="V140" s="103">
        <v>2</v>
      </c>
      <c r="W140" s="103" t="str">
        <f t="shared" si="45"/>
        <v>Ocasional</v>
      </c>
      <c r="X140" s="103">
        <f t="shared" si="46"/>
        <v>0</v>
      </c>
      <c r="Y140" s="103" t="str">
        <f t="shared" si="47"/>
        <v>Bajo</v>
      </c>
      <c r="Z140" s="103">
        <v>60</v>
      </c>
      <c r="AA140" s="103" t="str">
        <f t="shared" si="48"/>
        <v>Muy Grave</v>
      </c>
      <c r="AB140" s="103">
        <f t="shared" si="49"/>
        <v>0</v>
      </c>
      <c r="AC140" s="103" t="str">
        <f t="shared" si="50"/>
        <v>IV</v>
      </c>
      <c r="AD140" s="103" t="str">
        <f t="shared" si="51"/>
        <v>ACEPTABLE</v>
      </c>
      <c r="AE140" s="103">
        <v>6</v>
      </c>
      <c r="AF140" s="103" t="s">
        <v>167</v>
      </c>
      <c r="AG140" s="103" t="s">
        <v>38</v>
      </c>
      <c r="AH140" s="103"/>
      <c r="AI140" s="103"/>
      <c r="AJ140" s="103" t="s">
        <v>63</v>
      </c>
      <c r="AK140" s="103"/>
      <c r="AL140" s="462"/>
      <c r="AM140" s="463"/>
      <c r="AN140" s="463"/>
      <c r="AO140" s="463"/>
      <c r="AP140" s="463"/>
      <c r="AQ140" s="463"/>
      <c r="AR140" s="463"/>
      <c r="AS140" s="464"/>
      <c r="AT140" s="470"/>
      <c r="AU140" s="463" t="str">
        <f t="shared" si="52"/>
        <v>Bajo</v>
      </c>
      <c r="AV140" s="470"/>
      <c r="AW140" s="463" t="b">
        <f t="shared" si="53"/>
        <v>0</v>
      </c>
      <c r="AX140" s="463">
        <f t="shared" si="54"/>
        <v>0</v>
      </c>
      <c r="AY140" s="463" t="str">
        <f t="shared" si="55"/>
        <v>Bajo</v>
      </c>
      <c r="AZ140" s="470"/>
      <c r="BA140" s="463" t="b">
        <f t="shared" si="56"/>
        <v>0</v>
      </c>
      <c r="BB140" s="463">
        <f t="shared" si="57"/>
        <v>0</v>
      </c>
      <c r="BC140" s="463" t="str">
        <f t="shared" si="92"/>
        <v>IV</v>
      </c>
      <c r="BD140" s="463" t="str">
        <f t="shared" si="58"/>
        <v>ACEPTABLE</v>
      </c>
      <c r="BE140" s="295"/>
    </row>
    <row r="141" spans="1:57" ht="51" x14ac:dyDescent="0.2">
      <c r="A141" s="115"/>
      <c r="B141" s="103" t="s">
        <v>274</v>
      </c>
      <c r="C141" s="115" t="s">
        <v>275</v>
      </c>
      <c r="D141" s="456" t="s">
        <v>391</v>
      </c>
      <c r="E141" s="456" t="s">
        <v>411</v>
      </c>
      <c r="F141" s="456" t="s">
        <v>412</v>
      </c>
      <c r="G141" s="456" t="s">
        <v>413</v>
      </c>
      <c r="H141" s="103" t="s">
        <v>63</v>
      </c>
      <c r="I141" s="103"/>
      <c r="J141" s="103" t="s">
        <v>414</v>
      </c>
      <c r="K141" s="103" t="s">
        <v>276</v>
      </c>
      <c r="L141" s="471" t="s">
        <v>178</v>
      </c>
      <c r="M141" s="460" t="s">
        <v>520</v>
      </c>
      <c r="N141" s="460" t="s">
        <v>180</v>
      </c>
      <c r="O141" s="103"/>
      <c r="P141" s="103"/>
      <c r="Q141" s="465"/>
      <c r="R141" s="465" t="s">
        <v>521</v>
      </c>
      <c r="S141" s="465" t="s">
        <v>522</v>
      </c>
      <c r="T141" s="103"/>
      <c r="U141" s="103" t="str">
        <f t="shared" si="44"/>
        <v>Bajo</v>
      </c>
      <c r="V141" s="103">
        <v>3</v>
      </c>
      <c r="W141" s="103" t="str">
        <f t="shared" si="45"/>
        <v>Frecuente</v>
      </c>
      <c r="X141" s="103">
        <f t="shared" si="46"/>
        <v>0</v>
      </c>
      <c r="Y141" s="103" t="str">
        <f t="shared" si="47"/>
        <v>Bajo</v>
      </c>
      <c r="Z141" s="103">
        <v>25</v>
      </c>
      <c r="AA141" s="103" t="str">
        <f t="shared" si="48"/>
        <v>Grave</v>
      </c>
      <c r="AB141" s="103">
        <f t="shared" si="49"/>
        <v>0</v>
      </c>
      <c r="AC141" s="103" t="str">
        <f t="shared" si="50"/>
        <v>IV</v>
      </c>
      <c r="AD141" s="103" t="str">
        <f t="shared" si="51"/>
        <v>ACEPTABLE</v>
      </c>
      <c r="AE141" s="103">
        <v>6</v>
      </c>
      <c r="AF141" s="103" t="s">
        <v>180</v>
      </c>
      <c r="AG141" s="103"/>
      <c r="AH141" s="103"/>
      <c r="AI141" s="103"/>
      <c r="AJ141" s="103" t="s">
        <v>63</v>
      </c>
      <c r="AK141" s="103"/>
      <c r="AL141" s="462"/>
      <c r="AM141" s="463"/>
      <c r="AN141" s="463"/>
      <c r="AO141" s="463"/>
      <c r="AP141" s="463"/>
      <c r="AQ141" s="463"/>
      <c r="AR141" s="463"/>
      <c r="AS141" s="464"/>
      <c r="AT141" s="470"/>
      <c r="AU141" s="463" t="str">
        <f t="shared" si="52"/>
        <v>Bajo</v>
      </c>
      <c r="AV141" s="470"/>
      <c r="AW141" s="463" t="b">
        <f t="shared" si="53"/>
        <v>0</v>
      </c>
      <c r="AX141" s="463">
        <f t="shared" si="54"/>
        <v>0</v>
      </c>
      <c r="AY141" s="463" t="str">
        <f t="shared" si="55"/>
        <v>Bajo</v>
      </c>
      <c r="AZ141" s="470"/>
      <c r="BA141" s="463" t="b">
        <f t="shared" si="56"/>
        <v>0</v>
      </c>
      <c r="BB141" s="463">
        <f t="shared" si="57"/>
        <v>0</v>
      </c>
      <c r="BC141" s="463" t="str">
        <f t="shared" si="92"/>
        <v>IV</v>
      </c>
      <c r="BD141" s="463" t="str">
        <f t="shared" si="58"/>
        <v>ACEPTABLE</v>
      </c>
      <c r="BE141" s="295"/>
    </row>
    <row r="142" spans="1:57" ht="76.5" x14ac:dyDescent="0.2">
      <c r="A142" s="115"/>
      <c r="B142" s="103" t="s">
        <v>274</v>
      </c>
      <c r="C142" s="115" t="s">
        <v>275</v>
      </c>
      <c r="D142" s="456" t="s">
        <v>391</v>
      </c>
      <c r="E142" s="456" t="s">
        <v>420</v>
      </c>
      <c r="F142" s="456" t="s">
        <v>421</v>
      </c>
      <c r="G142" s="456" t="s">
        <v>523</v>
      </c>
      <c r="H142" s="103" t="s">
        <v>63</v>
      </c>
      <c r="I142" s="103"/>
      <c r="J142" s="103" t="s">
        <v>423</v>
      </c>
      <c r="K142" s="458" t="s">
        <v>72</v>
      </c>
      <c r="L142" s="471" t="s">
        <v>319</v>
      </c>
      <c r="M142" s="465" t="s">
        <v>502</v>
      </c>
      <c r="N142" s="460" t="s">
        <v>167</v>
      </c>
      <c r="O142" s="103"/>
      <c r="P142" s="103"/>
      <c r="Q142" s="457" t="s">
        <v>503</v>
      </c>
      <c r="R142" s="457" t="s">
        <v>504</v>
      </c>
      <c r="S142" s="465" t="s">
        <v>524</v>
      </c>
      <c r="T142" s="103"/>
      <c r="U142" s="103" t="str">
        <f t="shared" si="44"/>
        <v>Bajo</v>
      </c>
      <c r="V142" s="103">
        <v>2</v>
      </c>
      <c r="W142" s="103" t="str">
        <f t="shared" si="45"/>
        <v>Ocasional</v>
      </c>
      <c r="X142" s="103">
        <f t="shared" si="46"/>
        <v>0</v>
      </c>
      <c r="Y142" s="103" t="str">
        <f t="shared" si="47"/>
        <v>Bajo</v>
      </c>
      <c r="Z142" s="103">
        <v>60</v>
      </c>
      <c r="AA142" s="103" t="str">
        <f t="shared" si="48"/>
        <v>Muy Grave</v>
      </c>
      <c r="AB142" s="103">
        <f t="shared" si="49"/>
        <v>0</v>
      </c>
      <c r="AC142" s="103" t="str">
        <f t="shared" si="50"/>
        <v>IV</v>
      </c>
      <c r="AD142" s="103" t="str">
        <f t="shared" si="51"/>
        <v>ACEPTABLE</v>
      </c>
      <c r="AE142" s="103">
        <v>6</v>
      </c>
      <c r="AF142" s="103" t="s">
        <v>191</v>
      </c>
      <c r="AG142" s="103" t="s">
        <v>38</v>
      </c>
      <c r="AH142" s="103"/>
      <c r="AI142" s="103"/>
      <c r="AJ142" s="103" t="s">
        <v>63</v>
      </c>
      <c r="AK142" s="103"/>
      <c r="AL142" s="462"/>
      <c r="AM142" s="463"/>
      <c r="AN142" s="463"/>
      <c r="AO142" s="463"/>
      <c r="AP142" s="463"/>
      <c r="AQ142" s="463"/>
      <c r="AR142" s="463"/>
      <c r="AS142" s="464"/>
      <c r="AT142" s="470"/>
      <c r="AU142" s="463" t="str">
        <f t="shared" si="52"/>
        <v>Bajo</v>
      </c>
      <c r="AV142" s="470"/>
      <c r="AW142" s="463" t="b">
        <f t="shared" si="53"/>
        <v>0</v>
      </c>
      <c r="AX142" s="463">
        <f t="shared" si="54"/>
        <v>0</v>
      </c>
      <c r="AY142" s="463" t="str">
        <f t="shared" si="55"/>
        <v>Bajo</v>
      </c>
      <c r="AZ142" s="470"/>
      <c r="BA142" s="463" t="b">
        <f t="shared" si="56"/>
        <v>0</v>
      </c>
      <c r="BB142" s="463">
        <f t="shared" si="57"/>
        <v>0</v>
      </c>
      <c r="BC142" s="463" t="str">
        <f t="shared" si="92"/>
        <v>IV</v>
      </c>
      <c r="BD142" s="463" t="str">
        <f t="shared" si="58"/>
        <v>ACEPTABLE</v>
      </c>
      <c r="BE142" s="295"/>
    </row>
    <row r="143" spans="1:57" ht="89.25" x14ac:dyDescent="0.2">
      <c r="A143" s="115"/>
      <c r="B143" s="103" t="s">
        <v>274</v>
      </c>
      <c r="C143" s="115" t="s">
        <v>275</v>
      </c>
      <c r="D143" s="456" t="s">
        <v>391</v>
      </c>
      <c r="E143" s="456" t="s">
        <v>411</v>
      </c>
      <c r="F143" s="456" t="s">
        <v>412</v>
      </c>
      <c r="G143" s="456" t="s">
        <v>413</v>
      </c>
      <c r="H143" s="103" t="s">
        <v>63</v>
      </c>
      <c r="I143" s="103"/>
      <c r="J143" s="103" t="s">
        <v>414</v>
      </c>
      <c r="K143" s="458" t="s">
        <v>65</v>
      </c>
      <c r="L143" s="471" t="s">
        <v>316</v>
      </c>
      <c r="M143" s="465" t="s">
        <v>525</v>
      </c>
      <c r="N143" s="460" t="s">
        <v>145</v>
      </c>
      <c r="O143" s="103"/>
      <c r="P143" s="103"/>
      <c r="Q143" s="465"/>
      <c r="R143" s="460" t="s">
        <v>318</v>
      </c>
      <c r="S143" s="465" t="s">
        <v>526</v>
      </c>
      <c r="T143" s="103">
        <v>0</v>
      </c>
      <c r="U143" s="103" t="str">
        <f t="shared" si="44"/>
        <v>Bajo</v>
      </c>
      <c r="V143" s="103">
        <v>2</v>
      </c>
      <c r="W143" s="103" t="str">
        <f t="shared" si="45"/>
        <v>Ocasional</v>
      </c>
      <c r="X143" s="103">
        <f t="shared" si="46"/>
        <v>0</v>
      </c>
      <c r="Y143" s="103" t="str">
        <f t="shared" si="47"/>
        <v>Bajo</v>
      </c>
      <c r="Z143" s="103">
        <v>60</v>
      </c>
      <c r="AA143" s="103" t="str">
        <f t="shared" si="48"/>
        <v>Muy Grave</v>
      </c>
      <c r="AB143" s="103">
        <f t="shared" si="49"/>
        <v>0</v>
      </c>
      <c r="AC143" s="103" t="str">
        <f t="shared" si="50"/>
        <v>IV</v>
      </c>
      <c r="AD143" s="103" t="str">
        <f t="shared" si="51"/>
        <v>ACEPTABLE</v>
      </c>
      <c r="AE143" s="103">
        <v>6</v>
      </c>
      <c r="AF143" s="103" t="s">
        <v>191</v>
      </c>
      <c r="AG143" s="103" t="s">
        <v>38</v>
      </c>
      <c r="AH143" s="103"/>
      <c r="AI143" s="103"/>
      <c r="AJ143" s="103" t="s">
        <v>63</v>
      </c>
      <c r="AK143" s="103"/>
      <c r="AL143" s="462" t="s">
        <v>63</v>
      </c>
      <c r="AM143" s="463"/>
      <c r="AN143" s="463"/>
      <c r="AO143" s="463"/>
      <c r="AP143" s="463"/>
      <c r="AQ143" s="463"/>
      <c r="AR143" s="463"/>
      <c r="AS143" s="464"/>
      <c r="AT143" s="470"/>
      <c r="AU143" s="463" t="str">
        <f t="shared" si="52"/>
        <v>Bajo</v>
      </c>
      <c r="AV143" s="470"/>
      <c r="AW143" s="463" t="b">
        <f t="shared" si="53"/>
        <v>0</v>
      </c>
      <c r="AX143" s="463">
        <f t="shared" si="54"/>
        <v>0</v>
      </c>
      <c r="AY143" s="463" t="str">
        <f t="shared" si="55"/>
        <v>Bajo</v>
      </c>
      <c r="AZ143" s="470"/>
      <c r="BA143" s="463" t="b">
        <f t="shared" si="56"/>
        <v>0</v>
      </c>
      <c r="BB143" s="463">
        <f t="shared" si="57"/>
        <v>0</v>
      </c>
      <c r="BC143" s="463" t="str">
        <f t="shared" si="92"/>
        <v>IV</v>
      </c>
      <c r="BD143" s="463" t="str">
        <f t="shared" si="58"/>
        <v>ACEPTABLE</v>
      </c>
      <c r="BE143" s="295"/>
    </row>
    <row r="144" spans="1:57" ht="89.25" x14ac:dyDescent="0.2">
      <c r="A144" s="115"/>
      <c r="B144" s="103" t="s">
        <v>274</v>
      </c>
      <c r="C144" s="115" t="s">
        <v>275</v>
      </c>
      <c r="D144" s="456" t="s">
        <v>391</v>
      </c>
      <c r="E144" s="456" t="s">
        <v>420</v>
      </c>
      <c r="F144" s="456" t="s">
        <v>421</v>
      </c>
      <c r="G144" s="456" t="s">
        <v>523</v>
      </c>
      <c r="H144" s="103" t="s">
        <v>63</v>
      </c>
      <c r="I144" s="103"/>
      <c r="J144" s="103" t="s">
        <v>423</v>
      </c>
      <c r="K144" s="458" t="s">
        <v>65</v>
      </c>
      <c r="L144" s="471" t="s">
        <v>316</v>
      </c>
      <c r="M144" s="465" t="s">
        <v>525</v>
      </c>
      <c r="N144" s="460" t="s">
        <v>145</v>
      </c>
      <c r="O144" s="103"/>
      <c r="P144" s="103"/>
      <c r="Q144" s="465"/>
      <c r="R144" s="460" t="s">
        <v>527</v>
      </c>
      <c r="S144" s="116"/>
      <c r="T144" s="103">
        <v>0</v>
      </c>
      <c r="U144" s="103" t="str">
        <f t="shared" si="44"/>
        <v>Bajo</v>
      </c>
      <c r="V144" s="103">
        <v>2</v>
      </c>
      <c r="W144" s="103" t="str">
        <f t="shared" si="45"/>
        <v>Ocasional</v>
      </c>
      <c r="X144" s="103">
        <f t="shared" si="46"/>
        <v>0</v>
      </c>
      <c r="Y144" s="103" t="str">
        <f t="shared" si="47"/>
        <v>Bajo</v>
      </c>
      <c r="Z144" s="103">
        <v>60</v>
      </c>
      <c r="AA144" s="103" t="str">
        <f t="shared" si="48"/>
        <v>Muy Grave</v>
      </c>
      <c r="AB144" s="103">
        <f t="shared" si="49"/>
        <v>0</v>
      </c>
      <c r="AC144" s="103" t="str">
        <f t="shared" si="50"/>
        <v>IV</v>
      </c>
      <c r="AD144" s="103" t="str">
        <f t="shared" si="51"/>
        <v>ACEPTABLE</v>
      </c>
      <c r="AE144" s="103">
        <v>6</v>
      </c>
      <c r="AF144" s="103" t="s">
        <v>191</v>
      </c>
      <c r="AG144" s="103" t="s">
        <v>38</v>
      </c>
      <c r="AH144" s="103"/>
      <c r="AI144" s="103"/>
      <c r="AJ144" s="103" t="s">
        <v>63</v>
      </c>
      <c r="AK144" s="103"/>
      <c r="AL144" s="462" t="s">
        <v>63</v>
      </c>
      <c r="AM144" s="463"/>
      <c r="AN144" s="463"/>
      <c r="AO144" s="463"/>
      <c r="AP144" s="463"/>
      <c r="AQ144" s="463"/>
      <c r="AR144" s="463"/>
      <c r="AS144" s="464"/>
      <c r="AT144" s="470"/>
      <c r="AU144" s="463" t="str">
        <f t="shared" si="52"/>
        <v>Bajo</v>
      </c>
      <c r="AV144" s="470"/>
      <c r="AW144" s="463" t="b">
        <f t="shared" si="53"/>
        <v>0</v>
      </c>
      <c r="AX144" s="463">
        <f t="shared" si="54"/>
        <v>0</v>
      </c>
      <c r="AY144" s="463" t="str">
        <f t="shared" si="55"/>
        <v>Bajo</v>
      </c>
      <c r="AZ144" s="470"/>
      <c r="BA144" s="463" t="b">
        <f t="shared" si="56"/>
        <v>0</v>
      </c>
      <c r="BB144" s="463">
        <f t="shared" si="57"/>
        <v>0</v>
      </c>
      <c r="BC144" s="463" t="str">
        <f t="shared" si="92"/>
        <v>IV</v>
      </c>
      <c r="BD144" s="463" t="str">
        <f t="shared" si="58"/>
        <v>ACEPTABLE</v>
      </c>
      <c r="BE144" s="295"/>
    </row>
    <row r="145" spans="1:57" ht="38.25" x14ac:dyDescent="0.2">
      <c r="A145" s="115"/>
      <c r="B145" s="103" t="s">
        <v>274</v>
      </c>
      <c r="C145" s="115" t="s">
        <v>275</v>
      </c>
      <c r="D145" s="456" t="s">
        <v>391</v>
      </c>
      <c r="E145" s="456" t="s">
        <v>420</v>
      </c>
      <c r="F145" s="456" t="s">
        <v>421</v>
      </c>
      <c r="G145" s="456" t="s">
        <v>523</v>
      </c>
      <c r="H145" s="103" t="s">
        <v>63</v>
      </c>
      <c r="I145" s="103"/>
      <c r="J145" s="103" t="s">
        <v>423</v>
      </c>
      <c r="K145" s="103" t="s">
        <v>276</v>
      </c>
      <c r="L145" s="471" t="s">
        <v>528</v>
      </c>
      <c r="M145" s="465" t="s">
        <v>529</v>
      </c>
      <c r="N145" s="465" t="s">
        <v>512</v>
      </c>
      <c r="O145" s="103"/>
      <c r="P145" s="103"/>
      <c r="Q145" s="465"/>
      <c r="R145" s="465" t="s">
        <v>521</v>
      </c>
      <c r="S145" s="465" t="s">
        <v>522</v>
      </c>
      <c r="T145" s="103">
        <v>0</v>
      </c>
      <c r="U145" s="103" t="str">
        <f t="shared" si="44"/>
        <v>Bajo</v>
      </c>
      <c r="V145" s="103">
        <v>3</v>
      </c>
      <c r="W145" s="103" t="str">
        <f t="shared" si="45"/>
        <v>Frecuente</v>
      </c>
      <c r="X145" s="103">
        <f t="shared" si="46"/>
        <v>0</v>
      </c>
      <c r="Y145" s="103" t="str">
        <f t="shared" si="47"/>
        <v>Bajo</v>
      </c>
      <c r="Z145" s="103">
        <v>10</v>
      </c>
      <c r="AA145" s="103" t="str">
        <f t="shared" si="48"/>
        <v>Leve</v>
      </c>
      <c r="AB145" s="103">
        <f t="shared" si="49"/>
        <v>0</v>
      </c>
      <c r="AC145" s="103" t="str">
        <f t="shared" si="50"/>
        <v>IV</v>
      </c>
      <c r="AD145" s="103" t="str">
        <f t="shared" si="51"/>
        <v>ACEPTABLE</v>
      </c>
      <c r="AE145" s="103" t="s">
        <v>258</v>
      </c>
      <c r="AF145" s="103" t="s">
        <v>512</v>
      </c>
      <c r="AG145" s="103" t="s">
        <v>38</v>
      </c>
      <c r="AH145" s="103"/>
      <c r="AI145" s="103" t="s">
        <v>63</v>
      </c>
      <c r="AJ145" s="103" t="s">
        <v>63</v>
      </c>
      <c r="AK145" s="103"/>
      <c r="AL145" s="462"/>
      <c r="AM145" s="463"/>
      <c r="AN145" s="463"/>
      <c r="AO145" s="463"/>
      <c r="AP145" s="463"/>
      <c r="AQ145" s="463"/>
      <c r="AR145" s="463"/>
      <c r="AS145" s="464"/>
      <c r="AT145" s="470"/>
      <c r="AU145" s="463" t="str">
        <f t="shared" si="52"/>
        <v>Bajo</v>
      </c>
      <c r="AV145" s="470"/>
      <c r="AW145" s="463" t="b">
        <f t="shared" si="53"/>
        <v>0</v>
      </c>
      <c r="AX145" s="463">
        <f t="shared" si="54"/>
        <v>0</v>
      </c>
      <c r="AY145" s="463" t="str">
        <f t="shared" si="55"/>
        <v>Bajo</v>
      </c>
      <c r="AZ145" s="470"/>
      <c r="BA145" s="463" t="b">
        <f t="shared" si="56"/>
        <v>0</v>
      </c>
      <c r="BB145" s="463">
        <f t="shared" si="57"/>
        <v>0</v>
      </c>
      <c r="BC145" s="463" t="str">
        <f t="shared" si="92"/>
        <v>IV</v>
      </c>
      <c r="BD145" s="463" t="str">
        <f t="shared" si="58"/>
        <v>ACEPTABLE</v>
      </c>
      <c r="BE145" s="295"/>
    </row>
    <row r="146" spans="1:57" ht="63.75" x14ac:dyDescent="0.2">
      <c r="A146" s="115"/>
      <c r="B146" s="103" t="s">
        <v>274</v>
      </c>
      <c r="C146" s="115" t="s">
        <v>275</v>
      </c>
      <c r="D146" s="456" t="s">
        <v>391</v>
      </c>
      <c r="E146" s="456" t="s">
        <v>420</v>
      </c>
      <c r="F146" s="456" t="s">
        <v>421</v>
      </c>
      <c r="G146" s="456" t="s">
        <v>523</v>
      </c>
      <c r="H146" s="103" t="s">
        <v>63</v>
      </c>
      <c r="I146" s="103"/>
      <c r="J146" s="103" t="s">
        <v>423</v>
      </c>
      <c r="K146" s="458" t="s">
        <v>72</v>
      </c>
      <c r="L146" s="471" t="s">
        <v>302</v>
      </c>
      <c r="M146" s="465" t="s">
        <v>530</v>
      </c>
      <c r="N146" s="465" t="s">
        <v>531</v>
      </c>
      <c r="O146" s="103"/>
      <c r="P146" s="103"/>
      <c r="Q146" s="465"/>
      <c r="R146" s="465" t="s">
        <v>532</v>
      </c>
      <c r="S146" s="465" t="s">
        <v>533</v>
      </c>
      <c r="T146" s="103"/>
      <c r="U146" s="103" t="str">
        <f t="shared" si="44"/>
        <v>Bajo</v>
      </c>
      <c r="V146" s="103">
        <v>3</v>
      </c>
      <c r="W146" s="103" t="str">
        <f t="shared" si="45"/>
        <v>Frecuente</v>
      </c>
      <c r="X146" s="103">
        <f t="shared" si="46"/>
        <v>0</v>
      </c>
      <c r="Y146" s="103" t="str">
        <f t="shared" si="47"/>
        <v>Bajo</v>
      </c>
      <c r="Z146" s="103">
        <v>25</v>
      </c>
      <c r="AA146" s="103" t="str">
        <f t="shared" si="48"/>
        <v>Grave</v>
      </c>
      <c r="AB146" s="103">
        <f t="shared" si="49"/>
        <v>0</v>
      </c>
      <c r="AC146" s="103" t="str">
        <f t="shared" si="50"/>
        <v>IV</v>
      </c>
      <c r="AD146" s="103" t="str">
        <f t="shared" si="51"/>
        <v>ACEPTABLE</v>
      </c>
      <c r="AE146" s="103">
        <v>6</v>
      </c>
      <c r="AF146" s="103" t="s">
        <v>512</v>
      </c>
      <c r="AG146" s="103"/>
      <c r="AH146" s="103"/>
      <c r="AI146" s="103"/>
      <c r="AJ146" s="103" t="s">
        <v>63</v>
      </c>
      <c r="AK146" s="103"/>
      <c r="AL146" s="462"/>
      <c r="AM146" s="463"/>
      <c r="AN146" s="463"/>
      <c r="AO146" s="463"/>
      <c r="AP146" s="463"/>
      <c r="AQ146" s="463"/>
      <c r="AR146" s="463"/>
      <c r="AS146" s="464"/>
      <c r="AT146" s="470"/>
      <c r="AU146" s="463" t="str">
        <f t="shared" si="52"/>
        <v>Bajo</v>
      </c>
      <c r="AV146" s="470"/>
      <c r="AW146" s="463" t="b">
        <f t="shared" si="53"/>
        <v>0</v>
      </c>
      <c r="AX146" s="463">
        <f t="shared" si="54"/>
        <v>0</v>
      </c>
      <c r="AY146" s="463" t="str">
        <f t="shared" si="55"/>
        <v>Bajo</v>
      </c>
      <c r="AZ146" s="470"/>
      <c r="BA146" s="463" t="b">
        <f t="shared" si="56"/>
        <v>0</v>
      </c>
      <c r="BB146" s="463">
        <f t="shared" si="57"/>
        <v>0</v>
      </c>
      <c r="BC146" s="463" t="str">
        <f t="shared" si="92"/>
        <v>IV</v>
      </c>
      <c r="BD146" s="463" t="str">
        <f t="shared" si="58"/>
        <v>ACEPTABLE</v>
      </c>
      <c r="BE146" s="295"/>
    </row>
    <row r="147" spans="1:57" ht="51" x14ac:dyDescent="0.2">
      <c r="A147" s="115"/>
      <c r="B147" s="103" t="s">
        <v>274</v>
      </c>
      <c r="C147" s="115" t="s">
        <v>275</v>
      </c>
      <c r="D147" s="456" t="s">
        <v>391</v>
      </c>
      <c r="E147" s="456" t="s">
        <v>420</v>
      </c>
      <c r="F147" s="456" t="s">
        <v>421</v>
      </c>
      <c r="G147" s="456" t="s">
        <v>523</v>
      </c>
      <c r="H147" s="103" t="s">
        <v>63</v>
      </c>
      <c r="I147" s="103"/>
      <c r="J147" s="103" t="s">
        <v>423</v>
      </c>
      <c r="K147" s="103" t="s">
        <v>276</v>
      </c>
      <c r="L147" s="471" t="s">
        <v>178</v>
      </c>
      <c r="M147" s="460" t="s">
        <v>520</v>
      </c>
      <c r="N147" s="460" t="s">
        <v>180</v>
      </c>
      <c r="O147" s="103"/>
      <c r="P147" s="103"/>
      <c r="Q147" s="465"/>
      <c r="R147" s="465" t="s">
        <v>521</v>
      </c>
      <c r="S147" s="465" t="s">
        <v>522</v>
      </c>
      <c r="T147" s="103"/>
      <c r="U147" s="103" t="str">
        <f t="shared" si="44"/>
        <v>Bajo</v>
      </c>
      <c r="V147" s="103">
        <v>3</v>
      </c>
      <c r="W147" s="103" t="str">
        <f t="shared" si="45"/>
        <v>Frecuente</v>
      </c>
      <c r="X147" s="103">
        <f t="shared" si="46"/>
        <v>0</v>
      </c>
      <c r="Y147" s="103" t="str">
        <f t="shared" si="47"/>
        <v>Bajo</v>
      </c>
      <c r="Z147" s="103">
        <v>25</v>
      </c>
      <c r="AA147" s="103" t="str">
        <f t="shared" si="48"/>
        <v>Grave</v>
      </c>
      <c r="AB147" s="103">
        <f t="shared" si="49"/>
        <v>0</v>
      </c>
      <c r="AC147" s="103" t="str">
        <f t="shared" si="50"/>
        <v>IV</v>
      </c>
      <c r="AD147" s="103" t="str">
        <f t="shared" si="51"/>
        <v>ACEPTABLE</v>
      </c>
      <c r="AE147" s="103">
        <v>6</v>
      </c>
      <c r="AF147" s="103" t="s">
        <v>180</v>
      </c>
      <c r="AG147" s="103"/>
      <c r="AH147" s="103"/>
      <c r="AI147" s="103"/>
      <c r="AJ147" s="103" t="s">
        <v>63</v>
      </c>
      <c r="AK147" s="103"/>
      <c r="AL147" s="462"/>
      <c r="AM147" s="463"/>
      <c r="AN147" s="463"/>
      <c r="AO147" s="463"/>
      <c r="AP147" s="463"/>
      <c r="AQ147" s="463"/>
      <c r="AR147" s="463"/>
      <c r="AS147" s="464"/>
      <c r="AT147" s="470"/>
      <c r="AU147" s="463" t="str">
        <f t="shared" si="52"/>
        <v>Bajo</v>
      </c>
      <c r="AV147" s="470"/>
      <c r="AW147" s="463" t="b">
        <f t="shared" si="53"/>
        <v>0</v>
      </c>
      <c r="AX147" s="463">
        <f t="shared" si="54"/>
        <v>0</v>
      </c>
      <c r="AY147" s="463" t="str">
        <f t="shared" si="55"/>
        <v>Bajo</v>
      </c>
      <c r="AZ147" s="470"/>
      <c r="BA147" s="463" t="b">
        <f t="shared" si="56"/>
        <v>0</v>
      </c>
      <c r="BB147" s="463">
        <f t="shared" si="57"/>
        <v>0</v>
      </c>
      <c r="BC147" s="463" t="str">
        <f t="shared" si="92"/>
        <v>IV</v>
      </c>
      <c r="BD147" s="463" t="str">
        <f t="shared" si="58"/>
        <v>ACEPTABLE</v>
      </c>
      <c r="BE147" s="295"/>
    </row>
    <row r="148" spans="1:57" ht="38.25" x14ac:dyDescent="0.2">
      <c r="A148" s="115"/>
      <c r="B148" s="103" t="s">
        <v>274</v>
      </c>
      <c r="C148" s="115" t="s">
        <v>275</v>
      </c>
      <c r="D148" s="456" t="s">
        <v>391</v>
      </c>
      <c r="E148" s="456" t="s">
        <v>411</v>
      </c>
      <c r="F148" s="456" t="s">
        <v>412</v>
      </c>
      <c r="G148" s="456" t="s">
        <v>413</v>
      </c>
      <c r="H148" s="103" t="s">
        <v>63</v>
      </c>
      <c r="I148" s="103"/>
      <c r="J148" s="103" t="s">
        <v>414</v>
      </c>
      <c r="K148" s="103" t="s">
        <v>276</v>
      </c>
      <c r="L148" s="471" t="s">
        <v>528</v>
      </c>
      <c r="M148" s="465" t="s">
        <v>529</v>
      </c>
      <c r="N148" s="465" t="s">
        <v>512</v>
      </c>
      <c r="O148" s="103"/>
      <c r="P148" s="103"/>
      <c r="Q148" s="465"/>
      <c r="R148" s="465" t="s">
        <v>521</v>
      </c>
      <c r="S148" s="465" t="s">
        <v>522</v>
      </c>
      <c r="T148" s="103">
        <v>0</v>
      </c>
      <c r="U148" s="103" t="str">
        <f t="shared" si="44"/>
        <v>Bajo</v>
      </c>
      <c r="V148" s="103">
        <v>3</v>
      </c>
      <c r="W148" s="103" t="str">
        <f t="shared" si="45"/>
        <v>Frecuente</v>
      </c>
      <c r="X148" s="103">
        <f t="shared" si="46"/>
        <v>0</v>
      </c>
      <c r="Y148" s="103" t="str">
        <f t="shared" si="47"/>
        <v>Bajo</v>
      </c>
      <c r="Z148" s="103">
        <v>10</v>
      </c>
      <c r="AA148" s="103" t="str">
        <f t="shared" si="48"/>
        <v>Leve</v>
      </c>
      <c r="AB148" s="103">
        <f t="shared" si="49"/>
        <v>0</v>
      </c>
      <c r="AC148" s="103" t="str">
        <f t="shared" si="50"/>
        <v>IV</v>
      </c>
      <c r="AD148" s="103" t="str">
        <f t="shared" si="51"/>
        <v>ACEPTABLE</v>
      </c>
      <c r="AE148" s="103" t="s">
        <v>258</v>
      </c>
      <c r="AF148" s="103" t="s">
        <v>512</v>
      </c>
      <c r="AG148" s="103" t="s">
        <v>38</v>
      </c>
      <c r="AH148" s="103"/>
      <c r="AI148" s="103" t="s">
        <v>63</v>
      </c>
      <c r="AJ148" s="103" t="s">
        <v>63</v>
      </c>
      <c r="AK148" s="103"/>
      <c r="AL148" s="462"/>
      <c r="AM148" s="463"/>
      <c r="AN148" s="463"/>
      <c r="AO148" s="463"/>
      <c r="AP148" s="463"/>
      <c r="AQ148" s="463"/>
      <c r="AR148" s="463"/>
      <c r="AS148" s="464"/>
      <c r="AT148" s="470"/>
      <c r="AU148" s="463" t="str">
        <f t="shared" si="52"/>
        <v>Bajo</v>
      </c>
      <c r="AV148" s="470"/>
      <c r="AW148" s="463" t="b">
        <f t="shared" si="53"/>
        <v>0</v>
      </c>
      <c r="AX148" s="463">
        <f t="shared" si="54"/>
        <v>0</v>
      </c>
      <c r="AY148" s="463" t="str">
        <f t="shared" si="55"/>
        <v>Bajo</v>
      </c>
      <c r="AZ148" s="470"/>
      <c r="BA148" s="463" t="b">
        <f t="shared" si="56"/>
        <v>0</v>
      </c>
      <c r="BB148" s="463">
        <f t="shared" si="57"/>
        <v>0</v>
      </c>
      <c r="BC148" s="463" t="str">
        <f t="shared" si="92"/>
        <v>IV</v>
      </c>
      <c r="BD148" s="463" t="str">
        <f t="shared" si="58"/>
        <v>ACEPTABLE</v>
      </c>
      <c r="BE148" s="295"/>
    </row>
    <row r="149" spans="1:57" ht="38.25" x14ac:dyDescent="0.2">
      <c r="A149" s="115"/>
      <c r="B149" s="103" t="s">
        <v>274</v>
      </c>
      <c r="C149" s="115" t="s">
        <v>275</v>
      </c>
      <c r="D149" s="456" t="s">
        <v>391</v>
      </c>
      <c r="E149" s="456" t="s">
        <v>420</v>
      </c>
      <c r="F149" s="456" t="s">
        <v>421</v>
      </c>
      <c r="G149" s="456" t="s">
        <v>523</v>
      </c>
      <c r="H149" s="103" t="s">
        <v>63</v>
      </c>
      <c r="I149" s="103"/>
      <c r="J149" s="103" t="s">
        <v>423</v>
      </c>
      <c r="K149" s="103" t="s">
        <v>77</v>
      </c>
      <c r="L149" s="471" t="s">
        <v>132</v>
      </c>
      <c r="M149" s="460" t="s">
        <v>534</v>
      </c>
      <c r="N149" s="460" t="s">
        <v>514</v>
      </c>
      <c r="O149" s="103"/>
      <c r="P149" s="103"/>
      <c r="Q149" s="465"/>
      <c r="R149" s="465" t="s">
        <v>515</v>
      </c>
      <c r="S149" s="465" t="s">
        <v>516</v>
      </c>
      <c r="T149" s="103"/>
      <c r="U149" s="103" t="str">
        <f t="shared" si="44"/>
        <v>Bajo</v>
      </c>
      <c r="V149" s="103">
        <v>2</v>
      </c>
      <c r="W149" s="103" t="str">
        <f t="shared" si="45"/>
        <v>Ocasional</v>
      </c>
      <c r="X149" s="103">
        <f t="shared" si="46"/>
        <v>0</v>
      </c>
      <c r="Y149" s="103" t="str">
        <f t="shared" si="47"/>
        <v>Bajo</v>
      </c>
      <c r="Z149" s="103">
        <v>25</v>
      </c>
      <c r="AA149" s="103" t="str">
        <f t="shared" si="48"/>
        <v>Grave</v>
      </c>
      <c r="AB149" s="103">
        <f t="shared" si="49"/>
        <v>0</v>
      </c>
      <c r="AC149" s="103" t="str">
        <f t="shared" si="50"/>
        <v>IV</v>
      </c>
      <c r="AD149" s="103" t="str">
        <f t="shared" si="51"/>
        <v>ACEPTABLE</v>
      </c>
      <c r="AE149" s="103">
        <v>6</v>
      </c>
      <c r="AF149" s="103" t="s">
        <v>134</v>
      </c>
      <c r="AG149" s="103" t="s">
        <v>38</v>
      </c>
      <c r="AH149" s="103"/>
      <c r="AI149" s="103"/>
      <c r="AJ149" s="103" t="s">
        <v>63</v>
      </c>
      <c r="AK149" s="103"/>
      <c r="AL149" s="462"/>
      <c r="AM149" s="463"/>
      <c r="AN149" s="463"/>
      <c r="AO149" s="463"/>
      <c r="AP149" s="463"/>
      <c r="AQ149" s="463"/>
      <c r="AR149" s="463"/>
      <c r="AS149" s="464"/>
      <c r="AT149" s="470"/>
      <c r="AU149" s="463" t="str">
        <f t="shared" si="52"/>
        <v>Bajo</v>
      </c>
      <c r="AV149" s="470"/>
      <c r="AW149" s="463" t="b">
        <f t="shared" si="53"/>
        <v>0</v>
      </c>
      <c r="AX149" s="463">
        <f t="shared" si="54"/>
        <v>0</v>
      </c>
      <c r="AY149" s="463" t="str">
        <f t="shared" si="55"/>
        <v>Bajo</v>
      </c>
      <c r="AZ149" s="470"/>
      <c r="BA149" s="463" t="b">
        <f t="shared" si="56"/>
        <v>0</v>
      </c>
      <c r="BB149" s="463">
        <f t="shared" si="57"/>
        <v>0</v>
      </c>
      <c r="BC149" s="463" t="str">
        <f t="shared" si="92"/>
        <v>IV</v>
      </c>
      <c r="BD149" s="463" t="str">
        <f t="shared" si="58"/>
        <v>ACEPTABLE</v>
      </c>
      <c r="BE149" s="295"/>
    </row>
    <row r="150" spans="1:57" ht="51" x14ac:dyDescent="0.2">
      <c r="A150" s="115"/>
      <c r="B150" s="103" t="s">
        <v>274</v>
      </c>
      <c r="C150" s="115" t="s">
        <v>275</v>
      </c>
      <c r="D150" s="456" t="s">
        <v>391</v>
      </c>
      <c r="E150" s="456" t="s">
        <v>420</v>
      </c>
      <c r="F150" s="456" t="s">
        <v>421</v>
      </c>
      <c r="G150" s="456" t="s">
        <v>523</v>
      </c>
      <c r="H150" s="103" t="s">
        <v>63</v>
      </c>
      <c r="I150" s="103"/>
      <c r="J150" s="103" t="s">
        <v>414</v>
      </c>
      <c r="K150" s="103" t="s">
        <v>72</v>
      </c>
      <c r="L150" s="103" t="s">
        <v>119</v>
      </c>
      <c r="M150" s="472" t="s">
        <v>535</v>
      </c>
      <c r="N150" s="460" t="s">
        <v>536</v>
      </c>
      <c r="O150" s="103"/>
      <c r="P150" s="103"/>
      <c r="Q150" s="465"/>
      <c r="R150" s="465" t="s">
        <v>537</v>
      </c>
      <c r="S150" s="465" t="s">
        <v>538</v>
      </c>
      <c r="T150" s="103"/>
      <c r="U150" s="103" t="str">
        <f t="shared" si="44"/>
        <v>Bajo</v>
      </c>
      <c r="V150" s="103">
        <v>2</v>
      </c>
      <c r="W150" s="103" t="str">
        <f t="shared" si="45"/>
        <v>Ocasional</v>
      </c>
      <c r="X150" s="103">
        <f t="shared" si="46"/>
        <v>0</v>
      </c>
      <c r="Y150" s="103" t="str">
        <f t="shared" si="47"/>
        <v>Bajo</v>
      </c>
      <c r="Z150" s="103">
        <v>25</v>
      </c>
      <c r="AA150" s="103" t="str">
        <f t="shared" si="48"/>
        <v>Grave</v>
      </c>
      <c r="AB150" s="103">
        <f t="shared" si="49"/>
        <v>0</v>
      </c>
      <c r="AC150" s="103" t="str">
        <f t="shared" si="50"/>
        <v>IV</v>
      </c>
      <c r="AD150" s="103" t="str">
        <f t="shared" si="51"/>
        <v>ACEPTABLE</v>
      </c>
      <c r="AE150" s="103">
        <v>6</v>
      </c>
      <c r="AF150" s="103" t="s">
        <v>134</v>
      </c>
      <c r="AG150" s="103" t="s">
        <v>38</v>
      </c>
      <c r="AH150" s="103"/>
      <c r="AI150" s="103"/>
      <c r="AJ150" s="103" t="s">
        <v>63</v>
      </c>
      <c r="AK150" s="103"/>
      <c r="AL150" s="462"/>
      <c r="AM150" s="463"/>
      <c r="AN150" s="463"/>
      <c r="AO150" s="463"/>
      <c r="AP150" s="463"/>
      <c r="AQ150" s="463"/>
      <c r="AR150" s="463"/>
      <c r="AS150" s="464"/>
      <c r="AT150" s="470"/>
      <c r="AU150" s="463" t="str">
        <f t="shared" si="52"/>
        <v>Bajo</v>
      </c>
      <c r="AV150" s="470"/>
      <c r="AW150" s="463" t="b">
        <f t="shared" si="53"/>
        <v>0</v>
      </c>
      <c r="AX150" s="463">
        <f t="shared" si="54"/>
        <v>0</v>
      </c>
      <c r="AY150" s="463" t="str">
        <f t="shared" si="55"/>
        <v>Bajo</v>
      </c>
      <c r="AZ150" s="470"/>
      <c r="BA150" s="463" t="b">
        <f t="shared" si="56"/>
        <v>0</v>
      </c>
      <c r="BB150" s="463">
        <f t="shared" si="57"/>
        <v>0</v>
      </c>
      <c r="BC150" s="463" t="str">
        <f t="shared" si="92"/>
        <v>IV</v>
      </c>
      <c r="BD150" s="463" t="str">
        <f t="shared" si="58"/>
        <v>ACEPTABLE</v>
      </c>
      <c r="BE150" s="295"/>
    </row>
    <row r="151" spans="1:57" ht="89.25" x14ac:dyDescent="0.2">
      <c r="A151" s="115"/>
      <c r="B151" s="103" t="s">
        <v>274</v>
      </c>
      <c r="C151" s="115" t="s">
        <v>275</v>
      </c>
      <c r="D151" s="456" t="s">
        <v>391</v>
      </c>
      <c r="E151" s="456" t="s">
        <v>411</v>
      </c>
      <c r="F151" s="456" t="s">
        <v>412</v>
      </c>
      <c r="G151" s="456" t="s">
        <v>413</v>
      </c>
      <c r="H151" s="103" t="s">
        <v>63</v>
      </c>
      <c r="I151" s="103"/>
      <c r="J151" s="103" t="s">
        <v>414</v>
      </c>
      <c r="K151" s="103" t="s">
        <v>72</v>
      </c>
      <c r="L151" s="103" t="s">
        <v>119</v>
      </c>
      <c r="M151" s="472" t="s">
        <v>539</v>
      </c>
      <c r="N151" s="460" t="s">
        <v>540</v>
      </c>
      <c r="O151" s="103"/>
      <c r="P151" s="103"/>
      <c r="Q151" s="465"/>
      <c r="R151" s="465" t="s">
        <v>537</v>
      </c>
      <c r="S151" s="465" t="s">
        <v>538</v>
      </c>
      <c r="T151" s="103"/>
      <c r="U151" s="103" t="str">
        <f t="shared" si="44"/>
        <v>Bajo</v>
      </c>
      <c r="V151" s="103">
        <v>2</v>
      </c>
      <c r="W151" s="103" t="str">
        <f t="shared" si="45"/>
        <v>Ocasional</v>
      </c>
      <c r="X151" s="103">
        <f t="shared" si="46"/>
        <v>0</v>
      </c>
      <c r="Y151" s="103" t="str">
        <f t="shared" si="47"/>
        <v>Bajo</v>
      </c>
      <c r="Z151" s="103">
        <v>25</v>
      </c>
      <c r="AA151" s="103" t="str">
        <f t="shared" si="48"/>
        <v>Grave</v>
      </c>
      <c r="AB151" s="103">
        <f t="shared" si="49"/>
        <v>0</v>
      </c>
      <c r="AC151" s="103" t="str">
        <f t="shared" si="50"/>
        <v>IV</v>
      </c>
      <c r="AD151" s="103" t="str">
        <f t="shared" si="51"/>
        <v>ACEPTABLE</v>
      </c>
      <c r="AE151" s="103">
        <v>6</v>
      </c>
      <c r="AF151" s="103" t="s">
        <v>134</v>
      </c>
      <c r="AG151" s="103" t="s">
        <v>38</v>
      </c>
      <c r="AH151" s="103"/>
      <c r="AI151" s="103"/>
      <c r="AJ151" s="103" t="s">
        <v>63</v>
      </c>
      <c r="AK151" s="103"/>
      <c r="AL151" s="462"/>
      <c r="AM151" s="463"/>
      <c r="AN151" s="463"/>
      <c r="AO151" s="463"/>
      <c r="AP151" s="463"/>
      <c r="AQ151" s="463"/>
      <c r="AR151" s="463"/>
      <c r="AS151" s="464"/>
      <c r="AT151" s="470"/>
      <c r="AU151" s="463" t="str">
        <f t="shared" si="52"/>
        <v>Bajo</v>
      </c>
      <c r="AV151" s="470"/>
      <c r="AW151" s="463" t="b">
        <f t="shared" si="53"/>
        <v>0</v>
      </c>
      <c r="AX151" s="463">
        <f t="shared" si="54"/>
        <v>0</v>
      </c>
      <c r="AY151" s="463" t="str">
        <f t="shared" si="55"/>
        <v>Bajo</v>
      </c>
      <c r="AZ151" s="470"/>
      <c r="BA151" s="463" t="b">
        <f t="shared" si="56"/>
        <v>0</v>
      </c>
      <c r="BB151" s="463">
        <f t="shared" si="57"/>
        <v>0</v>
      </c>
      <c r="BC151" s="463" t="str">
        <f t="shared" si="92"/>
        <v>IV</v>
      </c>
      <c r="BD151" s="463" t="str">
        <f t="shared" si="58"/>
        <v>ACEPTABLE</v>
      </c>
      <c r="BE151" s="295"/>
    </row>
    <row r="152" spans="1:57" ht="38.25" x14ac:dyDescent="0.2">
      <c r="A152" s="115"/>
      <c r="B152" s="103" t="s">
        <v>274</v>
      </c>
      <c r="C152" s="115" t="s">
        <v>275</v>
      </c>
      <c r="D152" s="456" t="s">
        <v>391</v>
      </c>
      <c r="E152" s="456" t="s">
        <v>411</v>
      </c>
      <c r="F152" s="456" t="s">
        <v>412</v>
      </c>
      <c r="G152" s="456" t="s">
        <v>413</v>
      </c>
      <c r="H152" s="103" t="s">
        <v>63</v>
      </c>
      <c r="I152" s="103"/>
      <c r="J152" s="103" t="s">
        <v>414</v>
      </c>
      <c r="K152" s="458" t="s">
        <v>65</v>
      </c>
      <c r="L152" s="459" t="s">
        <v>153</v>
      </c>
      <c r="M152" s="472" t="s">
        <v>541</v>
      </c>
      <c r="N152" s="460" t="s">
        <v>542</v>
      </c>
      <c r="O152" s="103"/>
      <c r="P152" s="103"/>
      <c r="Q152" s="103"/>
      <c r="R152" s="465" t="s">
        <v>543</v>
      </c>
      <c r="S152" s="465" t="s">
        <v>524</v>
      </c>
      <c r="T152" s="103">
        <v>0</v>
      </c>
      <c r="U152" s="103" t="str">
        <f t="shared" si="44"/>
        <v>Bajo</v>
      </c>
      <c r="V152" s="103">
        <v>2</v>
      </c>
      <c r="W152" s="103" t="str">
        <f t="shared" si="45"/>
        <v>Ocasional</v>
      </c>
      <c r="X152" s="103">
        <f t="shared" si="46"/>
        <v>0</v>
      </c>
      <c r="Y152" s="103" t="str">
        <f t="shared" si="47"/>
        <v>Bajo</v>
      </c>
      <c r="Z152" s="103">
        <v>25</v>
      </c>
      <c r="AA152" s="103" t="str">
        <f t="shared" si="48"/>
        <v>Grave</v>
      </c>
      <c r="AB152" s="103">
        <f t="shared" si="49"/>
        <v>0</v>
      </c>
      <c r="AC152" s="103" t="str">
        <f t="shared" si="50"/>
        <v>IV</v>
      </c>
      <c r="AD152" s="103" t="str">
        <f t="shared" si="51"/>
        <v>ACEPTABLE</v>
      </c>
      <c r="AE152" s="103">
        <v>6</v>
      </c>
      <c r="AF152" s="103" t="str">
        <f t="shared" ref="AF152:AF166" si="93">N152</f>
        <v xml:space="preserve">Enfermedades infecciosas, gastrointestinales, tóxicas y reacciones alérgicas. </v>
      </c>
      <c r="AG152" s="103" t="s">
        <v>38</v>
      </c>
      <c r="AH152" s="103"/>
      <c r="AI152" s="103"/>
      <c r="AJ152" s="103" t="s">
        <v>63</v>
      </c>
      <c r="AK152" s="103"/>
      <c r="AL152" s="462" t="s">
        <v>63</v>
      </c>
      <c r="AM152" s="463"/>
      <c r="AN152" s="463"/>
      <c r="AO152" s="463"/>
      <c r="AP152" s="463"/>
      <c r="AQ152" s="463"/>
      <c r="AR152" s="463"/>
      <c r="AS152" s="464"/>
      <c r="AT152" s="470"/>
      <c r="AU152" s="463" t="str">
        <f t="shared" si="52"/>
        <v>Bajo</v>
      </c>
      <c r="AV152" s="470"/>
      <c r="AW152" s="463" t="b">
        <f t="shared" si="53"/>
        <v>0</v>
      </c>
      <c r="AX152" s="463">
        <f t="shared" si="54"/>
        <v>0</v>
      </c>
      <c r="AY152" s="463" t="str">
        <f t="shared" si="55"/>
        <v>Bajo</v>
      </c>
      <c r="AZ152" s="470"/>
      <c r="BA152" s="463" t="b">
        <f t="shared" si="56"/>
        <v>0</v>
      </c>
      <c r="BB152" s="463">
        <f t="shared" si="57"/>
        <v>0</v>
      </c>
      <c r="BC152" s="463" t="str">
        <f t="shared" si="92"/>
        <v>IV</v>
      </c>
      <c r="BD152" s="463" t="str">
        <f t="shared" si="58"/>
        <v>ACEPTABLE</v>
      </c>
      <c r="BE152" s="295"/>
    </row>
    <row r="153" spans="1:57" ht="63.75" x14ac:dyDescent="0.2">
      <c r="A153" s="115"/>
      <c r="B153" s="103" t="s">
        <v>274</v>
      </c>
      <c r="C153" s="115" t="s">
        <v>275</v>
      </c>
      <c r="D153" s="456" t="s">
        <v>391</v>
      </c>
      <c r="E153" s="456" t="s">
        <v>420</v>
      </c>
      <c r="F153" s="456" t="s">
        <v>421</v>
      </c>
      <c r="G153" s="456" t="s">
        <v>523</v>
      </c>
      <c r="H153" s="103" t="s">
        <v>63</v>
      </c>
      <c r="I153" s="103"/>
      <c r="J153" s="103" t="s">
        <v>423</v>
      </c>
      <c r="K153" s="458" t="s">
        <v>65</v>
      </c>
      <c r="L153" s="459" t="s">
        <v>153</v>
      </c>
      <c r="M153" s="472" t="s">
        <v>154</v>
      </c>
      <c r="N153" s="460" t="s">
        <v>542</v>
      </c>
      <c r="O153" s="103"/>
      <c r="P153" s="103"/>
      <c r="Q153" s="103"/>
      <c r="R153" s="465" t="s">
        <v>544</v>
      </c>
      <c r="S153" s="465" t="s">
        <v>524</v>
      </c>
      <c r="T153" s="103">
        <v>0</v>
      </c>
      <c r="U153" s="103" t="str">
        <f t="shared" si="44"/>
        <v>Bajo</v>
      </c>
      <c r="V153" s="103">
        <v>2</v>
      </c>
      <c r="W153" s="103" t="str">
        <f t="shared" si="45"/>
        <v>Ocasional</v>
      </c>
      <c r="X153" s="103">
        <f t="shared" si="46"/>
        <v>0</v>
      </c>
      <c r="Y153" s="103" t="str">
        <f t="shared" si="47"/>
        <v>Bajo</v>
      </c>
      <c r="Z153" s="103">
        <v>25</v>
      </c>
      <c r="AA153" s="103" t="str">
        <f t="shared" si="48"/>
        <v>Grave</v>
      </c>
      <c r="AB153" s="103">
        <f t="shared" si="49"/>
        <v>0</v>
      </c>
      <c r="AC153" s="103" t="str">
        <f t="shared" si="50"/>
        <v>IV</v>
      </c>
      <c r="AD153" s="103" t="str">
        <f t="shared" si="51"/>
        <v>ACEPTABLE</v>
      </c>
      <c r="AE153" s="103">
        <v>6</v>
      </c>
      <c r="AF153" s="103" t="str">
        <f t="shared" si="93"/>
        <v xml:space="preserve">Enfermedades infecciosas, gastrointestinales, tóxicas y reacciones alérgicas. </v>
      </c>
      <c r="AG153" s="103" t="s">
        <v>38</v>
      </c>
      <c r="AH153" s="103"/>
      <c r="AI153" s="103"/>
      <c r="AJ153" s="103" t="s">
        <v>63</v>
      </c>
      <c r="AK153" s="103"/>
      <c r="AL153" s="462" t="s">
        <v>63</v>
      </c>
      <c r="AM153" s="463"/>
      <c r="AN153" s="463"/>
      <c r="AO153" s="463"/>
      <c r="AP153" s="463"/>
      <c r="AQ153" s="463"/>
      <c r="AR153" s="463"/>
      <c r="AS153" s="464"/>
      <c r="AT153" s="470"/>
      <c r="AU153" s="463" t="str">
        <f t="shared" si="52"/>
        <v>Bajo</v>
      </c>
      <c r="AV153" s="470"/>
      <c r="AW153" s="463" t="b">
        <f t="shared" si="53"/>
        <v>0</v>
      </c>
      <c r="AX153" s="463">
        <f t="shared" si="54"/>
        <v>0</v>
      </c>
      <c r="AY153" s="463" t="str">
        <f t="shared" si="55"/>
        <v>Bajo</v>
      </c>
      <c r="AZ153" s="470"/>
      <c r="BA153" s="463" t="b">
        <f t="shared" si="56"/>
        <v>0</v>
      </c>
      <c r="BB153" s="463">
        <f t="shared" si="57"/>
        <v>0</v>
      </c>
      <c r="BC153" s="463" t="str">
        <f t="shared" si="92"/>
        <v>IV</v>
      </c>
      <c r="BD153" s="463" t="str">
        <f t="shared" si="58"/>
        <v>ACEPTABLE</v>
      </c>
      <c r="BE153" s="295"/>
    </row>
    <row r="154" spans="1:57" ht="102" x14ac:dyDescent="0.2">
      <c r="A154" s="115"/>
      <c r="B154" s="103" t="s">
        <v>274</v>
      </c>
      <c r="C154" s="115" t="s">
        <v>275</v>
      </c>
      <c r="D154" s="456" t="s">
        <v>391</v>
      </c>
      <c r="E154" s="456" t="s">
        <v>545</v>
      </c>
      <c r="F154" s="103" t="s">
        <v>546</v>
      </c>
      <c r="G154" s="103" t="s">
        <v>547</v>
      </c>
      <c r="H154" s="103" t="s">
        <v>63</v>
      </c>
      <c r="I154" s="103"/>
      <c r="J154" s="103" t="s">
        <v>548</v>
      </c>
      <c r="K154" s="458" t="s">
        <v>72</v>
      </c>
      <c r="L154" s="459" t="s">
        <v>270</v>
      </c>
      <c r="M154" s="472" t="s">
        <v>549</v>
      </c>
      <c r="N154" s="460" t="s">
        <v>75</v>
      </c>
      <c r="O154" s="103"/>
      <c r="P154" s="103"/>
      <c r="Q154" s="103" t="s">
        <v>550</v>
      </c>
      <c r="R154" s="457" t="s">
        <v>551</v>
      </c>
      <c r="S154" s="103"/>
      <c r="T154" s="103"/>
      <c r="U154" s="103" t="str">
        <f t="shared" si="44"/>
        <v>Bajo</v>
      </c>
      <c r="V154" s="103">
        <v>2</v>
      </c>
      <c r="W154" s="103" t="str">
        <f t="shared" si="45"/>
        <v>Ocasional</v>
      </c>
      <c r="X154" s="103">
        <f t="shared" si="46"/>
        <v>0</v>
      </c>
      <c r="Y154" s="103" t="str">
        <f t="shared" si="47"/>
        <v>Bajo</v>
      </c>
      <c r="Z154" s="103">
        <v>25</v>
      </c>
      <c r="AA154" s="103" t="str">
        <f t="shared" si="48"/>
        <v>Grave</v>
      </c>
      <c r="AB154" s="103">
        <f t="shared" si="49"/>
        <v>0</v>
      </c>
      <c r="AC154" s="103" t="str">
        <f t="shared" si="50"/>
        <v>IV</v>
      </c>
      <c r="AD154" s="103" t="str">
        <f t="shared" si="51"/>
        <v>ACEPTABLE</v>
      </c>
      <c r="AE154" s="103" t="s">
        <v>258</v>
      </c>
      <c r="AF154" s="103" t="str">
        <f t="shared" si="93"/>
        <v>Heridas, golpes, muerte, fatiga, estrés, disminución de la destreza y precisión. Estados de ansiedad y/o depresión y trastornos del aparato digestivo.</v>
      </c>
      <c r="AG154" s="103" t="s">
        <v>38</v>
      </c>
      <c r="AH154" s="103"/>
      <c r="AI154" s="103"/>
      <c r="AJ154" s="103" t="s">
        <v>63</v>
      </c>
      <c r="AK154" s="103"/>
      <c r="AL154" s="462" t="s">
        <v>63</v>
      </c>
      <c r="AM154" s="463"/>
      <c r="AN154" s="463"/>
      <c r="AO154" s="463"/>
      <c r="AP154" s="463"/>
      <c r="AQ154" s="463"/>
      <c r="AR154" s="463"/>
      <c r="AS154" s="464"/>
      <c r="AT154" s="470"/>
      <c r="AU154" s="463" t="str">
        <f t="shared" si="52"/>
        <v>Bajo</v>
      </c>
      <c r="AV154" s="470"/>
      <c r="AW154" s="463" t="b">
        <f t="shared" si="53"/>
        <v>0</v>
      </c>
      <c r="AX154" s="463">
        <f t="shared" si="54"/>
        <v>0</v>
      </c>
      <c r="AY154" s="463" t="str">
        <f t="shared" si="55"/>
        <v>Bajo</v>
      </c>
      <c r="AZ154" s="470"/>
      <c r="BA154" s="463" t="b">
        <f t="shared" si="56"/>
        <v>0</v>
      </c>
      <c r="BB154" s="463">
        <f t="shared" si="57"/>
        <v>0</v>
      </c>
      <c r="BC154" s="463" t="str">
        <f t="shared" si="92"/>
        <v>IV</v>
      </c>
      <c r="BD154" s="463" t="str">
        <f t="shared" si="58"/>
        <v>ACEPTABLE</v>
      </c>
      <c r="BE154" s="295"/>
    </row>
    <row r="155" spans="1:57" ht="38.25" x14ac:dyDescent="0.2">
      <c r="A155" s="115"/>
      <c r="B155" s="103" t="s">
        <v>274</v>
      </c>
      <c r="C155" s="115" t="s">
        <v>275</v>
      </c>
      <c r="D155" s="456" t="s">
        <v>391</v>
      </c>
      <c r="E155" s="456" t="s">
        <v>545</v>
      </c>
      <c r="F155" s="103" t="s">
        <v>552</v>
      </c>
      <c r="G155" s="103" t="s">
        <v>547</v>
      </c>
      <c r="H155" s="103" t="s">
        <v>63</v>
      </c>
      <c r="I155" s="103"/>
      <c r="J155" s="103" t="s">
        <v>548</v>
      </c>
      <c r="K155" s="103" t="s">
        <v>325</v>
      </c>
      <c r="L155" s="103" t="s">
        <v>94</v>
      </c>
      <c r="M155" s="472" t="s">
        <v>553</v>
      </c>
      <c r="N155" s="465" t="s">
        <v>330</v>
      </c>
      <c r="O155" s="103"/>
      <c r="P155" s="103"/>
      <c r="Q155" s="103" t="s">
        <v>554</v>
      </c>
      <c r="R155" s="460" t="s">
        <v>555</v>
      </c>
      <c r="S155" s="103"/>
      <c r="T155" s="103"/>
      <c r="U155" s="103" t="str">
        <f t="shared" si="44"/>
        <v>Bajo</v>
      </c>
      <c r="V155" s="103">
        <v>3</v>
      </c>
      <c r="W155" s="103" t="str">
        <f t="shared" si="45"/>
        <v>Frecuente</v>
      </c>
      <c r="X155" s="103">
        <f t="shared" si="46"/>
        <v>0</v>
      </c>
      <c r="Y155" s="103" t="str">
        <f t="shared" si="47"/>
        <v>Bajo</v>
      </c>
      <c r="Z155" s="103">
        <v>10</v>
      </c>
      <c r="AA155" s="103" t="str">
        <f t="shared" si="48"/>
        <v>Leve</v>
      </c>
      <c r="AB155" s="103">
        <f t="shared" si="49"/>
        <v>0</v>
      </c>
      <c r="AC155" s="103" t="str">
        <f t="shared" si="50"/>
        <v>IV</v>
      </c>
      <c r="AD155" s="103" t="str">
        <f t="shared" si="51"/>
        <v>ACEPTABLE</v>
      </c>
      <c r="AE155" s="103">
        <v>6</v>
      </c>
      <c r="AF155" s="103" t="str">
        <f t="shared" si="93"/>
        <v>Desordenes de trauma acumulativo, lesiones del sistema músculo esquelético</v>
      </c>
      <c r="AG155" s="103" t="s">
        <v>38</v>
      </c>
      <c r="AH155" s="103"/>
      <c r="AI155" s="103"/>
      <c r="AJ155" s="103" t="s">
        <v>63</v>
      </c>
      <c r="AK155" s="103"/>
      <c r="AL155" s="462"/>
      <c r="AM155" s="463"/>
      <c r="AN155" s="463"/>
      <c r="AO155" s="463"/>
      <c r="AP155" s="463"/>
      <c r="AQ155" s="463"/>
      <c r="AR155" s="463"/>
      <c r="AS155" s="464"/>
      <c r="AT155" s="470"/>
      <c r="AU155" s="463" t="str">
        <f t="shared" si="52"/>
        <v>Bajo</v>
      </c>
      <c r="AV155" s="470"/>
      <c r="AW155" s="463" t="b">
        <f t="shared" si="53"/>
        <v>0</v>
      </c>
      <c r="AX155" s="463">
        <f t="shared" si="54"/>
        <v>0</v>
      </c>
      <c r="AY155" s="463" t="str">
        <f t="shared" si="55"/>
        <v>Bajo</v>
      </c>
      <c r="AZ155" s="470"/>
      <c r="BA155" s="463" t="b">
        <f t="shared" si="56"/>
        <v>0</v>
      </c>
      <c r="BB155" s="463">
        <f t="shared" si="57"/>
        <v>0</v>
      </c>
      <c r="BC155" s="463" t="str">
        <f t="shared" si="92"/>
        <v>IV</v>
      </c>
      <c r="BD155" s="463" t="str">
        <f t="shared" si="58"/>
        <v>ACEPTABLE</v>
      </c>
      <c r="BE155" s="295"/>
    </row>
    <row r="156" spans="1:57" ht="63.75" x14ac:dyDescent="0.2">
      <c r="A156" s="103"/>
      <c r="B156" s="103" t="s">
        <v>274</v>
      </c>
      <c r="C156" s="115" t="s">
        <v>275</v>
      </c>
      <c r="D156" s="456" t="s">
        <v>391</v>
      </c>
      <c r="E156" s="456" t="s">
        <v>545</v>
      </c>
      <c r="F156" s="103" t="s">
        <v>552</v>
      </c>
      <c r="G156" s="103" t="s">
        <v>556</v>
      </c>
      <c r="H156" s="103" t="s">
        <v>63</v>
      </c>
      <c r="I156" s="103"/>
      <c r="J156" s="103" t="s">
        <v>548</v>
      </c>
      <c r="K156" s="458" t="s">
        <v>72</v>
      </c>
      <c r="L156" s="471" t="s">
        <v>302</v>
      </c>
      <c r="M156" s="472" t="s">
        <v>557</v>
      </c>
      <c r="N156" s="460" t="s">
        <v>558</v>
      </c>
      <c r="O156" s="103"/>
      <c r="P156" s="103"/>
      <c r="Q156" s="103"/>
      <c r="R156" s="465" t="s">
        <v>559</v>
      </c>
      <c r="S156" s="103"/>
      <c r="T156" s="103"/>
      <c r="U156" s="103" t="str">
        <f t="shared" si="44"/>
        <v>Bajo</v>
      </c>
      <c r="V156" s="103">
        <v>1</v>
      </c>
      <c r="W156" s="103" t="str">
        <f t="shared" si="45"/>
        <v>Esporadica</v>
      </c>
      <c r="X156" s="103">
        <f t="shared" si="46"/>
        <v>0</v>
      </c>
      <c r="Y156" s="103" t="str">
        <f t="shared" si="47"/>
        <v>Bajo</v>
      </c>
      <c r="Z156" s="103">
        <v>100</v>
      </c>
      <c r="AA156" s="103" t="str">
        <f t="shared" si="48"/>
        <v>Mortal o Catrastrofico</v>
      </c>
      <c r="AB156" s="103">
        <f t="shared" si="49"/>
        <v>0</v>
      </c>
      <c r="AC156" s="103" t="str">
        <f t="shared" si="50"/>
        <v>IV</v>
      </c>
      <c r="AD156" s="103" t="str">
        <f t="shared" si="51"/>
        <v>ACEPTABLE</v>
      </c>
      <c r="AE156" s="103">
        <v>6</v>
      </c>
      <c r="AF156" s="103" t="str">
        <f t="shared" si="93"/>
        <v>Traumas, heridas, muerte</v>
      </c>
      <c r="AG156" s="103" t="s">
        <v>38</v>
      </c>
      <c r="AH156" s="103"/>
      <c r="AI156" s="103"/>
      <c r="AJ156" s="103" t="s">
        <v>63</v>
      </c>
      <c r="AK156" s="103"/>
      <c r="AL156" s="462"/>
      <c r="AM156" s="463"/>
      <c r="AN156" s="463"/>
      <c r="AO156" s="463"/>
      <c r="AP156" s="463"/>
      <c r="AQ156" s="463"/>
      <c r="AR156" s="463"/>
      <c r="AS156" s="464"/>
      <c r="AT156" s="470"/>
      <c r="AU156" s="463" t="str">
        <f t="shared" si="52"/>
        <v>Bajo</v>
      </c>
      <c r="AV156" s="470"/>
      <c r="AW156" s="463" t="b">
        <f t="shared" si="53"/>
        <v>0</v>
      </c>
      <c r="AX156" s="463">
        <f t="shared" si="54"/>
        <v>0</v>
      </c>
      <c r="AY156" s="463" t="str">
        <f t="shared" si="55"/>
        <v>Bajo</v>
      </c>
      <c r="AZ156" s="470"/>
      <c r="BA156" s="463" t="b">
        <f t="shared" si="56"/>
        <v>0</v>
      </c>
      <c r="BB156" s="463">
        <f t="shared" si="57"/>
        <v>0</v>
      </c>
      <c r="BC156" s="463" t="str">
        <f t="shared" si="92"/>
        <v>IV</v>
      </c>
      <c r="BD156" s="463" t="str">
        <f t="shared" si="58"/>
        <v>ACEPTABLE</v>
      </c>
      <c r="BE156" s="295"/>
    </row>
    <row r="157" spans="1:57" ht="105" customHeight="1" x14ac:dyDescent="0.2">
      <c r="A157" s="115"/>
      <c r="B157" s="103" t="s">
        <v>274</v>
      </c>
      <c r="C157" s="115" t="s">
        <v>275</v>
      </c>
      <c r="D157" s="456" t="s">
        <v>391</v>
      </c>
      <c r="E157" s="456" t="s">
        <v>545</v>
      </c>
      <c r="F157" s="103" t="s">
        <v>552</v>
      </c>
      <c r="G157" s="459" t="s">
        <v>560</v>
      </c>
      <c r="H157" s="103" t="s">
        <v>63</v>
      </c>
      <c r="I157" s="103"/>
      <c r="J157" s="103" t="s">
        <v>548</v>
      </c>
      <c r="K157" s="103" t="s">
        <v>72</v>
      </c>
      <c r="L157" s="459" t="s">
        <v>119</v>
      </c>
      <c r="M157" s="457" t="s">
        <v>561</v>
      </c>
      <c r="N157" s="460" t="s">
        <v>562</v>
      </c>
      <c r="O157" s="103"/>
      <c r="P157" s="103"/>
      <c r="Q157" s="460"/>
      <c r="R157" s="460" t="s">
        <v>563</v>
      </c>
      <c r="S157" s="103" t="s">
        <v>564</v>
      </c>
      <c r="T157" s="103"/>
      <c r="U157" s="103" t="str">
        <f t="shared" si="44"/>
        <v>Bajo</v>
      </c>
      <c r="V157" s="103">
        <v>2</v>
      </c>
      <c r="W157" s="103" t="str">
        <f t="shared" si="45"/>
        <v>Ocasional</v>
      </c>
      <c r="X157" s="103">
        <f t="shared" si="46"/>
        <v>0</v>
      </c>
      <c r="Y157" s="103" t="str">
        <f t="shared" si="47"/>
        <v>Bajo</v>
      </c>
      <c r="Z157" s="103">
        <v>60</v>
      </c>
      <c r="AA157" s="103" t="str">
        <f t="shared" si="48"/>
        <v>Muy Grave</v>
      </c>
      <c r="AB157" s="103">
        <f t="shared" si="49"/>
        <v>0</v>
      </c>
      <c r="AC157" s="103" t="str">
        <f t="shared" si="50"/>
        <v>IV</v>
      </c>
      <c r="AD157" s="103" t="str">
        <f t="shared" si="51"/>
        <v>ACEPTABLE</v>
      </c>
      <c r="AE157" s="103">
        <v>6</v>
      </c>
      <c r="AF157" s="103" t="str">
        <f t="shared" si="93"/>
        <v>Caídas al mismo nivel y diferente nivel golpes, traumas, laceraciones.</v>
      </c>
      <c r="AG157" s="103" t="s">
        <v>38</v>
      </c>
      <c r="AH157" s="103"/>
      <c r="AI157" s="103"/>
      <c r="AJ157" s="103" t="s">
        <v>63</v>
      </c>
      <c r="AK157" s="103"/>
      <c r="AL157" s="462"/>
      <c r="AM157" s="463"/>
      <c r="AN157" s="463"/>
      <c r="AO157" s="463"/>
      <c r="AP157" s="463"/>
      <c r="AQ157" s="463"/>
      <c r="AR157" s="463"/>
      <c r="AS157" s="498"/>
      <c r="AT157" s="464"/>
      <c r="AU157" s="463" t="str">
        <f t="shared" si="52"/>
        <v>Bajo</v>
      </c>
      <c r="AV157" s="463"/>
      <c r="AW157" s="463" t="b">
        <f t="shared" si="53"/>
        <v>0</v>
      </c>
      <c r="AX157" s="463">
        <f t="shared" si="54"/>
        <v>0</v>
      </c>
      <c r="AY157" s="463" t="str">
        <f t="shared" si="55"/>
        <v>Bajo</v>
      </c>
      <c r="AZ157" s="463"/>
      <c r="BA157" s="463" t="b">
        <f t="shared" si="56"/>
        <v>0</v>
      </c>
      <c r="BB157" s="463">
        <f t="shared" si="57"/>
        <v>0</v>
      </c>
      <c r="BC157" s="463" t="str">
        <f t="shared" si="92"/>
        <v>IV</v>
      </c>
      <c r="BD157" s="463" t="str">
        <f t="shared" si="58"/>
        <v>ACEPTABLE</v>
      </c>
      <c r="BE157" s="295"/>
    </row>
    <row r="158" spans="1:57" ht="140.25" x14ac:dyDescent="0.2">
      <c r="A158" s="115"/>
      <c r="B158" s="103" t="s">
        <v>274</v>
      </c>
      <c r="C158" s="115" t="s">
        <v>275</v>
      </c>
      <c r="D158" s="456" t="s">
        <v>248</v>
      </c>
      <c r="E158" s="456" t="s">
        <v>565</v>
      </c>
      <c r="F158" s="456" t="s">
        <v>566</v>
      </c>
      <c r="G158" s="456" t="s">
        <v>567</v>
      </c>
      <c r="H158" s="103" t="s">
        <v>63</v>
      </c>
      <c r="I158" s="103"/>
      <c r="J158" s="103" t="s">
        <v>252</v>
      </c>
      <c r="K158" s="103" t="s">
        <v>77</v>
      </c>
      <c r="L158" s="459" t="s">
        <v>132</v>
      </c>
      <c r="M158" s="472" t="s">
        <v>568</v>
      </c>
      <c r="N158" s="460" t="s">
        <v>569</v>
      </c>
      <c r="O158" s="103"/>
      <c r="P158" s="103"/>
      <c r="Q158" s="103" t="s">
        <v>570</v>
      </c>
      <c r="R158" s="465" t="s">
        <v>571</v>
      </c>
      <c r="S158" s="465"/>
      <c r="T158" s="103"/>
      <c r="U158" s="103" t="str">
        <f t="shared" si="44"/>
        <v>Bajo</v>
      </c>
      <c r="V158" s="103">
        <v>2</v>
      </c>
      <c r="W158" s="103" t="str">
        <f t="shared" si="45"/>
        <v>Ocasional</v>
      </c>
      <c r="X158" s="103">
        <f t="shared" si="46"/>
        <v>0</v>
      </c>
      <c r="Y158" s="103" t="str">
        <f t="shared" si="47"/>
        <v>Bajo</v>
      </c>
      <c r="Z158" s="103">
        <v>60</v>
      </c>
      <c r="AA158" s="103" t="str">
        <f t="shared" si="48"/>
        <v>Muy Grave</v>
      </c>
      <c r="AB158" s="103">
        <f t="shared" si="49"/>
        <v>0</v>
      </c>
      <c r="AC158" s="103" t="str">
        <f t="shared" si="50"/>
        <v>IV</v>
      </c>
      <c r="AD158" s="103" t="str">
        <f t="shared" si="51"/>
        <v>ACEPTABLE</v>
      </c>
      <c r="AE158" s="103">
        <v>6</v>
      </c>
      <c r="AF158" s="103" t="str">
        <f t="shared" si="93"/>
        <v>intoxicación, afectaciones respiratorias, dermatitis, alergias.</v>
      </c>
      <c r="AG158" s="103" t="s">
        <v>38</v>
      </c>
      <c r="AH158" s="103"/>
      <c r="AI158" s="103" t="s">
        <v>63</v>
      </c>
      <c r="AJ158" s="103" t="s">
        <v>63</v>
      </c>
      <c r="AK158" s="103"/>
      <c r="AL158" s="462"/>
      <c r="AM158" s="463"/>
      <c r="AN158" s="463"/>
      <c r="AO158" s="463"/>
      <c r="AP158" s="463"/>
      <c r="AQ158" s="463"/>
      <c r="AR158" s="463"/>
      <c r="AS158" s="464"/>
      <c r="AT158" s="470"/>
      <c r="AU158" s="463" t="str">
        <f t="shared" si="52"/>
        <v>Bajo</v>
      </c>
      <c r="AV158" s="470"/>
      <c r="AW158" s="463" t="b">
        <f t="shared" si="53"/>
        <v>0</v>
      </c>
      <c r="AX158" s="463">
        <f t="shared" si="54"/>
        <v>0</v>
      </c>
      <c r="AY158" s="463" t="str">
        <f t="shared" si="55"/>
        <v>Bajo</v>
      </c>
      <c r="AZ158" s="470"/>
      <c r="BA158" s="463" t="b">
        <f t="shared" si="56"/>
        <v>0</v>
      </c>
      <c r="BB158" s="463">
        <f t="shared" si="57"/>
        <v>0</v>
      </c>
      <c r="BC158" s="463" t="str">
        <f t="shared" si="92"/>
        <v>IV</v>
      </c>
      <c r="BD158" s="463" t="str">
        <f t="shared" si="58"/>
        <v>ACEPTABLE</v>
      </c>
      <c r="BE158" s="295"/>
    </row>
    <row r="159" spans="1:57" ht="102" x14ac:dyDescent="0.2">
      <c r="A159" s="115"/>
      <c r="B159" s="103" t="s">
        <v>274</v>
      </c>
      <c r="C159" s="115" t="s">
        <v>275</v>
      </c>
      <c r="D159" s="456" t="s">
        <v>391</v>
      </c>
      <c r="E159" s="456" t="s">
        <v>565</v>
      </c>
      <c r="F159" s="456" t="s">
        <v>566</v>
      </c>
      <c r="G159" s="456" t="s">
        <v>567</v>
      </c>
      <c r="H159" s="103" t="s">
        <v>63</v>
      </c>
      <c r="I159" s="103"/>
      <c r="J159" s="103" t="s">
        <v>572</v>
      </c>
      <c r="K159" s="103" t="s">
        <v>77</v>
      </c>
      <c r="L159" s="459" t="s">
        <v>132</v>
      </c>
      <c r="M159" s="472" t="s">
        <v>573</v>
      </c>
      <c r="N159" s="460" t="s">
        <v>569</v>
      </c>
      <c r="O159" s="103"/>
      <c r="P159" s="103"/>
      <c r="Q159" s="103" t="s">
        <v>570</v>
      </c>
      <c r="R159" s="465" t="s">
        <v>574</v>
      </c>
      <c r="S159" s="465" t="s">
        <v>575</v>
      </c>
      <c r="T159" s="103"/>
      <c r="U159" s="103" t="str">
        <f t="shared" si="44"/>
        <v>Bajo</v>
      </c>
      <c r="V159" s="103">
        <v>2</v>
      </c>
      <c r="W159" s="103" t="str">
        <f t="shared" si="45"/>
        <v>Ocasional</v>
      </c>
      <c r="X159" s="103">
        <f t="shared" si="46"/>
        <v>0</v>
      </c>
      <c r="Y159" s="103" t="str">
        <f t="shared" si="47"/>
        <v>Bajo</v>
      </c>
      <c r="Z159" s="103">
        <v>60</v>
      </c>
      <c r="AA159" s="103" t="str">
        <f t="shared" si="48"/>
        <v>Muy Grave</v>
      </c>
      <c r="AB159" s="103">
        <f t="shared" si="49"/>
        <v>0</v>
      </c>
      <c r="AC159" s="103" t="str">
        <f t="shared" si="50"/>
        <v>IV</v>
      </c>
      <c r="AD159" s="103" t="str">
        <f t="shared" si="51"/>
        <v>ACEPTABLE</v>
      </c>
      <c r="AE159" s="103">
        <v>6</v>
      </c>
      <c r="AF159" s="103" t="str">
        <f t="shared" si="93"/>
        <v>intoxicación, afectaciones respiratorias, dermatitis, alergias.</v>
      </c>
      <c r="AG159" s="103" t="s">
        <v>38</v>
      </c>
      <c r="AH159" s="103"/>
      <c r="AI159" s="103"/>
      <c r="AJ159" s="103" t="s">
        <v>63</v>
      </c>
      <c r="AK159" s="103"/>
      <c r="AL159" s="462"/>
      <c r="AM159" s="463"/>
      <c r="AN159" s="463"/>
      <c r="AO159" s="463"/>
      <c r="AP159" s="463"/>
      <c r="AQ159" s="463"/>
      <c r="AR159" s="463"/>
      <c r="AS159" s="464"/>
      <c r="AT159" s="470"/>
      <c r="AU159" s="463" t="str">
        <f t="shared" si="52"/>
        <v>Bajo</v>
      </c>
      <c r="AV159" s="470"/>
      <c r="AW159" s="463" t="b">
        <f t="shared" si="53"/>
        <v>0</v>
      </c>
      <c r="AX159" s="463">
        <f t="shared" si="54"/>
        <v>0</v>
      </c>
      <c r="AY159" s="463" t="str">
        <f t="shared" si="55"/>
        <v>Bajo</v>
      </c>
      <c r="AZ159" s="470"/>
      <c r="BA159" s="463" t="b">
        <f t="shared" si="56"/>
        <v>0</v>
      </c>
      <c r="BB159" s="463">
        <f t="shared" si="57"/>
        <v>0</v>
      </c>
      <c r="BC159" s="463" t="str">
        <f t="shared" si="92"/>
        <v>IV</v>
      </c>
      <c r="BD159" s="463" t="str">
        <f t="shared" si="58"/>
        <v>ACEPTABLE</v>
      </c>
      <c r="BE159" s="295"/>
    </row>
    <row r="160" spans="1:57" ht="38.25" x14ac:dyDescent="0.2">
      <c r="A160" s="115"/>
      <c r="B160" s="103" t="s">
        <v>274</v>
      </c>
      <c r="C160" s="115" t="s">
        <v>275</v>
      </c>
      <c r="D160" s="456" t="s">
        <v>391</v>
      </c>
      <c r="E160" s="456" t="s">
        <v>565</v>
      </c>
      <c r="F160" s="456" t="s">
        <v>566</v>
      </c>
      <c r="G160" s="456" t="s">
        <v>567</v>
      </c>
      <c r="H160" s="103" t="s">
        <v>63</v>
      </c>
      <c r="I160" s="103"/>
      <c r="J160" s="103" t="s">
        <v>572</v>
      </c>
      <c r="K160" s="458" t="s">
        <v>72</v>
      </c>
      <c r="L160" s="459" t="s">
        <v>119</v>
      </c>
      <c r="M160" s="472" t="s">
        <v>576</v>
      </c>
      <c r="N160" s="460" t="s">
        <v>569</v>
      </c>
      <c r="O160" s="103"/>
      <c r="P160" s="103"/>
      <c r="Q160" s="460"/>
      <c r="R160" s="460" t="s">
        <v>577</v>
      </c>
      <c r="S160" s="103" t="s">
        <v>564</v>
      </c>
      <c r="T160" s="103"/>
      <c r="U160" s="103" t="str">
        <f t="shared" si="44"/>
        <v>Bajo</v>
      </c>
      <c r="V160" s="103">
        <v>2</v>
      </c>
      <c r="W160" s="103" t="str">
        <f t="shared" si="45"/>
        <v>Ocasional</v>
      </c>
      <c r="X160" s="103">
        <f t="shared" si="46"/>
        <v>0</v>
      </c>
      <c r="Y160" s="103" t="str">
        <f t="shared" si="47"/>
        <v>Bajo</v>
      </c>
      <c r="Z160" s="103">
        <v>60</v>
      </c>
      <c r="AA160" s="103" t="str">
        <f t="shared" si="48"/>
        <v>Muy Grave</v>
      </c>
      <c r="AB160" s="103">
        <f t="shared" si="49"/>
        <v>0</v>
      </c>
      <c r="AC160" s="103" t="str">
        <f t="shared" si="50"/>
        <v>IV</v>
      </c>
      <c r="AD160" s="103" t="str">
        <f t="shared" si="51"/>
        <v>ACEPTABLE</v>
      </c>
      <c r="AE160" s="103">
        <v>6</v>
      </c>
      <c r="AF160" s="103" t="str">
        <f t="shared" si="93"/>
        <v>intoxicación, afectaciones respiratorias, dermatitis, alergias.</v>
      </c>
      <c r="AG160" s="103" t="s">
        <v>38</v>
      </c>
      <c r="AH160" s="103"/>
      <c r="AI160" s="103"/>
      <c r="AJ160" s="103" t="s">
        <v>63</v>
      </c>
      <c r="AK160" s="103"/>
      <c r="AL160" s="462"/>
      <c r="AM160" s="463"/>
      <c r="AN160" s="463"/>
      <c r="AO160" s="463"/>
      <c r="AP160" s="463"/>
      <c r="AQ160" s="463"/>
      <c r="AR160" s="463"/>
      <c r="AS160" s="464"/>
      <c r="AT160" s="470"/>
      <c r="AU160" s="463" t="str">
        <f t="shared" si="52"/>
        <v>Bajo</v>
      </c>
      <c r="AV160" s="470"/>
      <c r="AW160" s="463" t="b">
        <f t="shared" si="53"/>
        <v>0</v>
      </c>
      <c r="AX160" s="463">
        <f t="shared" si="54"/>
        <v>0</v>
      </c>
      <c r="AY160" s="463" t="str">
        <f t="shared" si="55"/>
        <v>Bajo</v>
      </c>
      <c r="AZ160" s="470"/>
      <c r="BA160" s="463" t="b">
        <f t="shared" si="56"/>
        <v>0</v>
      </c>
      <c r="BB160" s="463">
        <f t="shared" si="57"/>
        <v>0</v>
      </c>
      <c r="BC160" s="463" t="str">
        <f t="shared" si="92"/>
        <v>IV</v>
      </c>
      <c r="BD160" s="463" t="str">
        <f t="shared" si="58"/>
        <v>ACEPTABLE</v>
      </c>
      <c r="BE160" s="295"/>
    </row>
    <row r="161" spans="1:57" ht="38.25" x14ac:dyDescent="0.2">
      <c r="A161" s="115"/>
      <c r="B161" s="103" t="s">
        <v>274</v>
      </c>
      <c r="C161" s="115" t="s">
        <v>275</v>
      </c>
      <c r="D161" s="456" t="s">
        <v>391</v>
      </c>
      <c r="E161" s="456" t="s">
        <v>565</v>
      </c>
      <c r="F161" s="456" t="s">
        <v>566</v>
      </c>
      <c r="G161" s="456" t="s">
        <v>567</v>
      </c>
      <c r="H161" s="103" t="s">
        <v>63</v>
      </c>
      <c r="I161" s="103"/>
      <c r="J161" s="103" t="s">
        <v>572</v>
      </c>
      <c r="K161" s="103" t="s">
        <v>325</v>
      </c>
      <c r="L161" s="103" t="s">
        <v>424</v>
      </c>
      <c r="M161" s="460" t="s">
        <v>578</v>
      </c>
      <c r="N161" s="460" t="s">
        <v>191</v>
      </c>
      <c r="O161" s="103"/>
      <c r="P161" s="103"/>
      <c r="Q161" s="103"/>
      <c r="R161" s="465" t="s">
        <v>579</v>
      </c>
      <c r="S161" s="465"/>
      <c r="T161" s="103"/>
      <c r="U161" s="103" t="str">
        <f t="shared" si="44"/>
        <v>Bajo</v>
      </c>
      <c r="V161" s="103">
        <v>2</v>
      </c>
      <c r="W161" s="103" t="str">
        <f t="shared" si="45"/>
        <v>Ocasional</v>
      </c>
      <c r="X161" s="103">
        <f t="shared" si="46"/>
        <v>0</v>
      </c>
      <c r="Y161" s="103" t="str">
        <f t="shared" si="47"/>
        <v>Bajo</v>
      </c>
      <c r="Z161" s="103">
        <v>60</v>
      </c>
      <c r="AA161" s="103" t="str">
        <f t="shared" si="48"/>
        <v>Muy Grave</v>
      </c>
      <c r="AB161" s="103">
        <f t="shared" si="49"/>
        <v>0</v>
      </c>
      <c r="AC161" s="103" t="str">
        <f t="shared" si="50"/>
        <v>IV</v>
      </c>
      <c r="AD161" s="103" t="str">
        <f t="shared" si="51"/>
        <v>ACEPTABLE</v>
      </c>
      <c r="AE161" s="103">
        <v>6</v>
      </c>
      <c r="AF161" s="103" t="str">
        <f t="shared" si="93"/>
        <v>Desordenes de trauma acumulativo, lesiones del sistema músculo esquelético.</v>
      </c>
      <c r="AG161" s="103" t="s">
        <v>38</v>
      </c>
      <c r="AH161" s="103"/>
      <c r="AI161" s="103"/>
      <c r="AJ161" s="103" t="s">
        <v>63</v>
      </c>
      <c r="AK161" s="103"/>
      <c r="AL161" s="462"/>
      <c r="AM161" s="463"/>
      <c r="AN161" s="463"/>
      <c r="AO161" s="463"/>
      <c r="AP161" s="463"/>
      <c r="AQ161" s="463"/>
      <c r="AR161" s="463"/>
      <c r="AS161" s="464"/>
      <c r="AT161" s="470"/>
      <c r="AU161" s="463" t="str">
        <f t="shared" si="52"/>
        <v>Bajo</v>
      </c>
      <c r="AV161" s="470"/>
      <c r="AW161" s="463" t="b">
        <f t="shared" si="53"/>
        <v>0</v>
      </c>
      <c r="AX161" s="463">
        <f t="shared" si="54"/>
        <v>0</v>
      </c>
      <c r="AY161" s="463" t="str">
        <f t="shared" si="55"/>
        <v>Bajo</v>
      </c>
      <c r="AZ161" s="470"/>
      <c r="BA161" s="463" t="b">
        <f t="shared" si="56"/>
        <v>0</v>
      </c>
      <c r="BB161" s="463">
        <f t="shared" si="57"/>
        <v>0</v>
      </c>
      <c r="BC161" s="463" t="str">
        <f t="shared" si="92"/>
        <v>IV</v>
      </c>
      <c r="BD161" s="463" t="str">
        <f t="shared" si="58"/>
        <v>ACEPTABLE</v>
      </c>
      <c r="BE161" s="295"/>
    </row>
    <row r="162" spans="1:57" ht="25.5" x14ac:dyDescent="0.2">
      <c r="A162" s="115"/>
      <c r="B162" s="103" t="s">
        <v>274</v>
      </c>
      <c r="C162" s="115" t="s">
        <v>275</v>
      </c>
      <c r="D162" s="456" t="s">
        <v>391</v>
      </c>
      <c r="E162" s="456" t="s">
        <v>565</v>
      </c>
      <c r="F162" s="456" t="s">
        <v>566</v>
      </c>
      <c r="G162" s="456" t="s">
        <v>567</v>
      </c>
      <c r="H162" s="103" t="s">
        <v>63</v>
      </c>
      <c r="I162" s="103"/>
      <c r="J162" s="103" t="s">
        <v>572</v>
      </c>
      <c r="K162" s="103" t="s">
        <v>72</v>
      </c>
      <c r="L162" s="471" t="s">
        <v>302</v>
      </c>
      <c r="M162" s="457" t="s">
        <v>303</v>
      </c>
      <c r="N162" s="460" t="s">
        <v>304</v>
      </c>
      <c r="O162" s="103"/>
      <c r="P162" s="103"/>
      <c r="Q162" s="465"/>
      <c r="R162" s="460" t="s">
        <v>305</v>
      </c>
      <c r="S162" s="103"/>
      <c r="T162" s="103"/>
      <c r="U162" s="103" t="str">
        <f t="shared" si="44"/>
        <v>Bajo</v>
      </c>
      <c r="V162" s="103">
        <v>2</v>
      </c>
      <c r="W162" s="103" t="str">
        <f t="shared" si="45"/>
        <v>Ocasional</v>
      </c>
      <c r="X162" s="103">
        <f t="shared" si="46"/>
        <v>0</v>
      </c>
      <c r="Y162" s="103" t="str">
        <f t="shared" si="47"/>
        <v>Bajo</v>
      </c>
      <c r="Z162" s="103">
        <v>60</v>
      </c>
      <c r="AA162" s="103" t="str">
        <f t="shared" si="48"/>
        <v>Muy Grave</v>
      </c>
      <c r="AB162" s="103">
        <f t="shared" si="49"/>
        <v>0</v>
      </c>
      <c r="AC162" s="103" t="str">
        <f t="shared" si="50"/>
        <v>IV</v>
      </c>
      <c r="AD162" s="103" t="str">
        <f t="shared" si="51"/>
        <v>ACEPTABLE</v>
      </c>
      <c r="AE162" s="103"/>
      <c r="AF162" s="103" t="str">
        <f t="shared" si="93"/>
        <v>Golpes, atrapamientos, contusiones.</v>
      </c>
      <c r="AG162" s="103" t="s">
        <v>38</v>
      </c>
      <c r="AH162" s="103"/>
      <c r="AI162" s="103"/>
      <c r="AJ162" s="103" t="s">
        <v>63</v>
      </c>
      <c r="AK162" s="103"/>
      <c r="AL162" s="462"/>
      <c r="AM162" s="463"/>
      <c r="AN162" s="463"/>
      <c r="AO162" s="463"/>
      <c r="AP162" s="463"/>
      <c r="AQ162" s="463"/>
      <c r="AR162" s="463"/>
      <c r="AS162" s="464"/>
      <c r="AT162" s="470"/>
      <c r="AU162" s="463" t="str">
        <f t="shared" si="52"/>
        <v>Bajo</v>
      </c>
      <c r="AV162" s="470"/>
      <c r="AW162" s="463" t="b">
        <f t="shared" si="53"/>
        <v>0</v>
      </c>
      <c r="AX162" s="463">
        <f t="shared" si="54"/>
        <v>0</v>
      </c>
      <c r="AY162" s="463" t="str">
        <f t="shared" si="55"/>
        <v>Bajo</v>
      </c>
      <c r="AZ162" s="470"/>
      <c r="BA162" s="463" t="b">
        <f t="shared" si="56"/>
        <v>0</v>
      </c>
      <c r="BB162" s="463">
        <f t="shared" si="57"/>
        <v>0</v>
      </c>
      <c r="BC162" s="463" t="str">
        <f t="shared" si="92"/>
        <v>IV</v>
      </c>
      <c r="BD162" s="463" t="str">
        <f t="shared" si="58"/>
        <v>ACEPTABLE</v>
      </c>
      <c r="BE162" s="295"/>
    </row>
    <row r="163" spans="1:57" ht="51" x14ac:dyDescent="0.2">
      <c r="A163" s="115"/>
      <c r="B163" s="103" t="s">
        <v>274</v>
      </c>
      <c r="C163" s="115" t="s">
        <v>275</v>
      </c>
      <c r="D163" s="456" t="s">
        <v>391</v>
      </c>
      <c r="E163" s="456" t="s">
        <v>565</v>
      </c>
      <c r="F163" s="456" t="s">
        <v>566</v>
      </c>
      <c r="G163" s="456" t="s">
        <v>567</v>
      </c>
      <c r="H163" s="103" t="s">
        <v>63</v>
      </c>
      <c r="I163" s="103"/>
      <c r="J163" s="103" t="s">
        <v>572</v>
      </c>
      <c r="K163" s="458" t="s">
        <v>65</v>
      </c>
      <c r="L163" s="459" t="s">
        <v>153</v>
      </c>
      <c r="M163" s="472" t="s">
        <v>580</v>
      </c>
      <c r="N163" s="460" t="s">
        <v>542</v>
      </c>
      <c r="O163" s="103"/>
      <c r="P163" s="103"/>
      <c r="Q163" s="103"/>
      <c r="R163" s="465" t="s">
        <v>581</v>
      </c>
      <c r="S163" s="465" t="s">
        <v>575</v>
      </c>
      <c r="T163" s="103">
        <v>0</v>
      </c>
      <c r="U163" s="103" t="str">
        <f t="shared" si="44"/>
        <v>Bajo</v>
      </c>
      <c r="V163" s="103">
        <v>2</v>
      </c>
      <c r="W163" s="103" t="str">
        <f t="shared" si="45"/>
        <v>Ocasional</v>
      </c>
      <c r="X163" s="103">
        <f t="shared" si="46"/>
        <v>0</v>
      </c>
      <c r="Y163" s="103" t="str">
        <f t="shared" si="47"/>
        <v>Bajo</v>
      </c>
      <c r="Z163" s="103">
        <v>25</v>
      </c>
      <c r="AA163" s="103" t="str">
        <f t="shared" si="48"/>
        <v>Grave</v>
      </c>
      <c r="AB163" s="103">
        <f t="shared" si="49"/>
        <v>0</v>
      </c>
      <c r="AC163" s="103" t="str">
        <f t="shared" si="50"/>
        <v>IV</v>
      </c>
      <c r="AD163" s="103" t="str">
        <f t="shared" si="51"/>
        <v>ACEPTABLE</v>
      </c>
      <c r="AE163" s="103">
        <v>6</v>
      </c>
      <c r="AF163" s="103" t="str">
        <f t="shared" si="93"/>
        <v xml:space="preserve">Enfermedades infecciosas, gastrointestinales, tóxicas y reacciones alérgicas. </v>
      </c>
      <c r="AG163" s="103" t="s">
        <v>38</v>
      </c>
      <c r="AH163" s="103"/>
      <c r="AI163" s="103"/>
      <c r="AJ163" s="103" t="s">
        <v>63</v>
      </c>
      <c r="AK163" s="103"/>
      <c r="AL163" s="462" t="s">
        <v>63</v>
      </c>
      <c r="AM163" s="463"/>
      <c r="AN163" s="463"/>
      <c r="AO163" s="463"/>
      <c r="AP163" s="463"/>
      <c r="AQ163" s="463"/>
      <c r="AR163" s="463"/>
      <c r="AS163" s="464"/>
      <c r="AT163" s="470"/>
      <c r="AU163" s="463" t="str">
        <f t="shared" si="52"/>
        <v>Bajo</v>
      </c>
      <c r="AV163" s="470"/>
      <c r="AW163" s="463" t="b">
        <f t="shared" si="53"/>
        <v>0</v>
      </c>
      <c r="AX163" s="463">
        <f t="shared" si="54"/>
        <v>0</v>
      </c>
      <c r="AY163" s="463" t="str">
        <f t="shared" si="55"/>
        <v>Bajo</v>
      </c>
      <c r="AZ163" s="470"/>
      <c r="BA163" s="463" t="b">
        <f t="shared" si="56"/>
        <v>0</v>
      </c>
      <c r="BB163" s="463">
        <f t="shared" si="57"/>
        <v>0</v>
      </c>
      <c r="BC163" s="463" t="str">
        <f t="shared" si="92"/>
        <v>IV</v>
      </c>
      <c r="BD163" s="463" t="str">
        <f t="shared" si="58"/>
        <v>ACEPTABLE</v>
      </c>
      <c r="BE163" s="295"/>
    </row>
    <row r="164" spans="1:57" ht="38.25" x14ac:dyDescent="0.2">
      <c r="A164" s="115"/>
      <c r="B164" s="103" t="s">
        <v>274</v>
      </c>
      <c r="C164" s="115" t="s">
        <v>275</v>
      </c>
      <c r="D164" s="456" t="s">
        <v>391</v>
      </c>
      <c r="E164" s="456" t="s">
        <v>411</v>
      </c>
      <c r="F164" s="456" t="s">
        <v>412</v>
      </c>
      <c r="G164" s="456" t="s">
        <v>413</v>
      </c>
      <c r="H164" s="103" t="s">
        <v>63</v>
      </c>
      <c r="I164" s="103"/>
      <c r="J164" s="103" t="s">
        <v>414</v>
      </c>
      <c r="K164" s="458" t="s">
        <v>72</v>
      </c>
      <c r="L164" s="471" t="s">
        <v>302</v>
      </c>
      <c r="M164" s="472" t="s">
        <v>582</v>
      </c>
      <c r="N164" s="460" t="s">
        <v>150</v>
      </c>
      <c r="O164" s="103"/>
      <c r="P164" s="103"/>
      <c r="Q164" s="103"/>
      <c r="R164" s="465" t="s">
        <v>583</v>
      </c>
      <c r="S164" s="465" t="s">
        <v>584</v>
      </c>
      <c r="T164" s="103"/>
      <c r="U164" s="103" t="str">
        <f t="shared" si="44"/>
        <v>Bajo</v>
      </c>
      <c r="V164" s="103">
        <v>2</v>
      </c>
      <c r="W164" s="103" t="str">
        <f t="shared" si="45"/>
        <v>Ocasional</v>
      </c>
      <c r="X164" s="103">
        <f t="shared" si="46"/>
        <v>0</v>
      </c>
      <c r="Y164" s="103" t="str">
        <f t="shared" si="47"/>
        <v>Bajo</v>
      </c>
      <c r="Z164" s="103">
        <v>60</v>
      </c>
      <c r="AA164" s="103" t="str">
        <f t="shared" si="48"/>
        <v>Muy Grave</v>
      </c>
      <c r="AB164" s="103">
        <f t="shared" si="49"/>
        <v>0</v>
      </c>
      <c r="AC164" s="103" t="str">
        <f t="shared" si="50"/>
        <v>IV</v>
      </c>
      <c r="AD164" s="103" t="str">
        <f t="shared" si="51"/>
        <v>ACEPTABLE</v>
      </c>
      <c r="AE164" s="103">
        <v>6</v>
      </c>
      <c r="AF164" s="103" t="str">
        <f t="shared" si="93"/>
        <v>Golpes, traumas, laceraciones, punciones</v>
      </c>
      <c r="AG164" s="103" t="s">
        <v>38</v>
      </c>
      <c r="AH164" s="103"/>
      <c r="AI164" s="103"/>
      <c r="AJ164" s="103" t="s">
        <v>63</v>
      </c>
      <c r="AK164" s="103"/>
      <c r="AL164" s="462"/>
      <c r="AM164" s="463"/>
      <c r="AN164" s="463"/>
      <c r="AO164" s="463"/>
      <c r="AP164" s="463"/>
      <c r="AQ164" s="463"/>
      <c r="AR164" s="463"/>
      <c r="AS164" s="464"/>
      <c r="AT164" s="470"/>
      <c r="AU164" s="463" t="str">
        <f t="shared" si="52"/>
        <v>Bajo</v>
      </c>
      <c r="AV164" s="470"/>
      <c r="AW164" s="463" t="b">
        <f t="shared" si="53"/>
        <v>0</v>
      </c>
      <c r="AX164" s="463">
        <f t="shared" si="54"/>
        <v>0</v>
      </c>
      <c r="AY164" s="463" t="str">
        <f t="shared" si="55"/>
        <v>Bajo</v>
      </c>
      <c r="AZ164" s="470"/>
      <c r="BA164" s="463" t="b">
        <f t="shared" si="56"/>
        <v>0</v>
      </c>
      <c r="BB164" s="463">
        <f t="shared" si="57"/>
        <v>0</v>
      </c>
      <c r="BC164" s="463" t="str">
        <f t="shared" si="92"/>
        <v>IV</v>
      </c>
      <c r="BD164" s="463" t="str">
        <f t="shared" si="58"/>
        <v>ACEPTABLE</v>
      </c>
      <c r="BE164" s="295"/>
    </row>
    <row r="165" spans="1:57" ht="38.25" x14ac:dyDescent="0.2">
      <c r="A165" s="115"/>
      <c r="B165" s="103" t="s">
        <v>274</v>
      </c>
      <c r="C165" s="115" t="s">
        <v>275</v>
      </c>
      <c r="D165" s="456" t="s">
        <v>391</v>
      </c>
      <c r="E165" s="456" t="s">
        <v>420</v>
      </c>
      <c r="F165" s="456" t="s">
        <v>421</v>
      </c>
      <c r="G165" s="456" t="s">
        <v>523</v>
      </c>
      <c r="H165" s="103" t="s">
        <v>63</v>
      </c>
      <c r="I165" s="103"/>
      <c r="J165" s="103" t="s">
        <v>423</v>
      </c>
      <c r="K165" s="458" t="s">
        <v>72</v>
      </c>
      <c r="L165" s="471" t="s">
        <v>302</v>
      </c>
      <c r="M165" s="472" t="s">
        <v>582</v>
      </c>
      <c r="N165" s="460" t="s">
        <v>150</v>
      </c>
      <c r="O165" s="103"/>
      <c r="P165" s="103"/>
      <c r="Q165" s="103"/>
      <c r="R165" s="465" t="s">
        <v>583</v>
      </c>
      <c r="S165" s="465" t="s">
        <v>584</v>
      </c>
      <c r="T165" s="103"/>
      <c r="U165" s="103" t="str">
        <f t="shared" si="44"/>
        <v>Bajo</v>
      </c>
      <c r="V165" s="103">
        <v>2</v>
      </c>
      <c r="W165" s="103" t="str">
        <f t="shared" si="45"/>
        <v>Ocasional</v>
      </c>
      <c r="X165" s="103">
        <f t="shared" si="46"/>
        <v>0</v>
      </c>
      <c r="Y165" s="103" t="str">
        <f t="shared" si="47"/>
        <v>Bajo</v>
      </c>
      <c r="Z165" s="103">
        <v>25</v>
      </c>
      <c r="AA165" s="103" t="str">
        <f t="shared" si="48"/>
        <v>Grave</v>
      </c>
      <c r="AB165" s="103">
        <f t="shared" si="49"/>
        <v>0</v>
      </c>
      <c r="AC165" s="103" t="str">
        <f t="shared" si="50"/>
        <v>IV</v>
      </c>
      <c r="AD165" s="103" t="str">
        <f t="shared" si="51"/>
        <v>ACEPTABLE</v>
      </c>
      <c r="AE165" s="103">
        <v>6</v>
      </c>
      <c r="AF165" s="103" t="str">
        <f t="shared" si="93"/>
        <v>Golpes, traumas, laceraciones, punciones</v>
      </c>
      <c r="AG165" s="103" t="s">
        <v>38</v>
      </c>
      <c r="AH165" s="103"/>
      <c r="AI165" s="103"/>
      <c r="AJ165" s="103" t="s">
        <v>63</v>
      </c>
      <c r="AK165" s="103"/>
      <c r="AL165" s="462"/>
      <c r="AM165" s="463"/>
      <c r="AN165" s="463"/>
      <c r="AO165" s="463"/>
      <c r="AP165" s="463"/>
      <c r="AQ165" s="463"/>
      <c r="AR165" s="463"/>
      <c r="AS165" s="464"/>
      <c r="AT165" s="470"/>
      <c r="AU165" s="463" t="str">
        <f t="shared" si="52"/>
        <v>Bajo</v>
      </c>
      <c r="AV165" s="470"/>
      <c r="AW165" s="463" t="b">
        <f t="shared" si="53"/>
        <v>0</v>
      </c>
      <c r="AX165" s="463">
        <f t="shared" si="54"/>
        <v>0</v>
      </c>
      <c r="AY165" s="463" t="str">
        <f t="shared" si="55"/>
        <v>Bajo</v>
      </c>
      <c r="AZ165" s="470"/>
      <c r="BA165" s="463" t="b">
        <f t="shared" si="56"/>
        <v>0</v>
      </c>
      <c r="BB165" s="463">
        <f t="shared" si="57"/>
        <v>0</v>
      </c>
      <c r="BC165" s="463" t="str">
        <f t="shared" si="92"/>
        <v>IV</v>
      </c>
      <c r="BD165" s="463" t="str">
        <f t="shared" si="58"/>
        <v>ACEPTABLE</v>
      </c>
      <c r="BE165" s="295"/>
    </row>
    <row r="166" spans="1:57" ht="68.099999999999994" customHeight="1" x14ac:dyDescent="0.2">
      <c r="A166" s="115"/>
      <c r="B166" s="103" t="s">
        <v>274</v>
      </c>
      <c r="C166" s="115" t="s">
        <v>275</v>
      </c>
      <c r="D166" s="456" t="s">
        <v>391</v>
      </c>
      <c r="E166" s="456" t="s">
        <v>585</v>
      </c>
      <c r="F166" s="456" t="s">
        <v>586</v>
      </c>
      <c r="G166" s="456" t="s">
        <v>587</v>
      </c>
      <c r="H166" s="103" t="s">
        <v>63</v>
      </c>
      <c r="I166" s="103"/>
      <c r="J166" s="456" t="s">
        <v>588</v>
      </c>
      <c r="K166" s="458" t="s">
        <v>72</v>
      </c>
      <c r="L166" s="471" t="s">
        <v>302</v>
      </c>
      <c r="M166" s="472" t="s">
        <v>589</v>
      </c>
      <c r="N166" s="460" t="s">
        <v>590</v>
      </c>
      <c r="O166" s="103"/>
      <c r="P166" s="103"/>
      <c r="Q166" s="103"/>
      <c r="R166" s="457" t="s">
        <v>591</v>
      </c>
      <c r="S166" s="465" t="s">
        <v>592</v>
      </c>
      <c r="T166" s="103"/>
      <c r="U166" s="103" t="str">
        <f t="shared" si="44"/>
        <v>Bajo</v>
      </c>
      <c r="V166" s="103">
        <v>2</v>
      </c>
      <c r="W166" s="103" t="str">
        <f t="shared" si="45"/>
        <v>Ocasional</v>
      </c>
      <c r="X166" s="103">
        <f t="shared" si="46"/>
        <v>0</v>
      </c>
      <c r="Y166" s="103" t="str">
        <f t="shared" si="47"/>
        <v>Bajo</v>
      </c>
      <c r="Z166" s="103">
        <v>60</v>
      </c>
      <c r="AA166" s="103" t="str">
        <f t="shared" si="48"/>
        <v>Muy Grave</v>
      </c>
      <c r="AB166" s="103">
        <f t="shared" si="49"/>
        <v>0</v>
      </c>
      <c r="AC166" s="103" t="str">
        <f t="shared" si="50"/>
        <v>IV</v>
      </c>
      <c r="AD166" s="103" t="str">
        <f t="shared" ref="AD166:AD228" si="94">IF(AND(AC166="I"),"NO ACEPTABLE",IF(AND(AC166="II"),"ACEPTABLE CON CONTROL ESPECIFICO",IF(AND(AC166="III"),"MEJORABLE",IF(AND(AC166="IV"),"ACEPTABLE"))))</f>
        <v>ACEPTABLE</v>
      </c>
      <c r="AE166" s="103">
        <v>6</v>
      </c>
      <c r="AF166" s="103" t="str">
        <f t="shared" si="93"/>
        <v>Golpes, traumas, laceraciones, punciones, heridas</v>
      </c>
      <c r="AG166" s="103" t="s">
        <v>38</v>
      </c>
      <c r="AH166" s="103"/>
      <c r="AI166" s="103"/>
      <c r="AJ166" s="103" t="s">
        <v>63</v>
      </c>
      <c r="AK166" s="103"/>
      <c r="AL166" s="462"/>
      <c r="AM166" s="463"/>
      <c r="AN166" s="463"/>
      <c r="AO166" s="463"/>
      <c r="AP166" s="463"/>
      <c r="AQ166" s="463"/>
      <c r="AR166" s="463"/>
      <c r="AS166" s="464"/>
      <c r="AT166" s="470"/>
      <c r="AU166" s="463" t="str">
        <f t="shared" ref="AU166:AU228" si="95">IF(AT166=10,"Muy Alto",IF(AT166=6,"Alto",IF(AT166=2,"Medio",IF(AT166=0,"Bajo"))))</f>
        <v>Bajo</v>
      </c>
      <c r="AV166" s="470"/>
      <c r="AW166" s="463" t="b">
        <f t="shared" ref="AW166:AW228" si="96">IF(AV166=4,"Continua",IF(AV166=3,"Frecuente",IF(AV166=2,"Ocasional",IF(AV166=1,"Esporadica"))))</f>
        <v>0</v>
      </c>
      <c r="AX166" s="463">
        <f t="shared" ref="AX166:AX228" si="97">AT166*AV166</f>
        <v>0</v>
      </c>
      <c r="AY166" s="463" t="str">
        <f t="shared" ref="AY166:AY228" si="98">IF(AND(AX166&gt;=24,AX166&lt;=40),"Medio Alto",IF(AND(AX166&gt;=10,AX166&lt;=20),"Alto",IF(AND(AX166&gt;=6,AX166&lt;=8),"Medio",IF(AND(AX166&gt;=0,AX166&lt;=4),"Bajo"))))</f>
        <v>Bajo</v>
      </c>
      <c r="AZ166" s="470"/>
      <c r="BA166" s="463" t="b">
        <f t="shared" ref="BA166:BA228" si="99">IF(AZ166=100,"Mortal o Catrastrofico",IF(AZ166=60,"Muy Grave",IF(AZ166=25,"Grave",IF(AZ166=10,"Leve"))))</f>
        <v>0</v>
      </c>
      <c r="BB166" s="463">
        <f t="shared" ref="BB166:BB228" si="100">AX166*AZ166</f>
        <v>0</v>
      </c>
      <c r="BC166" s="463" t="str">
        <f t="shared" si="92"/>
        <v>IV</v>
      </c>
      <c r="BD166" s="463" t="str">
        <f t="shared" ref="BD166:BD228" si="101">IF(AND(BC166="I"),"NO ACEPTABLE",IF(AND(BC166="II"),"ACEPTABLE CON CONTROL ESPECIFICO",IF(AND(BC166="III"),"MEJORABLE",IF(AND(BC166="IV"),"ACEPTABLE"))))</f>
        <v>ACEPTABLE</v>
      </c>
      <c r="BE166" s="295"/>
    </row>
    <row r="167" spans="1:57" ht="63.75" x14ac:dyDescent="0.2">
      <c r="A167" s="115"/>
      <c r="B167" s="103" t="s">
        <v>274</v>
      </c>
      <c r="C167" s="115" t="s">
        <v>275</v>
      </c>
      <c r="D167" s="456" t="s">
        <v>391</v>
      </c>
      <c r="E167" s="456" t="s">
        <v>585</v>
      </c>
      <c r="F167" s="456" t="s">
        <v>586</v>
      </c>
      <c r="G167" s="456" t="s">
        <v>587</v>
      </c>
      <c r="H167" s="103" t="s">
        <v>63</v>
      </c>
      <c r="I167" s="103"/>
      <c r="J167" s="456" t="s">
        <v>588</v>
      </c>
      <c r="K167" s="103" t="s">
        <v>325</v>
      </c>
      <c r="L167" s="103" t="s">
        <v>424</v>
      </c>
      <c r="M167" s="460" t="s">
        <v>517</v>
      </c>
      <c r="N167" s="460" t="s">
        <v>191</v>
      </c>
      <c r="O167" s="103"/>
      <c r="P167" s="103"/>
      <c r="Q167" s="465"/>
      <c r="R167" s="465" t="s">
        <v>593</v>
      </c>
      <c r="S167" s="465"/>
      <c r="T167" s="103"/>
      <c r="U167" s="103" t="str">
        <f t="shared" ref="U167:U229" si="102">IF(T167=10,"Muy Alto",IF(T167=6,"Alto",IF(T167=2,"Medio",IF(T167=0,"Bajo"))))</f>
        <v>Bajo</v>
      </c>
      <c r="V167" s="103">
        <v>2</v>
      </c>
      <c r="W167" s="103" t="str">
        <f t="shared" ref="W167:W229" si="103">IF(V167=4,"Continua",IF(V167=3,"Frecuente",IF(V167=2,"Ocasional",IF(V167=1,"Esporadica"))))</f>
        <v>Ocasional</v>
      </c>
      <c r="X167" s="103">
        <f t="shared" ref="X167:X229" si="104">T167*V167</f>
        <v>0</v>
      </c>
      <c r="Y167" s="103" t="str">
        <f t="shared" ref="Y167:Y229" si="105">IF(AND(X167&gt;=24,X167&lt;=40),"Medio Alto",IF(AND(X167&gt;=10,X167&lt;=20),"Alto",IF(AND(X167&gt;=6,X167&lt;=8),"Medio",IF(AND(X167&gt;=0,X167&lt;=4),"Bajo"))))</f>
        <v>Bajo</v>
      </c>
      <c r="Z167" s="103">
        <v>60</v>
      </c>
      <c r="AA167" s="103" t="str">
        <f t="shared" ref="AA167:AA229" si="106">IF(Z167=100,"Mortal o Catrastrofico",IF(Z167=60,"Muy Grave",IF(Z167=25,"Grave",IF(Z167=10,"Leve"))))</f>
        <v>Muy Grave</v>
      </c>
      <c r="AB167" s="103">
        <f t="shared" ref="AB167:AB229" si="107">X167*Z167</f>
        <v>0</v>
      </c>
      <c r="AC167" s="103" t="str">
        <f t="shared" ref="AC167:AC229" si="108">IF(AND(AB167&gt;=600,Z167&lt;=4000),"I",IF(AND(AB167&gt;=150,AB167&lt;=500),"II",IF(AND(AB167&gt;=40,AB167&lt;=120),"III",IF(AND(AB167&gt;=0,AB167&lt;=40),"IV"))))</f>
        <v>IV</v>
      </c>
      <c r="AD167" s="103" t="str">
        <f t="shared" si="94"/>
        <v>ACEPTABLE</v>
      </c>
      <c r="AE167" s="103">
        <v>6</v>
      </c>
      <c r="AF167" s="103" t="s">
        <v>167</v>
      </c>
      <c r="AG167" s="103" t="s">
        <v>38</v>
      </c>
      <c r="AH167" s="103"/>
      <c r="AI167" s="103"/>
      <c r="AJ167" s="103" t="s">
        <v>63</v>
      </c>
      <c r="AK167" s="103"/>
      <c r="AL167" s="462"/>
      <c r="AM167" s="463"/>
      <c r="AN167" s="463"/>
      <c r="AO167" s="463"/>
      <c r="AP167" s="463"/>
      <c r="AQ167" s="463"/>
      <c r="AR167" s="463"/>
      <c r="AS167" s="464"/>
      <c r="AT167" s="470"/>
      <c r="AU167" s="463" t="str">
        <f t="shared" si="95"/>
        <v>Bajo</v>
      </c>
      <c r="AV167" s="470"/>
      <c r="AW167" s="463" t="b">
        <f t="shared" si="96"/>
        <v>0</v>
      </c>
      <c r="AX167" s="463">
        <f t="shared" si="97"/>
        <v>0</v>
      </c>
      <c r="AY167" s="463" t="str">
        <f t="shared" si="98"/>
        <v>Bajo</v>
      </c>
      <c r="AZ167" s="470"/>
      <c r="BA167" s="463" t="b">
        <f t="shared" si="99"/>
        <v>0</v>
      </c>
      <c r="BB167" s="463">
        <f t="shared" si="100"/>
        <v>0</v>
      </c>
      <c r="BC167" s="463" t="str">
        <f t="shared" si="92"/>
        <v>IV</v>
      </c>
      <c r="BD167" s="463" t="str">
        <f t="shared" si="101"/>
        <v>ACEPTABLE</v>
      </c>
      <c r="BE167" s="295"/>
    </row>
    <row r="168" spans="1:57" ht="63.75" x14ac:dyDescent="0.2">
      <c r="A168" s="115"/>
      <c r="B168" s="103" t="s">
        <v>274</v>
      </c>
      <c r="C168" s="115" t="s">
        <v>275</v>
      </c>
      <c r="D168" s="456" t="s">
        <v>391</v>
      </c>
      <c r="E168" s="456" t="s">
        <v>585</v>
      </c>
      <c r="F168" s="456" t="s">
        <v>586</v>
      </c>
      <c r="G168" s="456" t="s">
        <v>587</v>
      </c>
      <c r="H168" s="103" t="s">
        <v>63</v>
      </c>
      <c r="I168" s="103"/>
      <c r="J168" s="456" t="s">
        <v>588</v>
      </c>
      <c r="K168" s="103" t="s">
        <v>72</v>
      </c>
      <c r="L168" s="103" t="s">
        <v>119</v>
      </c>
      <c r="M168" s="472" t="s">
        <v>594</v>
      </c>
      <c r="N168" s="460" t="s">
        <v>540</v>
      </c>
      <c r="O168" s="103"/>
      <c r="P168" s="103"/>
      <c r="Q168" s="465"/>
      <c r="R168" s="465" t="s">
        <v>537</v>
      </c>
      <c r="S168" s="465" t="s">
        <v>595</v>
      </c>
      <c r="T168" s="103"/>
      <c r="U168" s="103" t="str">
        <f t="shared" si="102"/>
        <v>Bajo</v>
      </c>
      <c r="V168" s="103">
        <v>2</v>
      </c>
      <c r="W168" s="103" t="str">
        <f t="shared" si="103"/>
        <v>Ocasional</v>
      </c>
      <c r="X168" s="103">
        <f t="shared" si="104"/>
        <v>0</v>
      </c>
      <c r="Y168" s="103" t="str">
        <f t="shared" si="105"/>
        <v>Bajo</v>
      </c>
      <c r="Z168" s="103">
        <v>25</v>
      </c>
      <c r="AA168" s="103" t="str">
        <f t="shared" si="106"/>
        <v>Grave</v>
      </c>
      <c r="AB168" s="103">
        <f t="shared" si="107"/>
        <v>0</v>
      </c>
      <c r="AC168" s="103" t="str">
        <f t="shared" si="108"/>
        <v>IV</v>
      </c>
      <c r="AD168" s="103" t="str">
        <f t="shared" si="94"/>
        <v>ACEPTABLE</v>
      </c>
      <c r="AE168" s="103">
        <v>6</v>
      </c>
      <c r="AF168" s="103" t="s">
        <v>134</v>
      </c>
      <c r="AG168" s="103" t="s">
        <v>38</v>
      </c>
      <c r="AH168" s="103"/>
      <c r="AI168" s="103"/>
      <c r="AJ168" s="103" t="s">
        <v>63</v>
      </c>
      <c r="AK168" s="103"/>
      <c r="AL168" s="462"/>
      <c r="AM168" s="463"/>
      <c r="AN168" s="463"/>
      <c r="AO168" s="463"/>
      <c r="AP168" s="463"/>
      <c r="AQ168" s="463"/>
      <c r="AR168" s="463"/>
      <c r="AS168" s="464"/>
      <c r="AT168" s="470"/>
      <c r="AU168" s="463" t="str">
        <f t="shared" si="95"/>
        <v>Bajo</v>
      </c>
      <c r="AV168" s="470"/>
      <c r="AW168" s="463" t="b">
        <f t="shared" si="96"/>
        <v>0</v>
      </c>
      <c r="AX168" s="463">
        <f t="shared" si="97"/>
        <v>0</v>
      </c>
      <c r="AY168" s="463" t="str">
        <f t="shared" si="98"/>
        <v>Bajo</v>
      </c>
      <c r="AZ168" s="470"/>
      <c r="BA168" s="463" t="b">
        <f t="shared" si="99"/>
        <v>0</v>
      </c>
      <c r="BB168" s="463">
        <f t="shared" si="100"/>
        <v>0</v>
      </c>
      <c r="BC168" s="463" t="str">
        <f t="shared" si="92"/>
        <v>IV</v>
      </c>
      <c r="BD168" s="463" t="str">
        <f t="shared" si="101"/>
        <v>ACEPTABLE</v>
      </c>
      <c r="BE168" s="295"/>
    </row>
    <row r="169" spans="1:57" ht="89.25" x14ac:dyDescent="0.2">
      <c r="A169" s="115"/>
      <c r="B169" s="103" t="s">
        <v>274</v>
      </c>
      <c r="C169" s="115" t="s">
        <v>275</v>
      </c>
      <c r="D169" s="456" t="s">
        <v>391</v>
      </c>
      <c r="E169" s="456" t="s">
        <v>585</v>
      </c>
      <c r="F169" s="456" t="s">
        <v>586</v>
      </c>
      <c r="G169" s="456" t="s">
        <v>587</v>
      </c>
      <c r="H169" s="103" t="s">
        <v>63</v>
      </c>
      <c r="I169" s="103"/>
      <c r="J169" s="456" t="s">
        <v>588</v>
      </c>
      <c r="K169" s="103" t="s">
        <v>77</v>
      </c>
      <c r="L169" s="471" t="s">
        <v>596</v>
      </c>
      <c r="M169" s="460" t="s">
        <v>597</v>
      </c>
      <c r="N169" s="460" t="s">
        <v>514</v>
      </c>
      <c r="O169" s="103"/>
      <c r="P169" s="103"/>
      <c r="Q169" s="465"/>
      <c r="R169" s="465" t="s">
        <v>598</v>
      </c>
      <c r="S169" s="465" t="s">
        <v>599</v>
      </c>
      <c r="T169" s="103"/>
      <c r="U169" s="103" t="str">
        <f t="shared" si="102"/>
        <v>Bajo</v>
      </c>
      <c r="V169" s="103">
        <v>2</v>
      </c>
      <c r="W169" s="103" t="str">
        <f t="shared" si="103"/>
        <v>Ocasional</v>
      </c>
      <c r="X169" s="103">
        <f t="shared" si="104"/>
        <v>0</v>
      </c>
      <c r="Y169" s="103" t="str">
        <f t="shared" si="105"/>
        <v>Bajo</v>
      </c>
      <c r="Z169" s="103">
        <v>25</v>
      </c>
      <c r="AA169" s="103" t="str">
        <f t="shared" si="106"/>
        <v>Grave</v>
      </c>
      <c r="AB169" s="103">
        <f t="shared" si="107"/>
        <v>0</v>
      </c>
      <c r="AC169" s="103" t="str">
        <f t="shared" si="108"/>
        <v>IV</v>
      </c>
      <c r="AD169" s="103" t="str">
        <f t="shared" si="94"/>
        <v>ACEPTABLE</v>
      </c>
      <c r="AE169" s="103">
        <v>6</v>
      </c>
      <c r="AF169" s="103" t="s">
        <v>134</v>
      </c>
      <c r="AG169" s="103" t="s">
        <v>38</v>
      </c>
      <c r="AH169" s="103"/>
      <c r="AI169" s="103"/>
      <c r="AJ169" s="103" t="s">
        <v>63</v>
      </c>
      <c r="AK169" s="103"/>
      <c r="AL169" s="462"/>
      <c r="AM169" s="463"/>
      <c r="AN169" s="463"/>
      <c r="AO169" s="463"/>
      <c r="AP169" s="463"/>
      <c r="AQ169" s="463"/>
      <c r="AR169" s="463"/>
      <c r="AS169" s="464"/>
      <c r="AT169" s="470"/>
      <c r="AU169" s="463" t="str">
        <f t="shared" si="95"/>
        <v>Bajo</v>
      </c>
      <c r="AV169" s="470"/>
      <c r="AW169" s="463" t="b">
        <f t="shared" si="96"/>
        <v>0</v>
      </c>
      <c r="AX169" s="463">
        <f t="shared" si="97"/>
        <v>0</v>
      </c>
      <c r="AY169" s="463" t="str">
        <f t="shared" si="98"/>
        <v>Bajo</v>
      </c>
      <c r="AZ169" s="470"/>
      <c r="BA169" s="463" t="b">
        <f t="shared" si="99"/>
        <v>0</v>
      </c>
      <c r="BB169" s="463">
        <f t="shared" si="100"/>
        <v>0</v>
      </c>
      <c r="BC169" s="463" t="str">
        <f t="shared" si="92"/>
        <v>IV</v>
      </c>
      <c r="BD169" s="463" t="str">
        <f t="shared" si="101"/>
        <v>ACEPTABLE</v>
      </c>
      <c r="BE169" s="295"/>
    </row>
    <row r="170" spans="1:57" ht="63.75" x14ac:dyDescent="0.2">
      <c r="A170" s="115"/>
      <c r="B170" s="103" t="s">
        <v>274</v>
      </c>
      <c r="C170" s="115" t="s">
        <v>275</v>
      </c>
      <c r="D170" s="456" t="s">
        <v>391</v>
      </c>
      <c r="E170" s="456" t="s">
        <v>585</v>
      </c>
      <c r="F170" s="456" t="s">
        <v>586</v>
      </c>
      <c r="G170" s="456" t="s">
        <v>587</v>
      </c>
      <c r="H170" s="103" t="s">
        <v>63</v>
      </c>
      <c r="I170" s="103"/>
      <c r="J170" s="456" t="s">
        <v>588</v>
      </c>
      <c r="K170" s="103" t="s">
        <v>276</v>
      </c>
      <c r="L170" s="471" t="s">
        <v>178</v>
      </c>
      <c r="M170" s="460" t="s">
        <v>520</v>
      </c>
      <c r="N170" s="460" t="s">
        <v>180</v>
      </c>
      <c r="O170" s="103"/>
      <c r="P170" s="103"/>
      <c r="Q170" s="465"/>
      <c r="R170" s="465" t="s">
        <v>600</v>
      </c>
      <c r="S170" s="465" t="s">
        <v>601</v>
      </c>
      <c r="T170" s="103"/>
      <c r="U170" s="103" t="str">
        <f t="shared" si="102"/>
        <v>Bajo</v>
      </c>
      <c r="V170" s="103">
        <v>3</v>
      </c>
      <c r="W170" s="103" t="str">
        <f t="shared" si="103"/>
        <v>Frecuente</v>
      </c>
      <c r="X170" s="103">
        <f t="shared" si="104"/>
        <v>0</v>
      </c>
      <c r="Y170" s="103" t="str">
        <f t="shared" si="105"/>
        <v>Bajo</v>
      </c>
      <c r="Z170" s="103">
        <v>25</v>
      </c>
      <c r="AA170" s="103" t="str">
        <f t="shared" si="106"/>
        <v>Grave</v>
      </c>
      <c r="AB170" s="103">
        <f t="shared" si="107"/>
        <v>0</v>
      </c>
      <c r="AC170" s="103" t="str">
        <f t="shared" si="108"/>
        <v>IV</v>
      </c>
      <c r="AD170" s="103" t="str">
        <f t="shared" si="94"/>
        <v>ACEPTABLE</v>
      </c>
      <c r="AE170" s="103">
        <v>6</v>
      </c>
      <c r="AF170" s="103" t="s">
        <v>180</v>
      </c>
      <c r="AG170" s="103"/>
      <c r="AH170" s="103"/>
      <c r="AI170" s="103"/>
      <c r="AJ170" s="103" t="s">
        <v>63</v>
      </c>
      <c r="AK170" s="103"/>
      <c r="AL170" s="462"/>
      <c r="AM170" s="463"/>
      <c r="AN170" s="463"/>
      <c r="AO170" s="463"/>
      <c r="AP170" s="463"/>
      <c r="AQ170" s="463"/>
      <c r="AR170" s="463"/>
      <c r="AS170" s="464"/>
      <c r="AT170" s="470"/>
      <c r="AU170" s="463" t="str">
        <f t="shared" si="95"/>
        <v>Bajo</v>
      </c>
      <c r="AV170" s="470"/>
      <c r="AW170" s="463" t="b">
        <f t="shared" si="96"/>
        <v>0</v>
      </c>
      <c r="AX170" s="463">
        <f t="shared" si="97"/>
        <v>0</v>
      </c>
      <c r="AY170" s="463" t="str">
        <f t="shared" si="98"/>
        <v>Bajo</v>
      </c>
      <c r="AZ170" s="470"/>
      <c r="BA170" s="463" t="b">
        <f t="shared" si="99"/>
        <v>0</v>
      </c>
      <c r="BB170" s="463">
        <f t="shared" si="100"/>
        <v>0</v>
      </c>
      <c r="BC170" s="463" t="str">
        <f t="shared" si="92"/>
        <v>IV</v>
      </c>
      <c r="BD170" s="463" t="str">
        <f t="shared" si="101"/>
        <v>ACEPTABLE</v>
      </c>
      <c r="BE170" s="295"/>
    </row>
    <row r="171" spans="1:57" ht="63.75" x14ac:dyDescent="0.2">
      <c r="A171" s="115"/>
      <c r="B171" s="103" t="s">
        <v>274</v>
      </c>
      <c r="C171" s="115" t="s">
        <v>275</v>
      </c>
      <c r="D171" s="456" t="s">
        <v>391</v>
      </c>
      <c r="E171" s="456" t="s">
        <v>585</v>
      </c>
      <c r="F171" s="456" t="s">
        <v>586</v>
      </c>
      <c r="G171" s="456" t="s">
        <v>587</v>
      </c>
      <c r="H171" s="103" t="s">
        <v>63</v>
      </c>
      <c r="I171" s="103"/>
      <c r="J171" s="456" t="s">
        <v>588</v>
      </c>
      <c r="K171" s="458" t="s">
        <v>65</v>
      </c>
      <c r="L171" s="459" t="s">
        <v>153</v>
      </c>
      <c r="M171" s="472" t="s">
        <v>602</v>
      </c>
      <c r="N171" s="460" t="s">
        <v>542</v>
      </c>
      <c r="O171" s="103"/>
      <c r="P171" s="103"/>
      <c r="Q171" s="103"/>
      <c r="R171" s="465" t="s">
        <v>603</v>
      </c>
      <c r="S171" s="465" t="s">
        <v>524</v>
      </c>
      <c r="T171" s="103">
        <v>0</v>
      </c>
      <c r="U171" s="103" t="str">
        <f t="shared" si="102"/>
        <v>Bajo</v>
      </c>
      <c r="V171" s="103">
        <v>2</v>
      </c>
      <c r="W171" s="103" t="str">
        <f t="shared" si="103"/>
        <v>Ocasional</v>
      </c>
      <c r="X171" s="103">
        <f t="shared" si="104"/>
        <v>0</v>
      </c>
      <c r="Y171" s="103" t="str">
        <f t="shared" si="105"/>
        <v>Bajo</v>
      </c>
      <c r="Z171" s="103">
        <v>25</v>
      </c>
      <c r="AA171" s="103" t="str">
        <f t="shared" si="106"/>
        <v>Grave</v>
      </c>
      <c r="AB171" s="103">
        <f t="shared" si="107"/>
        <v>0</v>
      </c>
      <c r="AC171" s="103" t="str">
        <f t="shared" si="108"/>
        <v>IV</v>
      </c>
      <c r="AD171" s="103" t="str">
        <f t="shared" si="94"/>
        <v>ACEPTABLE</v>
      </c>
      <c r="AE171" s="103">
        <v>6</v>
      </c>
      <c r="AF171" s="103" t="str">
        <f>N171</f>
        <v xml:space="preserve">Enfermedades infecciosas, gastrointestinales, tóxicas y reacciones alérgicas. </v>
      </c>
      <c r="AG171" s="103" t="s">
        <v>38</v>
      </c>
      <c r="AH171" s="103"/>
      <c r="AI171" s="103"/>
      <c r="AJ171" s="103" t="s">
        <v>63</v>
      </c>
      <c r="AK171" s="103"/>
      <c r="AL171" s="462" t="s">
        <v>63</v>
      </c>
      <c r="AM171" s="463"/>
      <c r="AN171" s="463"/>
      <c r="AO171" s="463"/>
      <c r="AP171" s="463"/>
      <c r="AQ171" s="463"/>
      <c r="AR171" s="463"/>
      <c r="AS171" s="464"/>
      <c r="AT171" s="470"/>
      <c r="AU171" s="463" t="str">
        <f t="shared" si="95"/>
        <v>Bajo</v>
      </c>
      <c r="AV171" s="470"/>
      <c r="AW171" s="463" t="b">
        <f t="shared" si="96"/>
        <v>0</v>
      </c>
      <c r="AX171" s="463">
        <f t="shared" si="97"/>
        <v>0</v>
      </c>
      <c r="AY171" s="463" t="str">
        <f t="shared" si="98"/>
        <v>Bajo</v>
      </c>
      <c r="AZ171" s="470"/>
      <c r="BA171" s="463" t="b">
        <f t="shared" si="99"/>
        <v>0</v>
      </c>
      <c r="BB171" s="463">
        <f t="shared" si="100"/>
        <v>0</v>
      </c>
      <c r="BC171" s="463" t="str">
        <f t="shared" si="92"/>
        <v>IV</v>
      </c>
      <c r="BD171" s="463" t="str">
        <f t="shared" si="101"/>
        <v>ACEPTABLE</v>
      </c>
      <c r="BE171" s="295"/>
    </row>
    <row r="172" spans="1:57" ht="89.25" x14ac:dyDescent="0.2">
      <c r="A172" s="115"/>
      <c r="B172" s="103" t="s">
        <v>274</v>
      </c>
      <c r="C172" s="115" t="s">
        <v>275</v>
      </c>
      <c r="D172" s="456" t="s">
        <v>391</v>
      </c>
      <c r="E172" s="456" t="s">
        <v>585</v>
      </c>
      <c r="F172" s="456" t="s">
        <v>586</v>
      </c>
      <c r="G172" s="456" t="s">
        <v>587</v>
      </c>
      <c r="H172" s="103" t="s">
        <v>63</v>
      </c>
      <c r="I172" s="103"/>
      <c r="J172" s="456" t="s">
        <v>588</v>
      </c>
      <c r="K172" s="458" t="s">
        <v>72</v>
      </c>
      <c r="L172" s="459" t="s">
        <v>604</v>
      </c>
      <c r="M172" s="459" t="s">
        <v>605</v>
      </c>
      <c r="N172" s="460" t="s">
        <v>162</v>
      </c>
      <c r="O172" s="103"/>
      <c r="P172" s="103"/>
      <c r="Q172" s="103"/>
      <c r="R172" s="460" t="s">
        <v>606</v>
      </c>
      <c r="S172" s="465" t="s">
        <v>607</v>
      </c>
      <c r="T172" s="103"/>
      <c r="U172" s="103" t="str">
        <f t="shared" si="102"/>
        <v>Bajo</v>
      </c>
      <c r="V172" s="103">
        <v>2</v>
      </c>
      <c r="W172" s="103" t="str">
        <f t="shared" si="103"/>
        <v>Ocasional</v>
      </c>
      <c r="X172" s="103">
        <f t="shared" si="104"/>
        <v>0</v>
      </c>
      <c r="Y172" s="103" t="str">
        <f t="shared" si="105"/>
        <v>Bajo</v>
      </c>
      <c r="Z172" s="103">
        <v>100</v>
      </c>
      <c r="AA172" s="103" t="str">
        <f t="shared" si="106"/>
        <v>Mortal o Catrastrofico</v>
      </c>
      <c r="AB172" s="103">
        <f t="shared" si="107"/>
        <v>0</v>
      </c>
      <c r="AC172" s="103" t="str">
        <f t="shared" si="108"/>
        <v>IV</v>
      </c>
      <c r="AD172" s="103" t="str">
        <f>IF(AND(AC172="I"),"NO ACEPTABLE",IF(AND(AC172="II"),"ACEPTABLE CON CONTROL ESPECIFICO",IF(AND(AC172="III"),"MEJORABLE",IF(AND(AC172="IV"),"ACEPTABLE"))))</f>
        <v>ACEPTABLE</v>
      </c>
      <c r="AE172" s="103">
        <v>6</v>
      </c>
      <c r="AF172" s="103" t="str">
        <f>N172</f>
        <v>Caídas a diferente nivel, golpes, traumas, laceraciones, muerte.</v>
      </c>
      <c r="AG172" s="103" t="s">
        <v>38</v>
      </c>
      <c r="AH172" s="103"/>
      <c r="AI172" s="103"/>
      <c r="AJ172" s="103" t="s">
        <v>63</v>
      </c>
      <c r="AK172" s="103"/>
      <c r="AL172" s="462"/>
      <c r="AM172" s="499" t="s">
        <v>608</v>
      </c>
      <c r="AN172" s="463"/>
      <c r="AO172" s="463"/>
      <c r="AP172" s="463" t="s">
        <v>63</v>
      </c>
      <c r="AQ172" s="463"/>
      <c r="AR172" s="463"/>
      <c r="AS172" s="499" t="s">
        <v>609</v>
      </c>
      <c r="AT172" s="464">
        <v>0</v>
      </c>
      <c r="AU172" s="463" t="str">
        <f t="shared" si="95"/>
        <v>Bajo</v>
      </c>
      <c r="AV172" s="464">
        <v>2</v>
      </c>
      <c r="AW172" s="463" t="str">
        <f t="shared" si="96"/>
        <v>Ocasional</v>
      </c>
      <c r="AX172" s="463">
        <f t="shared" si="97"/>
        <v>0</v>
      </c>
      <c r="AY172" s="463" t="str">
        <f t="shared" si="98"/>
        <v>Bajo</v>
      </c>
      <c r="AZ172" s="464">
        <v>100</v>
      </c>
      <c r="BA172" s="463" t="str">
        <f t="shared" si="99"/>
        <v>Mortal o Catrastrofico</v>
      </c>
      <c r="BB172" s="463">
        <f t="shared" si="100"/>
        <v>0</v>
      </c>
      <c r="BC172" s="463" t="str">
        <f>IF(AND(BA172&gt;=600,AY172&lt;=4000),"I",IF(AND(BA172&gt;=150,BA172&lt;=500),"II",IF(AND(BA172&gt;=40,BA172&lt;=120),"III",IF(AND(BA172&gt;=0,BB172&lt;=40),"IV"))))</f>
        <v>IV</v>
      </c>
      <c r="BD172" s="463" t="str">
        <f>IF(AND(BC172="I"),"NO ACEPTABLE",IF(AND(BC172="II"),"ACEPTABLE CON CONTROL ESPECIFICO",IF(AND(BC172="III"),"MEJORABLE",IF(AND(BC172="IV"),"ACEPTABLE"))))</f>
        <v>ACEPTABLE</v>
      </c>
      <c r="BE172" s="294" t="s">
        <v>610</v>
      </c>
    </row>
    <row r="173" spans="1:57" ht="63.75" x14ac:dyDescent="0.2">
      <c r="A173" s="115"/>
      <c r="B173" s="103" t="s">
        <v>274</v>
      </c>
      <c r="C173" s="115" t="s">
        <v>275</v>
      </c>
      <c r="D173" s="456" t="s">
        <v>391</v>
      </c>
      <c r="E173" s="456" t="s">
        <v>585</v>
      </c>
      <c r="F173" s="456" t="s">
        <v>586</v>
      </c>
      <c r="G173" s="456" t="s">
        <v>587</v>
      </c>
      <c r="H173" s="103" t="s">
        <v>63</v>
      </c>
      <c r="I173" s="103"/>
      <c r="J173" s="456" t="s">
        <v>588</v>
      </c>
      <c r="K173" s="103" t="s">
        <v>276</v>
      </c>
      <c r="L173" s="471" t="s">
        <v>528</v>
      </c>
      <c r="M173" s="465" t="s">
        <v>529</v>
      </c>
      <c r="N173" s="465" t="s">
        <v>512</v>
      </c>
      <c r="O173" s="103"/>
      <c r="P173" s="103"/>
      <c r="Q173" s="465"/>
      <c r="R173" s="465" t="s">
        <v>600</v>
      </c>
      <c r="S173" s="465" t="s">
        <v>601</v>
      </c>
      <c r="T173" s="103">
        <v>0</v>
      </c>
      <c r="U173" s="103" t="str">
        <f t="shared" si="102"/>
        <v>Bajo</v>
      </c>
      <c r="V173" s="103">
        <v>3</v>
      </c>
      <c r="W173" s="103" t="str">
        <f t="shared" si="103"/>
        <v>Frecuente</v>
      </c>
      <c r="X173" s="103">
        <f t="shared" si="104"/>
        <v>0</v>
      </c>
      <c r="Y173" s="103" t="str">
        <f t="shared" si="105"/>
        <v>Bajo</v>
      </c>
      <c r="Z173" s="103">
        <v>10</v>
      </c>
      <c r="AA173" s="103" t="str">
        <f t="shared" si="106"/>
        <v>Leve</v>
      </c>
      <c r="AB173" s="103">
        <f t="shared" si="107"/>
        <v>0</v>
      </c>
      <c r="AC173" s="103" t="str">
        <f t="shared" si="108"/>
        <v>IV</v>
      </c>
      <c r="AD173" s="103" t="str">
        <f t="shared" si="94"/>
        <v>ACEPTABLE</v>
      </c>
      <c r="AE173" s="103" t="s">
        <v>258</v>
      </c>
      <c r="AF173" s="103" t="s">
        <v>512</v>
      </c>
      <c r="AG173" s="103" t="s">
        <v>38</v>
      </c>
      <c r="AH173" s="103"/>
      <c r="AI173" s="103" t="s">
        <v>63</v>
      </c>
      <c r="AJ173" s="103" t="s">
        <v>63</v>
      </c>
      <c r="AK173" s="103"/>
      <c r="AL173" s="462"/>
      <c r="AM173" s="463"/>
      <c r="AN173" s="463"/>
      <c r="AO173" s="463"/>
      <c r="AP173" s="463"/>
      <c r="AQ173" s="463"/>
      <c r="AR173" s="463"/>
      <c r="AS173" s="464"/>
      <c r="AT173" s="470"/>
      <c r="AU173" s="463" t="str">
        <f t="shared" si="95"/>
        <v>Bajo</v>
      </c>
      <c r="AV173" s="470"/>
      <c r="AW173" s="463" t="b">
        <f t="shared" si="96"/>
        <v>0</v>
      </c>
      <c r="AX173" s="463">
        <f t="shared" si="97"/>
        <v>0</v>
      </c>
      <c r="AY173" s="463" t="str">
        <f t="shared" si="98"/>
        <v>Bajo</v>
      </c>
      <c r="AZ173" s="470"/>
      <c r="BA173" s="463" t="b">
        <f t="shared" si="99"/>
        <v>0</v>
      </c>
      <c r="BB173" s="463">
        <f t="shared" si="100"/>
        <v>0</v>
      </c>
      <c r="BC173" s="463" t="str">
        <f>IF(AND(BB173&gt;=600,AZ173&lt;=4000),"I",IF(AND(BB173&gt;=150,BB173&lt;=500),"II",IF(AND(BB173&gt;=40,BB173&lt;=120),"III",IF(AND(BB173&gt;=0,BB173&lt;=40),"IV"))))</f>
        <v>IV</v>
      </c>
      <c r="BD173" s="463" t="str">
        <f t="shared" si="101"/>
        <v>ACEPTABLE</v>
      </c>
      <c r="BE173" s="295"/>
    </row>
    <row r="174" spans="1:57" ht="144" customHeight="1" x14ac:dyDescent="0.2">
      <c r="A174" s="115"/>
      <c r="B174" s="103" t="s">
        <v>274</v>
      </c>
      <c r="C174" s="115" t="s">
        <v>275</v>
      </c>
      <c r="D174" s="456" t="s">
        <v>391</v>
      </c>
      <c r="E174" s="456" t="s">
        <v>585</v>
      </c>
      <c r="F174" s="456" t="s">
        <v>586</v>
      </c>
      <c r="G174" s="456" t="s">
        <v>587</v>
      </c>
      <c r="H174" s="103" t="s">
        <v>63</v>
      </c>
      <c r="I174" s="103"/>
      <c r="J174" s="456" t="s">
        <v>588</v>
      </c>
      <c r="K174" s="458" t="s">
        <v>72</v>
      </c>
      <c r="L174" s="471" t="s">
        <v>319</v>
      </c>
      <c r="M174" s="472" t="s">
        <v>611</v>
      </c>
      <c r="N174" s="460" t="s">
        <v>612</v>
      </c>
      <c r="O174" s="103"/>
      <c r="P174" s="103"/>
      <c r="Q174" s="103"/>
      <c r="R174" s="465" t="s">
        <v>613</v>
      </c>
      <c r="S174" s="465" t="s">
        <v>614</v>
      </c>
      <c r="T174" s="103"/>
      <c r="U174" s="103" t="str">
        <f t="shared" si="102"/>
        <v>Bajo</v>
      </c>
      <c r="V174" s="103">
        <v>2</v>
      </c>
      <c r="W174" s="103" t="str">
        <f t="shared" si="103"/>
        <v>Ocasional</v>
      </c>
      <c r="X174" s="103">
        <f t="shared" si="104"/>
        <v>0</v>
      </c>
      <c r="Y174" s="103" t="str">
        <f t="shared" si="105"/>
        <v>Bajo</v>
      </c>
      <c r="Z174" s="103">
        <v>100</v>
      </c>
      <c r="AA174" s="103" t="str">
        <f t="shared" si="106"/>
        <v>Mortal o Catrastrofico</v>
      </c>
      <c r="AB174" s="103">
        <f t="shared" si="107"/>
        <v>0</v>
      </c>
      <c r="AC174" s="103" t="str">
        <f t="shared" si="108"/>
        <v>IV</v>
      </c>
      <c r="AD174" s="103" t="str">
        <f t="shared" si="94"/>
        <v>ACEPTABLE</v>
      </c>
      <c r="AE174" s="103"/>
      <c r="AF174" s="103" t="str">
        <f t="shared" ref="AF174:AF189" si="109">N174</f>
        <v>Electrocución, afectación de órganos vitales, quemaduras incendio y muerte</v>
      </c>
      <c r="AG174" s="103" t="s">
        <v>38</v>
      </c>
      <c r="AH174" s="103"/>
      <c r="AI174" s="103"/>
      <c r="AJ174" s="103" t="s">
        <v>63</v>
      </c>
      <c r="AK174" s="103"/>
      <c r="AL174" s="462"/>
      <c r="AM174" s="463" t="s">
        <v>615</v>
      </c>
      <c r="AN174" s="463"/>
      <c r="AO174" s="463"/>
      <c r="AP174" s="463" t="s">
        <v>63</v>
      </c>
      <c r="AQ174" s="463"/>
      <c r="AR174" s="463"/>
      <c r="AS174" s="464"/>
      <c r="AT174" s="464"/>
      <c r="AU174" s="463" t="str">
        <f t="shared" si="95"/>
        <v>Bajo</v>
      </c>
      <c r="AV174" s="470"/>
      <c r="AW174" s="463" t="b">
        <f t="shared" si="96"/>
        <v>0</v>
      </c>
      <c r="AX174" s="463">
        <f t="shared" si="97"/>
        <v>0</v>
      </c>
      <c r="AY174" s="463" t="str">
        <f t="shared" si="98"/>
        <v>Bajo</v>
      </c>
      <c r="AZ174" s="470"/>
      <c r="BA174" s="463" t="b">
        <f t="shared" si="99"/>
        <v>0</v>
      </c>
      <c r="BB174" s="463">
        <f t="shared" si="100"/>
        <v>0</v>
      </c>
      <c r="BC174" s="463"/>
      <c r="BD174" s="463" t="b">
        <f t="shared" si="101"/>
        <v>0</v>
      </c>
      <c r="BE174" s="295"/>
    </row>
    <row r="175" spans="1:57" ht="66.75" customHeight="1" x14ac:dyDescent="0.2">
      <c r="A175" s="115"/>
      <c r="B175" s="103" t="s">
        <v>274</v>
      </c>
      <c r="C175" s="115" t="s">
        <v>275</v>
      </c>
      <c r="D175" s="456" t="s">
        <v>616</v>
      </c>
      <c r="E175" s="456" t="s">
        <v>617</v>
      </c>
      <c r="F175" s="456" t="s">
        <v>250</v>
      </c>
      <c r="G175" s="456" t="s">
        <v>618</v>
      </c>
      <c r="H175" s="103" t="s">
        <v>63</v>
      </c>
      <c r="I175" s="103"/>
      <c r="J175" s="456" t="s">
        <v>619</v>
      </c>
      <c r="K175" s="103" t="s">
        <v>325</v>
      </c>
      <c r="L175" s="103" t="s">
        <v>94</v>
      </c>
      <c r="M175" s="465" t="s">
        <v>329</v>
      </c>
      <c r="N175" s="465" t="s">
        <v>330</v>
      </c>
      <c r="O175" s="103"/>
      <c r="P175" s="103"/>
      <c r="Q175" s="460" t="s">
        <v>331</v>
      </c>
      <c r="R175" s="460" t="s">
        <v>332</v>
      </c>
      <c r="S175" s="103"/>
      <c r="T175" s="103"/>
      <c r="U175" s="103" t="str">
        <f t="shared" si="102"/>
        <v>Bajo</v>
      </c>
      <c r="V175" s="103">
        <v>4</v>
      </c>
      <c r="W175" s="103" t="str">
        <f t="shared" si="103"/>
        <v>Continua</v>
      </c>
      <c r="X175" s="103">
        <f t="shared" si="104"/>
        <v>0</v>
      </c>
      <c r="Y175" s="103" t="str">
        <f t="shared" si="105"/>
        <v>Bajo</v>
      </c>
      <c r="Z175" s="103">
        <v>10</v>
      </c>
      <c r="AA175" s="103" t="str">
        <f t="shared" si="106"/>
        <v>Leve</v>
      </c>
      <c r="AB175" s="103">
        <f t="shared" si="107"/>
        <v>0</v>
      </c>
      <c r="AC175" s="103" t="str">
        <f t="shared" si="108"/>
        <v>IV</v>
      </c>
      <c r="AD175" s="103" t="str">
        <f t="shared" si="94"/>
        <v>ACEPTABLE</v>
      </c>
      <c r="AE175" s="103">
        <v>4</v>
      </c>
      <c r="AF175" s="103" t="str">
        <f t="shared" si="109"/>
        <v>Desordenes de trauma acumulativo, lesiones del sistema músculo esquelético</v>
      </c>
      <c r="AG175" s="103" t="s">
        <v>38</v>
      </c>
      <c r="AH175" s="103"/>
      <c r="AI175" s="103" t="s">
        <v>63</v>
      </c>
      <c r="AJ175" s="103" t="s">
        <v>63</v>
      </c>
      <c r="AK175" s="103"/>
      <c r="AL175" s="462"/>
      <c r="AM175" s="463"/>
      <c r="AN175" s="463"/>
      <c r="AO175" s="463"/>
      <c r="AP175" s="463"/>
      <c r="AQ175" s="463"/>
      <c r="AR175" s="463"/>
      <c r="AS175" s="468"/>
      <c r="AT175" s="464"/>
      <c r="AU175" s="463" t="str">
        <f t="shared" si="95"/>
        <v>Bajo</v>
      </c>
      <c r="AV175" s="464"/>
      <c r="AW175" s="463" t="b">
        <f t="shared" si="96"/>
        <v>0</v>
      </c>
      <c r="AX175" s="463">
        <f t="shared" si="97"/>
        <v>0</v>
      </c>
      <c r="AY175" s="463" t="str">
        <f t="shared" si="98"/>
        <v>Bajo</v>
      </c>
      <c r="AZ175" s="464"/>
      <c r="BA175" s="463" t="b">
        <f t="shared" si="99"/>
        <v>0</v>
      </c>
      <c r="BB175" s="463">
        <f t="shared" si="100"/>
        <v>0</v>
      </c>
      <c r="BC175" s="463" t="str">
        <f t="shared" ref="BC175:BC235" si="110">IF(AND(BB175&gt;=600,AZ175&lt;=4000),"I",IF(AND(BB175&gt;=150,BB175&lt;=500),"II",IF(AND(BB175&gt;=40,BB175&lt;=120),"III",IF(AND(BB175&gt;=0,BB175&lt;=40),"IV"))))</f>
        <v>IV</v>
      </c>
      <c r="BD175" s="463" t="str">
        <f t="shared" si="101"/>
        <v>ACEPTABLE</v>
      </c>
      <c r="BE175" s="295"/>
    </row>
    <row r="176" spans="1:57" ht="66.75" customHeight="1" x14ac:dyDescent="0.2">
      <c r="A176" s="115"/>
      <c r="B176" s="103" t="s">
        <v>274</v>
      </c>
      <c r="C176" s="115" t="s">
        <v>275</v>
      </c>
      <c r="D176" s="456" t="s">
        <v>616</v>
      </c>
      <c r="E176" s="456" t="s">
        <v>617</v>
      </c>
      <c r="F176" s="456" t="s">
        <v>250</v>
      </c>
      <c r="G176" s="456" t="s">
        <v>618</v>
      </c>
      <c r="H176" s="103" t="s">
        <v>63</v>
      </c>
      <c r="I176" s="103"/>
      <c r="J176" s="456" t="s">
        <v>619</v>
      </c>
      <c r="K176" s="103" t="s">
        <v>325</v>
      </c>
      <c r="L176" s="103" t="s">
        <v>424</v>
      </c>
      <c r="M176" s="465" t="s">
        <v>620</v>
      </c>
      <c r="N176" s="460" t="s">
        <v>191</v>
      </c>
      <c r="O176" s="103"/>
      <c r="P176" s="103"/>
      <c r="Q176" s="460"/>
      <c r="R176" s="460" t="s">
        <v>332</v>
      </c>
      <c r="S176" s="103"/>
      <c r="T176" s="103"/>
      <c r="U176" s="103" t="str">
        <f t="shared" si="102"/>
        <v>Bajo</v>
      </c>
      <c r="V176" s="103">
        <v>4</v>
      </c>
      <c r="W176" s="103" t="str">
        <f t="shared" si="103"/>
        <v>Continua</v>
      </c>
      <c r="X176" s="103">
        <f t="shared" si="104"/>
        <v>0</v>
      </c>
      <c r="Y176" s="103" t="str">
        <f t="shared" si="105"/>
        <v>Bajo</v>
      </c>
      <c r="Z176" s="103">
        <v>10</v>
      </c>
      <c r="AA176" s="103" t="str">
        <f t="shared" si="106"/>
        <v>Leve</v>
      </c>
      <c r="AB176" s="103">
        <f t="shared" si="107"/>
        <v>0</v>
      </c>
      <c r="AC176" s="103" t="str">
        <f t="shared" si="108"/>
        <v>IV</v>
      </c>
      <c r="AD176" s="103" t="str">
        <f t="shared" si="94"/>
        <v>ACEPTABLE</v>
      </c>
      <c r="AE176" s="103">
        <v>4</v>
      </c>
      <c r="AF176" s="103" t="str">
        <f t="shared" si="109"/>
        <v>Desordenes de trauma acumulativo, lesiones del sistema músculo esquelético.</v>
      </c>
      <c r="AG176" s="103" t="s">
        <v>38</v>
      </c>
      <c r="AH176" s="103"/>
      <c r="AI176" s="103" t="s">
        <v>63</v>
      </c>
      <c r="AJ176" s="103" t="s">
        <v>63</v>
      </c>
      <c r="AK176" s="103"/>
      <c r="AL176" s="462"/>
      <c r="AM176" s="463"/>
      <c r="AN176" s="463"/>
      <c r="AO176" s="463"/>
      <c r="AP176" s="463"/>
      <c r="AQ176" s="463"/>
      <c r="AR176" s="463"/>
      <c r="AS176" s="468"/>
      <c r="AT176" s="464"/>
      <c r="AU176" s="463" t="str">
        <f t="shared" si="95"/>
        <v>Bajo</v>
      </c>
      <c r="AV176" s="464"/>
      <c r="AW176" s="463" t="b">
        <f t="shared" si="96"/>
        <v>0</v>
      </c>
      <c r="AX176" s="463">
        <f t="shared" si="97"/>
        <v>0</v>
      </c>
      <c r="AY176" s="463" t="str">
        <f t="shared" si="98"/>
        <v>Bajo</v>
      </c>
      <c r="AZ176" s="464"/>
      <c r="BA176" s="463" t="b">
        <f t="shared" si="99"/>
        <v>0</v>
      </c>
      <c r="BB176" s="463">
        <f t="shared" si="100"/>
        <v>0</v>
      </c>
      <c r="BC176" s="463" t="str">
        <f t="shared" si="110"/>
        <v>IV</v>
      </c>
      <c r="BD176" s="463" t="str">
        <f t="shared" si="101"/>
        <v>ACEPTABLE</v>
      </c>
      <c r="BE176" s="295"/>
    </row>
    <row r="177" spans="1:57" ht="76.5" x14ac:dyDescent="0.2">
      <c r="A177" s="115"/>
      <c r="B177" s="103" t="s">
        <v>274</v>
      </c>
      <c r="C177" s="115" t="s">
        <v>275</v>
      </c>
      <c r="D177" s="456" t="s">
        <v>616</v>
      </c>
      <c r="E177" s="456" t="s">
        <v>617</v>
      </c>
      <c r="F177" s="456" t="s">
        <v>250</v>
      </c>
      <c r="G177" s="456" t="s">
        <v>618</v>
      </c>
      <c r="H177" s="103" t="s">
        <v>63</v>
      </c>
      <c r="I177" s="103"/>
      <c r="J177" s="456" t="s">
        <v>619</v>
      </c>
      <c r="K177" s="458" t="s">
        <v>65</v>
      </c>
      <c r="L177" s="471" t="s">
        <v>316</v>
      </c>
      <c r="M177" s="465" t="s">
        <v>438</v>
      </c>
      <c r="N177" s="460" t="s">
        <v>145</v>
      </c>
      <c r="O177" s="103"/>
      <c r="P177" s="103"/>
      <c r="Q177" s="103"/>
      <c r="R177" s="460" t="s">
        <v>527</v>
      </c>
      <c r="S177" s="103"/>
      <c r="T177" s="103">
        <v>0</v>
      </c>
      <c r="U177" s="103" t="str">
        <f t="shared" si="102"/>
        <v>Bajo</v>
      </c>
      <c r="V177" s="103">
        <v>1</v>
      </c>
      <c r="W177" s="103" t="str">
        <f t="shared" si="103"/>
        <v>Esporadica</v>
      </c>
      <c r="X177" s="103">
        <f t="shared" si="104"/>
        <v>0</v>
      </c>
      <c r="Y177" s="103" t="str">
        <f t="shared" si="105"/>
        <v>Bajo</v>
      </c>
      <c r="Z177" s="103">
        <v>10</v>
      </c>
      <c r="AA177" s="103" t="str">
        <f t="shared" si="106"/>
        <v>Leve</v>
      </c>
      <c r="AB177" s="103">
        <f t="shared" si="107"/>
        <v>0</v>
      </c>
      <c r="AC177" s="103" t="str">
        <f t="shared" si="108"/>
        <v>IV</v>
      </c>
      <c r="AD177" s="103" t="str">
        <f t="shared" si="94"/>
        <v>ACEPTABLE</v>
      </c>
      <c r="AE177" s="103">
        <v>4</v>
      </c>
      <c r="AF177" s="103" t="str">
        <f t="shared" si="109"/>
        <v>Golpes, traumas, heridas, infecciones, intoxicación, Mordeduras, picaduras, punciones, reacciones alérgicas, muerte</v>
      </c>
      <c r="AG177" s="103" t="s">
        <v>38</v>
      </c>
      <c r="AH177" s="103"/>
      <c r="AI177" s="103" t="s">
        <v>63</v>
      </c>
      <c r="AJ177" s="103" t="s">
        <v>63</v>
      </c>
      <c r="AK177" s="103"/>
      <c r="AL177" s="462" t="s">
        <v>63</v>
      </c>
      <c r="AM177" s="463"/>
      <c r="AN177" s="463"/>
      <c r="AO177" s="463"/>
      <c r="AP177" s="463"/>
      <c r="AQ177" s="463"/>
      <c r="AR177" s="463"/>
      <c r="AS177" s="463"/>
      <c r="AT177" s="470"/>
      <c r="AU177" s="463" t="str">
        <f t="shared" si="95"/>
        <v>Bajo</v>
      </c>
      <c r="AV177" s="470"/>
      <c r="AW177" s="463" t="b">
        <f t="shared" si="96"/>
        <v>0</v>
      </c>
      <c r="AX177" s="463">
        <f t="shared" si="97"/>
        <v>0</v>
      </c>
      <c r="AY177" s="463" t="str">
        <f t="shared" si="98"/>
        <v>Bajo</v>
      </c>
      <c r="AZ177" s="470"/>
      <c r="BA177" s="463" t="b">
        <f t="shared" si="99"/>
        <v>0</v>
      </c>
      <c r="BB177" s="463">
        <f t="shared" si="100"/>
        <v>0</v>
      </c>
      <c r="BC177" s="463" t="str">
        <f t="shared" si="110"/>
        <v>IV</v>
      </c>
      <c r="BD177" s="463" t="str">
        <f t="shared" si="101"/>
        <v>ACEPTABLE</v>
      </c>
      <c r="BE177" s="295"/>
    </row>
    <row r="178" spans="1:57" ht="76.5" x14ac:dyDescent="0.2">
      <c r="A178" s="115"/>
      <c r="B178" s="103" t="s">
        <v>274</v>
      </c>
      <c r="C178" s="115" t="s">
        <v>275</v>
      </c>
      <c r="D178" s="456" t="s">
        <v>616</v>
      </c>
      <c r="E178" s="456" t="s">
        <v>617</v>
      </c>
      <c r="F178" s="456" t="s">
        <v>250</v>
      </c>
      <c r="G178" s="456" t="s">
        <v>618</v>
      </c>
      <c r="H178" s="103" t="s">
        <v>63</v>
      </c>
      <c r="I178" s="103"/>
      <c r="J178" s="456" t="s">
        <v>619</v>
      </c>
      <c r="K178" s="458" t="s">
        <v>72</v>
      </c>
      <c r="L178" s="471" t="s">
        <v>319</v>
      </c>
      <c r="M178" s="465" t="s">
        <v>621</v>
      </c>
      <c r="N178" s="465" t="s">
        <v>127</v>
      </c>
      <c r="O178" s="103"/>
      <c r="P178" s="103"/>
      <c r="Q178" s="457" t="s">
        <v>622</v>
      </c>
      <c r="R178" s="457" t="s">
        <v>623</v>
      </c>
      <c r="S178" s="103"/>
      <c r="T178" s="103"/>
      <c r="U178" s="103" t="str">
        <f t="shared" si="102"/>
        <v>Bajo</v>
      </c>
      <c r="V178" s="103">
        <v>2</v>
      </c>
      <c r="W178" s="103" t="str">
        <f t="shared" si="103"/>
        <v>Ocasional</v>
      </c>
      <c r="X178" s="103">
        <f t="shared" si="104"/>
        <v>0</v>
      </c>
      <c r="Y178" s="103" t="str">
        <f t="shared" si="105"/>
        <v>Bajo</v>
      </c>
      <c r="Z178" s="103">
        <v>60</v>
      </c>
      <c r="AA178" s="103" t="str">
        <f t="shared" si="106"/>
        <v>Muy Grave</v>
      </c>
      <c r="AB178" s="103">
        <f t="shared" si="107"/>
        <v>0</v>
      </c>
      <c r="AC178" s="103" t="str">
        <f t="shared" si="108"/>
        <v>IV</v>
      </c>
      <c r="AD178" s="103" t="str">
        <f t="shared" si="94"/>
        <v>ACEPTABLE</v>
      </c>
      <c r="AE178" s="103">
        <v>4</v>
      </c>
      <c r="AF178" s="103" t="str">
        <f t="shared" si="109"/>
        <v>Descargas eléctricas, dolor de cabeza, quemaduras, shock, golpes, heridas, contusiones.</v>
      </c>
      <c r="AG178" s="103" t="s">
        <v>38</v>
      </c>
      <c r="AH178" s="103"/>
      <c r="AI178" s="103" t="s">
        <v>63</v>
      </c>
      <c r="AJ178" s="103" t="s">
        <v>63</v>
      </c>
      <c r="AK178" s="103"/>
      <c r="AL178" s="462"/>
      <c r="AM178" s="463"/>
      <c r="AN178" s="463"/>
      <c r="AO178" s="463"/>
      <c r="AP178" s="463"/>
      <c r="AQ178" s="463"/>
      <c r="AR178" s="463"/>
      <c r="AS178" s="464"/>
      <c r="AT178" s="470"/>
      <c r="AU178" s="463" t="str">
        <f t="shared" si="95"/>
        <v>Bajo</v>
      </c>
      <c r="AV178" s="470"/>
      <c r="AW178" s="463" t="b">
        <f t="shared" si="96"/>
        <v>0</v>
      </c>
      <c r="AX178" s="463">
        <f t="shared" si="97"/>
        <v>0</v>
      </c>
      <c r="AY178" s="463" t="str">
        <f t="shared" si="98"/>
        <v>Bajo</v>
      </c>
      <c r="AZ178" s="470"/>
      <c r="BA178" s="463" t="b">
        <f t="shared" si="99"/>
        <v>0</v>
      </c>
      <c r="BB178" s="463">
        <f t="shared" si="100"/>
        <v>0</v>
      </c>
      <c r="BC178" s="463" t="str">
        <f t="shared" si="110"/>
        <v>IV</v>
      </c>
      <c r="BD178" s="463" t="str">
        <f t="shared" si="101"/>
        <v>ACEPTABLE</v>
      </c>
      <c r="BE178" s="295"/>
    </row>
    <row r="179" spans="1:57" ht="76.5" x14ac:dyDescent="0.2">
      <c r="A179" s="115"/>
      <c r="B179" s="103" t="s">
        <v>274</v>
      </c>
      <c r="C179" s="115" t="s">
        <v>275</v>
      </c>
      <c r="D179" s="456" t="s">
        <v>616</v>
      </c>
      <c r="E179" s="456" t="s">
        <v>617</v>
      </c>
      <c r="F179" s="456" t="s">
        <v>250</v>
      </c>
      <c r="G179" s="456" t="s">
        <v>618</v>
      </c>
      <c r="H179" s="103" t="s">
        <v>63</v>
      </c>
      <c r="I179" s="103"/>
      <c r="J179" s="456" t="s">
        <v>619</v>
      </c>
      <c r="K179" s="103" t="s">
        <v>276</v>
      </c>
      <c r="L179" s="471" t="s">
        <v>178</v>
      </c>
      <c r="M179" s="465" t="s">
        <v>624</v>
      </c>
      <c r="N179" s="465" t="s">
        <v>625</v>
      </c>
      <c r="O179" s="103"/>
      <c r="P179" s="103"/>
      <c r="Q179" s="465" t="s">
        <v>626</v>
      </c>
      <c r="R179" s="465" t="s">
        <v>627</v>
      </c>
      <c r="S179" s="103"/>
      <c r="T179" s="103"/>
      <c r="U179" s="103" t="str">
        <f t="shared" si="102"/>
        <v>Bajo</v>
      </c>
      <c r="V179" s="103">
        <v>3</v>
      </c>
      <c r="W179" s="103" t="str">
        <f t="shared" si="103"/>
        <v>Frecuente</v>
      </c>
      <c r="X179" s="103">
        <f t="shared" si="104"/>
        <v>0</v>
      </c>
      <c r="Y179" s="103" t="str">
        <f t="shared" si="105"/>
        <v>Bajo</v>
      </c>
      <c r="Z179" s="103">
        <v>60</v>
      </c>
      <c r="AA179" s="103" t="str">
        <f t="shared" si="106"/>
        <v>Muy Grave</v>
      </c>
      <c r="AB179" s="103">
        <f t="shared" si="107"/>
        <v>0</v>
      </c>
      <c r="AC179" s="103" t="str">
        <f t="shared" si="108"/>
        <v>IV</v>
      </c>
      <c r="AD179" s="103" t="str">
        <f t="shared" si="94"/>
        <v>ACEPTABLE</v>
      </c>
      <c r="AE179" s="103">
        <v>4</v>
      </c>
      <c r="AF179" s="103" t="str">
        <f t="shared" si="109"/>
        <v>Alteraciones en tejidos blandos, quemaduras, cáncer, malformaciones congénitas y alteración de células madres.</v>
      </c>
      <c r="AG179" s="103" t="s">
        <v>38</v>
      </c>
      <c r="AH179" s="103"/>
      <c r="AI179" s="103" t="s">
        <v>63</v>
      </c>
      <c r="AJ179" s="103" t="s">
        <v>63</v>
      </c>
      <c r="AK179" s="103"/>
      <c r="AL179" s="462"/>
      <c r="AM179" s="463"/>
      <c r="AN179" s="463"/>
      <c r="AO179" s="463"/>
      <c r="AP179" s="463"/>
      <c r="AQ179" s="463"/>
      <c r="AR179" s="463"/>
      <c r="AS179" s="464"/>
      <c r="AT179" s="470"/>
      <c r="AU179" s="463" t="str">
        <f t="shared" si="95"/>
        <v>Bajo</v>
      </c>
      <c r="AV179" s="470"/>
      <c r="AW179" s="463" t="b">
        <f t="shared" si="96"/>
        <v>0</v>
      </c>
      <c r="AX179" s="463">
        <f t="shared" si="97"/>
        <v>0</v>
      </c>
      <c r="AY179" s="463" t="str">
        <f t="shared" si="98"/>
        <v>Bajo</v>
      </c>
      <c r="AZ179" s="470"/>
      <c r="BA179" s="463" t="b">
        <f t="shared" si="99"/>
        <v>0</v>
      </c>
      <c r="BB179" s="463">
        <f t="shared" si="100"/>
        <v>0</v>
      </c>
      <c r="BC179" s="463" t="str">
        <f t="shared" si="110"/>
        <v>IV</v>
      </c>
      <c r="BD179" s="463" t="str">
        <f t="shared" si="101"/>
        <v>ACEPTABLE</v>
      </c>
      <c r="BE179" s="295"/>
    </row>
    <row r="180" spans="1:57" ht="76.5" x14ac:dyDescent="0.2">
      <c r="A180" s="115"/>
      <c r="B180" s="103" t="s">
        <v>274</v>
      </c>
      <c r="C180" s="115" t="s">
        <v>275</v>
      </c>
      <c r="D180" s="456" t="s">
        <v>616</v>
      </c>
      <c r="E180" s="456" t="s">
        <v>617</v>
      </c>
      <c r="F180" s="456" t="s">
        <v>250</v>
      </c>
      <c r="G180" s="456" t="s">
        <v>618</v>
      </c>
      <c r="H180" s="103" t="s">
        <v>63</v>
      </c>
      <c r="I180" s="103"/>
      <c r="J180" s="456" t="s">
        <v>619</v>
      </c>
      <c r="K180" s="103" t="s">
        <v>72</v>
      </c>
      <c r="L180" s="471" t="s">
        <v>302</v>
      </c>
      <c r="M180" s="457" t="s">
        <v>628</v>
      </c>
      <c r="N180" s="460" t="s">
        <v>304</v>
      </c>
      <c r="O180" s="103"/>
      <c r="P180" s="103"/>
      <c r="Q180" s="465"/>
      <c r="R180" s="460" t="s">
        <v>629</v>
      </c>
      <c r="S180" s="103"/>
      <c r="T180" s="103"/>
      <c r="U180" s="103" t="str">
        <f t="shared" si="102"/>
        <v>Bajo</v>
      </c>
      <c r="V180" s="103">
        <v>2</v>
      </c>
      <c r="W180" s="103" t="str">
        <f t="shared" si="103"/>
        <v>Ocasional</v>
      </c>
      <c r="X180" s="103">
        <f t="shared" si="104"/>
        <v>0</v>
      </c>
      <c r="Y180" s="103" t="str">
        <f t="shared" si="105"/>
        <v>Bajo</v>
      </c>
      <c r="Z180" s="103">
        <v>60</v>
      </c>
      <c r="AA180" s="103" t="str">
        <f t="shared" si="106"/>
        <v>Muy Grave</v>
      </c>
      <c r="AB180" s="103">
        <f t="shared" si="107"/>
        <v>0</v>
      </c>
      <c r="AC180" s="103" t="str">
        <f t="shared" si="108"/>
        <v>IV</v>
      </c>
      <c r="AD180" s="103" t="str">
        <f t="shared" si="94"/>
        <v>ACEPTABLE</v>
      </c>
      <c r="AE180" s="103">
        <v>4</v>
      </c>
      <c r="AF180" s="103" t="str">
        <f t="shared" si="109"/>
        <v>Golpes, atrapamientos, contusiones.</v>
      </c>
      <c r="AG180" s="103" t="s">
        <v>38</v>
      </c>
      <c r="AH180" s="103"/>
      <c r="AI180" s="103" t="s">
        <v>63</v>
      </c>
      <c r="AJ180" s="103" t="s">
        <v>63</v>
      </c>
      <c r="AK180" s="103"/>
      <c r="AL180" s="462"/>
      <c r="AM180" s="463"/>
      <c r="AN180" s="463"/>
      <c r="AO180" s="463"/>
      <c r="AP180" s="463"/>
      <c r="AQ180" s="463"/>
      <c r="AR180" s="463"/>
      <c r="AS180" s="464"/>
      <c r="AT180" s="470"/>
      <c r="AU180" s="463" t="str">
        <f t="shared" si="95"/>
        <v>Bajo</v>
      </c>
      <c r="AV180" s="470"/>
      <c r="AW180" s="463" t="b">
        <f t="shared" si="96"/>
        <v>0</v>
      </c>
      <c r="AX180" s="463">
        <f t="shared" si="97"/>
        <v>0</v>
      </c>
      <c r="AY180" s="463" t="str">
        <f t="shared" si="98"/>
        <v>Bajo</v>
      </c>
      <c r="AZ180" s="470"/>
      <c r="BA180" s="463" t="b">
        <f t="shared" si="99"/>
        <v>0</v>
      </c>
      <c r="BB180" s="463">
        <f t="shared" si="100"/>
        <v>0</v>
      </c>
      <c r="BC180" s="463" t="str">
        <f t="shared" si="110"/>
        <v>IV</v>
      </c>
      <c r="BD180" s="463" t="str">
        <f t="shared" si="101"/>
        <v>ACEPTABLE</v>
      </c>
      <c r="BE180" s="295"/>
    </row>
    <row r="181" spans="1:57" ht="42.95" customHeight="1" x14ac:dyDescent="0.2">
      <c r="A181" s="115"/>
      <c r="B181" s="103" t="s">
        <v>274</v>
      </c>
      <c r="C181" s="115" t="s">
        <v>275</v>
      </c>
      <c r="D181" s="456" t="s">
        <v>616</v>
      </c>
      <c r="E181" s="456" t="s">
        <v>617</v>
      </c>
      <c r="F181" s="456" t="s">
        <v>250</v>
      </c>
      <c r="G181" s="456" t="s">
        <v>618</v>
      </c>
      <c r="H181" s="103" t="s">
        <v>63</v>
      </c>
      <c r="I181" s="103"/>
      <c r="J181" s="456" t="s">
        <v>619</v>
      </c>
      <c r="K181" s="458" t="s">
        <v>72</v>
      </c>
      <c r="L181" s="471" t="s">
        <v>302</v>
      </c>
      <c r="M181" s="460" t="s">
        <v>323</v>
      </c>
      <c r="N181" s="460" t="s">
        <v>150</v>
      </c>
      <c r="O181" s="103"/>
      <c r="P181" s="103"/>
      <c r="Q181" s="103"/>
      <c r="R181" s="460" t="s">
        <v>324</v>
      </c>
      <c r="S181" s="103"/>
      <c r="T181" s="103"/>
      <c r="U181" s="103" t="str">
        <f t="shared" si="102"/>
        <v>Bajo</v>
      </c>
      <c r="V181" s="103">
        <v>3</v>
      </c>
      <c r="W181" s="103" t="str">
        <f t="shared" si="103"/>
        <v>Frecuente</v>
      </c>
      <c r="X181" s="103">
        <f t="shared" si="104"/>
        <v>0</v>
      </c>
      <c r="Y181" s="103" t="str">
        <f t="shared" si="105"/>
        <v>Bajo</v>
      </c>
      <c r="Z181" s="103">
        <v>10</v>
      </c>
      <c r="AA181" s="103" t="str">
        <f t="shared" si="106"/>
        <v>Leve</v>
      </c>
      <c r="AB181" s="103">
        <f t="shared" si="107"/>
        <v>0</v>
      </c>
      <c r="AC181" s="103" t="str">
        <f t="shared" si="108"/>
        <v>IV</v>
      </c>
      <c r="AD181" s="103" t="str">
        <f t="shared" si="94"/>
        <v>ACEPTABLE</v>
      </c>
      <c r="AE181" s="103">
        <v>4</v>
      </c>
      <c r="AF181" s="103" t="str">
        <f t="shared" si="109"/>
        <v>Golpes, traumas, laceraciones, punciones</v>
      </c>
      <c r="AG181" s="103" t="s">
        <v>38</v>
      </c>
      <c r="AH181" s="103"/>
      <c r="AI181" s="103" t="s">
        <v>63</v>
      </c>
      <c r="AJ181" s="103" t="s">
        <v>63</v>
      </c>
      <c r="AK181" s="103"/>
      <c r="AL181" s="462"/>
      <c r="AM181" s="463"/>
      <c r="AN181" s="463"/>
      <c r="AO181" s="463"/>
      <c r="AP181" s="463"/>
      <c r="AQ181" s="463"/>
      <c r="AR181" s="463"/>
      <c r="AS181" s="464"/>
      <c r="AT181" s="470"/>
      <c r="AU181" s="463" t="str">
        <f t="shared" si="95"/>
        <v>Bajo</v>
      </c>
      <c r="AV181" s="470"/>
      <c r="AW181" s="463" t="b">
        <f t="shared" si="96"/>
        <v>0</v>
      </c>
      <c r="AX181" s="463">
        <f t="shared" si="97"/>
        <v>0</v>
      </c>
      <c r="AY181" s="463" t="str">
        <f t="shared" si="98"/>
        <v>Bajo</v>
      </c>
      <c r="AZ181" s="470"/>
      <c r="BA181" s="463" t="b">
        <f t="shared" si="99"/>
        <v>0</v>
      </c>
      <c r="BB181" s="463">
        <f t="shared" si="100"/>
        <v>0</v>
      </c>
      <c r="BC181" s="463" t="str">
        <f t="shared" si="110"/>
        <v>IV</v>
      </c>
      <c r="BD181" s="463" t="str">
        <f t="shared" si="101"/>
        <v>ACEPTABLE</v>
      </c>
      <c r="BE181" s="295"/>
    </row>
    <row r="182" spans="1:57" ht="69.75" customHeight="1" x14ac:dyDescent="0.2">
      <c r="A182" s="115"/>
      <c r="B182" s="103" t="s">
        <v>274</v>
      </c>
      <c r="C182" s="115" t="s">
        <v>275</v>
      </c>
      <c r="D182" s="456" t="s">
        <v>616</v>
      </c>
      <c r="E182" s="456" t="s">
        <v>617</v>
      </c>
      <c r="F182" s="456" t="s">
        <v>250</v>
      </c>
      <c r="G182" s="456" t="s">
        <v>618</v>
      </c>
      <c r="H182" s="103" t="s">
        <v>63</v>
      </c>
      <c r="I182" s="103"/>
      <c r="J182" s="456" t="s">
        <v>619</v>
      </c>
      <c r="K182" s="103" t="s">
        <v>325</v>
      </c>
      <c r="L182" s="471" t="s">
        <v>123</v>
      </c>
      <c r="M182" s="460" t="s">
        <v>326</v>
      </c>
      <c r="N182" s="460" t="s">
        <v>96</v>
      </c>
      <c r="O182" s="103"/>
      <c r="P182" s="103"/>
      <c r="Q182" s="460" t="s">
        <v>327</v>
      </c>
      <c r="R182" s="460" t="s">
        <v>328</v>
      </c>
      <c r="S182" s="103"/>
      <c r="T182" s="103"/>
      <c r="U182" s="103" t="str">
        <f t="shared" si="102"/>
        <v>Bajo</v>
      </c>
      <c r="V182" s="103">
        <v>3</v>
      </c>
      <c r="W182" s="103" t="str">
        <f t="shared" si="103"/>
        <v>Frecuente</v>
      </c>
      <c r="X182" s="103">
        <f t="shared" si="104"/>
        <v>0</v>
      </c>
      <c r="Y182" s="103" t="str">
        <f t="shared" si="105"/>
        <v>Bajo</v>
      </c>
      <c r="Z182" s="103">
        <v>10</v>
      </c>
      <c r="AA182" s="103" t="str">
        <f t="shared" si="106"/>
        <v>Leve</v>
      </c>
      <c r="AB182" s="103">
        <f t="shared" si="107"/>
        <v>0</v>
      </c>
      <c r="AC182" s="103" t="str">
        <f t="shared" si="108"/>
        <v>IV</v>
      </c>
      <c r="AD182" s="103" t="str">
        <f t="shared" si="94"/>
        <v>ACEPTABLE</v>
      </c>
      <c r="AE182" s="103">
        <v>4</v>
      </c>
      <c r="AF182" s="103" t="str">
        <f t="shared" si="109"/>
        <v>Desordenes de trauma acumulativo, lesiones del sistema músculo esquelético, Tendinitis, síndrome del túnel carpiano (STC)</v>
      </c>
      <c r="AG182" s="103" t="s">
        <v>38</v>
      </c>
      <c r="AH182" s="103"/>
      <c r="AI182" s="103" t="s">
        <v>63</v>
      </c>
      <c r="AJ182" s="103" t="s">
        <v>63</v>
      </c>
      <c r="AK182" s="103"/>
      <c r="AL182" s="462"/>
      <c r="AM182" s="463"/>
      <c r="AN182" s="463"/>
      <c r="AO182" s="463"/>
      <c r="AP182" s="463"/>
      <c r="AQ182" s="463"/>
      <c r="AR182" s="463"/>
      <c r="AS182" s="468"/>
      <c r="AT182" s="464"/>
      <c r="AU182" s="463" t="str">
        <f t="shared" si="95"/>
        <v>Bajo</v>
      </c>
      <c r="AV182" s="464"/>
      <c r="AW182" s="463" t="b">
        <f t="shared" si="96"/>
        <v>0</v>
      </c>
      <c r="AX182" s="463">
        <f t="shared" si="97"/>
        <v>0</v>
      </c>
      <c r="AY182" s="463" t="str">
        <f t="shared" si="98"/>
        <v>Bajo</v>
      </c>
      <c r="AZ182" s="464"/>
      <c r="BA182" s="463" t="b">
        <f t="shared" si="99"/>
        <v>0</v>
      </c>
      <c r="BB182" s="463">
        <f t="shared" si="100"/>
        <v>0</v>
      </c>
      <c r="BC182" s="463" t="str">
        <f t="shared" si="110"/>
        <v>IV</v>
      </c>
      <c r="BD182" s="463" t="str">
        <f t="shared" si="101"/>
        <v>ACEPTABLE</v>
      </c>
      <c r="BE182" s="295"/>
    </row>
    <row r="183" spans="1:57" ht="102" x14ac:dyDescent="0.2">
      <c r="A183" s="469"/>
      <c r="B183" s="103" t="s">
        <v>274</v>
      </c>
      <c r="C183" s="115" t="s">
        <v>290</v>
      </c>
      <c r="D183" s="456" t="s">
        <v>616</v>
      </c>
      <c r="E183" s="456" t="s">
        <v>617</v>
      </c>
      <c r="F183" s="456" t="s">
        <v>250</v>
      </c>
      <c r="G183" s="456" t="s">
        <v>618</v>
      </c>
      <c r="H183" s="103" t="s">
        <v>63</v>
      </c>
      <c r="I183" s="103"/>
      <c r="J183" s="456" t="s">
        <v>619</v>
      </c>
      <c r="K183" s="103" t="s">
        <v>99</v>
      </c>
      <c r="L183" s="103" t="s">
        <v>100</v>
      </c>
      <c r="M183" s="456" t="s">
        <v>333</v>
      </c>
      <c r="N183" s="465" t="s">
        <v>102</v>
      </c>
      <c r="O183" s="103"/>
      <c r="P183" s="103"/>
      <c r="Q183" s="103"/>
      <c r="R183" s="457" t="s">
        <v>334</v>
      </c>
      <c r="S183" s="103"/>
      <c r="T183" s="103"/>
      <c r="U183" s="103" t="str">
        <f t="shared" si="102"/>
        <v>Bajo</v>
      </c>
      <c r="V183" s="103">
        <v>3</v>
      </c>
      <c r="W183" s="103" t="str">
        <f t="shared" si="103"/>
        <v>Frecuente</v>
      </c>
      <c r="X183" s="103">
        <f t="shared" si="104"/>
        <v>0</v>
      </c>
      <c r="Y183" s="103" t="str">
        <f t="shared" si="105"/>
        <v>Bajo</v>
      </c>
      <c r="Z183" s="103">
        <v>25</v>
      </c>
      <c r="AA183" s="103" t="str">
        <f t="shared" si="106"/>
        <v>Grave</v>
      </c>
      <c r="AB183" s="103">
        <f t="shared" si="107"/>
        <v>0</v>
      </c>
      <c r="AC183" s="103" t="str">
        <f t="shared" si="108"/>
        <v>IV</v>
      </c>
      <c r="AD183" s="103" t="str">
        <f t="shared" si="94"/>
        <v>ACEPTABLE</v>
      </c>
      <c r="AE183" s="103" t="s">
        <v>258</v>
      </c>
      <c r="AF183" s="103" t="str">
        <f t="shared" si="109"/>
        <v>Fatiga, estrés, disminución de la destreza y precisión. Estados de ansiedad y/o depresión y trastornos del aparato digestivo.</v>
      </c>
      <c r="AG183" s="103" t="s">
        <v>38</v>
      </c>
      <c r="AH183" s="103"/>
      <c r="AI183" s="103" t="s">
        <v>63</v>
      </c>
      <c r="AJ183" s="103" t="s">
        <v>63</v>
      </c>
      <c r="AK183" s="103"/>
      <c r="AL183" s="462"/>
      <c r="AM183" s="463"/>
      <c r="AN183" s="463"/>
      <c r="AO183" s="463"/>
      <c r="AP183" s="463"/>
      <c r="AQ183" s="463"/>
      <c r="AR183" s="463"/>
      <c r="AS183" s="468"/>
      <c r="AT183" s="464"/>
      <c r="AU183" s="463" t="str">
        <f t="shared" si="95"/>
        <v>Bajo</v>
      </c>
      <c r="AV183" s="464"/>
      <c r="AW183" s="463" t="b">
        <f t="shared" si="96"/>
        <v>0</v>
      </c>
      <c r="AX183" s="463">
        <f t="shared" si="97"/>
        <v>0</v>
      </c>
      <c r="AY183" s="463" t="str">
        <f t="shared" si="98"/>
        <v>Bajo</v>
      </c>
      <c r="AZ183" s="464"/>
      <c r="BA183" s="463" t="b">
        <f t="shared" si="99"/>
        <v>0</v>
      </c>
      <c r="BB183" s="463">
        <f t="shared" si="100"/>
        <v>0</v>
      </c>
      <c r="BC183" s="463" t="str">
        <f t="shared" si="110"/>
        <v>IV</v>
      </c>
      <c r="BD183" s="463" t="str">
        <f t="shared" si="101"/>
        <v>ACEPTABLE</v>
      </c>
      <c r="BE183" s="295"/>
    </row>
    <row r="184" spans="1:57" ht="127.5" x14ac:dyDescent="0.2">
      <c r="A184" s="103"/>
      <c r="B184" s="103" t="s">
        <v>274</v>
      </c>
      <c r="C184" s="115" t="s">
        <v>290</v>
      </c>
      <c r="D184" s="456" t="s">
        <v>616</v>
      </c>
      <c r="E184" s="456" t="s">
        <v>617</v>
      </c>
      <c r="F184" s="456" t="s">
        <v>250</v>
      </c>
      <c r="G184" s="456" t="s">
        <v>618</v>
      </c>
      <c r="H184" s="103" t="s">
        <v>63</v>
      </c>
      <c r="I184" s="103"/>
      <c r="J184" s="456" t="s">
        <v>619</v>
      </c>
      <c r="K184" s="103" t="s">
        <v>276</v>
      </c>
      <c r="L184" s="103" t="s">
        <v>105</v>
      </c>
      <c r="M184" s="465" t="s">
        <v>335</v>
      </c>
      <c r="N184" s="465" t="s">
        <v>107</v>
      </c>
      <c r="O184" s="103"/>
      <c r="P184" s="103"/>
      <c r="Q184" s="465" t="s">
        <v>336</v>
      </c>
      <c r="R184" s="465" t="s">
        <v>432</v>
      </c>
      <c r="S184" s="103"/>
      <c r="T184" s="103">
        <v>6</v>
      </c>
      <c r="U184" s="103" t="str">
        <f t="shared" si="102"/>
        <v>Alto</v>
      </c>
      <c r="V184" s="103">
        <v>4</v>
      </c>
      <c r="W184" s="103" t="str">
        <f t="shared" si="103"/>
        <v>Continua</v>
      </c>
      <c r="X184" s="103">
        <f t="shared" si="104"/>
        <v>24</v>
      </c>
      <c r="Y184" s="103" t="str">
        <f t="shared" si="105"/>
        <v>Medio Alto</v>
      </c>
      <c r="Z184" s="103">
        <v>10</v>
      </c>
      <c r="AA184" s="103" t="str">
        <f t="shared" si="106"/>
        <v>Leve</v>
      </c>
      <c r="AB184" s="103">
        <f t="shared" si="107"/>
        <v>240</v>
      </c>
      <c r="AC184" s="103" t="str">
        <f t="shared" si="108"/>
        <v>II</v>
      </c>
      <c r="AD184" s="103" t="str">
        <f t="shared" si="94"/>
        <v>ACEPTABLE CON CONTROL ESPECIFICO</v>
      </c>
      <c r="AE184" s="103">
        <v>4</v>
      </c>
      <c r="AF184" s="103" t="str">
        <f t="shared" si="109"/>
        <v>Fatiga visual, cefalea, disminución de la destreza y precisión, afectaciones a la vista, deslumbramiento, caídas a nivel, golpes.</v>
      </c>
      <c r="AG184" s="103" t="s">
        <v>38</v>
      </c>
      <c r="AH184" s="103"/>
      <c r="AI184" s="103" t="s">
        <v>63</v>
      </c>
      <c r="AJ184" s="103" t="s">
        <v>63</v>
      </c>
      <c r="AK184" s="103"/>
      <c r="AL184" s="462"/>
      <c r="AM184" s="463" t="s">
        <v>338</v>
      </c>
      <c r="AN184" s="463"/>
      <c r="AO184" s="463"/>
      <c r="AP184" s="463" t="s">
        <v>63</v>
      </c>
      <c r="AQ184" s="463" t="s">
        <v>63</v>
      </c>
      <c r="AR184" s="463"/>
      <c r="AS184" s="464"/>
      <c r="AT184" s="470"/>
      <c r="AU184" s="463" t="str">
        <f t="shared" si="95"/>
        <v>Bajo</v>
      </c>
      <c r="AV184" s="470"/>
      <c r="AW184" s="463" t="b">
        <f t="shared" si="96"/>
        <v>0</v>
      </c>
      <c r="AX184" s="463">
        <f t="shared" si="97"/>
        <v>0</v>
      </c>
      <c r="AY184" s="463" t="str">
        <f t="shared" si="98"/>
        <v>Bajo</v>
      </c>
      <c r="AZ184" s="470"/>
      <c r="BA184" s="463" t="b">
        <f t="shared" si="99"/>
        <v>0</v>
      </c>
      <c r="BB184" s="463">
        <f t="shared" si="100"/>
        <v>0</v>
      </c>
      <c r="BC184" s="463" t="str">
        <f t="shared" si="110"/>
        <v>IV</v>
      </c>
      <c r="BD184" s="463" t="str">
        <f t="shared" si="101"/>
        <v>ACEPTABLE</v>
      </c>
      <c r="BE184" s="295"/>
    </row>
    <row r="185" spans="1:57" ht="112.5" customHeight="1" x14ac:dyDescent="0.2">
      <c r="A185" s="115"/>
      <c r="B185" s="103" t="s">
        <v>274</v>
      </c>
      <c r="C185" s="115" t="s">
        <v>275</v>
      </c>
      <c r="D185" s="456" t="s">
        <v>630</v>
      </c>
      <c r="E185" s="456" t="s">
        <v>631</v>
      </c>
      <c r="F185" s="456" t="s">
        <v>250</v>
      </c>
      <c r="G185" s="456" t="s">
        <v>632</v>
      </c>
      <c r="H185" s="103" t="s">
        <v>63</v>
      </c>
      <c r="I185" s="103"/>
      <c r="J185" s="483" t="s">
        <v>633</v>
      </c>
      <c r="K185" s="103" t="s">
        <v>325</v>
      </c>
      <c r="L185" s="103" t="s">
        <v>94</v>
      </c>
      <c r="M185" s="465" t="s">
        <v>329</v>
      </c>
      <c r="N185" s="465" t="s">
        <v>330</v>
      </c>
      <c r="O185" s="103"/>
      <c r="P185" s="103"/>
      <c r="Q185" s="460" t="s">
        <v>331</v>
      </c>
      <c r="R185" s="460" t="s">
        <v>332</v>
      </c>
      <c r="S185" s="103"/>
      <c r="T185" s="103"/>
      <c r="U185" s="103" t="str">
        <f t="shared" si="102"/>
        <v>Bajo</v>
      </c>
      <c r="V185" s="103">
        <v>4</v>
      </c>
      <c r="W185" s="103" t="str">
        <f t="shared" si="103"/>
        <v>Continua</v>
      </c>
      <c r="X185" s="103">
        <f t="shared" si="104"/>
        <v>0</v>
      </c>
      <c r="Y185" s="103" t="str">
        <f t="shared" si="105"/>
        <v>Bajo</v>
      </c>
      <c r="Z185" s="103">
        <v>10</v>
      </c>
      <c r="AA185" s="103" t="str">
        <f t="shared" si="106"/>
        <v>Leve</v>
      </c>
      <c r="AB185" s="103">
        <f t="shared" si="107"/>
        <v>0</v>
      </c>
      <c r="AC185" s="103" t="str">
        <f t="shared" si="108"/>
        <v>IV</v>
      </c>
      <c r="AD185" s="103" t="str">
        <f t="shared" si="94"/>
        <v>ACEPTABLE</v>
      </c>
      <c r="AE185" s="96">
        <v>15</v>
      </c>
      <c r="AF185" s="103" t="str">
        <f t="shared" si="109"/>
        <v>Desordenes de trauma acumulativo, lesiones del sistema músculo esquelético</v>
      </c>
      <c r="AG185" s="103" t="s">
        <v>38</v>
      </c>
      <c r="AH185" s="103"/>
      <c r="AI185" s="103" t="s">
        <v>63</v>
      </c>
      <c r="AJ185" s="103" t="s">
        <v>63</v>
      </c>
      <c r="AK185" s="103"/>
      <c r="AL185" s="462"/>
      <c r="AM185" s="463"/>
      <c r="AN185" s="463"/>
      <c r="AO185" s="463"/>
      <c r="AP185" s="463"/>
      <c r="AQ185" s="463"/>
      <c r="AR185" s="463"/>
      <c r="AS185" s="468"/>
      <c r="AT185" s="464"/>
      <c r="AU185" s="463" t="str">
        <f t="shared" si="95"/>
        <v>Bajo</v>
      </c>
      <c r="AV185" s="464"/>
      <c r="AW185" s="463" t="b">
        <f t="shared" si="96"/>
        <v>0</v>
      </c>
      <c r="AX185" s="463">
        <f t="shared" si="97"/>
        <v>0</v>
      </c>
      <c r="AY185" s="463" t="str">
        <f t="shared" si="98"/>
        <v>Bajo</v>
      </c>
      <c r="AZ185" s="464"/>
      <c r="BA185" s="463" t="b">
        <f t="shared" si="99"/>
        <v>0</v>
      </c>
      <c r="BB185" s="463">
        <f t="shared" si="100"/>
        <v>0</v>
      </c>
      <c r="BC185" s="463" t="str">
        <f t="shared" si="110"/>
        <v>IV</v>
      </c>
      <c r="BD185" s="463" t="str">
        <f t="shared" si="101"/>
        <v>ACEPTABLE</v>
      </c>
      <c r="BE185" s="295"/>
    </row>
    <row r="186" spans="1:57" ht="129.94999999999999" customHeight="1" x14ac:dyDescent="0.2">
      <c r="A186" s="115"/>
      <c r="B186" s="103" t="s">
        <v>274</v>
      </c>
      <c r="C186" s="115" t="s">
        <v>275</v>
      </c>
      <c r="D186" s="456" t="s">
        <v>630</v>
      </c>
      <c r="E186" s="456" t="s">
        <v>631</v>
      </c>
      <c r="F186" s="456" t="s">
        <v>250</v>
      </c>
      <c r="G186" s="456" t="s">
        <v>632</v>
      </c>
      <c r="H186" s="103" t="s">
        <v>63</v>
      </c>
      <c r="I186" s="103"/>
      <c r="J186" s="483" t="s">
        <v>633</v>
      </c>
      <c r="K186" s="458" t="s">
        <v>65</v>
      </c>
      <c r="L186" s="471" t="s">
        <v>316</v>
      </c>
      <c r="M186" s="465" t="s">
        <v>438</v>
      </c>
      <c r="N186" s="460" t="s">
        <v>145</v>
      </c>
      <c r="O186" s="103"/>
      <c r="P186" s="103"/>
      <c r="Q186" s="103"/>
      <c r="R186" s="460" t="s">
        <v>403</v>
      </c>
      <c r="S186" s="103"/>
      <c r="T186" s="103">
        <v>0</v>
      </c>
      <c r="U186" s="103" t="str">
        <f t="shared" si="102"/>
        <v>Bajo</v>
      </c>
      <c r="V186" s="103">
        <v>1</v>
      </c>
      <c r="W186" s="103" t="str">
        <f t="shared" si="103"/>
        <v>Esporadica</v>
      </c>
      <c r="X186" s="103">
        <f t="shared" si="104"/>
        <v>0</v>
      </c>
      <c r="Y186" s="103" t="str">
        <f t="shared" si="105"/>
        <v>Bajo</v>
      </c>
      <c r="Z186" s="103">
        <v>10</v>
      </c>
      <c r="AA186" s="103" t="str">
        <f t="shared" si="106"/>
        <v>Leve</v>
      </c>
      <c r="AB186" s="103">
        <f t="shared" si="107"/>
        <v>0</v>
      </c>
      <c r="AC186" s="103" t="str">
        <f t="shared" si="108"/>
        <v>IV</v>
      </c>
      <c r="AD186" s="103" t="str">
        <f t="shared" si="94"/>
        <v>ACEPTABLE</v>
      </c>
      <c r="AE186" s="96">
        <v>15</v>
      </c>
      <c r="AF186" s="103" t="str">
        <f t="shared" si="109"/>
        <v>Golpes, traumas, heridas, infecciones, intoxicación, Mordeduras, picaduras, punciones, reacciones alérgicas, muerte</v>
      </c>
      <c r="AG186" s="103" t="s">
        <v>38</v>
      </c>
      <c r="AH186" s="103"/>
      <c r="AI186" s="103" t="s">
        <v>63</v>
      </c>
      <c r="AJ186" s="103" t="s">
        <v>63</v>
      </c>
      <c r="AK186" s="103"/>
      <c r="AL186" s="462" t="s">
        <v>63</v>
      </c>
      <c r="AM186" s="463"/>
      <c r="AN186" s="463"/>
      <c r="AO186" s="463"/>
      <c r="AP186" s="463"/>
      <c r="AQ186" s="463"/>
      <c r="AR186" s="463"/>
      <c r="AS186" s="463"/>
      <c r="AT186" s="470"/>
      <c r="AU186" s="463" t="str">
        <f t="shared" si="95"/>
        <v>Bajo</v>
      </c>
      <c r="AV186" s="470"/>
      <c r="AW186" s="463" t="b">
        <f t="shared" si="96"/>
        <v>0</v>
      </c>
      <c r="AX186" s="463">
        <f t="shared" si="97"/>
        <v>0</v>
      </c>
      <c r="AY186" s="463" t="str">
        <f t="shared" si="98"/>
        <v>Bajo</v>
      </c>
      <c r="AZ186" s="470"/>
      <c r="BA186" s="463" t="b">
        <f t="shared" si="99"/>
        <v>0</v>
      </c>
      <c r="BB186" s="463">
        <f t="shared" si="100"/>
        <v>0</v>
      </c>
      <c r="BC186" s="463" t="str">
        <f t="shared" si="110"/>
        <v>IV</v>
      </c>
      <c r="BD186" s="463" t="str">
        <f t="shared" si="101"/>
        <v>ACEPTABLE</v>
      </c>
      <c r="BE186" s="295"/>
    </row>
    <row r="187" spans="1:57" ht="125.1" customHeight="1" x14ac:dyDescent="0.2">
      <c r="A187" s="115"/>
      <c r="B187" s="103" t="s">
        <v>274</v>
      </c>
      <c r="C187" s="115" t="s">
        <v>275</v>
      </c>
      <c r="D187" s="456" t="s">
        <v>630</v>
      </c>
      <c r="E187" s="456" t="s">
        <v>631</v>
      </c>
      <c r="F187" s="456" t="s">
        <v>250</v>
      </c>
      <c r="G187" s="456" t="s">
        <v>632</v>
      </c>
      <c r="H187" s="103" t="s">
        <v>63</v>
      </c>
      <c r="I187" s="103"/>
      <c r="J187" s="483" t="s">
        <v>633</v>
      </c>
      <c r="K187" s="458" t="s">
        <v>72</v>
      </c>
      <c r="L187" s="471" t="s">
        <v>319</v>
      </c>
      <c r="M187" s="465" t="s">
        <v>320</v>
      </c>
      <c r="N187" s="465" t="s">
        <v>127</v>
      </c>
      <c r="O187" s="103"/>
      <c r="P187" s="103"/>
      <c r="Q187" s="457" t="s">
        <v>321</v>
      </c>
      <c r="R187" s="457" t="s">
        <v>322</v>
      </c>
      <c r="S187" s="103"/>
      <c r="T187" s="103"/>
      <c r="U187" s="103" t="str">
        <f t="shared" si="102"/>
        <v>Bajo</v>
      </c>
      <c r="V187" s="103">
        <v>2</v>
      </c>
      <c r="W187" s="103" t="str">
        <f t="shared" si="103"/>
        <v>Ocasional</v>
      </c>
      <c r="X187" s="103">
        <f t="shared" si="104"/>
        <v>0</v>
      </c>
      <c r="Y187" s="103" t="str">
        <f t="shared" si="105"/>
        <v>Bajo</v>
      </c>
      <c r="Z187" s="103">
        <v>60</v>
      </c>
      <c r="AA187" s="103" t="str">
        <f t="shared" si="106"/>
        <v>Muy Grave</v>
      </c>
      <c r="AB187" s="103">
        <f t="shared" si="107"/>
        <v>0</v>
      </c>
      <c r="AC187" s="103" t="str">
        <f t="shared" si="108"/>
        <v>IV</v>
      </c>
      <c r="AD187" s="103" t="str">
        <f t="shared" si="94"/>
        <v>ACEPTABLE</v>
      </c>
      <c r="AE187" s="96">
        <v>15</v>
      </c>
      <c r="AF187" s="103" t="str">
        <f t="shared" si="109"/>
        <v>Descargas eléctricas, dolor de cabeza, quemaduras, shock, golpes, heridas, contusiones.</v>
      </c>
      <c r="AG187" s="103" t="s">
        <v>38</v>
      </c>
      <c r="AH187" s="103"/>
      <c r="AI187" s="103" t="s">
        <v>63</v>
      </c>
      <c r="AJ187" s="103" t="s">
        <v>63</v>
      </c>
      <c r="AK187" s="103"/>
      <c r="AL187" s="462"/>
      <c r="AM187" s="463"/>
      <c r="AN187" s="463"/>
      <c r="AO187" s="463"/>
      <c r="AP187" s="463"/>
      <c r="AQ187" s="463"/>
      <c r="AR187" s="463"/>
      <c r="AS187" s="464"/>
      <c r="AT187" s="470"/>
      <c r="AU187" s="463" t="str">
        <f t="shared" si="95"/>
        <v>Bajo</v>
      </c>
      <c r="AV187" s="470"/>
      <c r="AW187" s="463" t="b">
        <f t="shared" si="96"/>
        <v>0</v>
      </c>
      <c r="AX187" s="463">
        <f t="shared" si="97"/>
        <v>0</v>
      </c>
      <c r="AY187" s="463" t="str">
        <f t="shared" si="98"/>
        <v>Bajo</v>
      </c>
      <c r="AZ187" s="470"/>
      <c r="BA187" s="463" t="b">
        <f t="shared" si="99"/>
        <v>0</v>
      </c>
      <c r="BB187" s="463">
        <f t="shared" si="100"/>
        <v>0</v>
      </c>
      <c r="BC187" s="463" t="str">
        <f t="shared" si="110"/>
        <v>IV</v>
      </c>
      <c r="BD187" s="463" t="str">
        <f t="shared" si="101"/>
        <v>ACEPTABLE</v>
      </c>
      <c r="BE187" s="295"/>
    </row>
    <row r="188" spans="1:57" ht="111.95" customHeight="1" x14ac:dyDescent="0.2">
      <c r="A188" s="115"/>
      <c r="B188" s="103" t="s">
        <v>274</v>
      </c>
      <c r="C188" s="115" t="s">
        <v>275</v>
      </c>
      <c r="D188" s="456" t="s">
        <v>630</v>
      </c>
      <c r="E188" s="456" t="s">
        <v>631</v>
      </c>
      <c r="F188" s="456" t="s">
        <v>250</v>
      </c>
      <c r="G188" s="456" t="s">
        <v>632</v>
      </c>
      <c r="H188" s="103" t="s">
        <v>63</v>
      </c>
      <c r="I188" s="103"/>
      <c r="J188" s="483" t="s">
        <v>633</v>
      </c>
      <c r="K188" s="103" t="s">
        <v>72</v>
      </c>
      <c r="L188" s="471" t="s">
        <v>302</v>
      </c>
      <c r="M188" s="457" t="s">
        <v>303</v>
      </c>
      <c r="N188" s="460" t="s">
        <v>304</v>
      </c>
      <c r="O188" s="103"/>
      <c r="P188" s="103"/>
      <c r="Q188" s="465"/>
      <c r="R188" s="460" t="s">
        <v>305</v>
      </c>
      <c r="S188" s="103"/>
      <c r="T188" s="103"/>
      <c r="U188" s="103" t="str">
        <f t="shared" si="102"/>
        <v>Bajo</v>
      </c>
      <c r="V188" s="103">
        <v>2</v>
      </c>
      <c r="W188" s="103" t="str">
        <f t="shared" si="103"/>
        <v>Ocasional</v>
      </c>
      <c r="X188" s="103">
        <f t="shared" si="104"/>
        <v>0</v>
      </c>
      <c r="Y188" s="103" t="str">
        <f t="shared" si="105"/>
        <v>Bajo</v>
      </c>
      <c r="Z188" s="103">
        <v>60</v>
      </c>
      <c r="AA188" s="103" t="str">
        <f t="shared" si="106"/>
        <v>Muy Grave</v>
      </c>
      <c r="AB188" s="103">
        <f t="shared" si="107"/>
        <v>0</v>
      </c>
      <c r="AC188" s="103" t="str">
        <f t="shared" si="108"/>
        <v>IV</v>
      </c>
      <c r="AD188" s="103" t="str">
        <f t="shared" si="94"/>
        <v>ACEPTABLE</v>
      </c>
      <c r="AE188" s="96">
        <v>15</v>
      </c>
      <c r="AF188" s="103" t="str">
        <f t="shared" si="109"/>
        <v>Golpes, atrapamientos, contusiones.</v>
      </c>
      <c r="AG188" s="103" t="s">
        <v>38</v>
      </c>
      <c r="AH188" s="103"/>
      <c r="AI188" s="103" t="s">
        <v>63</v>
      </c>
      <c r="AJ188" s="103" t="s">
        <v>63</v>
      </c>
      <c r="AK188" s="103"/>
      <c r="AL188" s="462"/>
      <c r="AM188" s="463"/>
      <c r="AN188" s="463"/>
      <c r="AO188" s="463"/>
      <c r="AP188" s="463"/>
      <c r="AQ188" s="463"/>
      <c r="AR188" s="463"/>
      <c r="AS188" s="464"/>
      <c r="AT188" s="470"/>
      <c r="AU188" s="463" t="str">
        <f t="shared" si="95"/>
        <v>Bajo</v>
      </c>
      <c r="AV188" s="470"/>
      <c r="AW188" s="463" t="b">
        <f t="shared" si="96"/>
        <v>0</v>
      </c>
      <c r="AX188" s="463">
        <f t="shared" si="97"/>
        <v>0</v>
      </c>
      <c r="AY188" s="463" t="str">
        <f t="shared" si="98"/>
        <v>Bajo</v>
      </c>
      <c r="AZ188" s="470"/>
      <c r="BA188" s="463" t="b">
        <f t="shared" si="99"/>
        <v>0</v>
      </c>
      <c r="BB188" s="463">
        <f t="shared" si="100"/>
        <v>0</v>
      </c>
      <c r="BC188" s="463" t="str">
        <f t="shared" si="110"/>
        <v>IV</v>
      </c>
      <c r="BD188" s="463" t="str">
        <f t="shared" si="101"/>
        <v>ACEPTABLE</v>
      </c>
      <c r="BE188" s="295"/>
    </row>
    <row r="189" spans="1:57" ht="117" customHeight="1" x14ac:dyDescent="0.2">
      <c r="A189" s="115"/>
      <c r="B189" s="103" t="s">
        <v>274</v>
      </c>
      <c r="C189" s="115" t="s">
        <v>275</v>
      </c>
      <c r="D189" s="456" t="s">
        <v>630</v>
      </c>
      <c r="E189" s="456" t="s">
        <v>631</v>
      </c>
      <c r="F189" s="456" t="s">
        <v>250</v>
      </c>
      <c r="G189" s="456" t="s">
        <v>632</v>
      </c>
      <c r="H189" s="103" t="s">
        <v>63</v>
      </c>
      <c r="I189" s="103"/>
      <c r="J189" s="483" t="s">
        <v>633</v>
      </c>
      <c r="K189" s="458" t="s">
        <v>72</v>
      </c>
      <c r="L189" s="471" t="s">
        <v>302</v>
      </c>
      <c r="M189" s="460" t="s">
        <v>323</v>
      </c>
      <c r="N189" s="460" t="s">
        <v>150</v>
      </c>
      <c r="O189" s="103"/>
      <c r="P189" s="103"/>
      <c r="Q189" s="103"/>
      <c r="R189" s="460" t="s">
        <v>324</v>
      </c>
      <c r="S189" s="103"/>
      <c r="T189" s="103"/>
      <c r="U189" s="103" t="str">
        <f t="shared" si="102"/>
        <v>Bajo</v>
      </c>
      <c r="V189" s="103">
        <v>3</v>
      </c>
      <c r="W189" s="103" t="str">
        <f t="shared" si="103"/>
        <v>Frecuente</v>
      </c>
      <c r="X189" s="103">
        <f t="shared" si="104"/>
        <v>0</v>
      </c>
      <c r="Y189" s="103" t="str">
        <f t="shared" si="105"/>
        <v>Bajo</v>
      </c>
      <c r="Z189" s="103">
        <v>10</v>
      </c>
      <c r="AA189" s="103" t="str">
        <f t="shared" si="106"/>
        <v>Leve</v>
      </c>
      <c r="AB189" s="103">
        <f t="shared" si="107"/>
        <v>0</v>
      </c>
      <c r="AC189" s="103" t="str">
        <f t="shared" si="108"/>
        <v>IV</v>
      </c>
      <c r="AD189" s="103" t="str">
        <f t="shared" si="94"/>
        <v>ACEPTABLE</v>
      </c>
      <c r="AE189" s="96">
        <v>15</v>
      </c>
      <c r="AF189" s="103" t="str">
        <f t="shared" si="109"/>
        <v>Golpes, traumas, laceraciones, punciones</v>
      </c>
      <c r="AG189" s="103" t="s">
        <v>38</v>
      </c>
      <c r="AH189" s="103"/>
      <c r="AI189" s="103" t="s">
        <v>63</v>
      </c>
      <c r="AJ189" s="103" t="s">
        <v>63</v>
      </c>
      <c r="AK189" s="103"/>
      <c r="AL189" s="462"/>
      <c r="AM189" s="463"/>
      <c r="AN189" s="463"/>
      <c r="AO189" s="463"/>
      <c r="AP189" s="463"/>
      <c r="AQ189" s="463"/>
      <c r="AR189" s="463"/>
      <c r="AS189" s="464"/>
      <c r="AT189" s="470"/>
      <c r="AU189" s="463" t="str">
        <f t="shared" si="95"/>
        <v>Bajo</v>
      </c>
      <c r="AV189" s="470"/>
      <c r="AW189" s="463" t="b">
        <f t="shared" si="96"/>
        <v>0</v>
      </c>
      <c r="AX189" s="463">
        <f t="shared" si="97"/>
        <v>0</v>
      </c>
      <c r="AY189" s="463" t="str">
        <f t="shared" si="98"/>
        <v>Bajo</v>
      </c>
      <c r="AZ189" s="470"/>
      <c r="BA189" s="463" t="b">
        <f t="shared" si="99"/>
        <v>0</v>
      </c>
      <c r="BB189" s="463">
        <f t="shared" si="100"/>
        <v>0</v>
      </c>
      <c r="BC189" s="463" t="str">
        <f t="shared" si="110"/>
        <v>IV</v>
      </c>
      <c r="BD189" s="463" t="str">
        <f t="shared" si="101"/>
        <v>ACEPTABLE</v>
      </c>
      <c r="BE189" s="295"/>
    </row>
    <row r="190" spans="1:57" ht="69.75" customHeight="1" x14ac:dyDescent="0.2">
      <c r="A190" s="115"/>
      <c r="B190" s="103" t="s">
        <v>274</v>
      </c>
      <c r="C190" s="115" t="s">
        <v>275</v>
      </c>
      <c r="D190" s="456" t="s">
        <v>630</v>
      </c>
      <c r="E190" s="456" t="s">
        <v>631</v>
      </c>
      <c r="F190" s="456" t="s">
        <v>250</v>
      </c>
      <c r="G190" s="456" t="s">
        <v>632</v>
      </c>
      <c r="H190" s="103" t="s">
        <v>63</v>
      </c>
      <c r="I190" s="103"/>
      <c r="J190" s="483" t="s">
        <v>633</v>
      </c>
      <c r="K190" s="103" t="s">
        <v>325</v>
      </c>
      <c r="L190" s="471" t="s">
        <v>123</v>
      </c>
      <c r="M190" s="460" t="s">
        <v>326</v>
      </c>
      <c r="N190" s="460" t="s">
        <v>96</v>
      </c>
      <c r="O190" s="103"/>
      <c r="P190" s="103"/>
      <c r="Q190" s="460" t="s">
        <v>327</v>
      </c>
      <c r="R190" s="460" t="s">
        <v>328</v>
      </c>
      <c r="S190" s="103"/>
      <c r="T190" s="103"/>
      <c r="U190" s="103" t="str">
        <f t="shared" si="102"/>
        <v>Bajo</v>
      </c>
      <c r="V190" s="103">
        <v>3</v>
      </c>
      <c r="W190" s="103" t="str">
        <f t="shared" si="103"/>
        <v>Frecuente</v>
      </c>
      <c r="X190" s="103">
        <f t="shared" si="104"/>
        <v>0</v>
      </c>
      <c r="Y190" s="103" t="str">
        <f t="shared" si="105"/>
        <v>Bajo</v>
      </c>
      <c r="Z190" s="103">
        <v>10</v>
      </c>
      <c r="AA190" s="103" t="str">
        <f t="shared" si="106"/>
        <v>Leve</v>
      </c>
      <c r="AB190" s="103">
        <f t="shared" si="107"/>
        <v>0</v>
      </c>
      <c r="AC190" s="103" t="str">
        <f t="shared" si="108"/>
        <v>IV</v>
      </c>
      <c r="AD190" s="103" t="str">
        <f t="shared" si="94"/>
        <v>ACEPTABLE</v>
      </c>
      <c r="AE190" s="96">
        <v>15</v>
      </c>
      <c r="AF190" s="103" t="str">
        <f>N190</f>
        <v>Desordenes de trauma acumulativo, lesiones del sistema músculo esquelético, Tendinitis, síndrome del túnel carpiano (STC)</v>
      </c>
      <c r="AG190" s="103" t="s">
        <v>38</v>
      </c>
      <c r="AH190" s="103"/>
      <c r="AI190" s="103" t="s">
        <v>63</v>
      </c>
      <c r="AJ190" s="103" t="s">
        <v>63</v>
      </c>
      <c r="AK190" s="103"/>
      <c r="AL190" s="462"/>
      <c r="AM190" s="463"/>
      <c r="AN190" s="463"/>
      <c r="AO190" s="463"/>
      <c r="AP190" s="463"/>
      <c r="AQ190" s="463"/>
      <c r="AR190" s="463"/>
      <c r="AS190" s="468"/>
      <c r="AT190" s="464"/>
      <c r="AU190" s="463" t="str">
        <f t="shared" si="95"/>
        <v>Bajo</v>
      </c>
      <c r="AV190" s="464"/>
      <c r="AW190" s="463" t="b">
        <f t="shared" si="96"/>
        <v>0</v>
      </c>
      <c r="AX190" s="463">
        <f t="shared" si="97"/>
        <v>0</v>
      </c>
      <c r="AY190" s="463" t="str">
        <f t="shared" si="98"/>
        <v>Bajo</v>
      </c>
      <c r="AZ190" s="464"/>
      <c r="BA190" s="463" t="b">
        <f t="shared" si="99"/>
        <v>0</v>
      </c>
      <c r="BB190" s="463">
        <f t="shared" si="100"/>
        <v>0</v>
      </c>
      <c r="BC190" s="463" t="str">
        <f t="shared" si="110"/>
        <v>IV</v>
      </c>
      <c r="BD190" s="463" t="str">
        <f t="shared" si="101"/>
        <v>ACEPTABLE</v>
      </c>
      <c r="BE190" s="295"/>
    </row>
    <row r="191" spans="1:57" ht="102" x14ac:dyDescent="0.2">
      <c r="A191" s="469"/>
      <c r="B191" s="103" t="s">
        <v>274</v>
      </c>
      <c r="C191" s="115" t="s">
        <v>290</v>
      </c>
      <c r="D191" s="456" t="s">
        <v>630</v>
      </c>
      <c r="E191" s="456" t="s">
        <v>631</v>
      </c>
      <c r="F191" s="456" t="s">
        <v>250</v>
      </c>
      <c r="G191" s="456" t="s">
        <v>632</v>
      </c>
      <c r="H191" s="103" t="s">
        <v>63</v>
      </c>
      <c r="I191" s="103"/>
      <c r="J191" s="483" t="s">
        <v>633</v>
      </c>
      <c r="K191" s="103" t="s">
        <v>99</v>
      </c>
      <c r="L191" s="103" t="s">
        <v>100</v>
      </c>
      <c r="M191" s="456" t="s">
        <v>333</v>
      </c>
      <c r="N191" s="465" t="s">
        <v>102</v>
      </c>
      <c r="O191" s="103"/>
      <c r="P191" s="103"/>
      <c r="Q191" s="103"/>
      <c r="R191" s="457" t="s">
        <v>334</v>
      </c>
      <c r="S191" s="103"/>
      <c r="T191" s="103"/>
      <c r="U191" s="103" t="str">
        <f t="shared" si="102"/>
        <v>Bajo</v>
      </c>
      <c r="V191" s="103">
        <v>3</v>
      </c>
      <c r="W191" s="103" t="str">
        <f t="shared" si="103"/>
        <v>Frecuente</v>
      </c>
      <c r="X191" s="103">
        <f t="shared" si="104"/>
        <v>0</v>
      </c>
      <c r="Y191" s="103" t="str">
        <f t="shared" si="105"/>
        <v>Bajo</v>
      </c>
      <c r="Z191" s="103">
        <v>25</v>
      </c>
      <c r="AA191" s="103" t="str">
        <f t="shared" si="106"/>
        <v>Grave</v>
      </c>
      <c r="AB191" s="103">
        <f t="shared" si="107"/>
        <v>0</v>
      </c>
      <c r="AC191" s="103" t="str">
        <f t="shared" si="108"/>
        <v>IV</v>
      </c>
      <c r="AD191" s="103" t="str">
        <f t="shared" si="94"/>
        <v>ACEPTABLE</v>
      </c>
      <c r="AE191" s="103" t="s">
        <v>258</v>
      </c>
      <c r="AF191" s="103" t="str">
        <f t="shared" ref="AF191:AF225" si="111">N191</f>
        <v>Fatiga, estrés, disminución de la destreza y precisión. Estados de ansiedad y/o depresión y trastornos del aparato digestivo.</v>
      </c>
      <c r="AG191" s="103" t="s">
        <v>38</v>
      </c>
      <c r="AH191" s="103"/>
      <c r="AI191" s="103" t="s">
        <v>63</v>
      </c>
      <c r="AJ191" s="103" t="s">
        <v>63</v>
      </c>
      <c r="AK191" s="103"/>
      <c r="AL191" s="462"/>
      <c r="AM191" s="463"/>
      <c r="AN191" s="463"/>
      <c r="AO191" s="463"/>
      <c r="AP191" s="463"/>
      <c r="AQ191" s="463"/>
      <c r="AR191" s="463"/>
      <c r="AS191" s="468"/>
      <c r="AT191" s="464"/>
      <c r="AU191" s="463" t="str">
        <f t="shared" si="95"/>
        <v>Bajo</v>
      </c>
      <c r="AV191" s="464"/>
      <c r="AW191" s="463" t="b">
        <f t="shared" si="96"/>
        <v>0</v>
      </c>
      <c r="AX191" s="463">
        <f t="shared" si="97"/>
        <v>0</v>
      </c>
      <c r="AY191" s="463" t="str">
        <f t="shared" si="98"/>
        <v>Bajo</v>
      </c>
      <c r="AZ191" s="464"/>
      <c r="BA191" s="463" t="b">
        <f t="shared" si="99"/>
        <v>0</v>
      </c>
      <c r="BB191" s="463">
        <f t="shared" si="100"/>
        <v>0</v>
      </c>
      <c r="BC191" s="463" t="str">
        <f t="shared" si="110"/>
        <v>IV</v>
      </c>
      <c r="BD191" s="463" t="str">
        <f t="shared" si="101"/>
        <v>ACEPTABLE</v>
      </c>
      <c r="BE191" s="295"/>
    </row>
    <row r="192" spans="1:57" ht="127.5" x14ac:dyDescent="0.2">
      <c r="A192" s="103"/>
      <c r="B192" s="103" t="s">
        <v>274</v>
      </c>
      <c r="C192" s="115" t="s">
        <v>290</v>
      </c>
      <c r="D192" s="456" t="s">
        <v>630</v>
      </c>
      <c r="E192" s="456" t="s">
        <v>631</v>
      </c>
      <c r="F192" s="456" t="s">
        <v>250</v>
      </c>
      <c r="G192" s="456" t="s">
        <v>632</v>
      </c>
      <c r="H192" s="103" t="s">
        <v>63</v>
      </c>
      <c r="I192" s="103"/>
      <c r="J192" s="483" t="s">
        <v>633</v>
      </c>
      <c r="K192" s="103" t="s">
        <v>276</v>
      </c>
      <c r="L192" s="103" t="s">
        <v>105</v>
      </c>
      <c r="M192" s="465" t="s">
        <v>335</v>
      </c>
      <c r="N192" s="465" t="s">
        <v>107</v>
      </c>
      <c r="O192" s="103"/>
      <c r="P192" s="103"/>
      <c r="Q192" s="465" t="s">
        <v>336</v>
      </c>
      <c r="R192" s="465" t="s">
        <v>432</v>
      </c>
      <c r="S192" s="103"/>
      <c r="T192" s="103">
        <v>6</v>
      </c>
      <c r="U192" s="103" t="str">
        <f t="shared" si="102"/>
        <v>Alto</v>
      </c>
      <c r="V192" s="103">
        <v>4</v>
      </c>
      <c r="W192" s="103" t="str">
        <f t="shared" si="103"/>
        <v>Continua</v>
      </c>
      <c r="X192" s="103">
        <f t="shared" si="104"/>
        <v>24</v>
      </c>
      <c r="Y192" s="103" t="str">
        <f t="shared" si="105"/>
        <v>Medio Alto</v>
      </c>
      <c r="Z192" s="103">
        <v>10</v>
      </c>
      <c r="AA192" s="103" t="str">
        <f t="shared" si="106"/>
        <v>Leve</v>
      </c>
      <c r="AB192" s="103">
        <f t="shared" si="107"/>
        <v>240</v>
      </c>
      <c r="AC192" s="103" t="str">
        <f t="shared" si="108"/>
        <v>II</v>
      </c>
      <c r="AD192" s="103" t="str">
        <f t="shared" si="94"/>
        <v>ACEPTABLE CON CONTROL ESPECIFICO</v>
      </c>
      <c r="AE192" s="96">
        <v>15</v>
      </c>
      <c r="AF192" s="103" t="str">
        <f t="shared" si="111"/>
        <v>Fatiga visual, cefalea, disminución de la destreza y precisión, afectaciones a la vista, deslumbramiento, caídas a nivel, golpes.</v>
      </c>
      <c r="AG192" s="103" t="s">
        <v>38</v>
      </c>
      <c r="AH192" s="103"/>
      <c r="AI192" s="103" t="s">
        <v>63</v>
      </c>
      <c r="AJ192" s="103" t="s">
        <v>63</v>
      </c>
      <c r="AK192" s="103"/>
      <c r="AL192" s="462"/>
      <c r="AM192" s="463" t="s">
        <v>338</v>
      </c>
      <c r="AN192" s="463"/>
      <c r="AO192" s="463"/>
      <c r="AP192" s="463" t="s">
        <v>63</v>
      </c>
      <c r="AQ192" s="463" t="s">
        <v>63</v>
      </c>
      <c r="AR192" s="463"/>
      <c r="AS192" s="464"/>
      <c r="AT192" s="470"/>
      <c r="AU192" s="463" t="str">
        <f t="shared" si="95"/>
        <v>Bajo</v>
      </c>
      <c r="AV192" s="470"/>
      <c r="AW192" s="463" t="b">
        <f t="shared" si="96"/>
        <v>0</v>
      </c>
      <c r="AX192" s="463">
        <f t="shared" si="97"/>
        <v>0</v>
      </c>
      <c r="AY192" s="463" t="str">
        <f t="shared" si="98"/>
        <v>Bajo</v>
      </c>
      <c r="AZ192" s="470"/>
      <c r="BA192" s="463" t="b">
        <f t="shared" si="99"/>
        <v>0</v>
      </c>
      <c r="BB192" s="463">
        <f t="shared" si="100"/>
        <v>0</v>
      </c>
      <c r="BC192" s="463" t="str">
        <f t="shared" si="110"/>
        <v>IV</v>
      </c>
      <c r="BD192" s="463" t="str">
        <f t="shared" si="101"/>
        <v>ACEPTABLE</v>
      </c>
      <c r="BE192" s="295"/>
    </row>
    <row r="193" spans="1:57" ht="102" x14ac:dyDescent="0.2">
      <c r="A193" s="115"/>
      <c r="B193" s="103" t="s">
        <v>274</v>
      </c>
      <c r="C193" s="115" t="s">
        <v>290</v>
      </c>
      <c r="D193" s="456" t="s">
        <v>630</v>
      </c>
      <c r="E193" s="456" t="s">
        <v>631</v>
      </c>
      <c r="F193" s="456" t="s">
        <v>250</v>
      </c>
      <c r="G193" s="456" t="s">
        <v>632</v>
      </c>
      <c r="H193" s="103" t="s">
        <v>63</v>
      </c>
      <c r="I193" s="103"/>
      <c r="J193" s="483" t="s">
        <v>633</v>
      </c>
      <c r="K193" s="458" t="s">
        <v>72</v>
      </c>
      <c r="L193" s="459" t="s">
        <v>119</v>
      </c>
      <c r="M193" s="472" t="s">
        <v>447</v>
      </c>
      <c r="N193" s="459" t="s">
        <v>112</v>
      </c>
      <c r="O193" s="103"/>
      <c r="P193" s="103"/>
      <c r="Q193" s="460"/>
      <c r="R193" s="457" t="s">
        <v>448</v>
      </c>
      <c r="S193" s="103"/>
      <c r="T193" s="103">
        <v>2</v>
      </c>
      <c r="U193" s="103" t="str">
        <f t="shared" si="102"/>
        <v>Medio</v>
      </c>
      <c r="V193" s="103">
        <v>3</v>
      </c>
      <c r="W193" s="103" t="str">
        <f t="shared" si="103"/>
        <v>Frecuente</v>
      </c>
      <c r="X193" s="103">
        <f t="shared" si="104"/>
        <v>6</v>
      </c>
      <c r="Y193" s="103" t="str">
        <f t="shared" si="105"/>
        <v>Medio</v>
      </c>
      <c r="Z193" s="103">
        <v>10</v>
      </c>
      <c r="AA193" s="103" t="str">
        <f t="shared" si="106"/>
        <v>Leve</v>
      </c>
      <c r="AB193" s="103">
        <f t="shared" si="107"/>
        <v>60</v>
      </c>
      <c r="AC193" s="103" t="str">
        <f t="shared" si="108"/>
        <v>III</v>
      </c>
      <c r="AD193" s="103" t="str">
        <f t="shared" si="94"/>
        <v>MEJORABLE</v>
      </c>
      <c r="AE193" s="96">
        <v>15</v>
      </c>
      <c r="AF193" s="103" t="str">
        <f t="shared" si="111"/>
        <v>Caídas al mismo nivel, caídas a diferente nivel, contusiones, golpes, fracturas</v>
      </c>
      <c r="AG193" s="103" t="s">
        <v>38</v>
      </c>
      <c r="AH193" s="103"/>
      <c r="AI193" s="103" t="s">
        <v>63</v>
      </c>
      <c r="AJ193" s="103" t="s">
        <v>63</v>
      </c>
      <c r="AK193" s="103"/>
      <c r="AL193" s="462"/>
      <c r="AM193" s="463" t="s">
        <v>449</v>
      </c>
      <c r="AN193" s="463"/>
      <c r="AO193" s="463"/>
      <c r="AP193" s="463" t="s">
        <v>63</v>
      </c>
      <c r="AQ193" s="463" t="s">
        <v>63</v>
      </c>
      <c r="AR193" s="463"/>
      <c r="AS193" s="468" t="s">
        <v>63</v>
      </c>
      <c r="AT193" s="464"/>
      <c r="AU193" s="463" t="str">
        <f t="shared" si="95"/>
        <v>Bajo</v>
      </c>
      <c r="AV193" s="464">
        <v>3</v>
      </c>
      <c r="AW193" s="463" t="str">
        <f t="shared" si="96"/>
        <v>Frecuente</v>
      </c>
      <c r="AX193" s="463">
        <f t="shared" si="97"/>
        <v>0</v>
      </c>
      <c r="AY193" s="463" t="str">
        <f t="shared" si="98"/>
        <v>Bajo</v>
      </c>
      <c r="AZ193" s="464">
        <v>10</v>
      </c>
      <c r="BA193" s="463" t="str">
        <f t="shared" si="99"/>
        <v>Leve</v>
      </c>
      <c r="BB193" s="463">
        <f t="shared" si="100"/>
        <v>0</v>
      </c>
      <c r="BC193" s="463" t="str">
        <f t="shared" si="110"/>
        <v>IV</v>
      </c>
      <c r="BD193" s="463" t="str">
        <f t="shared" si="101"/>
        <v>ACEPTABLE</v>
      </c>
      <c r="BE193" s="296" t="s">
        <v>245</v>
      </c>
    </row>
    <row r="194" spans="1:57" s="275" customFormat="1" ht="51" x14ac:dyDescent="0.2">
      <c r="A194" s="485"/>
      <c r="B194" s="466" t="s">
        <v>259</v>
      </c>
      <c r="C194" s="475" t="s">
        <v>467</v>
      </c>
      <c r="D194" s="486" t="s">
        <v>310</v>
      </c>
      <c r="E194" s="486" t="s">
        <v>311</v>
      </c>
      <c r="F194" s="486" t="s">
        <v>469</v>
      </c>
      <c r="G194" s="486" t="s">
        <v>634</v>
      </c>
      <c r="H194" s="466" t="s">
        <v>63</v>
      </c>
      <c r="I194" s="466"/>
      <c r="J194" s="487" t="s">
        <v>635</v>
      </c>
      <c r="K194" s="466" t="s">
        <v>276</v>
      </c>
      <c r="L194" s="466" t="s">
        <v>105</v>
      </c>
      <c r="M194" s="465" t="s">
        <v>335</v>
      </c>
      <c r="N194" s="477" t="s">
        <v>107</v>
      </c>
      <c r="O194" s="466"/>
      <c r="P194" s="466"/>
      <c r="Q194" s="477"/>
      <c r="R194" s="477" t="s">
        <v>472</v>
      </c>
      <c r="S194" s="476"/>
      <c r="T194" s="466"/>
      <c r="U194" s="466" t="str">
        <f t="shared" si="102"/>
        <v>Bajo</v>
      </c>
      <c r="V194" s="466">
        <v>4</v>
      </c>
      <c r="W194" s="466" t="str">
        <f t="shared" si="103"/>
        <v>Continua</v>
      </c>
      <c r="X194" s="466">
        <f t="shared" si="104"/>
        <v>0</v>
      </c>
      <c r="Y194" s="466" t="str">
        <f t="shared" si="105"/>
        <v>Bajo</v>
      </c>
      <c r="Z194" s="466">
        <v>10</v>
      </c>
      <c r="AA194" s="466" t="str">
        <f t="shared" si="106"/>
        <v>Leve</v>
      </c>
      <c r="AB194" s="466">
        <f t="shared" si="107"/>
        <v>0</v>
      </c>
      <c r="AC194" s="466" t="str">
        <f t="shared" si="108"/>
        <v>IV</v>
      </c>
      <c r="AD194" s="466" t="str">
        <f t="shared" si="94"/>
        <v>ACEPTABLE</v>
      </c>
      <c r="AE194" s="488"/>
      <c r="AF194" s="466" t="str">
        <f t="shared" si="111"/>
        <v>Fatiga visual, cefalea, disminución de la destreza y precisión, afectaciones a la vista, deslumbramiento, caídas a nivel, golpes.</v>
      </c>
      <c r="AG194" s="466" t="s">
        <v>38</v>
      </c>
      <c r="AH194" s="466"/>
      <c r="AI194" s="466" t="s">
        <v>63</v>
      </c>
      <c r="AJ194" s="466"/>
      <c r="AK194" s="466"/>
      <c r="AL194" s="489"/>
      <c r="AM194" s="478"/>
      <c r="AN194" s="478"/>
      <c r="AO194" s="478"/>
      <c r="AP194" s="478"/>
      <c r="AQ194" s="478"/>
      <c r="AR194" s="478"/>
      <c r="AS194" s="490"/>
      <c r="AT194" s="479"/>
      <c r="AU194" s="478"/>
      <c r="AV194" s="479"/>
      <c r="AW194" s="478"/>
      <c r="AX194" s="478"/>
      <c r="AY194" s="478"/>
      <c r="AZ194" s="479"/>
      <c r="BA194" s="478"/>
      <c r="BB194" s="478"/>
      <c r="BC194" s="478"/>
      <c r="BD194" s="478"/>
      <c r="BE194" s="298"/>
    </row>
    <row r="195" spans="1:57" s="275" customFormat="1" ht="60.75" customHeight="1" x14ac:dyDescent="0.2">
      <c r="A195" s="485"/>
      <c r="B195" s="466" t="s">
        <v>259</v>
      </c>
      <c r="C195" s="475" t="s">
        <v>467</v>
      </c>
      <c r="D195" s="486" t="s">
        <v>310</v>
      </c>
      <c r="E195" s="486" t="s">
        <v>311</v>
      </c>
      <c r="F195" s="486" t="s">
        <v>469</v>
      </c>
      <c r="G195" s="486" t="s">
        <v>634</v>
      </c>
      <c r="H195" s="466" t="s">
        <v>63</v>
      </c>
      <c r="I195" s="466"/>
      <c r="J195" s="487" t="s">
        <v>635</v>
      </c>
      <c r="K195" s="491" t="s">
        <v>72</v>
      </c>
      <c r="L195" s="492" t="s">
        <v>302</v>
      </c>
      <c r="M195" s="476" t="s">
        <v>323</v>
      </c>
      <c r="N195" s="476" t="s">
        <v>150</v>
      </c>
      <c r="O195" s="466"/>
      <c r="P195" s="466"/>
      <c r="Q195" s="466"/>
      <c r="R195" s="476" t="s">
        <v>473</v>
      </c>
      <c r="S195" s="466"/>
      <c r="T195" s="466">
        <v>0</v>
      </c>
      <c r="U195" s="466" t="str">
        <f t="shared" si="102"/>
        <v>Bajo</v>
      </c>
      <c r="V195" s="466">
        <v>3</v>
      </c>
      <c r="W195" s="466" t="str">
        <f t="shared" si="103"/>
        <v>Frecuente</v>
      </c>
      <c r="X195" s="466">
        <f t="shared" si="104"/>
        <v>0</v>
      </c>
      <c r="Y195" s="466" t="str">
        <f t="shared" si="105"/>
        <v>Bajo</v>
      </c>
      <c r="Z195" s="466">
        <v>10</v>
      </c>
      <c r="AA195" s="466" t="str">
        <f t="shared" si="106"/>
        <v>Leve</v>
      </c>
      <c r="AB195" s="466">
        <f t="shared" si="107"/>
        <v>0</v>
      </c>
      <c r="AC195" s="466" t="str">
        <f t="shared" si="108"/>
        <v>IV</v>
      </c>
      <c r="AD195" s="466" t="str">
        <f t="shared" si="94"/>
        <v>ACEPTABLE</v>
      </c>
      <c r="AE195" s="466">
        <v>9</v>
      </c>
      <c r="AF195" s="466" t="str">
        <f t="shared" si="111"/>
        <v>Golpes, traumas, laceraciones, punciones</v>
      </c>
      <c r="AG195" s="466" t="s">
        <v>38</v>
      </c>
      <c r="AH195" s="466"/>
      <c r="AI195" s="466" t="s">
        <v>63</v>
      </c>
      <c r="AJ195" s="466" t="s">
        <v>63</v>
      </c>
      <c r="AK195" s="466"/>
      <c r="AL195" s="489"/>
      <c r="AM195" s="478"/>
      <c r="AN195" s="478"/>
      <c r="AO195" s="478"/>
      <c r="AP195" s="478"/>
      <c r="AQ195" s="478"/>
      <c r="AR195" s="478"/>
      <c r="AS195" s="479"/>
      <c r="AT195" s="493"/>
      <c r="AU195" s="478" t="str">
        <f t="shared" ref="AU195" si="112">IF(AT195=10,"Muy Alto",IF(AT195=6,"Alto",IF(AT195=2,"Medio",IF(AT195=0,"Bajo"))))</f>
        <v>Bajo</v>
      </c>
      <c r="AV195" s="493"/>
      <c r="AW195" s="478" t="b">
        <f t="shared" ref="AW195" si="113">IF(AV195=4,"Continua",IF(AV195=3,"Frecuente",IF(AV195=2,"Ocasional",IF(AV195=1,"Esporadica"))))</f>
        <v>0</v>
      </c>
      <c r="AX195" s="478">
        <f t="shared" ref="AX195" si="114">AT195*AV195</f>
        <v>0</v>
      </c>
      <c r="AY195" s="478" t="str">
        <f t="shared" ref="AY195" si="115">IF(AND(AX195&gt;=24,AX195&lt;=40),"Medio Alto",IF(AND(AX195&gt;=10,AX195&lt;=20),"Alto",IF(AND(AX195&gt;=6,AX195&lt;=8),"Medio",IF(AND(AX195&gt;=0,AX195&lt;=4),"Bajo"))))</f>
        <v>Bajo</v>
      </c>
      <c r="AZ195" s="493"/>
      <c r="BA195" s="478" t="b">
        <f t="shared" ref="BA195" si="116">IF(AZ195=100,"Mortal o Catrastrofico",IF(AZ195=60,"Muy Grave",IF(AZ195=25,"Grave",IF(AZ195=10,"Leve"))))</f>
        <v>0</v>
      </c>
      <c r="BB195" s="478">
        <f t="shared" ref="BB195" si="117">AX195*AZ195</f>
        <v>0</v>
      </c>
      <c r="BC195" s="478" t="str">
        <f t="shared" ref="BC195" si="118">IF(AND(BB195&gt;=600,AZ195&lt;=4000),"I",IF(AND(BB195&gt;=150,BB195&lt;=500),"II",IF(AND(BB195&gt;=40,BB195&lt;=120),"III",IF(AND(BB195&gt;=0,BB195&lt;=40),"IV"))))</f>
        <v>IV</v>
      </c>
      <c r="BD195" s="478" t="str">
        <f t="shared" ref="BD195" si="119">IF(AND(BC195="I"),"NO ACEPTABLE",IF(AND(BC195="II"),"ACEPTABLE CON CONTROL ESPECIFICO",IF(AND(BC195="III"),"MEJORABLE",IF(AND(BC195="IV"),"ACEPTABLE"))))</f>
        <v>ACEPTABLE</v>
      </c>
      <c r="BE195" s="298"/>
    </row>
    <row r="196" spans="1:57" s="275" customFormat="1" ht="51" x14ac:dyDescent="0.2">
      <c r="A196" s="485"/>
      <c r="B196" s="466" t="s">
        <v>259</v>
      </c>
      <c r="C196" s="475" t="s">
        <v>467</v>
      </c>
      <c r="D196" s="486" t="s">
        <v>310</v>
      </c>
      <c r="E196" s="486" t="s">
        <v>311</v>
      </c>
      <c r="F196" s="486" t="s">
        <v>250</v>
      </c>
      <c r="G196" s="486" t="s">
        <v>634</v>
      </c>
      <c r="H196" s="466" t="s">
        <v>63</v>
      </c>
      <c r="I196" s="466"/>
      <c r="J196" s="487" t="s">
        <v>635</v>
      </c>
      <c r="K196" s="466" t="s">
        <v>325</v>
      </c>
      <c r="L196" s="466" t="s">
        <v>94</v>
      </c>
      <c r="M196" s="477" t="s">
        <v>329</v>
      </c>
      <c r="N196" s="477" t="s">
        <v>96</v>
      </c>
      <c r="O196" s="466"/>
      <c r="P196" s="466"/>
      <c r="Q196" s="476"/>
      <c r="R196" s="476" t="s">
        <v>474</v>
      </c>
      <c r="S196" s="466"/>
      <c r="T196" s="466"/>
      <c r="U196" s="466" t="str">
        <f t="shared" si="102"/>
        <v>Bajo</v>
      </c>
      <c r="V196" s="466">
        <v>4</v>
      </c>
      <c r="W196" s="466" t="str">
        <f t="shared" si="103"/>
        <v>Continua</v>
      </c>
      <c r="X196" s="466">
        <f t="shared" si="104"/>
        <v>0</v>
      </c>
      <c r="Y196" s="466" t="str">
        <f t="shared" si="105"/>
        <v>Bajo</v>
      </c>
      <c r="Z196" s="466">
        <v>10</v>
      </c>
      <c r="AA196" s="466" t="str">
        <f t="shared" si="106"/>
        <v>Leve</v>
      </c>
      <c r="AB196" s="466">
        <f t="shared" si="107"/>
        <v>0</v>
      </c>
      <c r="AC196" s="466" t="str">
        <f t="shared" si="108"/>
        <v>IV</v>
      </c>
      <c r="AD196" s="466" t="str">
        <f t="shared" si="94"/>
        <v>ACEPTABLE</v>
      </c>
      <c r="AE196" s="488"/>
      <c r="AF196" s="466" t="str">
        <f t="shared" si="111"/>
        <v>Desordenes de trauma acumulativo, lesiones del sistema músculo esquelético, Tendinitis, síndrome del túnel carpiano (STC)</v>
      </c>
      <c r="AG196" s="466" t="s">
        <v>38</v>
      </c>
      <c r="AH196" s="466"/>
      <c r="AI196" s="466" t="s">
        <v>63</v>
      </c>
      <c r="AJ196" s="466"/>
      <c r="AK196" s="466"/>
      <c r="AL196" s="489"/>
      <c r="AM196" s="478"/>
      <c r="AN196" s="478"/>
      <c r="AO196" s="478"/>
      <c r="AP196" s="478"/>
      <c r="AQ196" s="478"/>
      <c r="AR196" s="478"/>
      <c r="AS196" s="490"/>
      <c r="AT196" s="479"/>
      <c r="AU196" s="478"/>
      <c r="AV196" s="479"/>
      <c r="AW196" s="478"/>
      <c r="AX196" s="478"/>
      <c r="AY196" s="478"/>
      <c r="AZ196" s="479"/>
      <c r="BA196" s="478"/>
      <c r="BB196" s="478"/>
      <c r="BC196" s="478"/>
      <c r="BD196" s="478"/>
      <c r="BE196" s="298"/>
    </row>
    <row r="197" spans="1:57" s="275" customFormat="1" ht="38.25" x14ac:dyDescent="0.2">
      <c r="A197" s="485"/>
      <c r="B197" s="466" t="s">
        <v>259</v>
      </c>
      <c r="C197" s="475" t="s">
        <v>467</v>
      </c>
      <c r="D197" s="486" t="s">
        <v>310</v>
      </c>
      <c r="E197" s="486" t="s">
        <v>311</v>
      </c>
      <c r="F197" s="486" t="s">
        <v>250</v>
      </c>
      <c r="G197" s="486" t="s">
        <v>634</v>
      </c>
      <c r="H197" s="466" t="s">
        <v>63</v>
      </c>
      <c r="I197" s="466"/>
      <c r="J197" s="487" t="s">
        <v>635</v>
      </c>
      <c r="K197" s="491" t="s">
        <v>72</v>
      </c>
      <c r="L197" s="466" t="s">
        <v>119</v>
      </c>
      <c r="M197" s="494" t="s">
        <v>475</v>
      </c>
      <c r="N197" s="475" t="s">
        <v>112</v>
      </c>
      <c r="O197" s="466"/>
      <c r="P197" s="466"/>
      <c r="Q197" s="477"/>
      <c r="R197" s="477" t="s">
        <v>476</v>
      </c>
      <c r="S197" s="476"/>
      <c r="T197" s="466"/>
      <c r="U197" s="466" t="str">
        <f t="shared" si="102"/>
        <v>Bajo</v>
      </c>
      <c r="V197" s="466">
        <v>4</v>
      </c>
      <c r="W197" s="466" t="str">
        <f t="shared" si="103"/>
        <v>Continua</v>
      </c>
      <c r="X197" s="466">
        <f t="shared" si="104"/>
        <v>0</v>
      </c>
      <c r="Y197" s="466" t="str">
        <f t="shared" si="105"/>
        <v>Bajo</v>
      </c>
      <c r="Z197" s="466">
        <v>10</v>
      </c>
      <c r="AA197" s="466" t="str">
        <f t="shared" si="106"/>
        <v>Leve</v>
      </c>
      <c r="AB197" s="466">
        <f t="shared" si="107"/>
        <v>0</v>
      </c>
      <c r="AC197" s="466" t="str">
        <f t="shared" si="108"/>
        <v>IV</v>
      </c>
      <c r="AD197" s="466" t="str">
        <f t="shared" si="94"/>
        <v>ACEPTABLE</v>
      </c>
      <c r="AE197" s="488"/>
      <c r="AF197" s="466" t="str">
        <f t="shared" si="111"/>
        <v>Caídas al mismo nivel, caídas a diferente nivel, contusiones, golpes, fracturas</v>
      </c>
      <c r="AG197" s="466" t="s">
        <v>38</v>
      </c>
      <c r="AH197" s="466"/>
      <c r="AI197" s="466" t="s">
        <v>63</v>
      </c>
      <c r="AJ197" s="466"/>
      <c r="AK197" s="466"/>
      <c r="AL197" s="489"/>
      <c r="AM197" s="478"/>
      <c r="AN197" s="478"/>
      <c r="AO197" s="478"/>
      <c r="AP197" s="478"/>
      <c r="AQ197" s="478"/>
      <c r="AR197" s="478"/>
      <c r="AS197" s="490"/>
      <c r="AT197" s="479"/>
      <c r="AU197" s="478"/>
      <c r="AV197" s="479"/>
      <c r="AW197" s="478"/>
      <c r="AX197" s="478"/>
      <c r="AY197" s="478"/>
      <c r="AZ197" s="479"/>
      <c r="BA197" s="478"/>
      <c r="BB197" s="478"/>
      <c r="BC197" s="478"/>
      <c r="BD197" s="478"/>
      <c r="BE197" s="298"/>
    </row>
    <row r="198" spans="1:57" s="275" customFormat="1" ht="102" x14ac:dyDescent="0.2">
      <c r="A198" s="485"/>
      <c r="B198" s="466" t="s">
        <v>259</v>
      </c>
      <c r="C198" s="475" t="s">
        <v>467</v>
      </c>
      <c r="D198" s="486" t="s">
        <v>310</v>
      </c>
      <c r="E198" s="486" t="s">
        <v>311</v>
      </c>
      <c r="F198" s="486" t="s">
        <v>250</v>
      </c>
      <c r="G198" s="486" t="s">
        <v>634</v>
      </c>
      <c r="H198" s="466" t="s">
        <v>63</v>
      </c>
      <c r="I198" s="466"/>
      <c r="J198" s="487" t="s">
        <v>635</v>
      </c>
      <c r="K198" s="491" t="s">
        <v>99</v>
      </c>
      <c r="L198" s="466" t="s">
        <v>100</v>
      </c>
      <c r="M198" s="486" t="s">
        <v>333</v>
      </c>
      <c r="N198" s="477" t="s">
        <v>102</v>
      </c>
      <c r="O198" s="466"/>
      <c r="P198" s="466"/>
      <c r="Q198" s="466"/>
      <c r="R198" s="494" t="s">
        <v>477</v>
      </c>
      <c r="S198" s="466"/>
      <c r="T198" s="466"/>
      <c r="U198" s="466" t="str">
        <f t="shared" si="102"/>
        <v>Bajo</v>
      </c>
      <c r="V198" s="466">
        <v>3</v>
      </c>
      <c r="W198" s="466" t="str">
        <f t="shared" si="103"/>
        <v>Frecuente</v>
      </c>
      <c r="X198" s="466">
        <f t="shared" si="104"/>
        <v>0</v>
      </c>
      <c r="Y198" s="466" t="str">
        <f t="shared" si="105"/>
        <v>Bajo</v>
      </c>
      <c r="Z198" s="466">
        <v>10</v>
      </c>
      <c r="AA198" s="466" t="str">
        <f t="shared" si="106"/>
        <v>Leve</v>
      </c>
      <c r="AB198" s="466">
        <f t="shared" si="107"/>
        <v>0</v>
      </c>
      <c r="AC198" s="466" t="str">
        <f t="shared" si="108"/>
        <v>IV</v>
      </c>
      <c r="AD198" s="466" t="str">
        <f t="shared" si="94"/>
        <v>ACEPTABLE</v>
      </c>
      <c r="AE198" s="466">
        <v>9</v>
      </c>
      <c r="AF198" s="466" t="str">
        <f t="shared" si="111"/>
        <v>Fatiga, estrés, disminución de la destreza y precisión. Estados de ansiedad y/o depresión y trastornos del aparato digestivo.</v>
      </c>
      <c r="AG198" s="466" t="s">
        <v>38</v>
      </c>
      <c r="AH198" s="466"/>
      <c r="AI198" s="466" t="s">
        <v>63</v>
      </c>
      <c r="AJ198" s="466"/>
      <c r="AK198" s="466"/>
      <c r="AL198" s="489"/>
      <c r="AM198" s="478"/>
      <c r="AN198" s="478"/>
      <c r="AO198" s="478"/>
      <c r="AP198" s="478"/>
      <c r="AQ198" s="478"/>
      <c r="AR198" s="478"/>
      <c r="AS198" s="490"/>
      <c r="AT198" s="479"/>
      <c r="AU198" s="478" t="str">
        <f t="shared" ref="AU198:AU200" si="120">IF(AT198=10,"Muy Alto",IF(AT198=6,"Alto",IF(AT198=2,"Medio",IF(AT198=0,"Bajo"))))</f>
        <v>Bajo</v>
      </c>
      <c r="AV198" s="479"/>
      <c r="AW198" s="478" t="b">
        <f t="shared" ref="AW198:AW200" si="121">IF(AV198=4,"Continua",IF(AV198=3,"Frecuente",IF(AV198=2,"Ocasional",IF(AV198=1,"Esporadica"))))</f>
        <v>0</v>
      </c>
      <c r="AX198" s="478">
        <f t="shared" ref="AX198:AX200" si="122">AT198*AV198</f>
        <v>0</v>
      </c>
      <c r="AY198" s="478" t="str">
        <f t="shared" ref="AY198:AY200" si="123">IF(AND(AX198&gt;=24,AX198&lt;=40),"Medio Alto",IF(AND(AX198&gt;=10,AX198&lt;=20),"Alto",IF(AND(AX198&gt;=6,AX198&lt;=8),"Medio",IF(AND(AX198&gt;=0,AX198&lt;=4),"Bajo"))))</f>
        <v>Bajo</v>
      </c>
      <c r="AZ198" s="479"/>
      <c r="BA198" s="478" t="b">
        <f t="shared" ref="BA198:BA200" si="124">IF(AZ198=100,"Mortal o Catrastrofico",IF(AZ198=60,"Muy Grave",IF(AZ198=25,"Grave",IF(AZ198=10,"Leve"))))</f>
        <v>0</v>
      </c>
      <c r="BB198" s="478">
        <f t="shared" ref="BB198:BB200" si="125">AX198*AZ198</f>
        <v>0</v>
      </c>
      <c r="BC198" s="478" t="str">
        <f t="shared" ref="BC198:BC200" si="126">IF(AND(BB198&gt;=600,AZ198&lt;=4000),"I",IF(AND(BB198&gt;=150,BB198&lt;=500),"II",IF(AND(BB198&gt;=40,BB198&lt;=120),"III",IF(AND(BB198&gt;=0,BB198&lt;=40),"IV"))))</f>
        <v>IV</v>
      </c>
      <c r="BD198" s="478" t="str">
        <f t="shared" ref="BD198:BD200" si="127">IF(AND(BC198="I"),"NO ACEPTABLE",IF(AND(BC198="II"),"ACEPTABLE CON CONTROL ESPECIFICO",IF(AND(BC198="III"),"MEJORABLE",IF(AND(BC198="IV"),"ACEPTABLE"))))</f>
        <v>ACEPTABLE</v>
      </c>
      <c r="BE198" s="298"/>
    </row>
    <row r="199" spans="1:57" s="275" customFormat="1" ht="51" x14ac:dyDescent="0.2">
      <c r="A199" s="485"/>
      <c r="B199" s="466" t="s">
        <v>259</v>
      </c>
      <c r="C199" s="475" t="s">
        <v>467</v>
      </c>
      <c r="D199" s="486" t="s">
        <v>310</v>
      </c>
      <c r="E199" s="486" t="s">
        <v>311</v>
      </c>
      <c r="F199" s="486" t="s">
        <v>250</v>
      </c>
      <c r="G199" s="486" t="s">
        <v>634</v>
      </c>
      <c r="H199" s="466" t="s">
        <v>63</v>
      </c>
      <c r="I199" s="466"/>
      <c r="J199" s="487" t="s">
        <v>635</v>
      </c>
      <c r="K199" s="466" t="s">
        <v>325</v>
      </c>
      <c r="L199" s="466" t="s">
        <v>123</v>
      </c>
      <c r="M199" s="476" t="s">
        <v>326</v>
      </c>
      <c r="N199" s="476" t="s">
        <v>96</v>
      </c>
      <c r="O199" s="466" t="s">
        <v>69</v>
      </c>
      <c r="P199" s="466" t="s">
        <v>69</v>
      </c>
      <c r="Q199" s="476"/>
      <c r="R199" s="476" t="s">
        <v>328</v>
      </c>
      <c r="S199" s="466"/>
      <c r="T199" s="466"/>
      <c r="U199" s="466" t="str">
        <f t="shared" si="102"/>
        <v>Bajo</v>
      </c>
      <c r="V199" s="466">
        <v>3</v>
      </c>
      <c r="W199" s="466" t="str">
        <f t="shared" si="103"/>
        <v>Frecuente</v>
      </c>
      <c r="X199" s="466">
        <f t="shared" si="104"/>
        <v>0</v>
      </c>
      <c r="Y199" s="466" t="str">
        <f t="shared" si="105"/>
        <v>Bajo</v>
      </c>
      <c r="Z199" s="466">
        <v>10</v>
      </c>
      <c r="AA199" s="466" t="str">
        <f t="shared" si="106"/>
        <v>Leve</v>
      </c>
      <c r="AB199" s="466">
        <f t="shared" si="107"/>
        <v>0</v>
      </c>
      <c r="AC199" s="466" t="str">
        <f t="shared" si="108"/>
        <v>IV</v>
      </c>
      <c r="AD199" s="466" t="str">
        <f t="shared" si="94"/>
        <v>ACEPTABLE</v>
      </c>
      <c r="AE199" s="466">
        <v>9</v>
      </c>
      <c r="AF199" s="466" t="str">
        <f t="shared" si="111"/>
        <v>Desordenes de trauma acumulativo, lesiones del sistema músculo esquelético, Tendinitis, síndrome del túnel carpiano (STC)</v>
      </c>
      <c r="AG199" s="466" t="s">
        <v>38</v>
      </c>
      <c r="AH199" s="466"/>
      <c r="AI199" s="466" t="s">
        <v>63</v>
      </c>
      <c r="AJ199" s="466" t="s">
        <v>63</v>
      </c>
      <c r="AK199" s="466"/>
      <c r="AL199" s="489"/>
      <c r="AM199" s="478"/>
      <c r="AN199" s="478"/>
      <c r="AO199" s="478"/>
      <c r="AP199" s="478"/>
      <c r="AQ199" s="478"/>
      <c r="AR199" s="478"/>
      <c r="AS199" s="490"/>
      <c r="AT199" s="479"/>
      <c r="AU199" s="478" t="str">
        <f t="shared" si="120"/>
        <v>Bajo</v>
      </c>
      <c r="AV199" s="479"/>
      <c r="AW199" s="478" t="b">
        <f t="shared" si="121"/>
        <v>0</v>
      </c>
      <c r="AX199" s="478">
        <f t="shared" si="122"/>
        <v>0</v>
      </c>
      <c r="AY199" s="478" t="str">
        <f t="shared" si="123"/>
        <v>Bajo</v>
      </c>
      <c r="AZ199" s="479"/>
      <c r="BA199" s="478" t="b">
        <f t="shared" si="124"/>
        <v>0</v>
      </c>
      <c r="BB199" s="478">
        <f t="shared" si="125"/>
        <v>0</v>
      </c>
      <c r="BC199" s="478" t="str">
        <f t="shared" si="126"/>
        <v>IV</v>
      </c>
      <c r="BD199" s="478" t="str">
        <f t="shared" si="127"/>
        <v>ACEPTABLE</v>
      </c>
      <c r="BE199" s="298"/>
    </row>
    <row r="200" spans="1:57" s="275" customFormat="1" ht="38.25" x14ac:dyDescent="0.2">
      <c r="A200" s="485"/>
      <c r="B200" s="466" t="s">
        <v>259</v>
      </c>
      <c r="C200" s="475" t="s">
        <v>467</v>
      </c>
      <c r="D200" s="486" t="s">
        <v>310</v>
      </c>
      <c r="E200" s="486" t="s">
        <v>311</v>
      </c>
      <c r="F200" s="486" t="s">
        <v>250</v>
      </c>
      <c r="G200" s="486" t="s">
        <v>634</v>
      </c>
      <c r="H200" s="466" t="s">
        <v>63</v>
      </c>
      <c r="I200" s="466"/>
      <c r="J200" s="487" t="s">
        <v>635</v>
      </c>
      <c r="K200" s="491" t="s">
        <v>72</v>
      </c>
      <c r="L200" s="492" t="s">
        <v>319</v>
      </c>
      <c r="M200" s="477" t="s">
        <v>320</v>
      </c>
      <c r="N200" s="477" t="s">
        <v>127</v>
      </c>
      <c r="O200" s="466"/>
      <c r="P200" s="466"/>
      <c r="Q200" s="477"/>
      <c r="R200" s="477" t="s">
        <v>483</v>
      </c>
      <c r="S200" s="466"/>
      <c r="T200" s="466">
        <v>0</v>
      </c>
      <c r="U200" s="466" t="str">
        <f t="shared" si="102"/>
        <v>Bajo</v>
      </c>
      <c r="V200" s="466">
        <v>2</v>
      </c>
      <c r="W200" s="466" t="str">
        <f t="shared" si="103"/>
        <v>Ocasional</v>
      </c>
      <c r="X200" s="466">
        <f t="shared" si="104"/>
        <v>0</v>
      </c>
      <c r="Y200" s="466" t="str">
        <f t="shared" si="105"/>
        <v>Bajo</v>
      </c>
      <c r="Z200" s="466">
        <v>60</v>
      </c>
      <c r="AA200" s="466" t="str">
        <f t="shared" si="106"/>
        <v>Muy Grave</v>
      </c>
      <c r="AB200" s="466">
        <f t="shared" si="107"/>
        <v>0</v>
      </c>
      <c r="AC200" s="466" t="str">
        <f t="shared" si="108"/>
        <v>IV</v>
      </c>
      <c r="AD200" s="466" t="str">
        <f t="shared" si="94"/>
        <v>ACEPTABLE</v>
      </c>
      <c r="AE200" s="466">
        <v>9</v>
      </c>
      <c r="AF200" s="466" t="str">
        <f t="shared" si="111"/>
        <v>Descargas eléctricas, dolor de cabeza, quemaduras, shock, golpes, heridas, contusiones.</v>
      </c>
      <c r="AG200" s="466" t="s">
        <v>38</v>
      </c>
      <c r="AH200" s="466"/>
      <c r="AI200" s="466" t="s">
        <v>63</v>
      </c>
      <c r="AJ200" s="466" t="s">
        <v>63</v>
      </c>
      <c r="AK200" s="466"/>
      <c r="AL200" s="489"/>
      <c r="AM200" s="478"/>
      <c r="AN200" s="478"/>
      <c r="AO200" s="478"/>
      <c r="AP200" s="478"/>
      <c r="AQ200" s="478"/>
      <c r="AR200" s="478"/>
      <c r="AS200" s="479"/>
      <c r="AT200" s="493"/>
      <c r="AU200" s="478" t="str">
        <f t="shared" si="120"/>
        <v>Bajo</v>
      </c>
      <c r="AV200" s="493"/>
      <c r="AW200" s="478" t="b">
        <f t="shared" si="121"/>
        <v>0</v>
      </c>
      <c r="AX200" s="478">
        <f t="shared" si="122"/>
        <v>0</v>
      </c>
      <c r="AY200" s="478" t="str">
        <f t="shared" si="123"/>
        <v>Bajo</v>
      </c>
      <c r="AZ200" s="493"/>
      <c r="BA200" s="478" t="b">
        <f t="shared" si="124"/>
        <v>0</v>
      </c>
      <c r="BB200" s="478">
        <f t="shared" si="125"/>
        <v>0</v>
      </c>
      <c r="BC200" s="478" t="str">
        <f t="shared" si="126"/>
        <v>IV</v>
      </c>
      <c r="BD200" s="478" t="str">
        <f t="shared" si="127"/>
        <v>ACEPTABLE</v>
      </c>
      <c r="BE200" s="298"/>
    </row>
    <row r="201" spans="1:57" s="275" customFormat="1" ht="89.25" x14ac:dyDescent="0.2">
      <c r="A201" s="485"/>
      <c r="B201" s="466" t="s">
        <v>259</v>
      </c>
      <c r="C201" s="475" t="s">
        <v>636</v>
      </c>
      <c r="D201" s="486" t="s">
        <v>248</v>
      </c>
      <c r="E201" s="486" t="s">
        <v>249</v>
      </c>
      <c r="F201" s="486" t="s">
        <v>637</v>
      </c>
      <c r="G201" s="486" t="s">
        <v>638</v>
      </c>
      <c r="H201" s="466" t="s">
        <v>63</v>
      </c>
      <c r="I201" s="466"/>
      <c r="J201" s="486" t="s">
        <v>639</v>
      </c>
      <c r="K201" s="491" t="s">
        <v>282</v>
      </c>
      <c r="L201" s="475" t="s">
        <v>343</v>
      </c>
      <c r="M201" s="476" t="s">
        <v>344</v>
      </c>
      <c r="N201" s="477" t="s">
        <v>345</v>
      </c>
      <c r="O201" s="466"/>
      <c r="P201" s="466"/>
      <c r="Q201" s="477"/>
      <c r="R201" s="466" t="s">
        <v>346</v>
      </c>
      <c r="S201" s="477" t="s">
        <v>92</v>
      </c>
      <c r="T201" s="466">
        <v>0</v>
      </c>
      <c r="U201" s="466" t="str">
        <f t="shared" si="102"/>
        <v>Bajo</v>
      </c>
      <c r="V201" s="466">
        <v>2</v>
      </c>
      <c r="W201" s="466" t="str">
        <f t="shared" si="103"/>
        <v>Ocasional</v>
      </c>
      <c r="X201" s="466">
        <f t="shared" si="104"/>
        <v>0</v>
      </c>
      <c r="Y201" s="466" t="str">
        <f t="shared" si="105"/>
        <v>Bajo</v>
      </c>
      <c r="Z201" s="466">
        <v>25</v>
      </c>
      <c r="AA201" s="466" t="str">
        <f t="shared" si="106"/>
        <v>Grave</v>
      </c>
      <c r="AB201" s="466">
        <f t="shared" si="107"/>
        <v>0</v>
      </c>
      <c r="AC201" s="466" t="str">
        <f t="shared" si="108"/>
        <v>IV</v>
      </c>
      <c r="AD201" s="466" t="str">
        <f t="shared" si="94"/>
        <v>ACEPTABLE</v>
      </c>
      <c r="AE201" s="466" t="s">
        <v>258</v>
      </c>
      <c r="AF201" s="466" t="str">
        <f t="shared" si="111"/>
        <v>Golpes, descargas electricas, heridas</v>
      </c>
      <c r="AG201" s="466" t="s">
        <v>38</v>
      </c>
      <c r="AH201" s="466" t="s">
        <v>63</v>
      </c>
      <c r="AI201" s="466" t="s">
        <v>63</v>
      </c>
      <c r="AJ201" s="466" t="s">
        <v>63</v>
      </c>
      <c r="AK201" s="466"/>
      <c r="AL201" s="462" t="s">
        <v>63</v>
      </c>
      <c r="AM201" s="478"/>
      <c r="AN201" s="478"/>
      <c r="AO201" s="478"/>
      <c r="AP201" s="478"/>
      <c r="AQ201" s="478"/>
      <c r="AR201" s="478"/>
      <c r="AS201" s="479"/>
      <c r="AT201" s="493"/>
      <c r="AU201" s="478" t="str">
        <f t="shared" si="95"/>
        <v>Bajo</v>
      </c>
      <c r="AV201" s="493"/>
      <c r="AW201" s="478" t="b">
        <f t="shared" si="96"/>
        <v>0</v>
      </c>
      <c r="AX201" s="478">
        <f t="shared" si="97"/>
        <v>0</v>
      </c>
      <c r="AY201" s="478" t="str">
        <f t="shared" si="98"/>
        <v>Bajo</v>
      </c>
      <c r="AZ201" s="493"/>
      <c r="BA201" s="478" t="b">
        <f t="shared" si="99"/>
        <v>0</v>
      </c>
      <c r="BB201" s="478">
        <f t="shared" si="100"/>
        <v>0</v>
      </c>
      <c r="BC201" s="478" t="str">
        <f t="shared" si="110"/>
        <v>IV</v>
      </c>
      <c r="BD201" s="478" t="str">
        <f t="shared" si="101"/>
        <v>ACEPTABLE</v>
      </c>
      <c r="BE201" s="298"/>
    </row>
    <row r="202" spans="1:57" s="275" customFormat="1" ht="89.25" x14ac:dyDescent="0.2">
      <c r="A202" s="485"/>
      <c r="B202" s="466" t="s">
        <v>259</v>
      </c>
      <c r="C202" s="475" t="s">
        <v>636</v>
      </c>
      <c r="D202" s="486" t="s">
        <v>248</v>
      </c>
      <c r="E202" s="486" t="s">
        <v>249</v>
      </c>
      <c r="F202" s="486" t="s">
        <v>637</v>
      </c>
      <c r="G202" s="486" t="s">
        <v>638</v>
      </c>
      <c r="H202" s="466" t="s">
        <v>63</v>
      </c>
      <c r="I202" s="466"/>
      <c r="J202" s="486" t="s">
        <v>640</v>
      </c>
      <c r="K202" s="491" t="s">
        <v>282</v>
      </c>
      <c r="L202" s="492" t="s">
        <v>641</v>
      </c>
      <c r="M202" s="477" t="s">
        <v>642</v>
      </c>
      <c r="N202" s="477" t="s">
        <v>643</v>
      </c>
      <c r="O202" s="466"/>
      <c r="P202" s="466"/>
      <c r="Q202" s="477"/>
      <c r="R202" s="466" t="s">
        <v>644</v>
      </c>
      <c r="S202" s="466" t="s">
        <v>645</v>
      </c>
      <c r="T202" s="466">
        <v>0</v>
      </c>
      <c r="U202" s="466" t="str">
        <f t="shared" si="102"/>
        <v>Bajo</v>
      </c>
      <c r="V202" s="466">
        <v>1</v>
      </c>
      <c r="W202" s="466" t="str">
        <f t="shared" si="103"/>
        <v>Esporadica</v>
      </c>
      <c r="X202" s="466">
        <f t="shared" si="104"/>
        <v>0</v>
      </c>
      <c r="Y202" s="466" t="str">
        <f t="shared" si="105"/>
        <v>Bajo</v>
      </c>
      <c r="Z202" s="466">
        <v>60</v>
      </c>
      <c r="AA202" s="466" t="str">
        <f t="shared" si="106"/>
        <v>Muy Grave</v>
      </c>
      <c r="AB202" s="466">
        <f t="shared" si="107"/>
        <v>0</v>
      </c>
      <c r="AC202" s="466" t="str">
        <f t="shared" si="108"/>
        <v>IV</v>
      </c>
      <c r="AD202" s="466" t="str">
        <f t="shared" si="94"/>
        <v>ACEPTABLE</v>
      </c>
      <c r="AE202" s="466" t="s">
        <v>258</v>
      </c>
      <c r="AF202" s="466" t="str">
        <f t="shared" si="111"/>
        <v>Golpes, heridas, atrapamiento muerte</v>
      </c>
      <c r="AG202" s="466" t="s">
        <v>38</v>
      </c>
      <c r="AH202" s="466" t="s">
        <v>63</v>
      </c>
      <c r="AI202" s="466" t="s">
        <v>63</v>
      </c>
      <c r="AJ202" s="466" t="s">
        <v>63</v>
      </c>
      <c r="AK202" s="466"/>
      <c r="AL202" s="462" t="s">
        <v>63</v>
      </c>
      <c r="AM202" s="478"/>
      <c r="AN202" s="478"/>
      <c r="AO202" s="478"/>
      <c r="AP202" s="478"/>
      <c r="AQ202" s="478"/>
      <c r="AR202" s="478"/>
      <c r="AS202" s="479"/>
      <c r="AT202" s="493"/>
      <c r="AU202" s="478" t="str">
        <f t="shared" si="95"/>
        <v>Bajo</v>
      </c>
      <c r="AV202" s="493"/>
      <c r="AW202" s="478" t="b">
        <f t="shared" si="96"/>
        <v>0</v>
      </c>
      <c r="AX202" s="478">
        <f t="shared" si="97"/>
        <v>0</v>
      </c>
      <c r="AY202" s="478" t="str">
        <f t="shared" si="98"/>
        <v>Bajo</v>
      </c>
      <c r="AZ202" s="493"/>
      <c r="BA202" s="478" t="b">
        <f t="shared" si="99"/>
        <v>0</v>
      </c>
      <c r="BB202" s="478">
        <f t="shared" si="100"/>
        <v>0</v>
      </c>
      <c r="BC202" s="478" t="str">
        <f t="shared" si="110"/>
        <v>IV</v>
      </c>
      <c r="BD202" s="478" t="str">
        <f t="shared" si="101"/>
        <v>ACEPTABLE</v>
      </c>
      <c r="BE202" s="298"/>
    </row>
    <row r="203" spans="1:57" s="275" customFormat="1" ht="89.25" x14ac:dyDescent="0.2">
      <c r="A203" s="485"/>
      <c r="B203" s="466" t="s">
        <v>259</v>
      </c>
      <c r="C203" s="475" t="s">
        <v>636</v>
      </c>
      <c r="D203" s="486" t="s">
        <v>248</v>
      </c>
      <c r="E203" s="486" t="s">
        <v>249</v>
      </c>
      <c r="F203" s="486" t="s">
        <v>637</v>
      </c>
      <c r="G203" s="486" t="s">
        <v>638</v>
      </c>
      <c r="H203" s="466" t="s">
        <v>63</v>
      </c>
      <c r="I203" s="466"/>
      <c r="J203" s="486" t="s">
        <v>646</v>
      </c>
      <c r="K203" s="466" t="s">
        <v>276</v>
      </c>
      <c r="L203" s="492" t="s">
        <v>178</v>
      </c>
      <c r="M203" s="476" t="s">
        <v>179</v>
      </c>
      <c r="N203" s="476" t="s">
        <v>180</v>
      </c>
      <c r="O203" s="466"/>
      <c r="P203" s="466"/>
      <c r="Q203" s="477"/>
      <c r="R203" s="477" t="s">
        <v>647</v>
      </c>
      <c r="S203" s="477" t="s">
        <v>648</v>
      </c>
      <c r="T203" s="466">
        <v>0</v>
      </c>
      <c r="U203" s="466" t="str">
        <f t="shared" si="102"/>
        <v>Bajo</v>
      </c>
      <c r="V203" s="466">
        <v>1</v>
      </c>
      <c r="W203" s="466" t="str">
        <f t="shared" si="103"/>
        <v>Esporadica</v>
      </c>
      <c r="X203" s="466">
        <f t="shared" si="104"/>
        <v>0</v>
      </c>
      <c r="Y203" s="466" t="str">
        <f t="shared" si="105"/>
        <v>Bajo</v>
      </c>
      <c r="Z203" s="466">
        <v>60</v>
      </c>
      <c r="AA203" s="466" t="str">
        <f t="shared" si="106"/>
        <v>Muy Grave</v>
      </c>
      <c r="AB203" s="466">
        <f t="shared" si="107"/>
        <v>0</v>
      </c>
      <c r="AC203" s="466" t="str">
        <f t="shared" si="108"/>
        <v>IV</v>
      </c>
      <c r="AD203" s="466" t="str">
        <f t="shared" si="94"/>
        <v>ACEPTABLE</v>
      </c>
      <c r="AE203" s="466" t="s">
        <v>258</v>
      </c>
      <c r="AF203" s="466" t="str">
        <f t="shared" si="111"/>
        <v>Alteraciones de la piel, deshidratación, alteración en algunos tejidos blandos (ojos). Fatiga, estrés, cambios neurológico, resfriados.</v>
      </c>
      <c r="AG203" s="466" t="s">
        <v>38</v>
      </c>
      <c r="AH203" s="466" t="s">
        <v>63</v>
      </c>
      <c r="AI203" s="466" t="s">
        <v>63</v>
      </c>
      <c r="AJ203" s="466" t="s">
        <v>63</v>
      </c>
      <c r="AK203" s="466"/>
      <c r="AL203" s="489"/>
      <c r="AM203" s="478"/>
      <c r="AN203" s="478"/>
      <c r="AO203" s="478"/>
      <c r="AP203" s="478"/>
      <c r="AQ203" s="478"/>
      <c r="AR203" s="478"/>
      <c r="AS203" s="479"/>
      <c r="AT203" s="493"/>
      <c r="AU203" s="478" t="str">
        <f t="shared" si="95"/>
        <v>Bajo</v>
      </c>
      <c r="AV203" s="493"/>
      <c r="AW203" s="478" t="b">
        <f t="shared" si="96"/>
        <v>0</v>
      </c>
      <c r="AX203" s="478">
        <f t="shared" si="97"/>
        <v>0</v>
      </c>
      <c r="AY203" s="478" t="str">
        <f t="shared" si="98"/>
        <v>Bajo</v>
      </c>
      <c r="AZ203" s="493"/>
      <c r="BA203" s="478" t="b">
        <f t="shared" si="99"/>
        <v>0</v>
      </c>
      <c r="BB203" s="478">
        <f t="shared" si="100"/>
        <v>0</v>
      </c>
      <c r="BC203" s="478" t="str">
        <f t="shared" si="110"/>
        <v>IV</v>
      </c>
      <c r="BD203" s="478" t="str">
        <f t="shared" si="101"/>
        <v>ACEPTABLE</v>
      </c>
      <c r="BE203" s="298"/>
    </row>
    <row r="204" spans="1:57" s="275" customFormat="1" ht="89.25" x14ac:dyDescent="0.2">
      <c r="A204" s="485"/>
      <c r="B204" s="466" t="s">
        <v>259</v>
      </c>
      <c r="C204" s="475" t="s">
        <v>636</v>
      </c>
      <c r="D204" s="486" t="s">
        <v>248</v>
      </c>
      <c r="E204" s="486" t="s">
        <v>249</v>
      </c>
      <c r="F204" s="486" t="s">
        <v>637</v>
      </c>
      <c r="G204" s="486" t="s">
        <v>638</v>
      </c>
      <c r="H204" s="466" t="s">
        <v>63</v>
      </c>
      <c r="I204" s="466"/>
      <c r="J204" s="486" t="s">
        <v>639</v>
      </c>
      <c r="K204" s="491" t="s">
        <v>282</v>
      </c>
      <c r="L204" s="475" t="s">
        <v>287</v>
      </c>
      <c r="M204" s="476" t="s">
        <v>649</v>
      </c>
      <c r="N204" s="476" t="s">
        <v>289</v>
      </c>
      <c r="O204" s="466" t="s">
        <v>69</v>
      </c>
      <c r="P204" s="466" t="s">
        <v>69</v>
      </c>
      <c r="Q204" s="466"/>
      <c r="R204" s="477" t="s">
        <v>650</v>
      </c>
      <c r="S204" s="466"/>
      <c r="T204" s="466">
        <v>0</v>
      </c>
      <c r="U204" s="466" t="str">
        <f t="shared" si="102"/>
        <v>Bajo</v>
      </c>
      <c r="V204" s="466">
        <v>1</v>
      </c>
      <c r="W204" s="466" t="str">
        <f t="shared" si="103"/>
        <v>Esporadica</v>
      </c>
      <c r="X204" s="466">
        <f t="shared" si="104"/>
        <v>0</v>
      </c>
      <c r="Y204" s="466" t="str">
        <f t="shared" si="105"/>
        <v>Bajo</v>
      </c>
      <c r="Z204" s="466">
        <v>25</v>
      </c>
      <c r="AA204" s="466" t="str">
        <f t="shared" si="106"/>
        <v>Grave</v>
      </c>
      <c r="AB204" s="466">
        <f t="shared" si="107"/>
        <v>0</v>
      </c>
      <c r="AC204" s="466" t="str">
        <f t="shared" si="108"/>
        <v>IV</v>
      </c>
      <c r="AD204" s="466" t="str">
        <f t="shared" si="94"/>
        <v>ACEPTABLE</v>
      </c>
      <c r="AE204" s="466" t="s">
        <v>258</v>
      </c>
      <c r="AF204" s="466" t="str">
        <f t="shared" si="111"/>
        <v>Golpes, trapamientos, aplastamiento, muerte</v>
      </c>
      <c r="AG204" s="466" t="s">
        <v>38</v>
      </c>
      <c r="AH204" s="466"/>
      <c r="AI204" s="466" t="s">
        <v>63</v>
      </c>
      <c r="AJ204" s="466" t="s">
        <v>63</v>
      </c>
      <c r="AK204" s="466" t="s">
        <v>63</v>
      </c>
      <c r="AL204" s="462" t="s">
        <v>63</v>
      </c>
      <c r="AM204" s="478"/>
      <c r="AN204" s="478"/>
      <c r="AO204" s="478"/>
      <c r="AP204" s="478"/>
      <c r="AQ204" s="478"/>
      <c r="AR204" s="478"/>
      <c r="AS204" s="479"/>
      <c r="AT204" s="493"/>
      <c r="AU204" s="478" t="str">
        <f t="shared" si="95"/>
        <v>Bajo</v>
      </c>
      <c r="AV204" s="493"/>
      <c r="AW204" s="478" t="b">
        <f t="shared" si="96"/>
        <v>0</v>
      </c>
      <c r="AX204" s="478">
        <f t="shared" si="97"/>
        <v>0</v>
      </c>
      <c r="AY204" s="478" t="str">
        <f t="shared" si="98"/>
        <v>Bajo</v>
      </c>
      <c r="AZ204" s="493"/>
      <c r="BA204" s="478" t="b">
        <f t="shared" si="99"/>
        <v>0</v>
      </c>
      <c r="BB204" s="478">
        <f t="shared" si="100"/>
        <v>0</v>
      </c>
      <c r="BC204" s="478" t="str">
        <f t="shared" si="110"/>
        <v>IV</v>
      </c>
      <c r="BD204" s="478" t="str">
        <f t="shared" si="101"/>
        <v>ACEPTABLE</v>
      </c>
      <c r="BE204" s="298"/>
    </row>
    <row r="205" spans="1:57" s="275" customFormat="1" ht="114.75" x14ac:dyDescent="0.2">
      <c r="A205" s="485"/>
      <c r="B205" s="466" t="s">
        <v>259</v>
      </c>
      <c r="C205" s="475" t="s">
        <v>636</v>
      </c>
      <c r="D205" s="486" t="s">
        <v>248</v>
      </c>
      <c r="E205" s="486" t="s">
        <v>249</v>
      </c>
      <c r="F205" s="486" t="s">
        <v>637</v>
      </c>
      <c r="G205" s="486" t="s">
        <v>638</v>
      </c>
      <c r="H205" s="466" t="s">
        <v>63</v>
      </c>
      <c r="I205" s="466"/>
      <c r="J205" s="486" t="s">
        <v>651</v>
      </c>
      <c r="K205" s="491" t="s">
        <v>72</v>
      </c>
      <c r="L205" s="492" t="s">
        <v>83</v>
      </c>
      <c r="M205" s="476" t="s">
        <v>652</v>
      </c>
      <c r="N205" s="476" t="s">
        <v>85</v>
      </c>
      <c r="O205" s="466" t="s">
        <v>69</v>
      </c>
      <c r="P205" s="466" t="s">
        <v>69</v>
      </c>
      <c r="Q205" s="466"/>
      <c r="R205" s="477" t="s">
        <v>653</v>
      </c>
      <c r="S205" s="103" t="s">
        <v>354</v>
      </c>
      <c r="T205" s="466">
        <v>0</v>
      </c>
      <c r="U205" s="466" t="str">
        <f t="shared" si="102"/>
        <v>Bajo</v>
      </c>
      <c r="V205" s="466">
        <v>2</v>
      </c>
      <c r="W205" s="466" t="str">
        <f t="shared" si="103"/>
        <v>Ocasional</v>
      </c>
      <c r="X205" s="466">
        <f t="shared" si="104"/>
        <v>0</v>
      </c>
      <c r="Y205" s="466" t="str">
        <f t="shared" si="105"/>
        <v>Bajo</v>
      </c>
      <c r="Z205" s="466">
        <v>60</v>
      </c>
      <c r="AA205" s="466" t="str">
        <f t="shared" si="106"/>
        <v>Muy Grave</v>
      </c>
      <c r="AB205" s="466">
        <f t="shared" si="107"/>
        <v>0</v>
      </c>
      <c r="AC205" s="466" t="str">
        <f t="shared" si="108"/>
        <v>IV</v>
      </c>
      <c r="AD205" s="466" t="str">
        <f t="shared" si="94"/>
        <v>ACEPTABLE</v>
      </c>
      <c r="AE205" s="466" t="s">
        <v>258</v>
      </c>
      <c r="AF205" s="466" t="str">
        <f t="shared" si="111"/>
        <v>Accidentes de tránsito, fracturas, contusiones, laceraciones, muerte.</v>
      </c>
      <c r="AG205" s="466" t="s">
        <v>38</v>
      </c>
      <c r="AH205" s="466"/>
      <c r="AI205" s="466" t="s">
        <v>63</v>
      </c>
      <c r="AJ205" s="466" t="s">
        <v>63</v>
      </c>
      <c r="AK205" s="466"/>
      <c r="AL205" s="489"/>
      <c r="AM205" s="478"/>
      <c r="AN205" s="478"/>
      <c r="AO205" s="478"/>
      <c r="AP205" s="478"/>
      <c r="AQ205" s="478"/>
      <c r="AR205" s="478"/>
      <c r="AS205" s="479"/>
      <c r="AT205" s="493"/>
      <c r="AU205" s="478" t="str">
        <f t="shared" si="95"/>
        <v>Bajo</v>
      </c>
      <c r="AV205" s="493"/>
      <c r="AW205" s="478" t="b">
        <f t="shared" si="96"/>
        <v>0</v>
      </c>
      <c r="AX205" s="478">
        <f t="shared" si="97"/>
        <v>0</v>
      </c>
      <c r="AY205" s="478" t="str">
        <f t="shared" si="98"/>
        <v>Bajo</v>
      </c>
      <c r="AZ205" s="493"/>
      <c r="BA205" s="478" t="b">
        <f t="shared" si="99"/>
        <v>0</v>
      </c>
      <c r="BB205" s="478">
        <f t="shared" si="100"/>
        <v>0</v>
      </c>
      <c r="BC205" s="478" t="str">
        <f t="shared" si="110"/>
        <v>IV</v>
      </c>
      <c r="BD205" s="478" t="str">
        <f t="shared" si="101"/>
        <v>ACEPTABLE</v>
      </c>
      <c r="BE205" s="298"/>
    </row>
    <row r="206" spans="1:57" s="275" customFormat="1" ht="78" customHeight="1" x14ac:dyDescent="0.2">
      <c r="A206" s="485"/>
      <c r="B206" s="466" t="s">
        <v>259</v>
      </c>
      <c r="C206" s="475" t="s">
        <v>636</v>
      </c>
      <c r="D206" s="486" t="s">
        <v>248</v>
      </c>
      <c r="E206" s="486" t="s">
        <v>249</v>
      </c>
      <c r="F206" s="486" t="s">
        <v>637</v>
      </c>
      <c r="G206" s="486" t="s">
        <v>638</v>
      </c>
      <c r="H206" s="466" t="s">
        <v>63</v>
      </c>
      <c r="I206" s="466"/>
      <c r="J206" s="486" t="s">
        <v>639</v>
      </c>
      <c r="K206" s="491" t="s">
        <v>72</v>
      </c>
      <c r="L206" s="475" t="s">
        <v>73</v>
      </c>
      <c r="M206" s="476" t="s">
        <v>654</v>
      </c>
      <c r="N206" s="476" t="s">
        <v>75</v>
      </c>
      <c r="O206" s="466" t="s">
        <v>69</v>
      </c>
      <c r="P206" s="466" t="s">
        <v>69</v>
      </c>
      <c r="Q206" s="466"/>
      <c r="R206" s="477" t="s">
        <v>655</v>
      </c>
      <c r="S206" s="466"/>
      <c r="T206" s="466">
        <v>0</v>
      </c>
      <c r="U206" s="466" t="str">
        <f t="shared" si="102"/>
        <v>Bajo</v>
      </c>
      <c r="V206" s="466">
        <v>2</v>
      </c>
      <c r="W206" s="466" t="str">
        <f t="shared" si="103"/>
        <v>Ocasional</v>
      </c>
      <c r="X206" s="466">
        <f t="shared" si="104"/>
        <v>0</v>
      </c>
      <c r="Y206" s="466" t="str">
        <f t="shared" si="105"/>
        <v>Bajo</v>
      </c>
      <c r="Z206" s="466">
        <v>25</v>
      </c>
      <c r="AA206" s="466" t="str">
        <f t="shared" si="106"/>
        <v>Grave</v>
      </c>
      <c r="AB206" s="466">
        <f t="shared" si="107"/>
        <v>0</v>
      </c>
      <c r="AC206" s="466" t="str">
        <f t="shared" si="108"/>
        <v>IV</v>
      </c>
      <c r="AD206" s="466" t="str">
        <f t="shared" si="94"/>
        <v>ACEPTABLE</v>
      </c>
      <c r="AE206" s="466" t="s">
        <v>258</v>
      </c>
      <c r="AF206" s="466" t="str">
        <f t="shared" si="111"/>
        <v>Heridas, golpes, muerte, fatiga, estrés, disminución de la destreza y precisión. Estados de ansiedad y/o depresión y trastornos del aparato digestivo.</v>
      </c>
      <c r="AG206" s="466" t="s">
        <v>38</v>
      </c>
      <c r="AH206" s="466"/>
      <c r="AI206" s="466" t="s">
        <v>63</v>
      </c>
      <c r="AJ206" s="466" t="s">
        <v>63</v>
      </c>
      <c r="AK206" s="466" t="s">
        <v>63</v>
      </c>
      <c r="AL206" s="489"/>
      <c r="AM206" s="478"/>
      <c r="AN206" s="478"/>
      <c r="AO206" s="478"/>
      <c r="AP206" s="478"/>
      <c r="AQ206" s="478"/>
      <c r="AR206" s="478"/>
      <c r="AS206" s="479"/>
      <c r="AT206" s="493"/>
      <c r="AU206" s="478" t="str">
        <f t="shared" si="95"/>
        <v>Bajo</v>
      </c>
      <c r="AV206" s="493"/>
      <c r="AW206" s="478" t="b">
        <f t="shared" si="96"/>
        <v>0</v>
      </c>
      <c r="AX206" s="478">
        <f t="shared" si="97"/>
        <v>0</v>
      </c>
      <c r="AY206" s="478" t="str">
        <f t="shared" si="98"/>
        <v>Bajo</v>
      </c>
      <c r="AZ206" s="493"/>
      <c r="BA206" s="478" t="b">
        <f t="shared" si="99"/>
        <v>0</v>
      </c>
      <c r="BB206" s="478">
        <f t="shared" si="100"/>
        <v>0</v>
      </c>
      <c r="BC206" s="478" t="str">
        <f t="shared" si="110"/>
        <v>IV</v>
      </c>
      <c r="BD206" s="478" t="str">
        <f t="shared" si="101"/>
        <v>ACEPTABLE</v>
      </c>
      <c r="BE206" s="298"/>
    </row>
    <row r="207" spans="1:57" s="275" customFormat="1" ht="72.75" customHeight="1" x14ac:dyDescent="0.2">
      <c r="A207" s="485"/>
      <c r="B207" s="466" t="s">
        <v>259</v>
      </c>
      <c r="C207" s="475" t="s">
        <v>656</v>
      </c>
      <c r="D207" s="486" t="s">
        <v>433</v>
      </c>
      <c r="E207" s="486" t="s">
        <v>657</v>
      </c>
      <c r="F207" s="486" t="s">
        <v>658</v>
      </c>
      <c r="G207" s="500" t="s">
        <v>659</v>
      </c>
      <c r="H207" s="466"/>
      <c r="I207" s="466" t="s">
        <v>63</v>
      </c>
      <c r="J207" s="486" t="s">
        <v>660</v>
      </c>
      <c r="K207" s="491" t="s">
        <v>72</v>
      </c>
      <c r="L207" s="475" t="s">
        <v>73</v>
      </c>
      <c r="M207" s="476" t="s">
        <v>654</v>
      </c>
      <c r="N207" s="476" t="s">
        <v>75</v>
      </c>
      <c r="O207" s="466"/>
      <c r="P207" s="466"/>
      <c r="Q207" s="466"/>
      <c r="R207" s="477" t="s">
        <v>655</v>
      </c>
      <c r="S207" s="466"/>
      <c r="T207" s="466">
        <v>0</v>
      </c>
      <c r="U207" s="466" t="str">
        <f t="shared" si="102"/>
        <v>Bajo</v>
      </c>
      <c r="V207" s="466">
        <v>1</v>
      </c>
      <c r="W207" s="466" t="str">
        <f t="shared" si="103"/>
        <v>Esporadica</v>
      </c>
      <c r="X207" s="466">
        <f t="shared" si="104"/>
        <v>0</v>
      </c>
      <c r="Y207" s="466" t="str">
        <f t="shared" si="105"/>
        <v>Bajo</v>
      </c>
      <c r="Z207" s="466">
        <v>60</v>
      </c>
      <c r="AA207" s="466" t="str">
        <f t="shared" si="106"/>
        <v>Muy Grave</v>
      </c>
      <c r="AB207" s="466">
        <f t="shared" si="107"/>
        <v>0</v>
      </c>
      <c r="AC207" s="466" t="str">
        <f t="shared" si="108"/>
        <v>IV</v>
      </c>
      <c r="AD207" s="466" t="str">
        <f t="shared" si="94"/>
        <v>ACEPTABLE</v>
      </c>
      <c r="AE207" s="466" t="s">
        <v>258</v>
      </c>
      <c r="AF207" s="466" t="str">
        <f t="shared" si="111"/>
        <v>Heridas, golpes, muerte, fatiga, estrés, disminución de la destreza y precisión. Estados de ansiedad y/o depresión y trastornos del aparato digestivo.</v>
      </c>
      <c r="AG207" s="466" t="s">
        <v>38</v>
      </c>
      <c r="AH207" s="466"/>
      <c r="AI207" s="466" t="s">
        <v>63</v>
      </c>
      <c r="AJ207" s="466" t="s">
        <v>63</v>
      </c>
      <c r="AK207" s="466" t="s">
        <v>63</v>
      </c>
      <c r="AL207" s="489"/>
      <c r="AM207" s="478"/>
      <c r="AN207" s="478"/>
      <c r="AO207" s="478"/>
      <c r="AP207" s="478"/>
      <c r="AQ207" s="478"/>
      <c r="AR207" s="478"/>
      <c r="AS207" s="479"/>
      <c r="AT207" s="493"/>
      <c r="AU207" s="478" t="str">
        <f t="shared" si="95"/>
        <v>Bajo</v>
      </c>
      <c r="AV207" s="493"/>
      <c r="AW207" s="478" t="b">
        <f t="shared" si="96"/>
        <v>0</v>
      </c>
      <c r="AX207" s="478">
        <f t="shared" si="97"/>
        <v>0</v>
      </c>
      <c r="AY207" s="478" t="str">
        <f t="shared" si="98"/>
        <v>Bajo</v>
      </c>
      <c r="AZ207" s="493"/>
      <c r="BA207" s="478" t="b">
        <f t="shared" si="99"/>
        <v>0</v>
      </c>
      <c r="BB207" s="478">
        <f t="shared" si="100"/>
        <v>0</v>
      </c>
      <c r="BC207" s="478" t="str">
        <f t="shared" si="110"/>
        <v>IV</v>
      </c>
      <c r="BD207" s="478" t="str">
        <f t="shared" si="101"/>
        <v>ACEPTABLE</v>
      </c>
      <c r="BE207" s="298"/>
    </row>
    <row r="208" spans="1:57" ht="72.75" customHeight="1" x14ac:dyDescent="0.2">
      <c r="A208" s="115"/>
      <c r="B208" s="103" t="s">
        <v>259</v>
      </c>
      <c r="C208" s="459" t="s">
        <v>656</v>
      </c>
      <c r="D208" s="456" t="s">
        <v>630</v>
      </c>
      <c r="E208" s="456" t="s">
        <v>631</v>
      </c>
      <c r="F208" s="456" t="s">
        <v>661</v>
      </c>
      <c r="G208" s="456" t="s">
        <v>662</v>
      </c>
      <c r="H208" s="103"/>
      <c r="I208" s="103" t="s">
        <v>63</v>
      </c>
      <c r="J208" s="456" t="s">
        <v>663</v>
      </c>
      <c r="K208" s="458" t="s">
        <v>72</v>
      </c>
      <c r="L208" s="459" t="s">
        <v>73</v>
      </c>
      <c r="M208" s="460" t="s">
        <v>654</v>
      </c>
      <c r="N208" s="460" t="s">
        <v>75</v>
      </c>
      <c r="O208" s="103"/>
      <c r="P208" s="103"/>
      <c r="Q208" s="103"/>
      <c r="R208" s="477" t="s">
        <v>655</v>
      </c>
      <c r="S208" s="103"/>
      <c r="T208" s="103">
        <v>0</v>
      </c>
      <c r="U208" s="103" t="str">
        <f t="shared" si="102"/>
        <v>Bajo</v>
      </c>
      <c r="V208" s="103">
        <v>1</v>
      </c>
      <c r="W208" s="103" t="str">
        <f t="shared" si="103"/>
        <v>Esporadica</v>
      </c>
      <c r="X208" s="103">
        <f t="shared" si="104"/>
        <v>0</v>
      </c>
      <c r="Y208" s="103" t="str">
        <f t="shared" si="105"/>
        <v>Bajo</v>
      </c>
      <c r="Z208" s="103">
        <v>60</v>
      </c>
      <c r="AA208" s="103" t="str">
        <f t="shared" si="106"/>
        <v>Muy Grave</v>
      </c>
      <c r="AB208" s="103">
        <f t="shared" si="107"/>
        <v>0</v>
      </c>
      <c r="AC208" s="103" t="str">
        <f t="shared" si="108"/>
        <v>IV</v>
      </c>
      <c r="AD208" s="103" t="str">
        <f t="shared" si="94"/>
        <v>ACEPTABLE</v>
      </c>
      <c r="AE208" s="103" t="s">
        <v>258</v>
      </c>
      <c r="AF208" s="103" t="str">
        <f t="shared" si="111"/>
        <v>Heridas, golpes, muerte, fatiga, estrés, disminución de la destreza y precisión. Estados de ansiedad y/o depresión y trastornos del aparato digestivo.</v>
      </c>
      <c r="AG208" s="103" t="s">
        <v>38</v>
      </c>
      <c r="AH208" s="103"/>
      <c r="AI208" s="103" t="s">
        <v>63</v>
      </c>
      <c r="AJ208" s="103" t="s">
        <v>63</v>
      </c>
      <c r="AK208" s="103" t="s">
        <v>63</v>
      </c>
      <c r="AL208" s="462"/>
      <c r="AM208" s="463"/>
      <c r="AN208" s="463"/>
      <c r="AO208" s="463"/>
      <c r="AP208" s="463"/>
      <c r="AQ208" s="463"/>
      <c r="AR208" s="463"/>
      <c r="AS208" s="464"/>
      <c r="AT208" s="470"/>
      <c r="AU208" s="463" t="str">
        <f t="shared" si="95"/>
        <v>Bajo</v>
      </c>
      <c r="AV208" s="470"/>
      <c r="AW208" s="463" t="b">
        <f t="shared" si="96"/>
        <v>0</v>
      </c>
      <c r="AX208" s="463">
        <f t="shared" si="97"/>
        <v>0</v>
      </c>
      <c r="AY208" s="463" t="str">
        <f t="shared" si="98"/>
        <v>Bajo</v>
      </c>
      <c r="AZ208" s="470"/>
      <c r="BA208" s="463" t="b">
        <f t="shared" si="99"/>
        <v>0</v>
      </c>
      <c r="BB208" s="463">
        <f t="shared" si="100"/>
        <v>0</v>
      </c>
      <c r="BC208" s="463" t="str">
        <f t="shared" si="110"/>
        <v>IV</v>
      </c>
      <c r="BD208" s="463" t="str">
        <f t="shared" si="101"/>
        <v>ACEPTABLE</v>
      </c>
      <c r="BE208" s="295"/>
    </row>
    <row r="209" spans="1:57" ht="72.75" customHeight="1" x14ac:dyDescent="0.2">
      <c r="A209" s="115"/>
      <c r="B209" s="103" t="s">
        <v>259</v>
      </c>
      <c r="C209" s="459" t="s">
        <v>656</v>
      </c>
      <c r="D209" s="456" t="s">
        <v>498</v>
      </c>
      <c r="E209" s="456" t="s">
        <v>499</v>
      </c>
      <c r="F209" s="456" t="s">
        <v>658</v>
      </c>
      <c r="G209" s="456" t="s">
        <v>664</v>
      </c>
      <c r="H209" s="103"/>
      <c r="I209" s="103" t="s">
        <v>63</v>
      </c>
      <c r="J209" s="456" t="s">
        <v>501</v>
      </c>
      <c r="K209" s="458" t="s">
        <v>72</v>
      </c>
      <c r="L209" s="459" t="s">
        <v>73</v>
      </c>
      <c r="M209" s="460" t="s">
        <v>654</v>
      </c>
      <c r="N209" s="460" t="s">
        <v>75</v>
      </c>
      <c r="O209" s="103"/>
      <c r="P209" s="103"/>
      <c r="Q209" s="103"/>
      <c r="R209" s="477" t="s">
        <v>655</v>
      </c>
      <c r="S209" s="103"/>
      <c r="T209" s="103">
        <v>0</v>
      </c>
      <c r="U209" s="103" t="str">
        <f t="shared" si="102"/>
        <v>Bajo</v>
      </c>
      <c r="V209" s="103">
        <v>1</v>
      </c>
      <c r="W209" s="103" t="str">
        <f t="shared" si="103"/>
        <v>Esporadica</v>
      </c>
      <c r="X209" s="103">
        <f t="shared" si="104"/>
        <v>0</v>
      </c>
      <c r="Y209" s="103" t="str">
        <f t="shared" si="105"/>
        <v>Bajo</v>
      </c>
      <c r="Z209" s="103">
        <v>60</v>
      </c>
      <c r="AA209" s="103" t="str">
        <f t="shared" si="106"/>
        <v>Muy Grave</v>
      </c>
      <c r="AB209" s="103">
        <f t="shared" si="107"/>
        <v>0</v>
      </c>
      <c r="AC209" s="103" t="str">
        <f t="shared" si="108"/>
        <v>IV</v>
      </c>
      <c r="AD209" s="103" t="str">
        <f t="shared" si="94"/>
        <v>ACEPTABLE</v>
      </c>
      <c r="AE209" s="103" t="s">
        <v>258</v>
      </c>
      <c r="AF209" s="103" t="str">
        <f t="shared" si="111"/>
        <v>Heridas, golpes, muerte, fatiga, estrés, disminución de la destreza y precisión. Estados de ansiedad y/o depresión y trastornos del aparato digestivo.</v>
      </c>
      <c r="AG209" s="103" t="s">
        <v>38</v>
      </c>
      <c r="AH209" s="103"/>
      <c r="AI209" s="103" t="s">
        <v>63</v>
      </c>
      <c r="AJ209" s="103" t="s">
        <v>63</v>
      </c>
      <c r="AK209" s="103" t="s">
        <v>63</v>
      </c>
      <c r="AL209" s="462"/>
      <c r="AM209" s="463"/>
      <c r="AN209" s="463"/>
      <c r="AO209" s="463"/>
      <c r="AP209" s="463"/>
      <c r="AQ209" s="463"/>
      <c r="AR209" s="463"/>
      <c r="AS209" s="464"/>
      <c r="AT209" s="470"/>
      <c r="AU209" s="463" t="str">
        <f t="shared" si="95"/>
        <v>Bajo</v>
      </c>
      <c r="AV209" s="470"/>
      <c r="AW209" s="463" t="b">
        <f t="shared" si="96"/>
        <v>0</v>
      </c>
      <c r="AX209" s="463">
        <f t="shared" si="97"/>
        <v>0</v>
      </c>
      <c r="AY209" s="463" t="str">
        <f t="shared" si="98"/>
        <v>Bajo</v>
      </c>
      <c r="AZ209" s="470"/>
      <c r="BA209" s="463" t="b">
        <f t="shared" si="99"/>
        <v>0</v>
      </c>
      <c r="BB209" s="463">
        <f t="shared" si="100"/>
        <v>0</v>
      </c>
      <c r="BC209" s="463" t="str">
        <f t="shared" si="110"/>
        <v>IV</v>
      </c>
      <c r="BD209" s="463" t="str">
        <f t="shared" si="101"/>
        <v>ACEPTABLE</v>
      </c>
      <c r="BE209" s="295"/>
    </row>
    <row r="210" spans="1:57" ht="72.75" customHeight="1" x14ac:dyDescent="0.2">
      <c r="A210" s="115"/>
      <c r="B210" s="103" t="s">
        <v>259</v>
      </c>
      <c r="C210" s="459" t="s">
        <v>656</v>
      </c>
      <c r="D210" s="456" t="s">
        <v>310</v>
      </c>
      <c r="E210" s="456" t="s">
        <v>311</v>
      </c>
      <c r="F210" s="456" t="s">
        <v>658</v>
      </c>
      <c r="G210" s="456" t="s">
        <v>664</v>
      </c>
      <c r="H210" s="103"/>
      <c r="I210" s="103" t="s">
        <v>63</v>
      </c>
      <c r="J210" s="456" t="s">
        <v>665</v>
      </c>
      <c r="K210" s="458" t="s">
        <v>72</v>
      </c>
      <c r="L210" s="459" t="s">
        <v>73</v>
      </c>
      <c r="M210" s="460" t="s">
        <v>654</v>
      </c>
      <c r="N210" s="460" t="s">
        <v>75</v>
      </c>
      <c r="O210" s="103"/>
      <c r="P210" s="103"/>
      <c r="Q210" s="103"/>
      <c r="R210" s="477" t="s">
        <v>655</v>
      </c>
      <c r="S210" s="103"/>
      <c r="T210" s="103">
        <v>0</v>
      </c>
      <c r="U210" s="103" t="str">
        <f t="shared" si="102"/>
        <v>Bajo</v>
      </c>
      <c r="V210" s="103">
        <v>1</v>
      </c>
      <c r="W210" s="103" t="str">
        <f t="shared" si="103"/>
        <v>Esporadica</v>
      </c>
      <c r="X210" s="103">
        <f t="shared" si="104"/>
        <v>0</v>
      </c>
      <c r="Y210" s="103" t="str">
        <f t="shared" si="105"/>
        <v>Bajo</v>
      </c>
      <c r="Z210" s="103">
        <v>60</v>
      </c>
      <c r="AA210" s="103" t="str">
        <f t="shared" si="106"/>
        <v>Muy Grave</v>
      </c>
      <c r="AB210" s="103">
        <f t="shared" si="107"/>
        <v>0</v>
      </c>
      <c r="AC210" s="103" t="str">
        <f t="shared" si="108"/>
        <v>IV</v>
      </c>
      <c r="AD210" s="103" t="str">
        <f t="shared" si="94"/>
        <v>ACEPTABLE</v>
      </c>
      <c r="AE210" s="103" t="s">
        <v>258</v>
      </c>
      <c r="AF210" s="103" t="str">
        <f t="shared" si="111"/>
        <v>Heridas, golpes, muerte, fatiga, estrés, disminución de la destreza y precisión. Estados de ansiedad y/o depresión y trastornos del aparato digestivo.</v>
      </c>
      <c r="AG210" s="103" t="s">
        <v>38</v>
      </c>
      <c r="AH210" s="103"/>
      <c r="AI210" s="103" t="s">
        <v>63</v>
      </c>
      <c r="AJ210" s="103" t="s">
        <v>63</v>
      </c>
      <c r="AK210" s="103" t="s">
        <v>63</v>
      </c>
      <c r="AL210" s="462"/>
      <c r="AM210" s="463"/>
      <c r="AN210" s="463"/>
      <c r="AO210" s="463"/>
      <c r="AP210" s="463"/>
      <c r="AQ210" s="463"/>
      <c r="AR210" s="463"/>
      <c r="AS210" s="464"/>
      <c r="AT210" s="470"/>
      <c r="AU210" s="463" t="str">
        <f t="shared" si="95"/>
        <v>Bajo</v>
      </c>
      <c r="AV210" s="470"/>
      <c r="AW210" s="463" t="b">
        <f t="shared" si="96"/>
        <v>0</v>
      </c>
      <c r="AX210" s="463">
        <f t="shared" si="97"/>
        <v>0</v>
      </c>
      <c r="AY210" s="463" t="str">
        <f t="shared" si="98"/>
        <v>Bajo</v>
      </c>
      <c r="AZ210" s="470"/>
      <c r="BA210" s="463" t="b">
        <f t="shared" si="99"/>
        <v>0</v>
      </c>
      <c r="BB210" s="463">
        <f t="shared" si="100"/>
        <v>0</v>
      </c>
      <c r="BC210" s="463" t="str">
        <f t="shared" si="110"/>
        <v>IV</v>
      </c>
      <c r="BD210" s="463" t="str">
        <f t="shared" si="101"/>
        <v>ACEPTABLE</v>
      </c>
      <c r="BE210" s="295"/>
    </row>
    <row r="211" spans="1:57" ht="72.75" customHeight="1" x14ac:dyDescent="0.2">
      <c r="A211" s="115"/>
      <c r="B211" s="103" t="s">
        <v>259</v>
      </c>
      <c r="C211" s="459" t="s">
        <v>656</v>
      </c>
      <c r="D211" s="456" t="s">
        <v>391</v>
      </c>
      <c r="E211" s="456" t="s">
        <v>666</v>
      </c>
      <c r="F211" s="456" t="s">
        <v>658</v>
      </c>
      <c r="G211" s="456" t="s">
        <v>667</v>
      </c>
      <c r="H211" s="103"/>
      <c r="I211" s="103" t="s">
        <v>63</v>
      </c>
      <c r="J211" s="456" t="s">
        <v>668</v>
      </c>
      <c r="K211" s="458" t="s">
        <v>72</v>
      </c>
      <c r="L211" s="459" t="s">
        <v>73</v>
      </c>
      <c r="M211" s="460" t="s">
        <v>654</v>
      </c>
      <c r="N211" s="460" t="s">
        <v>75</v>
      </c>
      <c r="O211" s="103"/>
      <c r="P211" s="103"/>
      <c r="Q211" s="103"/>
      <c r="R211" s="477" t="s">
        <v>655</v>
      </c>
      <c r="S211" s="103"/>
      <c r="T211" s="103">
        <v>0</v>
      </c>
      <c r="U211" s="103" t="str">
        <f t="shared" si="102"/>
        <v>Bajo</v>
      </c>
      <c r="V211" s="103">
        <v>1</v>
      </c>
      <c r="W211" s="103" t="str">
        <f t="shared" si="103"/>
        <v>Esporadica</v>
      </c>
      <c r="X211" s="103">
        <f t="shared" si="104"/>
        <v>0</v>
      </c>
      <c r="Y211" s="103" t="str">
        <f t="shared" si="105"/>
        <v>Bajo</v>
      </c>
      <c r="Z211" s="103">
        <v>60</v>
      </c>
      <c r="AA211" s="103" t="str">
        <f t="shared" si="106"/>
        <v>Muy Grave</v>
      </c>
      <c r="AB211" s="103">
        <f t="shared" si="107"/>
        <v>0</v>
      </c>
      <c r="AC211" s="103" t="str">
        <f t="shared" si="108"/>
        <v>IV</v>
      </c>
      <c r="AD211" s="103" t="str">
        <f t="shared" si="94"/>
        <v>ACEPTABLE</v>
      </c>
      <c r="AE211" s="103" t="s">
        <v>258</v>
      </c>
      <c r="AF211" s="103" t="str">
        <f t="shared" si="111"/>
        <v>Heridas, golpes, muerte, fatiga, estrés, disminución de la destreza y precisión. Estados de ansiedad y/o depresión y trastornos del aparato digestivo.</v>
      </c>
      <c r="AG211" s="103" t="s">
        <v>38</v>
      </c>
      <c r="AH211" s="103"/>
      <c r="AI211" s="103" t="s">
        <v>63</v>
      </c>
      <c r="AJ211" s="103" t="s">
        <v>63</v>
      </c>
      <c r="AK211" s="103" t="s">
        <v>63</v>
      </c>
      <c r="AL211" s="462"/>
      <c r="AM211" s="463"/>
      <c r="AN211" s="463"/>
      <c r="AO211" s="463"/>
      <c r="AP211" s="463"/>
      <c r="AQ211" s="463"/>
      <c r="AR211" s="463"/>
      <c r="AS211" s="464"/>
      <c r="AT211" s="470"/>
      <c r="AU211" s="463" t="str">
        <f t="shared" si="95"/>
        <v>Bajo</v>
      </c>
      <c r="AV211" s="470"/>
      <c r="AW211" s="463" t="b">
        <f t="shared" si="96"/>
        <v>0</v>
      </c>
      <c r="AX211" s="463">
        <f t="shared" si="97"/>
        <v>0</v>
      </c>
      <c r="AY211" s="463" t="str">
        <f t="shared" si="98"/>
        <v>Bajo</v>
      </c>
      <c r="AZ211" s="470"/>
      <c r="BA211" s="463" t="b">
        <f t="shared" si="99"/>
        <v>0</v>
      </c>
      <c r="BB211" s="463">
        <f t="shared" si="100"/>
        <v>0</v>
      </c>
      <c r="BC211" s="463" t="str">
        <f t="shared" si="110"/>
        <v>IV</v>
      </c>
      <c r="BD211" s="463" t="str">
        <f t="shared" si="101"/>
        <v>ACEPTABLE</v>
      </c>
      <c r="BE211" s="295"/>
    </row>
    <row r="212" spans="1:57" ht="105.6" customHeight="1" x14ac:dyDescent="0.2">
      <c r="A212" s="115"/>
      <c r="B212" s="103" t="s">
        <v>259</v>
      </c>
      <c r="C212" s="459" t="s">
        <v>656</v>
      </c>
      <c r="D212" s="456" t="s">
        <v>443</v>
      </c>
      <c r="E212" s="456" t="s">
        <v>444</v>
      </c>
      <c r="F212" s="456" t="s">
        <v>658</v>
      </c>
      <c r="G212" s="456" t="s">
        <v>664</v>
      </c>
      <c r="H212" s="103"/>
      <c r="I212" s="103" t="s">
        <v>63</v>
      </c>
      <c r="J212" s="456" t="s">
        <v>446</v>
      </c>
      <c r="K212" s="458" t="s">
        <v>72</v>
      </c>
      <c r="L212" s="459" t="s">
        <v>73</v>
      </c>
      <c r="M212" s="460" t="s">
        <v>654</v>
      </c>
      <c r="N212" s="460" t="s">
        <v>75</v>
      </c>
      <c r="O212" s="103"/>
      <c r="P212" s="103"/>
      <c r="Q212" s="103"/>
      <c r="R212" s="477" t="s">
        <v>655</v>
      </c>
      <c r="S212" s="103"/>
      <c r="T212" s="103">
        <v>0</v>
      </c>
      <c r="U212" s="103" t="str">
        <f t="shared" si="102"/>
        <v>Bajo</v>
      </c>
      <c r="V212" s="103">
        <v>1</v>
      </c>
      <c r="W212" s="103" t="str">
        <f t="shared" si="103"/>
        <v>Esporadica</v>
      </c>
      <c r="X212" s="103">
        <f t="shared" si="104"/>
        <v>0</v>
      </c>
      <c r="Y212" s="103" t="str">
        <f t="shared" si="105"/>
        <v>Bajo</v>
      </c>
      <c r="Z212" s="103">
        <v>60</v>
      </c>
      <c r="AA212" s="103" t="str">
        <f t="shared" si="106"/>
        <v>Muy Grave</v>
      </c>
      <c r="AB212" s="103">
        <f t="shared" si="107"/>
        <v>0</v>
      </c>
      <c r="AC212" s="103" t="str">
        <f t="shared" si="108"/>
        <v>IV</v>
      </c>
      <c r="AD212" s="103" t="str">
        <f t="shared" si="94"/>
        <v>ACEPTABLE</v>
      </c>
      <c r="AE212" s="103" t="s">
        <v>258</v>
      </c>
      <c r="AF212" s="103" t="str">
        <f t="shared" si="111"/>
        <v>Heridas, golpes, muerte, fatiga, estrés, disminución de la destreza y precisión. Estados de ansiedad y/o depresión y trastornos del aparato digestivo.</v>
      </c>
      <c r="AG212" s="103" t="s">
        <v>38</v>
      </c>
      <c r="AH212" s="103"/>
      <c r="AI212" s="103" t="s">
        <v>63</v>
      </c>
      <c r="AJ212" s="103" t="s">
        <v>63</v>
      </c>
      <c r="AK212" s="103" t="s">
        <v>63</v>
      </c>
      <c r="AL212" s="462"/>
      <c r="AM212" s="463"/>
      <c r="AN212" s="463"/>
      <c r="AO212" s="463"/>
      <c r="AP212" s="463"/>
      <c r="AQ212" s="463"/>
      <c r="AR212" s="463"/>
      <c r="AS212" s="464"/>
      <c r="AT212" s="470"/>
      <c r="AU212" s="463" t="str">
        <f t="shared" si="95"/>
        <v>Bajo</v>
      </c>
      <c r="AV212" s="470"/>
      <c r="AW212" s="463" t="b">
        <f t="shared" si="96"/>
        <v>0</v>
      </c>
      <c r="AX212" s="463">
        <f t="shared" si="97"/>
        <v>0</v>
      </c>
      <c r="AY212" s="463" t="str">
        <f t="shared" si="98"/>
        <v>Bajo</v>
      </c>
      <c r="AZ212" s="470"/>
      <c r="BA212" s="463" t="b">
        <f t="shared" si="99"/>
        <v>0</v>
      </c>
      <c r="BB212" s="463">
        <f t="shared" si="100"/>
        <v>0</v>
      </c>
      <c r="BC212" s="463" t="str">
        <f t="shared" si="110"/>
        <v>IV</v>
      </c>
      <c r="BD212" s="463" t="str">
        <f t="shared" si="101"/>
        <v>ACEPTABLE</v>
      </c>
      <c r="BE212" s="295"/>
    </row>
    <row r="213" spans="1:57" ht="168.6" customHeight="1" x14ac:dyDescent="0.2">
      <c r="A213" s="115"/>
      <c r="B213" s="103" t="s">
        <v>259</v>
      </c>
      <c r="C213" s="459" t="s">
        <v>656</v>
      </c>
      <c r="D213" s="456" t="s">
        <v>433</v>
      </c>
      <c r="E213" s="486" t="s">
        <v>657</v>
      </c>
      <c r="F213" s="456" t="s">
        <v>658</v>
      </c>
      <c r="G213" s="500" t="s">
        <v>659</v>
      </c>
      <c r="H213" s="103"/>
      <c r="I213" s="103" t="s">
        <v>63</v>
      </c>
      <c r="J213" s="486" t="s">
        <v>660</v>
      </c>
      <c r="K213" s="458" t="s">
        <v>282</v>
      </c>
      <c r="L213" s="459" t="s">
        <v>669</v>
      </c>
      <c r="M213" s="460" t="s">
        <v>344</v>
      </c>
      <c r="N213" s="460" t="s">
        <v>670</v>
      </c>
      <c r="O213" s="103"/>
      <c r="P213" s="103"/>
      <c r="Q213" s="103"/>
      <c r="R213" s="465" t="s">
        <v>671</v>
      </c>
      <c r="S213" s="103" t="s">
        <v>672</v>
      </c>
      <c r="T213" s="103">
        <v>0</v>
      </c>
      <c r="U213" s="103" t="str">
        <f t="shared" si="102"/>
        <v>Bajo</v>
      </c>
      <c r="V213" s="103">
        <v>1</v>
      </c>
      <c r="W213" s="103" t="str">
        <f t="shared" si="103"/>
        <v>Esporadica</v>
      </c>
      <c r="X213" s="103">
        <f t="shared" si="104"/>
        <v>0</v>
      </c>
      <c r="Y213" s="103" t="str">
        <f t="shared" si="105"/>
        <v>Bajo</v>
      </c>
      <c r="Z213" s="103">
        <v>60</v>
      </c>
      <c r="AA213" s="103" t="str">
        <f t="shared" si="106"/>
        <v>Muy Grave</v>
      </c>
      <c r="AB213" s="103">
        <f t="shared" si="107"/>
        <v>0</v>
      </c>
      <c r="AC213" s="103" t="str">
        <f t="shared" si="108"/>
        <v>IV</v>
      </c>
      <c r="AD213" s="103" t="str">
        <f t="shared" si="94"/>
        <v>ACEPTABLE</v>
      </c>
      <c r="AE213" s="103" t="s">
        <v>258</v>
      </c>
      <c r="AF213" s="103" t="str">
        <f t="shared" si="111"/>
        <v>Heridas, golpes, ahogamiento, muerte</v>
      </c>
      <c r="AG213" s="103" t="s">
        <v>38</v>
      </c>
      <c r="AH213" s="103"/>
      <c r="AI213" s="103" t="s">
        <v>63</v>
      </c>
      <c r="AJ213" s="103" t="s">
        <v>63</v>
      </c>
      <c r="AK213" s="103" t="s">
        <v>63</v>
      </c>
      <c r="AL213" s="462" t="s">
        <v>63</v>
      </c>
      <c r="AM213" s="463"/>
      <c r="AN213" s="463"/>
      <c r="AO213" s="463"/>
      <c r="AP213" s="463"/>
      <c r="AQ213" s="463"/>
      <c r="AR213" s="463"/>
      <c r="AS213" s="464"/>
      <c r="AT213" s="470"/>
      <c r="AU213" s="463" t="str">
        <f t="shared" si="95"/>
        <v>Bajo</v>
      </c>
      <c r="AV213" s="470"/>
      <c r="AW213" s="463" t="b">
        <f t="shared" si="96"/>
        <v>0</v>
      </c>
      <c r="AX213" s="463">
        <f t="shared" si="97"/>
        <v>0</v>
      </c>
      <c r="AY213" s="463" t="str">
        <f t="shared" si="98"/>
        <v>Bajo</v>
      </c>
      <c r="AZ213" s="470"/>
      <c r="BA213" s="463" t="b">
        <f t="shared" si="99"/>
        <v>0</v>
      </c>
      <c r="BB213" s="463">
        <f t="shared" si="100"/>
        <v>0</v>
      </c>
      <c r="BC213" s="463" t="str">
        <f t="shared" si="110"/>
        <v>IV</v>
      </c>
      <c r="BD213" s="463" t="str">
        <f t="shared" si="101"/>
        <v>ACEPTABLE</v>
      </c>
      <c r="BE213" s="295"/>
    </row>
    <row r="214" spans="1:57" ht="168.6" customHeight="1" x14ac:dyDescent="0.2">
      <c r="A214" s="115"/>
      <c r="B214" s="103" t="s">
        <v>259</v>
      </c>
      <c r="C214" s="459" t="s">
        <v>656</v>
      </c>
      <c r="D214" s="456" t="s">
        <v>630</v>
      </c>
      <c r="E214" s="456" t="s">
        <v>631</v>
      </c>
      <c r="F214" s="456" t="s">
        <v>673</v>
      </c>
      <c r="G214" s="456" t="s">
        <v>662</v>
      </c>
      <c r="H214" s="103"/>
      <c r="I214" s="103" t="s">
        <v>63</v>
      </c>
      <c r="J214" s="456" t="s">
        <v>663</v>
      </c>
      <c r="K214" s="458" t="s">
        <v>282</v>
      </c>
      <c r="L214" s="459" t="s">
        <v>669</v>
      </c>
      <c r="M214" s="460" t="s">
        <v>344</v>
      </c>
      <c r="N214" s="460" t="s">
        <v>670</v>
      </c>
      <c r="O214" s="103"/>
      <c r="P214" s="103"/>
      <c r="Q214" s="103"/>
      <c r="R214" s="465" t="s">
        <v>671</v>
      </c>
      <c r="S214" s="103" t="s">
        <v>672</v>
      </c>
      <c r="T214" s="103">
        <v>0</v>
      </c>
      <c r="U214" s="103" t="str">
        <f t="shared" si="102"/>
        <v>Bajo</v>
      </c>
      <c r="V214" s="103">
        <v>1</v>
      </c>
      <c r="W214" s="103" t="str">
        <f t="shared" si="103"/>
        <v>Esporadica</v>
      </c>
      <c r="X214" s="103">
        <f t="shared" si="104"/>
        <v>0</v>
      </c>
      <c r="Y214" s="103" t="str">
        <f t="shared" si="105"/>
        <v>Bajo</v>
      </c>
      <c r="Z214" s="103">
        <v>60</v>
      </c>
      <c r="AA214" s="103" t="str">
        <f t="shared" si="106"/>
        <v>Muy Grave</v>
      </c>
      <c r="AB214" s="103">
        <f t="shared" si="107"/>
        <v>0</v>
      </c>
      <c r="AC214" s="103" t="str">
        <f t="shared" si="108"/>
        <v>IV</v>
      </c>
      <c r="AD214" s="103" t="str">
        <f t="shared" si="94"/>
        <v>ACEPTABLE</v>
      </c>
      <c r="AE214" s="103" t="s">
        <v>258</v>
      </c>
      <c r="AF214" s="103" t="str">
        <f t="shared" si="111"/>
        <v>Heridas, golpes, ahogamiento, muerte</v>
      </c>
      <c r="AG214" s="103" t="s">
        <v>38</v>
      </c>
      <c r="AH214" s="103"/>
      <c r="AI214" s="103" t="s">
        <v>63</v>
      </c>
      <c r="AJ214" s="103" t="s">
        <v>63</v>
      </c>
      <c r="AK214" s="103" t="s">
        <v>63</v>
      </c>
      <c r="AL214" s="462" t="s">
        <v>63</v>
      </c>
      <c r="AM214" s="463"/>
      <c r="AN214" s="463"/>
      <c r="AO214" s="463"/>
      <c r="AP214" s="463"/>
      <c r="AQ214" s="463"/>
      <c r="AR214" s="463"/>
      <c r="AS214" s="464"/>
      <c r="AT214" s="470"/>
      <c r="AU214" s="463" t="str">
        <f t="shared" si="95"/>
        <v>Bajo</v>
      </c>
      <c r="AV214" s="470"/>
      <c r="AW214" s="463" t="b">
        <f t="shared" si="96"/>
        <v>0</v>
      </c>
      <c r="AX214" s="463">
        <f t="shared" si="97"/>
        <v>0</v>
      </c>
      <c r="AY214" s="463" t="str">
        <f t="shared" si="98"/>
        <v>Bajo</v>
      </c>
      <c r="AZ214" s="470"/>
      <c r="BA214" s="463" t="b">
        <f t="shared" si="99"/>
        <v>0</v>
      </c>
      <c r="BB214" s="463">
        <f t="shared" si="100"/>
        <v>0</v>
      </c>
      <c r="BC214" s="463" t="str">
        <f t="shared" si="110"/>
        <v>IV</v>
      </c>
      <c r="BD214" s="463" t="str">
        <f t="shared" si="101"/>
        <v>ACEPTABLE</v>
      </c>
      <c r="BE214" s="295"/>
    </row>
    <row r="215" spans="1:57" ht="72.75" customHeight="1" x14ac:dyDescent="0.2">
      <c r="A215" s="115"/>
      <c r="B215" s="103" t="s">
        <v>259</v>
      </c>
      <c r="C215" s="459" t="s">
        <v>656</v>
      </c>
      <c r="D215" s="456" t="s">
        <v>498</v>
      </c>
      <c r="E215" s="456" t="s">
        <v>499</v>
      </c>
      <c r="F215" s="456" t="s">
        <v>658</v>
      </c>
      <c r="G215" s="456" t="s">
        <v>664</v>
      </c>
      <c r="H215" s="103"/>
      <c r="I215" s="103" t="s">
        <v>63</v>
      </c>
      <c r="J215" s="456" t="s">
        <v>501</v>
      </c>
      <c r="K215" s="458" t="s">
        <v>282</v>
      </c>
      <c r="L215" s="459" t="s">
        <v>669</v>
      </c>
      <c r="M215" s="460" t="s">
        <v>344</v>
      </c>
      <c r="N215" s="460" t="s">
        <v>670</v>
      </c>
      <c r="O215" s="103"/>
      <c r="P215" s="103"/>
      <c r="Q215" s="103"/>
      <c r="R215" s="465" t="s">
        <v>671</v>
      </c>
      <c r="S215" s="103" t="s">
        <v>672</v>
      </c>
      <c r="T215" s="103">
        <v>0</v>
      </c>
      <c r="U215" s="103" t="str">
        <f t="shared" si="102"/>
        <v>Bajo</v>
      </c>
      <c r="V215" s="103">
        <v>1</v>
      </c>
      <c r="W215" s="103" t="str">
        <f t="shared" si="103"/>
        <v>Esporadica</v>
      </c>
      <c r="X215" s="103">
        <f t="shared" si="104"/>
        <v>0</v>
      </c>
      <c r="Y215" s="103" t="str">
        <f t="shared" si="105"/>
        <v>Bajo</v>
      </c>
      <c r="Z215" s="103">
        <v>60</v>
      </c>
      <c r="AA215" s="103" t="str">
        <f t="shared" si="106"/>
        <v>Muy Grave</v>
      </c>
      <c r="AB215" s="103">
        <f t="shared" si="107"/>
        <v>0</v>
      </c>
      <c r="AC215" s="103" t="str">
        <f t="shared" si="108"/>
        <v>IV</v>
      </c>
      <c r="AD215" s="103" t="str">
        <f t="shared" si="94"/>
        <v>ACEPTABLE</v>
      </c>
      <c r="AE215" s="103" t="s">
        <v>258</v>
      </c>
      <c r="AF215" s="103" t="str">
        <f t="shared" si="111"/>
        <v>Heridas, golpes, ahogamiento, muerte</v>
      </c>
      <c r="AG215" s="103" t="s">
        <v>38</v>
      </c>
      <c r="AH215" s="103"/>
      <c r="AI215" s="103" t="s">
        <v>63</v>
      </c>
      <c r="AJ215" s="103" t="s">
        <v>63</v>
      </c>
      <c r="AK215" s="103" t="s">
        <v>63</v>
      </c>
      <c r="AL215" s="462" t="s">
        <v>63</v>
      </c>
      <c r="AM215" s="463"/>
      <c r="AN215" s="463"/>
      <c r="AO215" s="463"/>
      <c r="AP215" s="463"/>
      <c r="AQ215" s="463"/>
      <c r="AR215" s="463"/>
      <c r="AS215" s="464"/>
      <c r="AT215" s="470"/>
      <c r="AU215" s="463" t="str">
        <f t="shared" si="95"/>
        <v>Bajo</v>
      </c>
      <c r="AV215" s="470"/>
      <c r="AW215" s="463" t="b">
        <f t="shared" si="96"/>
        <v>0</v>
      </c>
      <c r="AX215" s="463">
        <f t="shared" si="97"/>
        <v>0</v>
      </c>
      <c r="AY215" s="463" t="str">
        <f t="shared" si="98"/>
        <v>Bajo</v>
      </c>
      <c r="AZ215" s="470"/>
      <c r="BA215" s="463" t="b">
        <f t="shared" si="99"/>
        <v>0</v>
      </c>
      <c r="BB215" s="463">
        <f t="shared" si="100"/>
        <v>0</v>
      </c>
      <c r="BC215" s="463" t="str">
        <f t="shared" si="110"/>
        <v>IV</v>
      </c>
      <c r="BD215" s="463" t="str">
        <f t="shared" si="101"/>
        <v>ACEPTABLE</v>
      </c>
      <c r="BE215" s="295"/>
    </row>
    <row r="216" spans="1:57" ht="72.75" customHeight="1" x14ac:dyDescent="0.2">
      <c r="A216" s="115"/>
      <c r="B216" s="103" t="s">
        <v>259</v>
      </c>
      <c r="C216" s="459" t="s">
        <v>656</v>
      </c>
      <c r="D216" s="456" t="s">
        <v>310</v>
      </c>
      <c r="E216" s="456" t="s">
        <v>311</v>
      </c>
      <c r="F216" s="456" t="s">
        <v>658</v>
      </c>
      <c r="G216" s="456" t="s">
        <v>664</v>
      </c>
      <c r="H216" s="103"/>
      <c r="I216" s="103" t="s">
        <v>63</v>
      </c>
      <c r="J216" s="456" t="s">
        <v>665</v>
      </c>
      <c r="K216" s="458" t="s">
        <v>282</v>
      </c>
      <c r="L216" s="459" t="s">
        <v>669</v>
      </c>
      <c r="M216" s="460" t="s">
        <v>344</v>
      </c>
      <c r="N216" s="460" t="s">
        <v>670</v>
      </c>
      <c r="O216" s="103"/>
      <c r="P216" s="103"/>
      <c r="Q216" s="103"/>
      <c r="R216" s="465" t="s">
        <v>671</v>
      </c>
      <c r="S216" s="103" t="s">
        <v>672</v>
      </c>
      <c r="T216" s="103">
        <v>0</v>
      </c>
      <c r="U216" s="103" t="str">
        <f t="shared" si="102"/>
        <v>Bajo</v>
      </c>
      <c r="V216" s="103">
        <v>1</v>
      </c>
      <c r="W216" s="103" t="str">
        <f t="shared" si="103"/>
        <v>Esporadica</v>
      </c>
      <c r="X216" s="103">
        <f t="shared" si="104"/>
        <v>0</v>
      </c>
      <c r="Y216" s="103" t="str">
        <f t="shared" si="105"/>
        <v>Bajo</v>
      </c>
      <c r="Z216" s="103">
        <v>60</v>
      </c>
      <c r="AA216" s="103" t="str">
        <f t="shared" si="106"/>
        <v>Muy Grave</v>
      </c>
      <c r="AB216" s="103">
        <f t="shared" si="107"/>
        <v>0</v>
      </c>
      <c r="AC216" s="103" t="str">
        <f t="shared" si="108"/>
        <v>IV</v>
      </c>
      <c r="AD216" s="103" t="str">
        <f t="shared" si="94"/>
        <v>ACEPTABLE</v>
      </c>
      <c r="AE216" s="103" t="s">
        <v>258</v>
      </c>
      <c r="AF216" s="103" t="str">
        <f t="shared" si="111"/>
        <v>Heridas, golpes, ahogamiento, muerte</v>
      </c>
      <c r="AG216" s="103" t="s">
        <v>38</v>
      </c>
      <c r="AH216" s="103"/>
      <c r="AI216" s="103" t="s">
        <v>63</v>
      </c>
      <c r="AJ216" s="103" t="s">
        <v>63</v>
      </c>
      <c r="AK216" s="103" t="s">
        <v>63</v>
      </c>
      <c r="AL216" s="462" t="s">
        <v>63</v>
      </c>
      <c r="AM216" s="463"/>
      <c r="AN216" s="463"/>
      <c r="AO216" s="463"/>
      <c r="AP216" s="463"/>
      <c r="AQ216" s="463"/>
      <c r="AR216" s="463"/>
      <c r="AS216" s="464"/>
      <c r="AT216" s="470"/>
      <c r="AU216" s="463" t="str">
        <f t="shared" si="95"/>
        <v>Bajo</v>
      </c>
      <c r="AV216" s="470"/>
      <c r="AW216" s="463" t="b">
        <f t="shared" si="96"/>
        <v>0</v>
      </c>
      <c r="AX216" s="463">
        <f t="shared" si="97"/>
        <v>0</v>
      </c>
      <c r="AY216" s="463" t="str">
        <f t="shared" si="98"/>
        <v>Bajo</v>
      </c>
      <c r="AZ216" s="470"/>
      <c r="BA216" s="463" t="b">
        <f t="shared" si="99"/>
        <v>0</v>
      </c>
      <c r="BB216" s="463">
        <f t="shared" si="100"/>
        <v>0</v>
      </c>
      <c r="BC216" s="463" t="str">
        <f t="shared" si="110"/>
        <v>IV</v>
      </c>
      <c r="BD216" s="463" t="str">
        <f t="shared" si="101"/>
        <v>ACEPTABLE</v>
      </c>
      <c r="BE216" s="295"/>
    </row>
    <row r="217" spans="1:57" ht="72.75" customHeight="1" x14ac:dyDescent="0.2">
      <c r="A217" s="115"/>
      <c r="B217" s="103" t="s">
        <v>259</v>
      </c>
      <c r="C217" s="459" t="s">
        <v>656</v>
      </c>
      <c r="D217" s="456" t="s">
        <v>391</v>
      </c>
      <c r="E217" s="456" t="s">
        <v>674</v>
      </c>
      <c r="F217" s="456" t="s">
        <v>658</v>
      </c>
      <c r="G217" s="456" t="s">
        <v>667</v>
      </c>
      <c r="H217" s="103"/>
      <c r="I217" s="103" t="s">
        <v>63</v>
      </c>
      <c r="J217" s="456" t="s">
        <v>668</v>
      </c>
      <c r="K217" s="458" t="s">
        <v>282</v>
      </c>
      <c r="L217" s="459" t="s">
        <v>669</v>
      </c>
      <c r="M217" s="460" t="s">
        <v>344</v>
      </c>
      <c r="N217" s="460" t="s">
        <v>670</v>
      </c>
      <c r="O217" s="103"/>
      <c r="P217" s="103"/>
      <c r="Q217" s="103"/>
      <c r="R217" s="465" t="s">
        <v>671</v>
      </c>
      <c r="S217" s="103" t="s">
        <v>672</v>
      </c>
      <c r="T217" s="103">
        <v>0</v>
      </c>
      <c r="U217" s="103" t="str">
        <f t="shared" si="102"/>
        <v>Bajo</v>
      </c>
      <c r="V217" s="103">
        <v>1</v>
      </c>
      <c r="W217" s="103" t="str">
        <f t="shared" si="103"/>
        <v>Esporadica</v>
      </c>
      <c r="X217" s="103">
        <f t="shared" si="104"/>
        <v>0</v>
      </c>
      <c r="Y217" s="103" t="str">
        <f t="shared" si="105"/>
        <v>Bajo</v>
      </c>
      <c r="Z217" s="103">
        <v>60</v>
      </c>
      <c r="AA217" s="103" t="str">
        <f t="shared" si="106"/>
        <v>Muy Grave</v>
      </c>
      <c r="AB217" s="103">
        <f t="shared" si="107"/>
        <v>0</v>
      </c>
      <c r="AC217" s="103" t="str">
        <f t="shared" si="108"/>
        <v>IV</v>
      </c>
      <c r="AD217" s="103" t="str">
        <f t="shared" si="94"/>
        <v>ACEPTABLE</v>
      </c>
      <c r="AE217" s="103" t="s">
        <v>258</v>
      </c>
      <c r="AF217" s="103" t="str">
        <f t="shared" si="111"/>
        <v>Heridas, golpes, ahogamiento, muerte</v>
      </c>
      <c r="AG217" s="103" t="s">
        <v>38</v>
      </c>
      <c r="AH217" s="103"/>
      <c r="AI217" s="103" t="s">
        <v>63</v>
      </c>
      <c r="AJ217" s="103" t="s">
        <v>63</v>
      </c>
      <c r="AK217" s="103" t="s">
        <v>63</v>
      </c>
      <c r="AL217" s="462" t="s">
        <v>63</v>
      </c>
      <c r="AM217" s="463"/>
      <c r="AN217" s="463"/>
      <c r="AO217" s="463"/>
      <c r="AP217" s="463"/>
      <c r="AQ217" s="463"/>
      <c r="AR217" s="463"/>
      <c r="AS217" s="464"/>
      <c r="AT217" s="470"/>
      <c r="AU217" s="463" t="str">
        <f t="shared" si="95"/>
        <v>Bajo</v>
      </c>
      <c r="AV217" s="470"/>
      <c r="AW217" s="463" t="b">
        <f t="shared" si="96"/>
        <v>0</v>
      </c>
      <c r="AX217" s="463">
        <f t="shared" si="97"/>
        <v>0</v>
      </c>
      <c r="AY217" s="463" t="str">
        <f t="shared" si="98"/>
        <v>Bajo</v>
      </c>
      <c r="AZ217" s="470"/>
      <c r="BA217" s="463" t="b">
        <f t="shared" si="99"/>
        <v>0</v>
      </c>
      <c r="BB217" s="463">
        <f t="shared" si="100"/>
        <v>0</v>
      </c>
      <c r="BC217" s="463" t="str">
        <f t="shared" si="110"/>
        <v>IV</v>
      </c>
      <c r="BD217" s="463" t="str">
        <f t="shared" si="101"/>
        <v>ACEPTABLE</v>
      </c>
      <c r="BE217" s="295"/>
    </row>
    <row r="218" spans="1:57" ht="72.75" customHeight="1" x14ac:dyDescent="0.2">
      <c r="A218" s="115"/>
      <c r="B218" s="103" t="s">
        <v>259</v>
      </c>
      <c r="C218" s="459" t="s">
        <v>656</v>
      </c>
      <c r="D218" s="456" t="s">
        <v>443</v>
      </c>
      <c r="E218" s="456" t="s">
        <v>444</v>
      </c>
      <c r="F218" s="456" t="s">
        <v>658</v>
      </c>
      <c r="G218" s="456" t="s">
        <v>664</v>
      </c>
      <c r="H218" s="103"/>
      <c r="I218" s="103" t="s">
        <v>63</v>
      </c>
      <c r="J218" s="456" t="s">
        <v>446</v>
      </c>
      <c r="K218" s="458" t="s">
        <v>282</v>
      </c>
      <c r="L218" s="459" t="s">
        <v>669</v>
      </c>
      <c r="M218" s="460" t="s">
        <v>344</v>
      </c>
      <c r="N218" s="460" t="s">
        <v>670</v>
      </c>
      <c r="O218" s="103"/>
      <c r="P218" s="103"/>
      <c r="Q218" s="103"/>
      <c r="R218" s="465" t="s">
        <v>671</v>
      </c>
      <c r="S218" s="103" t="s">
        <v>672</v>
      </c>
      <c r="T218" s="103">
        <v>0</v>
      </c>
      <c r="U218" s="103" t="str">
        <f t="shared" si="102"/>
        <v>Bajo</v>
      </c>
      <c r="V218" s="103">
        <v>1</v>
      </c>
      <c r="W218" s="103" t="str">
        <f t="shared" si="103"/>
        <v>Esporadica</v>
      </c>
      <c r="X218" s="103">
        <f t="shared" si="104"/>
        <v>0</v>
      </c>
      <c r="Y218" s="103" t="str">
        <f t="shared" si="105"/>
        <v>Bajo</v>
      </c>
      <c r="Z218" s="103">
        <v>60</v>
      </c>
      <c r="AA218" s="103" t="str">
        <f t="shared" si="106"/>
        <v>Muy Grave</v>
      </c>
      <c r="AB218" s="103">
        <f t="shared" si="107"/>
        <v>0</v>
      </c>
      <c r="AC218" s="103" t="str">
        <f t="shared" si="108"/>
        <v>IV</v>
      </c>
      <c r="AD218" s="103" t="str">
        <f t="shared" si="94"/>
        <v>ACEPTABLE</v>
      </c>
      <c r="AE218" s="103" t="s">
        <v>258</v>
      </c>
      <c r="AF218" s="103" t="str">
        <f t="shared" si="111"/>
        <v>Heridas, golpes, ahogamiento, muerte</v>
      </c>
      <c r="AG218" s="103" t="s">
        <v>38</v>
      </c>
      <c r="AH218" s="103"/>
      <c r="AI218" s="103" t="s">
        <v>63</v>
      </c>
      <c r="AJ218" s="103" t="s">
        <v>63</v>
      </c>
      <c r="AK218" s="103" t="s">
        <v>63</v>
      </c>
      <c r="AL218" s="462" t="s">
        <v>63</v>
      </c>
      <c r="AM218" s="463"/>
      <c r="AN218" s="463"/>
      <c r="AO218" s="463"/>
      <c r="AP218" s="463"/>
      <c r="AQ218" s="463"/>
      <c r="AR218" s="463"/>
      <c r="AS218" s="464"/>
      <c r="AT218" s="470"/>
      <c r="AU218" s="463" t="str">
        <f t="shared" si="95"/>
        <v>Bajo</v>
      </c>
      <c r="AV218" s="470"/>
      <c r="AW218" s="463" t="b">
        <f t="shared" si="96"/>
        <v>0</v>
      </c>
      <c r="AX218" s="463">
        <f t="shared" si="97"/>
        <v>0</v>
      </c>
      <c r="AY218" s="463" t="str">
        <f t="shared" si="98"/>
        <v>Bajo</v>
      </c>
      <c r="AZ218" s="470"/>
      <c r="BA218" s="463" t="b">
        <f t="shared" si="99"/>
        <v>0</v>
      </c>
      <c r="BB218" s="463">
        <f t="shared" si="100"/>
        <v>0</v>
      </c>
      <c r="BC218" s="463" t="str">
        <f t="shared" si="110"/>
        <v>IV</v>
      </c>
      <c r="BD218" s="463" t="str">
        <f t="shared" si="101"/>
        <v>ACEPTABLE</v>
      </c>
      <c r="BE218" s="295"/>
    </row>
    <row r="219" spans="1:57" ht="89.25" x14ac:dyDescent="0.2">
      <c r="A219" s="115"/>
      <c r="B219" s="103" t="s">
        <v>259</v>
      </c>
      <c r="C219" s="459" t="s">
        <v>656</v>
      </c>
      <c r="D219" s="456" t="s">
        <v>433</v>
      </c>
      <c r="E219" s="486" t="s">
        <v>657</v>
      </c>
      <c r="F219" s="456" t="s">
        <v>658</v>
      </c>
      <c r="G219" s="500" t="s">
        <v>659</v>
      </c>
      <c r="H219" s="103"/>
      <c r="I219" s="103" t="s">
        <v>63</v>
      </c>
      <c r="J219" s="486" t="s">
        <v>660</v>
      </c>
      <c r="K219" s="103" t="s">
        <v>72</v>
      </c>
      <c r="L219" s="103" t="s">
        <v>83</v>
      </c>
      <c r="M219" s="460" t="s">
        <v>675</v>
      </c>
      <c r="N219" s="460" t="s">
        <v>676</v>
      </c>
      <c r="O219" s="103"/>
      <c r="P219" s="103"/>
      <c r="Q219" s="103"/>
      <c r="R219" s="465" t="s">
        <v>677</v>
      </c>
      <c r="S219" s="103" t="s">
        <v>672</v>
      </c>
      <c r="T219" s="103">
        <v>0</v>
      </c>
      <c r="U219" s="103" t="str">
        <f t="shared" si="102"/>
        <v>Bajo</v>
      </c>
      <c r="V219" s="103">
        <v>1</v>
      </c>
      <c r="W219" s="103" t="str">
        <f t="shared" si="103"/>
        <v>Esporadica</v>
      </c>
      <c r="X219" s="103">
        <f t="shared" si="104"/>
        <v>0</v>
      </c>
      <c r="Y219" s="103" t="str">
        <f t="shared" si="105"/>
        <v>Bajo</v>
      </c>
      <c r="Z219" s="103">
        <v>60</v>
      </c>
      <c r="AA219" s="103" t="str">
        <f t="shared" si="106"/>
        <v>Muy Grave</v>
      </c>
      <c r="AB219" s="103">
        <f t="shared" si="107"/>
        <v>0</v>
      </c>
      <c r="AC219" s="103" t="str">
        <f t="shared" si="108"/>
        <v>IV</v>
      </c>
      <c r="AD219" s="103" t="str">
        <f t="shared" si="94"/>
        <v>ACEPTABLE</v>
      </c>
      <c r="AE219" s="103" t="s">
        <v>258</v>
      </c>
      <c r="AF219" s="103" t="str">
        <f t="shared" si="111"/>
        <v>Naufragios, hundimientos. Inmersión. Caída a cuerpos de agua.Heridas, golpes, ahogamiento, muerte</v>
      </c>
      <c r="AG219" s="103" t="s">
        <v>38</v>
      </c>
      <c r="AH219" s="103"/>
      <c r="AI219" s="103" t="s">
        <v>63</v>
      </c>
      <c r="AJ219" s="103" t="s">
        <v>63</v>
      </c>
      <c r="AK219" s="103" t="s">
        <v>63</v>
      </c>
      <c r="AL219" s="462"/>
      <c r="AM219" s="463"/>
      <c r="AN219" s="463"/>
      <c r="AO219" s="463"/>
      <c r="AP219" s="463"/>
      <c r="AQ219" s="463"/>
      <c r="AR219" s="463"/>
      <c r="AS219" s="464"/>
      <c r="AT219" s="470"/>
      <c r="AU219" s="463" t="str">
        <f t="shared" si="95"/>
        <v>Bajo</v>
      </c>
      <c r="AV219" s="470"/>
      <c r="AW219" s="463" t="b">
        <f t="shared" si="96"/>
        <v>0</v>
      </c>
      <c r="AX219" s="463">
        <f t="shared" si="97"/>
        <v>0</v>
      </c>
      <c r="AY219" s="463" t="str">
        <f t="shared" si="98"/>
        <v>Bajo</v>
      </c>
      <c r="AZ219" s="470"/>
      <c r="BA219" s="463" t="b">
        <f t="shared" si="99"/>
        <v>0</v>
      </c>
      <c r="BB219" s="463">
        <f t="shared" si="100"/>
        <v>0</v>
      </c>
      <c r="BC219" s="463" t="str">
        <f t="shared" si="110"/>
        <v>IV</v>
      </c>
      <c r="BD219" s="463" t="str">
        <f t="shared" si="101"/>
        <v>ACEPTABLE</v>
      </c>
      <c r="BE219" s="295"/>
    </row>
    <row r="220" spans="1:57" ht="63.75" x14ac:dyDescent="0.2">
      <c r="A220" s="115"/>
      <c r="B220" s="103" t="s">
        <v>259</v>
      </c>
      <c r="C220" s="459" t="s">
        <v>656</v>
      </c>
      <c r="D220" s="456" t="s">
        <v>630</v>
      </c>
      <c r="E220" s="456" t="s">
        <v>631</v>
      </c>
      <c r="F220" s="456" t="s">
        <v>673</v>
      </c>
      <c r="G220" s="456" t="s">
        <v>662</v>
      </c>
      <c r="H220" s="103"/>
      <c r="I220" s="103" t="s">
        <v>63</v>
      </c>
      <c r="J220" s="456" t="s">
        <v>663</v>
      </c>
      <c r="K220" s="103" t="s">
        <v>72</v>
      </c>
      <c r="L220" s="103" t="s">
        <v>83</v>
      </c>
      <c r="M220" s="460" t="s">
        <v>675</v>
      </c>
      <c r="N220" s="460" t="s">
        <v>676</v>
      </c>
      <c r="O220" s="103"/>
      <c r="P220" s="103"/>
      <c r="Q220" s="103"/>
      <c r="R220" s="465" t="s">
        <v>677</v>
      </c>
      <c r="S220" s="103" t="s">
        <v>672</v>
      </c>
      <c r="T220" s="103">
        <v>0</v>
      </c>
      <c r="U220" s="103" t="str">
        <f t="shared" si="102"/>
        <v>Bajo</v>
      </c>
      <c r="V220" s="103">
        <v>1</v>
      </c>
      <c r="W220" s="103" t="str">
        <f t="shared" si="103"/>
        <v>Esporadica</v>
      </c>
      <c r="X220" s="103">
        <f t="shared" si="104"/>
        <v>0</v>
      </c>
      <c r="Y220" s="103" t="str">
        <f t="shared" si="105"/>
        <v>Bajo</v>
      </c>
      <c r="Z220" s="103">
        <v>60</v>
      </c>
      <c r="AA220" s="103" t="str">
        <f t="shared" si="106"/>
        <v>Muy Grave</v>
      </c>
      <c r="AB220" s="103">
        <f t="shared" si="107"/>
        <v>0</v>
      </c>
      <c r="AC220" s="103" t="str">
        <f t="shared" si="108"/>
        <v>IV</v>
      </c>
      <c r="AD220" s="103" t="str">
        <f t="shared" si="94"/>
        <v>ACEPTABLE</v>
      </c>
      <c r="AE220" s="103" t="s">
        <v>258</v>
      </c>
      <c r="AF220" s="103" t="str">
        <f t="shared" si="111"/>
        <v>Naufragios, hundimientos. Inmersión. Caída a cuerpos de agua.Heridas, golpes, ahogamiento, muerte</v>
      </c>
      <c r="AG220" s="103" t="s">
        <v>38</v>
      </c>
      <c r="AH220" s="103"/>
      <c r="AI220" s="103" t="s">
        <v>63</v>
      </c>
      <c r="AJ220" s="103" t="s">
        <v>63</v>
      </c>
      <c r="AK220" s="103" t="s">
        <v>63</v>
      </c>
      <c r="AL220" s="462"/>
      <c r="AM220" s="463"/>
      <c r="AN220" s="463"/>
      <c r="AO220" s="463"/>
      <c r="AP220" s="463"/>
      <c r="AQ220" s="463"/>
      <c r="AR220" s="463"/>
      <c r="AS220" s="464"/>
      <c r="AT220" s="470"/>
      <c r="AU220" s="463" t="str">
        <f t="shared" si="95"/>
        <v>Bajo</v>
      </c>
      <c r="AV220" s="470"/>
      <c r="AW220" s="463" t="b">
        <f t="shared" si="96"/>
        <v>0</v>
      </c>
      <c r="AX220" s="463">
        <f t="shared" si="97"/>
        <v>0</v>
      </c>
      <c r="AY220" s="463" t="str">
        <f t="shared" si="98"/>
        <v>Bajo</v>
      </c>
      <c r="AZ220" s="470"/>
      <c r="BA220" s="463" t="b">
        <f t="shared" si="99"/>
        <v>0</v>
      </c>
      <c r="BB220" s="463">
        <f t="shared" si="100"/>
        <v>0</v>
      </c>
      <c r="BC220" s="463" t="str">
        <f t="shared" si="110"/>
        <v>IV</v>
      </c>
      <c r="BD220" s="463" t="str">
        <f t="shared" si="101"/>
        <v>ACEPTABLE</v>
      </c>
      <c r="BE220" s="295"/>
    </row>
    <row r="221" spans="1:57" ht="63.75" x14ac:dyDescent="0.2">
      <c r="A221" s="115"/>
      <c r="B221" s="103" t="s">
        <v>259</v>
      </c>
      <c r="C221" s="459" t="s">
        <v>656</v>
      </c>
      <c r="D221" s="456" t="s">
        <v>498</v>
      </c>
      <c r="E221" s="456" t="s">
        <v>499</v>
      </c>
      <c r="F221" s="456" t="s">
        <v>658</v>
      </c>
      <c r="G221" s="456" t="s">
        <v>664</v>
      </c>
      <c r="H221" s="103"/>
      <c r="I221" s="103" t="s">
        <v>63</v>
      </c>
      <c r="J221" s="456" t="s">
        <v>501</v>
      </c>
      <c r="K221" s="103" t="s">
        <v>72</v>
      </c>
      <c r="L221" s="103" t="s">
        <v>83</v>
      </c>
      <c r="M221" s="460" t="s">
        <v>675</v>
      </c>
      <c r="N221" s="460" t="s">
        <v>676</v>
      </c>
      <c r="O221" s="103"/>
      <c r="P221" s="103"/>
      <c r="Q221" s="103"/>
      <c r="R221" s="465" t="s">
        <v>677</v>
      </c>
      <c r="S221" s="103" t="s">
        <v>672</v>
      </c>
      <c r="T221" s="103">
        <v>0</v>
      </c>
      <c r="U221" s="103" t="str">
        <f t="shared" si="102"/>
        <v>Bajo</v>
      </c>
      <c r="V221" s="103">
        <v>1</v>
      </c>
      <c r="W221" s="103" t="str">
        <f t="shared" si="103"/>
        <v>Esporadica</v>
      </c>
      <c r="X221" s="103">
        <f t="shared" si="104"/>
        <v>0</v>
      </c>
      <c r="Y221" s="103" t="str">
        <f t="shared" si="105"/>
        <v>Bajo</v>
      </c>
      <c r="Z221" s="103">
        <v>60</v>
      </c>
      <c r="AA221" s="103" t="str">
        <f t="shared" si="106"/>
        <v>Muy Grave</v>
      </c>
      <c r="AB221" s="103">
        <f t="shared" si="107"/>
        <v>0</v>
      </c>
      <c r="AC221" s="103" t="str">
        <f t="shared" si="108"/>
        <v>IV</v>
      </c>
      <c r="AD221" s="103" t="str">
        <f t="shared" si="94"/>
        <v>ACEPTABLE</v>
      </c>
      <c r="AE221" s="103" t="s">
        <v>258</v>
      </c>
      <c r="AF221" s="103" t="str">
        <f t="shared" si="111"/>
        <v>Naufragios, hundimientos. Inmersión. Caída a cuerpos de agua.Heridas, golpes, ahogamiento, muerte</v>
      </c>
      <c r="AG221" s="103" t="s">
        <v>38</v>
      </c>
      <c r="AH221" s="103"/>
      <c r="AI221" s="103" t="s">
        <v>63</v>
      </c>
      <c r="AJ221" s="103" t="s">
        <v>63</v>
      </c>
      <c r="AK221" s="103" t="s">
        <v>63</v>
      </c>
      <c r="AL221" s="462"/>
      <c r="AM221" s="463"/>
      <c r="AN221" s="463"/>
      <c r="AO221" s="463"/>
      <c r="AP221" s="463"/>
      <c r="AQ221" s="463"/>
      <c r="AR221" s="463"/>
      <c r="AS221" s="464"/>
      <c r="AT221" s="470"/>
      <c r="AU221" s="463" t="str">
        <f t="shared" si="95"/>
        <v>Bajo</v>
      </c>
      <c r="AV221" s="470"/>
      <c r="AW221" s="463" t="b">
        <f t="shared" si="96"/>
        <v>0</v>
      </c>
      <c r="AX221" s="463">
        <f t="shared" si="97"/>
        <v>0</v>
      </c>
      <c r="AY221" s="463" t="str">
        <f t="shared" si="98"/>
        <v>Bajo</v>
      </c>
      <c r="AZ221" s="470"/>
      <c r="BA221" s="463" t="b">
        <f t="shared" si="99"/>
        <v>0</v>
      </c>
      <c r="BB221" s="463">
        <f t="shared" si="100"/>
        <v>0</v>
      </c>
      <c r="BC221" s="463" t="str">
        <f t="shared" si="110"/>
        <v>IV</v>
      </c>
      <c r="BD221" s="463" t="str">
        <f t="shared" si="101"/>
        <v>ACEPTABLE</v>
      </c>
      <c r="BE221" s="295"/>
    </row>
    <row r="222" spans="1:57" ht="63.75" x14ac:dyDescent="0.2">
      <c r="A222" s="115"/>
      <c r="B222" s="103" t="s">
        <v>259</v>
      </c>
      <c r="C222" s="459" t="s">
        <v>656</v>
      </c>
      <c r="D222" s="456" t="s">
        <v>310</v>
      </c>
      <c r="E222" s="456" t="s">
        <v>311</v>
      </c>
      <c r="F222" s="456" t="s">
        <v>658</v>
      </c>
      <c r="G222" s="456" t="s">
        <v>664</v>
      </c>
      <c r="H222" s="103"/>
      <c r="I222" s="103" t="s">
        <v>63</v>
      </c>
      <c r="J222" s="456" t="s">
        <v>678</v>
      </c>
      <c r="K222" s="103" t="s">
        <v>72</v>
      </c>
      <c r="L222" s="103" t="s">
        <v>83</v>
      </c>
      <c r="M222" s="460" t="s">
        <v>675</v>
      </c>
      <c r="N222" s="460" t="s">
        <v>676</v>
      </c>
      <c r="O222" s="103"/>
      <c r="P222" s="103"/>
      <c r="Q222" s="103"/>
      <c r="R222" s="465" t="s">
        <v>677</v>
      </c>
      <c r="S222" s="103" t="s">
        <v>672</v>
      </c>
      <c r="T222" s="103">
        <v>0</v>
      </c>
      <c r="U222" s="103" t="str">
        <f t="shared" si="102"/>
        <v>Bajo</v>
      </c>
      <c r="V222" s="103">
        <v>1</v>
      </c>
      <c r="W222" s="103" t="str">
        <f t="shared" si="103"/>
        <v>Esporadica</v>
      </c>
      <c r="X222" s="103">
        <f t="shared" si="104"/>
        <v>0</v>
      </c>
      <c r="Y222" s="103" t="str">
        <f t="shared" si="105"/>
        <v>Bajo</v>
      </c>
      <c r="Z222" s="103">
        <v>60</v>
      </c>
      <c r="AA222" s="103" t="str">
        <f t="shared" si="106"/>
        <v>Muy Grave</v>
      </c>
      <c r="AB222" s="103">
        <f t="shared" si="107"/>
        <v>0</v>
      </c>
      <c r="AC222" s="103" t="str">
        <f t="shared" si="108"/>
        <v>IV</v>
      </c>
      <c r="AD222" s="103" t="str">
        <f t="shared" si="94"/>
        <v>ACEPTABLE</v>
      </c>
      <c r="AE222" s="103" t="s">
        <v>258</v>
      </c>
      <c r="AF222" s="103" t="str">
        <f t="shared" si="111"/>
        <v>Naufragios, hundimientos. Inmersión. Caída a cuerpos de agua.Heridas, golpes, ahogamiento, muerte</v>
      </c>
      <c r="AG222" s="103" t="s">
        <v>38</v>
      </c>
      <c r="AH222" s="103"/>
      <c r="AI222" s="103" t="s">
        <v>63</v>
      </c>
      <c r="AJ222" s="103" t="s">
        <v>63</v>
      </c>
      <c r="AK222" s="103" t="s">
        <v>63</v>
      </c>
      <c r="AL222" s="462"/>
      <c r="AM222" s="463"/>
      <c r="AN222" s="463"/>
      <c r="AO222" s="463"/>
      <c r="AP222" s="463"/>
      <c r="AQ222" s="463"/>
      <c r="AR222" s="463"/>
      <c r="AS222" s="464"/>
      <c r="AT222" s="470"/>
      <c r="AU222" s="463" t="str">
        <f t="shared" si="95"/>
        <v>Bajo</v>
      </c>
      <c r="AV222" s="470"/>
      <c r="AW222" s="463" t="b">
        <f t="shared" si="96"/>
        <v>0</v>
      </c>
      <c r="AX222" s="463">
        <f t="shared" si="97"/>
        <v>0</v>
      </c>
      <c r="AY222" s="463" t="str">
        <f t="shared" si="98"/>
        <v>Bajo</v>
      </c>
      <c r="AZ222" s="470"/>
      <c r="BA222" s="463" t="b">
        <f t="shared" si="99"/>
        <v>0</v>
      </c>
      <c r="BB222" s="463">
        <f t="shared" si="100"/>
        <v>0</v>
      </c>
      <c r="BC222" s="463" t="str">
        <f t="shared" si="110"/>
        <v>IV</v>
      </c>
      <c r="BD222" s="463" t="str">
        <f t="shared" si="101"/>
        <v>ACEPTABLE</v>
      </c>
      <c r="BE222" s="295"/>
    </row>
    <row r="223" spans="1:57" ht="76.5" x14ac:dyDescent="0.2">
      <c r="A223" s="115"/>
      <c r="B223" s="103" t="s">
        <v>259</v>
      </c>
      <c r="C223" s="459" t="s">
        <v>656</v>
      </c>
      <c r="D223" s="456" t="s">
        <v>391</v>
      </c>
      <c r="E223" s="456" t="s">
        <v>674</v>
      </c>
      <c r="F223" s="456" t="s">
        <v>658</v>
      </c>
      <c r="G223" s="456" t="s">
        <v>667</v>
      </c>
      <c r="H223" s="103"/>
      <c r="I223" s="103" t="s">
        <v>63</v>
      </c>
      <c r="J223" s="456" t="s">
        <v>668</v>
      </c>
      <c r="K223" s="103" t="s">
        <v>72</v>
      </c>
      <c r="L223" s="103" t="s">
        <v>83</v>
      </c>
      <c r="M223" s="460" t="s">
        <v>675</v>
      </c>
      <c r="N223" s="460" t="s">
        <v>676</v>
      </c>
      <c r="O223" s="103"/>
      <c r="P223" s="103"/>
      <c r="Q223" s="103"/>
      <c r="R223" s="465" t="s">
        <v>677</v>
      </c>
      <c r="S223" s="103" t="s">
        <v>672</v>
      </c>
      <c r="T223" s="103">
        <v>0</v>
      </c>
      <c r="U223" s="103" t="str">
        <f t="shared" si="102"/>
        <v>Bajo</v>
      </c>
      <c r="V223" s="103">
        <v>1</v>
      </c>
      <c r="W223" s="103" t="str">
        <f t="shared" si="103"/>
        <v>Esporadica</v>
      </c>
      <c r="X223" s="103">
        <f t="shared" si="104"/>
        <v>0</v>
      </c>
      <c r="Y223" s="103" t="str">
        <f t="shared" si="105"/>
        <v>Bajo</v>
      </c>
      <c r="Z223" s="103">
        <v>60</v>
      </c>
      <c r="AA223" s="103" t="str">
        <f t="shared" si="106"/>
        <v>Muy Grave</v>
      </c>
      <c r="AB223" s="103">
        <f t="shared" si="107"/>
        <v>0</v>
      </c>
      <c r="AC223" s="103" t="str">
        <f t="shared" si="108"/>
        <v>IV</v>
      </c>
      <c r="AD223" s="103" t="str">
        <f t="shared" si="94"/>
        <v>ACEPTABLE</v>
      </c>
      <c r="AE223" s="103" t="s">
        <v>258</v>
      </c>
      <c r="AF223" s="103" t="str">
        <f t="shared" si="111"/>
        <v>Naufragios, hundimientos. Inmersión. Caída a cuerpos de agua.Heridas, golpes, ahogamiento, muerte</v>
      </c>
      <c r="AG223" s="103" t="s">
        <v>38</v>
      </c>
      <c r="AH223" s="103"/>
      <c r="AI223" s="103" t="s">
        <v>63</v>
      </c>
      <c r="AJ223" s="103" t="s">
        <v>63</v>
      </c>
      <c r="AK223" s="103" t="s">
        <v>63</v>
      </c>
      <c r="AL223" s="462"/>
      <c r="AM223" s="463"/>
      <c r="AN223" s="463"/>
      <c r="AO223" s="463"/>
      <c r="AP223" s="463"/>
      <c r="AQ223" s="463"/>
      <c r="AR223" s="463"/>
      <c r="AS223" s="464"/>
      <c r="AT223" s="470"/>
      <c r="AU223" s="463" t="str">
        <f t="shared" si="95"/>
        <v>Bajo</v>
      </c>
      <c r="AV223" s="470"/>
      <c r="AW223" s="463" t="b">
        <f t="shared" si="96"/>
        <v>0</v>
      </c>
      <c r="AX223" s="463">
        <f t="shared" si="97"/>
        <v>0</v>
      </c>
      <c r="AY223" s="463" t="str">
        <f t="shared" si="98"/>
        <v>Bajo</v>
      </c>
      <c r="AZ223" s="470"/>
      <c r="BA223" s="463" t="b">
        <f t="shared" si="99"/>
        <v>0</v>
      </c>
      <c r="BB223" s="463">
        <f t="shared" si="100"/>
        <v>0</v>
      </c>
      <c r="BC223" s="463" t="str">
        <f t="shared" si="110"/>
        <v>IV</v>
      </c>
      <c r="BD223" s="463" t="str">
        <f t="shared" si="101"/>
        <v>ACEPTABLE</v>
      </c>
      <c r="BE223" s="295"/>
    </row>
    <row r="224" spans="1:57" ht="90" customHeight="1" x14ac:dyDescent="0.2">
      <c r="A224" s="115"/>
      <c r="B224" s="103" t="s">
        <v>259</v>
      </c>
      <c r="C224" s="459" t="s">
        <v>656</v>
      </c>
      <c r="D224" s="456" t="s">
        <v>443</v>
      </c>
      <c r="E224" s="456" t="s">
        <v>444</v>
      </c>
      <c r="F224" s="456" t="s">
        <v>658</v>
      </c>
      <c r="G224" s="456" t="s">
        <v>664</v>
      </c>
      <c r="H224" s="103"/>
      <c r="I224" s="103" t="s">
        <v>63</v>
      </c>
      <c r="J224" s="456" t="s">
        <v>679</v>
      </c>
      <c r="K224" s="103" t="s">
        <v>72</v>
      </c>
      <c r="L224" s="103" t="s">
        <v>83</v>
      </c>
      <c r="M224" s="460" t="s">
        <v>675</v>
      </c>
      <c r="N224" s="460" t="s">
        <v>676</v>
      </c>
      <c r="O224" s="103"/>
      <c r="P224" s="103"/>
      <c r="Q224" s="103"/>
      <c r="R224" s="465" t="s">
        <v>677</v>
      </c>
      <c r="S224" s="103" t="s">
        <v>672</v>
      </c>
      <c r="T224" s="103">
        <v>0</v>
      </c>
      <c r="U224" s="103" t="str">
        <f t="shared" si="102"/>
        <v>Bajo</v>
      </c>
      <c r="V224" s="103">
        <v>1</v>
      </c>
      <c r="W224" s="103" t="str">
        <f t="shared" si="103"/>
        <v>Esporadica</v>
      </c>
      <c r="X224" s="103">
        <f t="shared" si="104"/>
        <v>0</v>
      </c>
      <c r="Y224" s="103" t="str">
        <f t="shared" si="105"/>
        <v>Bajo</v>
      </c>
      <c r="Z224" s="103">
        <v>60</v>
      </c>
      <c r="AA224" s="103" t="str">
        <f t="shared" si="106"/>
        <v>Muy Grave</v>
      </c>
      <c r="AB224" s="103">
        <f t="shared" si="107"/>
        <v>0</v>
      </c>
      <c r="AC224" s="103" t="str">
        <f t="shared" si="108"/>
        <v>IV</v>
      </c>
      <c r="AD224" s="103" t="str">
        <f t="shared" si="94"/>
        <v>ACEPTABLE</v>
      </c>
      <c r="AE224" s="103" t="s">
        <v>258</v>
      </c>
      <c r="AF224" s="103" t="str">
        <f t="shared" si="111"/>
        <v>Naufragios, hundimientos. Inmersión. Caída a cuerpos de agua.Heridas, golpes, ahogamiento, muerte</v>
      </c>
      <c r="AG224" s="103" t="s">
        <v>38</v>
      </c>
      <c r="AH224" s="103"/>
      <c r="AI224" s="103" t="s">
        <v>63</v>
      </c>
      <c r="AJ224" s="103" t="s">
        <v>63</v>
      </c>
      <c r="AK224" s="103" t="s">
        <v>63</v>
      </c>
      <c r="AL224" s="462"/>
      <c r="AM224" s="463"/>
      <c r="AN224" s="463"/>
      <c r="AO224" s="463"/>
      <c r="AP224" s="463"/>
      <c r="AQ224" s="463"/>
      <c r="AR224" s="463"/>
      <c r="AS224" s="464"/>
      <c r="AT224" s="470"/>
      <c r="AU224" s="463" t="str">
        <f t="shared" si="95"/>
        <v>Bajo</v>
      </c>
      <c r="AV224" s="470"/>
      <c r="AW224" s="463" t="b">
        <f t="shared" si="96"/>
        <v>0</v>
      </c>
      <c r="AX224" s="463">
        <f t="shared" si="97"/>
        <v>0</v>
      </c>
      <c r="AY224" s="463" t="str">
        <f t="shared" si="98"/>
        <v>Bajo</v>
      </c>
      <c r="AZ224" s="470"/>
      <c r="BA224" s="463" t="b">
        <f t="shared" si="99"/>
        <v>0</v>
      </c>
      <c r="BB224" s="463">
        <f t="shared" si="100"/>
        <v>0</v>
      </c>
      <c r="BC224" s="463" t="str">
        <f t="shared" si="110"/>
        <v>IV</v>
      </c>
      <c r="BD224" s="463" t="str">
        <f t="shared" si="101"/>
        <v>ACEPTABLE</v>
      </c>
      <c r="BE224" s="295"/>
    </row>
    <row r="225" spans="1:57" ht="89.25" x14ac:dyDescent="0.2">
      <c r="A225" s="115"/>
      <c r="B225" s="103" t="s">
        <v>259</v>
      </c>
      <c r="C225" s="459" t="s">
        <v>656</v>
      </c>
      <c r="D225" s="456" t="s">
        <v>433</v>
      </c>
      <c r="E225" s="486" t="s">
        <v>657</v>
      </c>
      <c r="F225" s="456" t="s">
        <v>658</v>
      </c>
      <c r="G225" s="500" t="s">
        <v>659</v>
      </c>
      <c r="H225" s="103"/>
      <c r="I225" s="103" t="s">
        <v>63</v>
      </c>
      <c r="J225" s="486" t="s">
        <v>660</v>
      </c>
      <c r="K225" s="103" t="s">
        <v>72</v>
      </c>
      <c r="L225" s="103" t="s">
        <v>119</v>
      </c>
      <c r="M225" s="460" t="s">
        <v>675</v>
      </c>
      <c r="N225" s="460" t="s">
        <v>676</v>
      </c>
      <c r="O225" s="103"/>
      <c r="P225" s="103"/>
      <c r="Q225" s="103"/>
      <c r="R225" s="465" t="s">
        <v>677</v>
      </c>
      <c r="S225" s="103" t="s">
        <v>672</v>
      </c>
      <c r="T225" s="103">
        <v>0</v>
      </c>
      <c r="U225" s="103" t="str">
        <f t="shared" si="102"/>
        <v>Bajo</v>
      </c>
      <c r="V225" s="103">
        <v>1</v>
      </c>
      <c r="W225" s="103" t="str">
        <f t="shared" si="103"/>
        <v>Esporadica</v>
      </c>
      <c r="X225" s="103">
        <f t="shared" si="104"/>
        <v>0</v>
      </c>
      <c r="Y225" s="103" t="str">
        <f t="shared" si="105"/>
        <v>Bajo</v>
      </c>
      <c r="Z225" s="103">
        <v>60</v>
      </c>
      <c r="AA225" s="103" t="str">
        <f t="shared" si="106"/>
        <v>Muy Grave</v>
      </c>
      <c r="AB225" s="103">
        <f t="shared" si="107"/>
        <v>0</v>
      </c>
      <c r="AC225" s="103" t="str">
        <f t="shared" si="108"/>
        <v>IV</v>
      </c>
      <c r="AD225" s="103" t="str">
        <f t="shared" si="94"/>
        <v>ACEPTABLE</v>
      </c>
      <c r="AE225" s="103" t="s">
        <v>258</v>
      </c>
      <c r="AF225" s="103" t="str">
        <f t="shared" si="111"/>
        <v>Naufragios, hundimientos. Inmersión. Caída a cuerpos de agua.Heridas, golpes, ahogamiento, muerte</v>
      </c>
      <c r="AG225" s="103" t="s">
        <v>38</v>
      </c>
      <c r="AH225" s="103"/>
      <c r="AI225" s="103" t="s">
        <v>63</v>
      </c>
      <c r="AJ225" s="103" t="s">
        <v>63</v>
      </c>
      <c r="AK225" s="103" t="s">
        <v>63</v>
      </c>
      <c r="AL225" s="462"/>
      <c r="AM225" s="463"/>
      <c r="AN225" s="463"/>
      <c r="AO225" s="463"/>
      <c r="AP225" s="463"/>
      <c r="AQ225" s="463"/>
      <c r="AR225" s="463"/>
      <c r="AS225" s="464"/>
      <c r="AT225" s="470"/>
      <c r="AU225" s="463" t="str">
        <f t="shared" si="95"/>
        <v>Bajo</v>
      </c>
      <c r="AV225" s="470"/>
      <c r="AW225" s="463" t="b">
        <f t="shared" si="96"/>
        <v>0</v>
      </c>
      <c r="AX225" s="463">
        <f t="shared" si="97"/>
        <v>0</v>
      </c>
      <c r="AY225" s="463" t="str">
        <f t="shared" si="98"/>
        <v>Bajo</v>
      </c>
      <c r="AZ225" s="470"/>
      <c r="BA225" s="463" t="b">
        <f t="shared" si="99"/>
        <v>0</v>
      </c>
      <c r="BB225" s="463">
        <f t="shared" si="100"/>
        <v>0</v>
      </c>
      <c r="BC225" s="463" t="str">
        <f t="shared" si="110"/>
        <v>IV</v>
      </c>
      <c r="BD225" s="463" t="str">
        <f t="shared" si="101"/>
        <v>ACEPTABLE</v>
      </c>
      <c r="BE225" s="295"/>
    </row>
    <row r="226" spans="1:57" ht="102" x14ac:dyDescent="0.2">
      <c r="A226" s="115"/>
      <c r="B226" s="103" t="s">
        <v>259</v>
      </c>
      <c r="C226" s="459" t="s">
        <v>656</v>
      </c>
      <c r="D226" s="456" t="s">
        <v>433</v>
      </c>
      <c r="E226" s="486" t="s">
        <v>657</v>
      </c>
      <c r="F226" s="456" t="s">
        <v>658</v>
      </c>
      <c r="G226" s="500" t="s">
        <v>659</v>
      </c>
      <c r="H226" s="103"/>
      <c r="I226" s="103" t="s">
        <v>63</v>
      </c>
      <c r="J226" s="486" t="s">
        <v>660</v>
      </c>
      <c r="K226" s="458" t="s">
        <v>65</v>
      </c>
      <c r="L226" s="471" t="s">
        <v>316</v>
      </c>
      <c r="M226" s="460" t="s">
        <v>680</v>
      </c>
      <c r="N226" s="460" t="s">
        <v>681</v>
      </c>
      <c r="O226" s="103"/>
      <c r="P226" s="103" t="s">
        <v>682</v>
      </c>
      <c r="Q226" s="103" t="s">
        <v>682</v>
      </c>
      <c r="R226" s="465" t="s">
        <v>683</v>
      </c>
      <c r="S226" s="465" t="s">
        <v>684</v>
      </c>
      <c r="T226" s="103">
        <v>0</v>
      </c>
      <c r="U226" s="103" t="str">
        <f t="shared" si="102"/>
        <v>Bajo</v>
      </c>
      <c r="V226" s="103">
        <v>2</v>
      </c>
      <c r="W226" s="103" t="str">
        <f t="shared" si="103"/>
        <v>Ocasional</v>
      </c>
      <c r="X226" s="103">
        <f t="shared" si="104"/>
        <v>0</v>
      </c>
      <c r="Y226" s="103" t="str">
        <f t="shared" si="105"/>
        <v>Bajo</v>
      </c>
      <c r="Z226" s="103">
        <v>60</v>
      </c>
      <c r="AA226" s="103" t="str">
        <f t="shared" si="106"/>
        <v>Muy Grave</v>
      </c>
      <c r="AB226" s="103">
        <f t="shared" si="107"/>
        <v>0</v>
      </c>
      <c r="AC226" s="103" t="str">
        <f t="shared" si="108"/>
        <v>IV</v>
      </c>
      <c r="AD226" s="103" t="str">
        <f t="shared" si="94"/>
        <v>ACEPTABLE</v>
      </c>
      <c r="AE226" s="103">
        <v>2</v>
      </c>
      <c r="AF226" s="103" t="s">
        <v>145</v>
      </c>
      <c r="AG226" s="103" t="s">
        <v>38</v>
      </c>
      <c r="AH226" s="103"/>
      <c r="AI226" s="103"/>
      <c r="AJ226" s="103" t="s">
        <v>63</v>
      </c>
      <c r="AK226" s="103"/>
      <c r="AL226" s="462" t="s">
        <v>63</v>
      </c>
      <c r="AM226" s="463"/>
      <c r="AN226" s="463"/>
      <c r="AO226" s="463"/>
      <c r="AP226" s="463"/>
      <c r="AQ226" s="463"/>
      <c r="AR226" s="463"/>
      <c r="AS226" s="464"/>
      <c r="AT226" s="470"/>
      <c r="AU226" s="463" t="str">
        <f t="shared" si="95"/>
        <v>Bajo</v>
      </c>
      <c r="AV226" s="470"/>
      <c r="AW226" s="463" t="b">
        <f t="shared" si="96"/>
        <v>0</v>
      </c>
      <c r="AX226" s="463">
        <f t="shared" si="97"/>
        <v>0</v>
      </c>
      <c r="AY226" s="463" t="str">
        <f t="shared" si="98"/>
        <v>Bajo</v>
      </c>
      <c r="AZ226" s="470"/>
      <c r="BA226" s="463" t="b">
        <f t="shared" si="99"/>
        <v>0</v>
      </c>
      <c r="BB226" s="463">
        <f t="shared" si="100"/>
        <v>0</v>
      </c>
      <c r="BC226" s="463" t="str">
        <f t="shared" si="110"/>
        <v>IV</v>
      </c>
      <c r="BD226" s="463" t="str">
        <f t="shared" si="101"/>
        <v>ACEPTABLE</v>
      </c>
      <c r="BE226" s="295"/>
    </row>
    <row r="227" spans="1:57" ht="72.75" customHeight="1" x14ac:dyDescent="0.2">
      <c r="A227" s="115"/>
      <c r="B227" s="103" t="s">
        <v>259</v>
      </c>
      <c r="C227" s="459" t="s">
        <v>656</v>
      </c>
      <c r="D227" s="456" t="s">
        <v>498</v>
      </c>
      <c r="E227" s="456" t="s">
        <v>499</v>
      </c>
      <c r="F227" s="456" t="s">
        <v>658</v>
      </c>
      <c r="G227" s="456" t="s">
        <v>664</v>
      </c>
      <c r="H227" s="103"/>
      <c r="I227" s="103" t="s">
        <v>63</v>
      </c>
      <c r="J227" s="456" t="s">
        <v>501</v>
      </c>
      <c r="K227" s="458" t="s">
        <v>65</v>
      </c>
      <c r="L227" s="471" t="s">
        <v>316</v>
      </c>
      <c r="M227" s="460" t="s">
        <v>680</v>
      </c>
      <c r="N227" s="460" t="s">
        <v>681</v>
      </c>
      <c r="O227" s="103"/>
      <c r="P227" s="103" t="s">
        <v>685</v>
      </c>
      <c r="Q227" s="103" t="s">
        <v>685</v>
      </c>
      <c r="R227" s="465" t="s">
        <v>686</v>
      </c>
      <c r="S227" s="465" t="s">
        <v>687</v>
      </c>
      <c r="T227" s="103">
        <v>0</v>
      </c>
      <c r="U227" s="103" t="str">
        <f t="shared" si="102"/>
        <v>Bajo</v>
      </c>
      <c r="V227" s="103">
        <v>1</v>
      </c>
      <c r="W227" s="103" t="str">
        <f t="shared" si="103"/>
        <v>Esporadica</v>
      </c>
      <c r="X227" s="103">
        <f t="shared" si="104"/>
        <v>0</v>
      </c>
      <c r="Y227" s="103" t="str">
        <f t="shared" si="105"/>
        <v>Bajo</v>
      </c>
      <c r="Z227" s="103">
        <v>60</v>
      </c>
      <c r="AA227" s="103" t="str">
        <f t="shared" si="106"/>
        <v>Muy Grave</v>
      </c>
      <c r="AB227" s="103">
        <f t="shared" si="107"/>
        <v>0</v>
      </c>
      <c r="AC227" s="103" t="str">
        <f t="shared" si="108"/>
        <v>IV</v>
      </c>
      <c r="AD227" s="103" t="str">
        <f t="shared" si="94"/>
        <v>ACEPTABLE</v>
      </c>
      <c r="AE227" s="103" t="s">
        <v>258</v>
      </c>
      <c r="AF227" s="103" t="str">
        <f>N227</f>
        <v>Heridas, enfermedades de trasmision como  Fiebre amarilla, dengue etc, infecciones, intoxicación, Mordeduras, picaduras, punciones, reacciones alérgicas, adormecimientos y parálisis, fiebre, náuseas, vómito, sudoración Convulsiones, dificultad respiratoria, cabeza y náuseas  muerte</v>
      </c>
      <c r="AG227" s="103" t="s">
        <v>38</v>
      </c>
      <c r="AH227" s="103"/>
      <c r="AI227" s="103" t="s">
        <v>63</v>
      </c>
      <c r="AJ227" s="103" t="s">
        <v>63</v>
      </c>
      <c r="AK227" s="103" t="s">
        <v>63</v>
      </c>
      <c r="AL227" s="462" t="s">
        <v>63</v>
      </c>
      <c r="AM227" s="463"/>
      <c r="AN227" s="463"/>
      <c r="AO227" s="463"/>
      <c r="AP227" s="463"/>
      <c r="AQ227" s="463"/>
      <c r="AR227" s="463"/>
      <c r="AS227" s="464"/>
      <c r="AT227" s="470"/>
      <c r="AU227" s="463" t="str">
        <f t="shared" si="95"/>
        <v>Bajo</v>
      </c>
      <c r="AV227" s="470"/>
      <c r="AW227" s="463" t="b">
        <f t="shared" si="96"/>
        <v>0</v>
      </c>
      <c r="AX227" s="463">
        <f t="shared" si="97"/>
        <v>0</v>
      </c>
      <c r="AY227" s="463" t="str">
        <f t="shared" si="98"/>
        <v>Bajo</v>
      </c>
      <c r="AZ227" s="470"/>
      <c r="BA227" s="463" t="b">
        <f t="shared" si="99"/>
        <v>0</v>
      </c>
      <c r="BB227" s="463">
        <f t="shared" si="100"/>
        <v>0</v>
      </c>
      <c r="BC227" s="463" t="str">
        <f t="shared" si="110"/>
        <v>IV</v>
      </c>
      <c r="BD227" s="463" t="str">
        <f t="shared" si="101"/>
        <v>ACEPTABLE</v>
      </c>
      <c r="BE227" s="295"/>
    </row>
    <row r="228" spans="1:57" ht="72.75" customHeight="1" x14ac:dyDescent="0.2">
      <c r="A228" s="115"/>
      <c r="B228" s="103" t="s">
        <v>259</v>
      </c>
      <c r="C228" s="459" t="s">
        <v>656</v>
      </c>
      <c r="D228" s="456" t="s">
        <v>310</v>
      </c>
      <c r="E228" s="456" t="s">
        <v>311</v>
      </c>
      <c r="F228" s="456" t="s">
        <v>658</v>
      </c>
      <c r="G228" s="456" t="s">
        <v>664</v>
      </c>
      <c r="H228" s="103"/>
      <c r="I228" s="103" t="s">
        <v>63</v>
      </c>
      <c r="J228" s="456" t="s">
        <v>688</v>
      </c>
      <c r="K228" s="458" t="s">
        <v>65</v>
      </c>
      <c r="L228" s="471" t="s">
        <v>316</v>
      </c>
      <c r="M228" s="460" t="s">
        <v>680</v>
      </c>
      <c r="N228" s="460" t="s">
        <v>681</v>
      </c>
      <c r="O228" s="103"/>
      <c r="P228" s="103" t="s">
        <v>685</v>
      </c>
      <c r="Q228" s="103" t="s">
        <v>685</v>
      </c>
      <c r="R228" s="465" t="s">
        <v>689</v>
      </c>
      <c r="S228" s="465" t="s">
        <v>687</v>
      </c>
      <c r="T228" s="103">
        <v>0</v>
      </c>
      <c r="U228" s="103" t="str">
        <f t="shared" si="102"/>
        <v>Bajo</v>
      </c>
      <c r="V228" s="103">
        <v>1</v>
      </c>
      <c r="W228" s="103" t="str">
        <f t="shared" si="103"/>
        <v>Esporadica</v>
      </c>
      <c r="X228" s="103">
        <f t="shared" si="104"/>
        <v>0</v>
      </c>
      <c r="Y228" s="103" t="str">
        <f t="shared" si="105"/>
        <v>Bajo</v>
      </c>
      <c r="Z228" s="103">
        <v>60</v>
      </c>
      <c r="AA228" s="103" t="str">
        <f t="shared" si="106"/>
        <v>Muy Grave</v>
      </c>
      <c r="AB228" s="103">
        <f t="shared" si="107"/>
        <v>0</v>
      </c>
      <c r="AC228" s="103" t="str">
        <f t="shared" si="108"/>
        <v>IV</v>
      </c>
      <c r="AD228" s="103" t="str">
        <f t="shared" si="94"/>
        <v>ACEPTABLE</v>
      </c>
      <c r="AE228" s="103" t="s">
        <v>258</v>
      </c>
      <c r="AF228" s="103" t="str">
        <f>N228</f>
        <v>Heridas, enfermedades de trasmision como  Fiebre amarilla, dengue etc, infecciones, intoxicación, Mordeduras, picaduras, punciones, reacciones alérgicas, adormecimientos y parálisis, fiebre, náuseas, vómito, sudoración Convulsiones, dificultad respiratoria, cabeza y náuseas  muerte</v>
      </c>
      <c r="AG228" s="103" t="s">
        <v>38</v>
      </c>
      <c r="AH228" s="103"/>
      <c r="AI228" s="103" t="s">
        <v>63</v>
      </c>
      <c r="AJ228" s="103" t="s">
        <v>63</v>
      </c>
      <c r="AK228" s="103" t="s">
        <v>63</v>
      </c>
      <c r="AL228" s="462" t="s">
        <v>63</v>
      </c>
      <c r="AM228" s="463"/>
      <c r="AN228" s="463"/>
      <c r="AO228" s="463"/>
      <c r="AP228" s="463"/>
      <c r="AQ228" s="463"/>
      <c r="AR228" s="463"/>
      <c r="AS228" s="464"/>
      <c r="AT228" s="470"/>
      <c r="AU228" s="463" t="str">
        <f t="shared" si="95"/>
        <v>Bajo</v>
      </c>
      <c r="AV228" s="470"/>
      <c r="AW228" s="463" t="b">
        <f t="shared" si="96"/>
        <v>0</v>
      </c>
      <c r="AX228" s="463">
        <f t="shared" si="97"/>
        <v>0</v>
      </c>
      <c r="AY228" s="463" t="str">
        <f t="shared" si="98"/>
        <v>Bajo</v>
      </c>
      <c r="AZ228" s="470"/>
      <c r="BA228" s="463" t="b">
        <f t="shared" si="99"/>
        <v>0</v>
      </c>
      <c r="BB228" s="463">
        <f t="shared" si="100"/>
        <v>0</v>
      </c>
      <c r="BC228" s="463" t="str">
        <f t="shared" si="110"/>
        <v>IV</v>
      </c>
      <c r="BD228" s="463" t="str">
        <f t="shared" si="101"/>
        <v>ACEPTABLE</v>
      </c>
      <c r="BE228" s="295"/>
    </row>
    <row r="229" spans="1:57" ht="72.75" customHeight="1" x14ac:dyDescent="0.2">
      <c r="A229" s="115"/>
      <c r="B229" s="103" t="s">
        <v>259</v>
      </c>
      <c r="C229" s="459" t="s">
        <v>656</v>
      </c>
      <c r="D229" s="456" t="s">
        <v>443</v>
      </c>
      <c r="E229" s="456" t="s">
        <v>444</v>
      </c>
      <c r="F229" s="456" t="s">
        <v>658</v>
      </c>
      <c r="G229" s="456" t="s">
        <v>664</v>
      </c>
      <c r="H229" s="103"/>
      <c r="I229" s="103" t="s">
        <v>63</v>
      </c>
      <c r="J229" s="456" t="s">
        <v>446</v>
      </c>
      <c r="K229" s="458" t="s">
        <v>65</v>
      </c>
      <c r="L229" s="471" t="s">
        <v>316</v>
      </c>
      <c r="M229" s="460" t="s">
        <v>680</v>
      </c>
      <c r="N229" s="460" t="s">
        <v>681</v>
      </c>
      <c r="O229" s="103"/>
      <c r="P229" s="103" t="s">
        <v>685</v>
      </c>
      <c r="Q229" s="103" t="s">
        <v>685</v>
      </c>
      <c r="R229" s="465" t="s">
        <v>690</v>
      </c>
      <c r="S229" s="465" t="s">
        <v>691</v>
      </c>
      <c r="T229" s="103">
        <v>0</v>
      </c>
      <c r="U229" s="103" t="str">
        <f t="shared" si="102"/>
        <v>Bajo</v>
      </c>
      <c r="V229" s="103">
        <v>1</v>
      </c>
      <c r="W229" s="103" t="str">
        <f t="shared" si="103"/>
        <v>Esporadica</v>
      </c>
      <c r="X229" s="103">
        <f t="shared" si="104"/>
        <v>0</v>
      </c>
      <c r="Y229" s="103" t="str">
        <f t="shared" si="105"/>
        <v>Bajo</v>
      </c>
      <c r="Z229" s="103">
        <v>60</v>
      </c>
      <c r="AA229" s="103" t="str">
        <f t="shared" si="106"/>
        <v>Muy Grave</v>
      </c>
      <c r="AB229" s="103">
        <f t="shared" si="107"/>
        <v>0</v>
      </c>
      <c r="AC229" s="103" t="str">
        <f t="shared" si="108"/>
        <v>IV</v>
      </c>
      <c r="AD229" s="103" t="str">
        <f t="shared" ref="AD229:AD288" si="128">IF(AND(AC229="I"),"NO ACEPTABLE",IF(AND(AC229="II"),"ACEPTABLE CON CONTROL ESPECIFICO",IF(AND(AC229="III"),"MEJORABLE",IF(AND(AC229="IV"),"ACEPTABLE"))))</f>
        <v>ACEPTABLE</v>
      </c>
      <c r="AE229" s="103" t="s">
        <v>258</v>
      </c>
      <c r="AF229" s="103" t="str">
        <f>N229</f>
        <v>Heridas, enfermedades de trasmision como  Fiebre amarilla, dengue etc, infecciones, intoxicación, Mordeduras, picaduras, punciones, reacciones alérgicas, adormecimientos y parálisis, fiebre, náuseas, vómito, sudoración Convulsiones, dificultad respiratoria, cabeza y náuseas  muerte</v>
      </c>
      <c r="AG229" s="103" t="s">
        <v>38</v>
      </c>
      <c r="AH229" s="103"/>
      <c r="AI229" s="103" t="s">
        <v>63</v>
      </c>
      <c r="AJ229" s="103" t="s">
        <v>63</v>
      </c>
      <c r="AK229" s="103" t="s">
        <v>63</v>
      </c>
      <c r="AL229" s="462" t="s">
        <v>63</v>
      </c>
      <c r="AM229" s="463"/>
      <c r="AN229" s="463"/>
      <c r="AO229" s="463"/>
      <c r="AP229" s="463"/>
      <c r="AQ229" s="463"/>
      <c r="AR229" s="463"/>
      <c r="AS229" s="464"/>
      <c r="AT229" s="470"/>
      <c r="AU229" s="463" t="str">
        <f t="shared" ref="AU229:AU288" si="129">IF(AT229=10,"Muy Alto",IF(AT229=6,"Alto",IF(AT229=2,"Medio",IF(AT229=0,"Bajo"))))</f>
        <v>Bajo</v>
      </c>
      <c r="AV229" s="470"/>
      <c r="AW229" s="463" t="b">
        <f t="shared" ref="AW229:AW288" si="130">IF(AV229=4,"Continua",IF(AV229=3,"Frecuente",IF(AV229=2,"Ocasional",IF(AV229=1,"Esporadica"))))</f>
        <v>0</v>
      </c>
      <c r="AX229" s="463">
        <f t="shared" ref="AX229:AX288" si="131">AT229*AV229</f>
        <v>0</v>
      </c>
      <c r="AY229" s="463" t="str">
        <f t="shared" ref="AY229:AY288" si="132">IF(AND(AX229&gt;=24,AX229&lt;=40),"Medio Alto",IF(AND(AX229&gt;=10,AX229&lt;=20),"Alto",IF(AND(AX229&gt;=6,AX229&lt;=8),"Medio",IF(AND(AX229&gt;=0,AX229&lt;=4),"Bajo"))))</f>
        <v>Bajo</v>
      </c>
      <c r="AZ229" s="470"/>
      <c r="BA229" s="463" t="b">
        <f t="shared" ref="BA229:BA288" si="133">IF(AZ229=100,"Mortal o Catrastrofico",IF(AZ229=60,"Muy Grave",IF(AZ229=25,"Grave",IF(AZ229=10,"Leve"))))</f>
        <v>0</v>
      </c>
      <c r="BB229" s="463">
        <f t="shared" ref="BB229:BB288" si="134">AX229*AZ229</f>
        <v>0</v>
      </c>
      <c r="BC229" s="463" t="str">
        <f t="shared" si="110"/>
        <v>IV</v>
      </c>
      <c r="BD229" s="463" t="str">
        <f t="shared" ref="BD229:BD288" si="135">IF(AND(BC229="I"),"NO ACEPTABLE",IF(AND(BC229="II"),"ACEPTABLE CON CONTROL ESPECIFICO",IF(AND(BC229="III"),"MEJORABLE",IF(AND(BC229="IV"),"ACEPTABLE"))))</f>
        <v>ACEPTABLE</v>
      </c>
      <c r="BE229" s="295"/>
    </row>
    <row r="230" spans="1:57" ht="89.25" x14ac:dyDescent="0.2">
      <c r="A230" s="115"/>
      <c r="B230" s="103" t="s">
        <v>259</v>
      </c>
      <c r="C230" s="459" t="s">
        <v>656</v>
      </c>
      <c r="D230" s="456" t="s">
        <v>433</v>
      </c>
      <c r="E230" s="486" t="s">
        <v>657</v>
      </c>
      <c r="F230" s="456" t="s">
        <v>658</v>
      </c>
      <c r="G230" s="500" t="s">
        <v>659</v>
      </c>
      <c r="H230" s="103"/>
      <c r="I230" s="103" t="s">
        <v>63</v>
      </c>
      <c r="J230" s="486" t="s">
        <v>660</v>
      </c>
      <c r="K230" s="103" t="s">
        <v>72</v>
      </c>
      <c r="L230" s="459" t="s">
        <v>119</v>
      </c>
      <c r="M230" s="460" t="s">
        <v>692</v>
      </c>
      <c r="N230" s="460" t="s">
        <v>693</v>
      </c>
      <c r="O230" s="103"/>
      <c r="P230" s="103" t="s">
        <v>682</v>
      </c>
      <c r="Q230" s="103" t="s">
        <v>682</v>
      </c>
      <c r="R230" s="465" t="s">
        <v>694</v>
      </c>
      <c r="S230" s="465" t="s">
        <v>695</v>
      </c>
      <c r="T230" s="103">
        <v>0</v>
      </c>
      <c r="U230" s="103" t="str">
        <f t="shared" ref="U230:U289" si="136">IF(T230=10,"Muy Alto",IF(T230=6,"Alto",IF(T230=2,"Medio",IF(T230=0,"Bajo"))))</f>
        <v>Bajo</v>
      </c>
      <c r="V230" s="103">
        <v>1</v>
      </c>
      <c r="W230" s="103" t="str">
        <f t="shared" ref="W230:W289" si="137">IF(V230=4,"Continua",IF(V230=3,"Frecuente",IF(V230=2,"Ocasional",IF(V230=1,"Esporadica"))))</f>
        <v>Esporadica</v>
      </c>
      <c r="X230" s="103">
        <f t="shared" ref="X230:X289" si="138">T230*V230</f>
        <v>0</v>
      </c>
      <c r="Y230" s="103" t="str">
        <f t="shared" ref="Y230:Y289" si="139">IF(AND(X230&gt;=24,X230&lt;=40),"Medio Alto",IF(AND(X230&gt;=10,X230&lt;=20),"Alto",IF(AND(X230&gt;=6,X230&lt;=8),"Medio",IF(AND(X230&gt;=0,X230&lt;=4),"Bajo"))))</f>
        <v>Bajo</v>
      </c>
      <c r="Z230" s="103">
        <v>60</v>
      </c>
      <c r="AA230" s="103" t="str">
        <f t="shared" ref="AA230:AA289" si="140">IF(Z230=100,"Mortal o Catrastrofico",IF(Z230=60,"Muy Grave",IF(Z230=25,"Grave",IF(Z230=10,"Leve"))))</f>
        <v>Muy Grave</v>
      </c>
      <c r="AB230" s="103">
        <f t="shared" ref="AB230:AB289" si="141">X230*Z230</f>
        <v>0</v>
      </c>
      <c r="AC230" s="103" t="str">
        <f t="shared" ref="AC230:AC289" si="142">IF(AND(AB230&gt;=600,Z230&lt;=4000),"I",IF(AND(AB230&gt;=150,AB230&lt;=500),"II",IF(AND(AB230&gt;=40,AB230&lt;=120),"III",IF(AND(AB230&gt;=0,AB230&lt;=40),"IV"))))</f>
        <v>IV</v>
      </c>
      <c r="AD230" s="103" t="str">
        <f t="shared" si="128"/>
        <v>ACEPTABLE</v>
      </c>
      <c r="AE230" s="103">
        <v>2</v>
      </c>
      <c r="AF230" s="103" t="s">
        <v>145</v>
      </c>
      <c r="AG230" s="103" t="s">
        <v>38</v>
      </c>
      <c r="AH230" s="103"/>
      <c r="AI230" s="103"/>
      <c r="AJ230" s="103" t="s">
        <v>63</v>
      </c>
      <c r="AK230" s="103"/>
      <c r="AL230" s="462"/>
      <c r="AM230" s="463"/>
      <c r="AN230" s="463"/>
      <c r="AO230" s="463"/>
      <c r="AP230" s="463"/>
      <c r="AQ230" s="463"/>
      <c r="AR230" s="463"/>
      <c r="AS230" s="464"/>
      <c r="AT230" s="470"/>
      <c r="AU230" s="463" t="str">
        <f t="shared" si="129"/>
        <v>Bajo</v>
      </c>
      <c r="AV230" s="470"/>
      <c r="AW230" s="463" t="b">
        <f t="shared" si="130"/>
        <v>0</v>
      </c>
      <c r="AX230" s="463">
        <f t="shared" si="131"/>
        <v>0</v>
      </c>
      <c r="AY230" s="463" t="str">
        <f t="shared" si="132"/>
        <v>Bajo</v>
      </c>
      <c r="AZ230" s="470"/>
      <c r="BA230" s="463" t="b">
        <f t="shared" si="133"/>
        <v>0</v>
      </c>
      <c r="BB230" s="463">
        <f t="shared" si="134"/>
        <v>0</v>
      </c>
      <c r="BC230" s="463" t="str">
        <f t="shared" si="110"/>
        <v>IV</v>
      </c>
      <c r="BD230" s="463" t="str">
        <f t="shared" si="135"/>
        <v>ACEPTABLE</v>
      </c>
      <c r="BE230" s="295"/>
    </row>
    <row r="231" spans="1:57" ht="72.75" customHeight="1" x14ac:dyDescent="0.2">
      <c r="A231" s="115"/>
      <c r="B231" s="103" t="s">
        <v>259</v>
      </c>
      <c r="C231" s="459" t="s">
        <v>656</v>
      </c>
      <c r="D231" s="456" t="s">
        <v>498</v>
      </c>
      <c r="E231" s="456" t="s">
        <v>499</v>
      </c>
      <c r="F231" s="456" t="s">
        <v>658</v>
      </c>
      <c r="G231" s="456" t="s">
        <v>664</v>
      </c>
      <c r="H231" s="103"/>
      <c r="I231" s="103" t="s">
        <v>63</v>
      </c>
      <c r="J231" s="456" t="s">
        <v>501</v>
      </c>
      <c r="K231" s="103" t="s">
        <v>72</v>
      </c>
      <c r="L231" s="459" t="s">
        <v>119</v>
      </c>
      <c r="M231" s="460" t="s">
        <v>692</v>
      </c>
      <c r="N231" s="460" t="s">
        <v>693</v>
      </c>
      <c r="O231" s="103"/>
      <c r="P231" s="103" t="s">
        <v>682</v>
      </c>
      <c r="Q231" s="103" t="s">
        <v>685</v>
      </c>
      <c r="R231" s="465" t="s">
        <v>694</v>
      </c>
      <c r="S231" s="465" t="s">
        <v>695</v>
      </c>
      <c r="T231" s="103">
        <v>0</v>
      </c>
      <c r="U231" s="103" t="str">
        <f t="shared" si="136"/>
        <v>Bajo</v>
      </c>
      <c r="V231" s="103">
        <v>1</v>
      </c>
      <c r="W231" s="103" t="str">
        <f t="shared" si="137"/>
        <v>Esporadica</v>
      </c>
      <c r="X231" s="103">
        <f t="shared" si="138"/>
        <v>0</v>
      </c>
      <c r="Y231" s="103" t="str">
        <f t="shared" si="139"/>
        <v>Bajo</v>
      </c>
      <c r="Z231" s="103">
        <v>60</v>
      </c>
      <c r="AA231" s="103" t="str">
        <f t="shared" si="140"/>
        <v>Muy Grave</v>
      </c>
      <c r="AB231" s="103">
        <f t="shared" si="141"/>
        <v>0</v>
      </c>
      <c r="AC231" s="103" t="str">
        <f t="shared" si="142"/>
        <v>IV</v>
      </c>
      <c r="AD231" s="103" t="str">
        <f t="shared" si="128"/>
        <v>ACEPTABLE</v>
      </c>
      <c r="AE231" s="103" t="s">
        <v>258</v>
      </c>
      <c r="AF231" s="103" t="str">
        <f>N231</f>
        <v>Caidas al mismo nivel o dsitinto nivel, caidas al agua Golpes, fracturas, contusiones, inmersion, ahogamiento</v>
      </c>
      <c r="AG231" s="103" t="s">
        <v>38</v>
      </c>
      <c r="AH231" s="103"/>
      <c r="AI231" s="103" t="s">
        <v>63</v>
      </c>
      <c r="AJ231" s="103" t="s">
        <v>63</v>
      </c>
      <c r="AK231" s="103" t="s">
        <v>63</v>
      </c>
      <c r="AL231" s="462"/>
      <c r="AM231" s="463"/>
      <c r="AN231" s="463"/>
      <c r="AO231" s="463"/>
      <c r="AP231" s="463"/>
      <c r="AQ231" s="463"/>
      <c r="AR231" s="463"/>
      <c r="AS231" s="464"/>
      <c r="AT231" s="470"/>
      <c r="AU231" s="463" t="str">
        <f t="shared" si="129"/>
        <v>Bajo</v>
      </c>
      <c r="AV231" s="470"/>
      <c r="AW231" s="463" t="b">
        <f t="shared" si="130"/>
        <v>0</v>
      </c>
      <c r="AX231" s="463">
        <f t="shared" si="131"/>
        <v>0</v>
      </c>
      <c r="AY231" s="463" t="str">
        <f t="shared" si="132"/>
        <v>Bajo</v>
      </c>
      <c r="AZ231" s="470"/>
      <c r="BA231" s="463" t="b">
        <f t="shared" si="133"/>
        <v>0</v>
      </c>
      <c r="BB231" s="463">
        <f t="shared" si="134"/>
        <v>0</v>
      </c>
      <c r="BC231" s="463" t="str">
        <f t="shared" si="110"/>
        <v>IV</v>
      </c>
      <c r="BD231" s="463" t="str">
        <f t="shared" si="135"/>
        <v>ACEPTABLE</v>
      </c>
      <c r="BE231" s="295"/>
    </row>
    <row r="232" spans="1:57" ht="72.75" customHeight="1" x14ac:dyDescent="0.2">
      <c r="A232" s="115"/>
      <c r="B232" s="103" t="s">
        <v>259</v>
      </c>
      <c r="C232" s="459" t="s">
        <v>656</v>
      </c>
      <c r="D232" s="456" t="s">
        <v>630</v>
      </c>
      <c r="E232" s="456" t="s">
        <v>631</v>
      </c>
      <c r="F232" s="456" t="s">
        <v>673</v>
      </c>
      <c r="G232" s="456" t="s">
        <v>662</v>
      </c>
      <c r="H232" s="103"/>
      <c r="I232" s="103" t="s">
        <v>63</v>
      </c>
      <c r="J232" s="456" t="s">
        <v>663</v>
      </c>
      <c r="K232" s="103" t="s">
        <v>72</v>
      </c>
      <c r="L232" s="459" t="s">
        <v>119</v>
      </c>
      <c r="M232" s="460" t="s">
        <v>692</v>
      </c>
      <c r="N232" s="460" t="s">
        <v>693</v>
      </c>
      <c r="O232" s="103"/>
      <c r="P232" s="103" t="s">
        <v>682</v>
      </c>
      <c r="Q232" s="103" t="s">
        <v>685</v>
      </c>
      <c r="R232" s="465" t="s">
        <v>694</v>
      </c>
      <c r="S232" s="465" t="s">
        <v>695</v>
      </c>
      <c r="T232" s="103">
        <v>0</v>
      </c>
      <c r="U232" s="103" t="str">
        <f t="shared" si="136"/>
        <v>Bajo</v>
      </c>
      <c r="V232" s="103">
        <v>1</v>
      </c>
      <c r="W232" s="103" t="str">
        <f t="shared" si="137"/>
        <v>Esporadica</v>
      </c>
      <c r="X232" s="103">
        <f t="shared" si="138"/>
        <v>0</v>
      </c>
      <c r="Y232" s="103" t="str">
        <f t="shared" si="139"/>
        <v>Bajo</v>
      </c>
      <c r="Z232" s="103">
        <v>60</v>
      </c>
      <c r="AA232" s="103" t="str">
        <f t="shared" si="140"/>
        <v>Muy Grave</v>
      </c>
      <c r="AB232" s="103">
        <f t="shared" si="141"/>
        <v>0</v>
      </c>
      <c r="AC232" s="103" t="str">
        <f t="shared" si="142"/>
        <v>IV</v>
      </c>
      <c r="AD232" s="103" t="str">
        <f t="shared" si="128"/>
        <v>ACEPTABLE</v>
      </c>
      <c r="AE232" s="103" t="s">
        <v>258</v>
      </c>
      <c r="AF232" s="103" t="str">
        <f>N232</f>
        <v>Caidas al mismo nivel o dsitinto nivel, caidas al agua Golpes, fracturas, contusiones, inmersion, ahogamiento</v>
      </c>
      <c r="AG232" s="103" t="s">
        <v>38</v>
      </c>
      <c r="AH232" s="103"/>
      <c r="AI232" s="103" t="s">
        <v>63</v>
      </c>
      <c r="AJ232" s="103" t="s">
        <v>63</v>
      </c>
      <c r="AK232" s="103" t="s">
        <v>63</v>
      </c>
      <c r="AL232" s="462"/>
      <c r="AM232" s="463"/>
      <c r="AN232" s="463"/>
      <c r="AO232" s="463"/>
      <c r="AP232" s="463"/>
      <c r="AQ232" s="463"/>
      <c r="AR232" s="463"/>
      <c r="AS232" s="464"/>
      <c r="AT232" s="470"/>
      <c r="AU232" s="463" t="str">
        <f t="shared" si="129"/>
        <v>Bajo</v>
      </c>
      <c r="AV232" s="470"/>
      <c r="AW232" s="463" t="b">
        <f t="shared" si="130"/>
        <v>0</v>
      </c>
      <c r="AX232" s="463">
        <f t="shared" si="131"/>
        <v>0</v>
      </c>
      <c r="AY232" s="463" t="str">
        <f t="shared" si="132"/>
        <v>Bajo</v>
      </c>
      <c r="AZ232" s="470"/>
      <c r="BA232" s="463" t="b">
        <f t="shared" si="133"/>
        <v>0</v>
      </c>
      <c r="BB232" s="463">
        <f t="shared" si="134"/>
        <v>0</v>
      </c>
      <c r="BC232" s="463" t="str">
        <f t="shared" si="110"/>
        <v>IV</v>
      </c>
      <c r="BD232" s="463" t="str">
        <f t="shared" si="135"/>
        <v>ACEPTABLE</v>
      </c>
      <c r="BE232" s="295"/>
    </row>
    <row r="233" spans="1:57" ht="72.75" customHeight="1" x14ac:dyDescent="0.2">
      <c r="A233" s="115"/>
      <c r="B233" s="103" t="s">
        <v>259</v>
      </c>
      <c r="C233" s="459" t="s">
        <v>656</v>
      </c>
      <c r="D233" s="456" t="s">
        <v>310</v>
      </c>
      <c r="E233" s="456" t="s">
        <v>311</v>
      </c>
      <c r="F233" s="456" t="s">
        <v>658</v>
      </c>
      <c r="G233" s="456" t="s">
        <v>664</v>
      </c>
      <c r="H233" s="103"/>
      <c r="I233" s="103" t="s">
        <v>63</v>
      </c>
      <c r="J233" s="456" t="s">
        <v>688</v>
      </c>
      <c r="K233" s="103" t="s">
        <v>72</v>
      </c>
      <c r="L233" s="459" t="s">
        <v>119</v>
      </c>
      <c r="M233" s="460" t="s">
        <v>692</v>
      </c>
      <c r="N233" s="460" t="s">
        <v>693</v>
      </c>
      <c r="O233" s="103"/>
      <c r="P233" s="103" t="s">
        <v>685</v>
      </c>
      <c r="Q233" s="103" t="s">
        <v>685</v>
      </c>
      <c r="R233" s="465" t="s">
        <v>694</v>
      </c>
      <c r="S233" s="465" t="s">
        <v>695</v>
      </c>
      <c r="T233" s="103">
        <v>0</v>
      </c>
      <c r="U233" s="103" t="str">
        <f t="shared" si="136"/>
        <v>Bajo</v>
      </c>
      <c r="V233" s="103">
        <v>1</v>
      </c>
      <c r="W233" s="103" t="str">
        <f t="shared" si="137"/>
        <v>Esporadica</v>
      </c>
      <c r="X233" s="103">
        <f t="shared" si="138"/>
        <v>0</v>
      </c>
      <c r="Y233" s="103" t="str">
        <f t="shared" si="139"/>
        <v>Bajo</v>
      </c>
      <c r="Z233" s="103">
        <v>60</v>
      </c>
      <c r="AA233" s="103" t="str">
        <f t="shared" si="140"/>
        <v>Muy Grave</v>
      </c>
      <c r="AB233" s="103">
        <f t="shared" si="141"/>
        <v>0</v>
      </c>
      <c r="AC233" s="103" t="str">
        <f t="shared" si="142"/>
        <v>IV</v>
      </c>
      <c r="AD233" s="103" t="str">
        <f t="shared" si="128"/>
        <v>ACEPTABLE</v>
      </c>
      <c r="AE233" s="103" t="s">
        <v>258</v>
      </c>
      <c r="AF233" s="103" t="str">
        <f>N233</f>
        <v>Caidas al mismo nivel o dsitinto nivel, caidas al agua Golpes, fracturas, contusiones, inmersion, ahogamiento</v>
      </c>
      <c r="AG233" s="103" t="s">
        <v>38</v>
      </c>
      <c r="AH233" s="103"/>
      <c r="AI233" s="103" t="s">
        <v>63</v>
      </c>
      <c r="AJ233" s="103" t="s">
        <v>63</v>
      </c>
      <c r="AK233" s="103" t="s">
        <v>63</v>
      </c>
      <c r="AL233" s="462"/>
      <c r="AM233" s="463"/>
      <c r="AN233" s="463"/>
      <c r="AO233" s="463"/>
      <c r="AP233" s="463"/>
      <c r="AQ233" s="463"/>
      <c r="AR233" s="463"/>
      <c r="AS233" s="464"/>
      <c r="AT233" s="470"/>
      <c r="AU233" s="463" t="str">
        <f t="shared" si="129"/>
        <v>Bajo</v>
      </c>
      <c r="AV233" s="470"/>
      <c r="AW233" s="463" t="b">
        <f t="shared" si="130"/>
        <v>0</v>
      </c>
      <c r="AX233" s="463">
        <f t="shared" si="131"/>
        <v>0</v>
      </c>
      <c r="AY233" s="463" t="str">
        <f t="shared" si="132"/>
        <v>Bajo</v>
      </c>
      <c r="AZ233" s="470"/>
      <c r="BA233" s="463" t="b">
        <f t="shared" si="133"/>
        <v>0</v>
      </c>
      <c r="BB233" s="463">
        <f t="shared" si="134"/>
        <v>0</v>
      </c>
      <c r="BC233" s="463" t="str">
        <f t="shared" si="110"/>
        <v>IV</v>
      </c>
      <c r="BD233" s="463" t="str">
        <f t="shared" si="135"/>
        <v>ACEPTABLE</v>
      </c>
      <c r="BE233" s="295"/>
    </row>
    <row r="234" spans="1:57" ht="72.75" customHeight="1" x14ac:dyDescent="0.2">
      <c r="A234" s="115"/>
      <c r="B234" s="103" t="s">
        <v>259</v>
      </c>
      <c r="C234" s="459" t="s">
        <v>656</v>
      </c>
      <c r="D234" s="456" t="s">
        <v>391</v>
      </c>
      <c r="E234" s="456" t="s">
        <v>666</v>
      </c>
      <c r="F234" s="456" t="s">
        <v>658</v>
      </c>
      <c r="G234" s="456" t="s">
        <v>667</v>
      </c>
      <c r="H234" s="103"/>
      <c r="I234" s="103" t="s">
        <v>63</v>
      </c>
      <c r="J234" s="456" t="s">
        <v>668</v>
      </c>
      <c r="K234" s="103" t="s">
        <v>72</v>
      </c>
      <c r="L234" s="459" t="s">
        <v>119</v>
      </c>
      <c r="M234" s="460" t="s">
        <v>692</v>
      </c>
      <c r="N234" s="460" t="s">
        <v>693</v>
      </c>
      <c r="O234" s="103"/>
      <c r="P234" s="103" t="s">
        <v>685</v>
      </c>
      <c r="Q234" s="103" t="s">
        <v>685</v>
      </c>
      <c r="R234" s="465" t="s">
        <v>694</v>
      </c>
      <c r="S234" s="465" t="s">
        <v>695</v>
      </c>
      <c r="T234" s="103">
        <v>0</v>
      </c>
      <c r="U234" s="103" t="str">
        <f t="shared" si="136"/>
        <v>Bajo</v>
      </c>
      <c r="V234" s="103">
        <v>1</v>
      </c>
      <c r="W234" s="103" t="str">
        <f t="shared" si="137"/>
        <v>Esporadica</v>
      </c>
      <c r="X234" s="103">
        <f t="shared" si="138"/>
        <v>0</v>
      </c>
      <c r="Y234" s="103" t="str">
        <f t="shared" si="139"/>
        <v>Bajo</v>
      </c>
      <c r="Z234" s="103">
        <v>60</v>
      </c>
      <c r="AA234" s="103" t="str">
        <f t="shared" si="140"/>
        <v>Muy Grave</v>
      </c>
      <c r="AB234" s="103">
        <f t="shared" si="141"/>
        <v>0</v>
      </c>
      <c r="AC234" s="103" t="str">
        <f t="shared" si="142"/>
        <v>IV</v>
      </c>
      <c r="AD234" s="103" t="str">
        <f t="shared" si="128"/>
        <v>ACEPTABLE</v>
      </c>
      <c r="AE234" s="103" t="s">
        <v>258</v>
      </c>
      <c r="AF234" s="103" t="str">
        <f>N234</f>
        <v>Caidas al mismo nivel o dsitinto nivel, caidas al agua Golpes, fracturas, contusiones, inmersion, ahogamiento</v>
      </c>
      <c r="AG234" s="103" t="s">
        <v>38</v>
      </c>
      <c r="AH234" s="103"/>
      <c r="AI234" s="103" t="s">
        <v>63</v>
      </c>
      <c r="AJ234" s="103" t="s">
        <v>63</v>
      </c>
      <c r="AK234" s="103" t="s">
        <v>63</v>
      </c>
      <c r="AL234" s="462"/>
      <c r="AM234" s="463"/>
      <c r="AN234" s="463"/>
      <c r="AO234" s="463"/>
      <c r="AP234" s="463"/>
      <c r="AQ234" s="463"/>
      <c r="AR234" s="463"/>
      <c r="AS234" s="464"/>
      <c r="AT234" s="470"/>
      <c r="AU234" s="463" t="str">
        <f t="shared" si="129"/>
        <v>Bajo</v>
      </c>
      <c r="AV234" s="470"/>
      <c r="AW234" s="463" t="b">
        <f t="shared" si="130"/>
        <v>0</v>
      </c>
      <c r="AX234" s="463">
        <f t="shared" si="131"/>
        <v>0</v>
      </c>
      <c r="AY234" s="463" t="str">
        <f t="shared" si="132"/>
        <v>Bajo</v>
      </c>
      <c r="AZ234" s="470"/>
      <c r="BA234" s="463" t="b">
        <f t="shared" si="133"/>
        <v>0</v>
      </c>
      <c r="BB234" s="463">
        <f t="shared" si="134"/>
        <v>0</v>
      </c>
      <c r="BC234" s="463" t="str">
        <f t="shared" si="110"/>
        <v>IV</v>
      </c>
      <c r="BD234" s="463" t="str">
        <f t="shared" si="135"/>
        <v>ACEPTABLE</v>
      </c>
      <c r="BE234" s="295"/>
    </row>
    <row r="235" spans="1:57" ht="72.75" customHeight="1" x14ac:dyDescent="0.2">
      <c r="A235" s="115"/>
      <c r="B235" s="103" t="s">
        <v>259</v>
      </c>
      <c r="C235" s="459" t="s">
        <v>656</v>
      </c>
      <c r="D235" s="456" t="s">
        <v>443</v>
      </c>
      <c r="E235" s="456" t="s">
        <v>444</v>
      </c>
      <c r="F235" s="456" t="s">
        <v>658</v>
      </c>
      <c r="G235" s="456" t="s">
        <v>664</v>
      </c>
      <c r="H235" s="103"/>
      <c r="I235" s="103" t="s">
        <v>63</v>
      </c>
      <c r="J235" s="456" t="s">
        <v>446</v>
      </c>
      <c r="K235" s="103" t="s">
        <v>72</v>
      </c>
      <c r="L235" s="459" t="s">
        <v>119</v>
      </c>
      <c r="M235" s="460" t="s">
        <v>692</v>
      </c>
      <c r="N235" s="460" t="s">
        <v>693</v>
      </c>
      <c r="O235" s="103"/>
      <c r="P235" s="103" t="s">
        <v>682</v>
      </c>
      <c r="Q235" s="103" t="s">
        <v>685</v>
      </c>
      <c r="R235" s="465" t="s">
        <v>694</v>
      </c>
      <c r="S235" s="465" t="s">
        <v>695</v>
      </c>
      <c r="T235" s="103">
        <v>0</v>
      </c>
      <c r="U235" s="103" t="str">
        <f t="shared" si="136"/>
        <v>Bajo</v>
      </c>
      <c r="V235" s="103">
        <v>1</v>
      </c>
      <c r="W235" s="103" t="str">
        <f t="shared" si="137"/>
        <v>Esporadica</v>
      </c>
      <c r="X235" s="103">
        <f t="shared" si="138"/>
        <v>0</v>
      </c>
      <c r="Y235" s="103" t="str">
        <f t="shared" si="139"/>
        <v>Bajo</v>
      </c>
      <c r="Z235" s="103">
        <v>60</v>
      </c>
      <c r="AA235" s="103" t="str">
        <f t="shared" si="140"/>
        <v>Muy Grave</v>
      </c>
      <c r="AB235" s="103">
        <f t="shared" si="141"/>
        <v>0</v>
      </c>
      <c r="AC235" s="103" t="str">
        <f t="shared" si="142"/>
        <v>IV</v>
      </c>
      <c r="AD235" s="103" t="str">
        <f t="shared" si="128"/>
        <v>ACEPTABLE</v>
      </c>
      <c r="AE235" s="103" t="s">
        <v>258</v>
      </c>
      <c r="AF235" s="103" t="str">
        <f>N235</f>
        <v>Caidas al mismo nivel o dsitinto nivel, caidas al agua Golpes, fracturas, contusiones, inmersion, ahogamiento</v>
      </c>
      <c r="AG235" s="103" t="s">
        <v>38</v>
      </c>
      <c r="AH235" s="103"/>
      <c r="AI235" s="103" t="s">
        <v>63</v>
      </c>
      <c r="AJ235" s="103" t="s">
        <v>63</v>
      </c>
      <c r="AK235" s="103" t="s">
        <v>63</v>
      </c>
      <c r="AL235" s="462"/>
      <c r="AM235" s="463"/>
      <c r="AN235" s="463"/>
      <c r="AO235" s="463"/>
      <c r="AP235" s="463"/>
      <c r="AQ235" s="463"/>
      <c r="AR235" s="463"/>
      <c r="AS235" s="464"/>
      <c r="AT235" s="470"/>
      <c r="AU235" s="463" t="str">
        <f t="shared" si="129"/>
        <v>Bajo</v>
      </c>
      <c r="AV235" s="470"/>
      <c r="AW235" s="463" t="b">
        <f t="shared" si="130"/>
        <v>0</v>
      </c>
      <c r="AX235" s="463">
        <f t="shared" si="131"/>
        <v>0</v>
      </c>
      <c r="AY235" s="463" t="str">
        <f t="shared" si="132"/>
        <v>Bajo</v>
      </c>
      <c r="AZ235" s="470"/>
      <c r="BA235" s="463" t="b">
        <f t="shared" si="133"/>
        <v>0</v>
      </c>
      <c r="BB235" s="463">
        <f t="shared" si="134"/>
        <v>0</v>
      </c>
      <c r="BC235" s="463" t="str">
        <f t="shared" si="110"/>
        <v>IV</v>
      </c>
      <c r="BD235" s="463" t="str">
        <f t="shared" si="135"/>
        <v>ACEPTABLE</v>
      </c>
      <c r="BE235" s="295"/>
    </row>
    <row r="236" spans="1:57" ht="89.25" x14ac:dyDescent="0.2">
      <c r="A236" s="115"/>
      <c r="B236" s="103" t="s">
        <v>259</v>
      </c>
      <c r="C236" s="459" t="s">
        <v>656</v>
      </c>
      <c r="D236" s="456" t="s">
        <v>433</v>
      </c>
      <c r="E236" s="486" t="s">
        <v>657</v>
      </c>
      <c r="F236" s="456" t="s">
        <v>658</v>
      </c>
      <c r="G236" s="500" t="s">
        <v>659</v>
      </c>
      <c r="H236" s="103"/>
      <c r="I236" s="103" t="s">
        <v>63</v>
      </c>
      <c r="J236" s="486" t="s">
        <v>660</v>
      </c>
      <c r="K236" s="458" t="s">
        <v>65</v>
      </c>
      <c r="L236" s="459" t="s">
        <v>253</v>
      </c>
      <c r="M236" s="460" t="s">
        <v>696</v>
      </c>
      <c r="N236" s="460" t="s">
        <v>697</v>
      </c>
      <c r="O236" s="103"/>
      <c r="P236" s="103" t="s">
        <v>685</v>
      </c>
      <c r="Q236" s="103" t="s">
        <v>685</v>
      </c>
      <c r="R236" s="465" t="s">
        <v>698</v>
      </c>
      <c r="S236" s="465" t="s">
        <v>699</v>
      </c>
      <c r="T236" s="103">
        <v>0</v>
      </c>
      <c r="U236" s="103" t="str">
        <f t="shared" si="136"/>
        <v>Bajo</v>
      </c>
      <c r="V236" s="103">
        <v>1</v>
      </c>
      <c r="W236" s="103" t="str">
        <f t="shared" si="137"/>
        <v>Esporadica</v>
      </c>
      <c r="X236" s="103">
        <f t="shared" si="138"/>
        <v>0</v>
      </c>
      <c r="Y236" s="103" t="str">
        <f t="shared" si="139"/>
        <v>Bajo</v>
      </c>
      <c r="Z236" s="103">
        <v>60</v>
      </c>
      <c r="AA236" s="103" t="str">
        <f t="shared" si="140"/>
        <v>Muy Grave</v>
      </c>
      <c r="AB236" s="103">
        <f t="shared" si="141"/>
        <v>0</v>
      </c>
      <c r="AC236" s="103" t="str">
        <f t="shared" si="142"/>
        <v>IV</v>
      </c>
      <c r="AD236" s="103" t="str">
        <f t="shared" si="128"/>
        <v>ACEPTABLE</v>
      </c>
      <c r="AE236" s="103">
        <v>2</v>
      </c>
      <c r="AF236" s="103" t="s">
        <v>145</v>
      </c>
      <c r="AG236" s="103" t="s">
        <v>38</v>
      </c>
      <c r="AH236" s="103"/>
      <c r="AI236" s="103"/>
      <c r="AJ236" s="103" t="s">
        <v>63</v>
      </c>
      <c r="AK236" s="103"/>
      <c r="AL236" s="462"/>
      <c r="AM236" s="463"/>
      <c r="AN236" s="463"/>
      <c r="AO236" s="463"/>
      <c r="AP236" s="463"/>
      <c r="AQ236" s="463"/>
      <c r="AR236" s="463"/>
      <c r="AS236" s="464"/>
      <c r="AT236" s="470"/>
      <c r="AU236" s="463" t="str">
        <f t="shared" si="129"/>
        <v>Bajo</v>
      </c>
      <c r="AV236" s="470"/>
      <c r="AW236" s="463" t="b">
        <f t="shared" si="130"/>
        <v>0</v>
      </c>
      <c r="AX236" s="463">
        <f t="shared" si="131"/>
        <v>0</v>
      </c>
      <c r="AY236" s="463" t="str">
        <f t="shared" si="132"/>
        <v>Bajo</v>
      </c>
      <c r="AZ236" s="470"/>
      <c r="BA236" s="463" t="b">
        <f t="shared" si="133"/>
        <v>0</v>
      </c>
      <c r="BB236" s="463">
        <f t="shared" si="134"/>
        <v>0</v>
      </c>
      <c r="BC236" s="463" t="str">
        <f t="shared" ref="BC236:BC295" si="143">IF(AND(BB236&gt;=600,AZ236&lt;=4000),"I",IF(AND(BB236&gt;=150,BB236&lt;=500),"II",IF(AND(BB236&gt;=40,BB236&lt;=120),"III",IF(AND(BB236&gt;=0,BB236&lt;=40),"IV"))))</f>
        <v>IV</v>
      </c>
      <c r="BD236" s="463" t="str">
        <f t="shared" si="135"/>
        <v>ACEPTABLE</v>
      </c>
      <c r="BE236" s="295"/>
    </row>
    <row r="237" spans="1:57" ht="51" x14ac:dyDescent="0.2">
      <c r="A237" s="115"/>
      <c r="B237" s="103" t="s">
        <v>259</v>
      </c>
      <c r="C237" s="459" t="s">
        <v>656</v>
      </c>
      <c r="D237" s="456" t="s">
        <v>630</v>
      </c>
      <c r="E237" s="456" t="s">
        <v>631</v>
      </c>
      <c r="F237" s="456" t="s">
        <v>673</v>
      </c>
      <c r="G237" s="456" t="s">
        <v>662</v>
      </c>
      <c r="H237" s="103"/>
      <c r="I237" s="103" t="s">
        <v>63</v>
      </c>
      <c r="J237" s="456" t="s">
        <v>663</v>
      </c>
      <c r="K237" s="458" t="s">
        <v>65</v>
      </c>
      <c r="L237" s="459" t="s">
        <v>253</v>
      </c>
      <c r="M237" s="460" t="s">
        <v>696</v>
      </c>
      <c r="N237" s="460" t="s">
        <v>697</v>
      </c>
      <c r="O237" s="103"/>
      <c r="P237" s="103" t="s">
        <v>685</v>
      </c>
      <c r="Q237" s="103" t="s">
        <v>685</v>
      </c>
      <c r="R237" s="465" t="s">
        <v>698</v>
      </c>
      <c r="S237" s="465" t="s">
        <v>699</v>
      </c>
      <c r="T237" s="103">
        <v>0</v>
      </c>
      <c r="U237" s="103" t="str">
        <f t="shared" si="136"/>
        <v>Bajo</v>
      </c>
      <c r="V237" s="103">
        <v>1</v>
      </c>
      <c r="W237" s="103" t="str">
        <f t="shared" si="137"/>
        <v>Esporadica</v>
      </c>
      <c r="X237" s="103">
        <f t="shared" si="138"/>
        <v>0</v>
      </c>
      <c r="Y237" s="103" t="str">
        <f t="shared" si="139"/>
        <v>Bajo</v>
      </c>
      <c r="Z237" s="103">
        <v>60</v>
      </c>
      <c r="AA237" s="103" t="str">
        <f t="shared" si="140"/>
        <v>Muy Grave</v>
      </c>
      <c r="AB237" s="103">
        <f t="shared" si="141"/>
        <v>0</v>
      </c>
      <c r="AC237" s="103" t="str">
        <f t="shared" si="142"/>
        <v>IV</v>
      </c>
      <c r="AD237" s="103" t="str">
        <f t="shared" si="128"/>
        <v>ACEPTABLE</v>
      </c>
      <c r="AE237" s="103">
        <v>2</v>
      </c>
      <c r="AF237" s="103" t="s">
        <v>145</v>
      </c>
      <c r="AG237" s="103" t="s">
        <v>38</v>
      </c>
      <c r="AH237" s="103"/>
      <c r="AI237" s="103"/>
      <c r="AJ237" s="103" t="s">
        <v>63</v>
      </c>
      <c r="AK237" s="103"/>
      <c r="AL237" s="462"/>
      <c r="AM237" s="463"/>
      <c r="AN237" s="463"/>
      <c r="AO237" s="463"/>
      <c r="AP237" s="463"/>
      <c r="AQ237" s="463"/>
      <c r="AR237" s="463"/>
      <c r="AS237" s="464"/>
      <c r="AT237" s="470"/>
      <c r="AU237" s="463" t="str">
        <f t="shared" si="129"/>
        <v>Bajo</v>
      </c>
      <c r="AV237" s="470"/>
      <c r="AW237" s="463" t="b">
        <f t="shared" si="130"/>
        <v>0</v>
      </c>
      <c r="AX237" s="463">
        <f t="shared" si="131"/>
        <v>0</v>
      </c>
      <c r="AY237" s="463" t="str">
        <f t="shared" si="132"/>
        <v>Bajo</v>
      </c>
      <c r="AZ237" s="470"/>
      <c r="BA237" s="463" t="b">
        <f t="shared" si="133"/>
        <v>0</v>
      </c>
      <c r="BB237" s="463">
        <f t="shared" si="134"/>
        <v>0</v>
      </c>
      <c r="BC237" s="463" t="str">
        <f t="shared" si="143"/>
        <v>IV</v>
      </c>
      <c r="BD237" s="463" t="str">
        <f t="shared" si="135"/>
        <v>ACEPTABLE</v>
      </c>
      <c r="BE237" s="295"/>
    </row>
    <row r="238" spans="1:57" ht="72.75" customHeight="1" x14ac:dyDescent="0.2">
      <c r="A238" s="115"/>
      <c r="B238" s="103" t="s">
        <v>259</v>
      </c>
      <c r="C238" s="459" t="s">
        <v>656</v>
      </c>
      <c r="D238" s="456" t="s">
        <v>498</v>
      </c>
      <c r="E238" s="456" t="s">
        <v>499</v>
      </c>
      <c r="F238" s="456" t="s">
        <v>658</v>
      </c>
      <c r="G238" s="456" t="s">
        <v>664</v>
      </c>
      <c r="H238" s="103"/>
      <c r="I238" s="103" t="s">
        <v>63</v>
      </c>
      <c r="J238" s="456" t="s">
        <v>501</v>
      </c>
      <c r="K238" s="458" t="s">
        <v>65</v>
      </c>
      <c r="L238" s="459" t="s">
        <v>253</v>
      </c>
      <c r="M238" s="460" t="s">
        <v>696</v>
      </c>
      <c r="N238" s="460" t="s">
        <v>697</v>
      </c>
      <c r="O238" s="103"/>
      <c r="P238" s="103" t="s">
        <v>685</v>
      </c>
      <c r="Q238" s="103" t="s">
        <v>685</v>
      </c>
      <c r="R238" s="465" t="s">
        <v>698</v>
      </c>
      <c r="S238" s="465" t="s">
        <v>700</v>
      </c>
      <c r="T238" s="103">
        <v>0</v>
      </c>
      <c r="U238" s="103" t="str">
        <f t="shared" si="136"/>
        <v>Bajo</v>
      </c>
      <c r="V238" s="103">
        <v>1</v>
      </c>
      <c r="W238" s="103" t="str">
        <f t="shared" si="137"/>
        <v>Esporadica</v>
      </c>
      <c r="X238" s="103">
        <f t="shared" si="138"/>
        <v>0</v>
      </c>
      <c r="Y238" s="103" t="str">
        <f t="shared" si="139"/>
        <v>Bajo</v>
      </c>
      <c r="Z238" s="103">
        <v>60</v>
      </c>
      <c r="AA238" s="103" t="str">
        <f t="shared" si="140"/>
        <v>Muy Grave</v>
      </c>
      <c r="AB238" s="103">
        <f t="shared" si="141"/>
        <v>0</v>
      </c>
      <c r="AC238" s="103" t="str">
        <f t="shared" si="142"/>
        <v>IV</v>
      </c>
      <c r="AD238" s="103" t="str">
        <f t="shared" si="128"/>
        <v>ACEPTABLE</v>
      </c>
      <c r="AE238" s="103" t="s">
        <v>258</v>
      </c>
      <c r="AF238" s="103" t="str">
        <f>N238</f>
        <v>nfermedades diarreicas, Disentería, Hepatitis A, Fiebre tifoidea, Poliomielitis</v>
      </c>
      <c r="AG238" s="103" t="s">
        <v>38</v>
      </c>
      <c r="AH238" s="103"/>
      <c r="AI238" s="103" t="s">
        <v>63</v>
      </c>
      <c r="AJ238" s="103" t="s">
        <v>63</v>
      </c>
      <c r="AK238" s="103" t="s">
        <v>63</v>
      </c>
      <c r="AL238" s="462"/>
      <c r="AM238" s="463"/>
      <c r="AN238" s="463"/>
      <c r="AO238" s="463"/>
      <c r="AP238" s="463"/>
      <c r="AQ238" s="463"/>
      <c r="AR238" s="463"/>
      <c r="AS238" s="464"/>
      <c r="AT238" s="470"/>
      <c r="AU238" s="463" t="str">
        <f t="shared" si="129"/>
        <v>Bajo</v>
      </c>
      <c r="AV238" s="470"/>
      <c r="AW238" s="463" t="b">
        <f t="shared" si="130"/>
        <v>0</v>
      </c>
      <c r="AX238" s="463">
        <f t="shared" si="131"/>
        <v>0</v>
      </c>
      <c r="AY238" s="463" t="str">
        <f t="shared" si="132"/>
        <v>Bajo</v>
      </c>
      <c r="AZ238" s="470"/>
      <c r="BA238" s="463" t="b">
        <f t="shared" si="133"/>
        <v>0</v>
      </c>
      <c r="BB238" s="463">
        <f t="shared" si="134"/>
        <v>0</v>
      </c>
      <c r="BC238" s="463" t="str">
        <f t="shared" si="143"/>
        <v>IV</v>
      </c>
      <c r="BD238" s="463" t="str">
        <f t="shared" si="135"/>
        <v>ACEPTABLE</v>
      </c>
      <c r="BE238" s="295"/>
    </row>
    <row r="239" spans="1:57" ht="72.75" customHeight="1" x14ac:dyDescent="0.2">
      <c r="A239" s="115"/>
      <c r="B239" s="103" t="s">
        <v>259</v>
      </c>
      <c r="C239" s="459" t="s">
        <v>656</v>
      </c>
      <c r="D239" s="456" t="s">
        <v>310</v>
      </c>
      <c r="E239" s="456" t="s">
        <v>311</v>
      </c>
      <c r="F239" s="456" t="s">
        <v>658</v>
      </c>
      <c r="G239" s="456" t="s">
        <v>664</v>
      </c>
      <c r="H239" s="103"/>
      <c r="I239" s="103" t="s">
        <v>63</v>
      </c>
      <c r="J239" s="456" t="s">
        <v>688</v>
      </c>
      <c r="K239" s="458" t="s">
        <v>65</v>
      </c>
      <c r="L239" s="459" t="s">
        <v>253</v>
      </c>
      <c r="M239" s="460" t="s">
        <v>696</v>
      </c>
      <c r="N239" s="460" t="s">
        <v>697</v>
      </c>
      <c r="O239" s="103"/>
      <c r="P239" s="103" t="s">
        <v>685</v>
      </c>
      <c r="Q239" s="103" t="s">
        <v>685</v>
      </c>
      <c r="R239" s="465" t="s">
        <v>698</v>
      </c>
      <c r="S239" s="465" t="s">
        <v>700</v>
      </c>
      <c r="T239" s="103">
        <v>0</v>
      </c>
      <c r="U239" s="103" t="str">
        <f t="shared" si="136"/>
        <v>Bajo</v>
      </c>
      <c r="V239" s="103">
        <v>1</v>
      </c>
      <c r="W239" s="103" t="str">
        <f t="shared" si="137"/>
        <v>Esporadica</v>
      </c>
      <c r="X239" s="103">
        <f t="shared" si="138"/>
        <v>0</v>
      </c>
      <c r="Y239" s="103" t="str">
        <f t="shared" si="139"/>
        <v>Bajo</v>
      </c>
      <c r="Z239" s="103">
        <v>60</v>
      </c>
      <c r="AA239" s="103" t="str">
        <f t="shared" si="140"/>
        <v>Muy Grave</v>
      </c>
      <c r="AB239" s="103">
        <f t="shared" si="141"/>
        <v>0</v>
      </c>
      <c r="AC239" s="103" t="str">
        <f t="shared" si="142"/>
        <v>IV</v>
      </c>
      <c r="AD239" s="103" t="str">
        <f t="shared" si="128"/>
        <v>ACEPTABLE</v>
      </c>
      <c r="AE239" s="103" t="s">
        <v>258</v>
      </c>
      <c r="AF239" s="103" t="str">
        <f>N239</f>
        <v>nfermedades diarreicas, Disentería, Hepatitis A, Fiebre tifoidea, Poliomielitis</v>
      </c>
      <c r="AG239" s="103" t="s">
        <v>38</v>
      </c>
      <c r="AH239" s="103"/>
      <c r="AI239" s="103" t="s">
        <v>63</v>
      </c>
      <c r="AJ239" s="103" t="s">
        <v>63</v>
      </c>
      <c r="AK239" s="103" t="s">
        <v>63</v>
      </c>
      <c r="AL239" s="462"/>
      <c r="AM239" s="463"/>
      <c r="AN239" s="463"/>
      <c r="AO239" s="463"/>
      <c r="AP239" s="463"/>
      <c r="AQ239" s="463"/>
      <c r="AR239" s="463"/>
      <c r="AS239" s="464"/>
      <c r="AT239" s="470"/>
      <c r="AU239" s="463" t="str">
        <f t="shared" si="129"/>
        <v>Bajo</v>
      </c>
      <c r="AV239" s="470"/>
      <c r="AW239" s="463" t="b">
        <f t="shared" si="130"/>
        <v>0</v>
      </c>
      <c r="AX239" s="463">
        <f t="shared" si="131"/>
        <v>0</v>
      </c>
      <c r="AY239" s="463" t="str">
        <f t="shared" si="132"/>
        <v>Bajo</v>
      </c>
      <c r="AZ239" s="470"/>
      <c r="BA239" s="463" t="b">
        <f t="shared" si="133"/>
        <v>0</v>
      </c>
      <c r="BB239" s="463">
        <f t="shared" si="134"/>
        <v>0</v>
      </c>
      <c r="BC239" s="463" t="str">
        <f t="shared" si="143"/>
        <v>IV</v>
      </c>
      <c r="BD239" s="463" t="str">
        <f t="shared" si="135"/>
        <v>ACEPTABLE</v>
      </c>
      <c r="BE239" s="295"/>
    </row>
    <row r="240" spans="1:57" ht="72.75" customHeight="1" x14ac:dyDescent="0.2">
      <c r="A240" s="115"/>
      <c r="B240" s="103" t="s">
        <v>259</v>
      </c>
      <c r="C240" s="459" t="s">
        <v>656</v>
      </c>
      <c r="D240" s="456" t="s">
        <v>391</v>
      </c>
      <c r="E240" s="456" t="s">
        <v>666</v>
      </c>
      <c r="F240" s="456" t="s">
        <v>658</v>
      </c>
      <c r="G240" s="456" t="s">
        <v>667</v>
      </c>
      <c r="H240" s="103"/>
      <c r="I240" s="103" t="s">
        <v>63</v>
      </c>
      <c r="J240" s="456" t="s">
        <v>668</v>
      </c>
      <c r="K240" s="458" t="s">
        <v>65</v>
      </c>
      <c r="L240" s="459" t="s">
        <v>253</v>
      </c>
      <c r="M240" s="460" t="s">
        <v>696</v>
      </c>
      <c r="N240" s="460" t="s">
        <v>697</v>
      </c>
      <c r="O240" s="103"/>
      <c r="P240" s="103" t="s">
        <v>685</v>
      </c>
      <c r="Q240" s="103" t="s">
        <v>685</v>
      </c>
      <c r="R240" s="465" t="s">
        <v>698</v>
      </c>
      <c r="S240" s="465" t="s">
        <v>701</v>
      </c>
      <c r="T240" s="103">
        <v>0</v>
      </c>
      <c r="U240" s="103" t="str">
        <f t="shared" si="136"/>
        <v>Bajo</v>
      </c>
      <c r="V240" s="103">
        <v>1</v>
      </c>
      <c r="W240" s="103" t="str">
        <f t="shared" si="137"/>
        <v>Esporadica</v>
      </c>
      <c r="X240" s="103">
        <f t="shared" si="138"/>
        <v>0</v>
      </c>
      <c r="Y240" s="103" t="str">
        <f t="shared" si="139"/>
        <v>Bajo</v>
      </c>
      <c r="Z240" s="103">
        <v>60</v>
      </c>
      <c r="AA240" s="103" t="str">
        <f t="shared" si="140"/>
        <v>Muy Grave</v>
      </c>
      <c r="AB240" s="103">
        <f t="shared" si="141"/>
        <v>0</v>
      </c>
      <c r="AC240" s="103" t="str">
        <f t="shared" si="142"/>
        <v>IV</v>
      </c>
      <c r="AD240" s="103" t="str">
        <f t="shared" si="128"/>
        <v>ACEPTABLE</v>
      </c>
      <c r="AE240" s="103" t="s">
        <v>258</v>
      </c>
      <c r="AF240" s="103" t="str">
        <f>N240</f>
        <v>nfermedades diarreicas, Disentería, Hepatitis A, Fiebre tifoidea, Poliomielitis</v>
      </c>
      <c r="AG240" s="103" t="s">
        <v>38</v>
      </c>
      <c r="AH240" s="103"/>
      <c r="AI240" s="103" t="s">
        <v>63</v>
      </c>
      <c r="AJ240" s="103" t="s">
        <v>63</v>
      </c>
      <c r="AK240" s="103" t="s">
        <v>63</v>
      </c>
      <c r="AL240" s="462"/>
      <c r="AM240" s="463"/>
      <c r="AN240" s="463"/>
      <c r="AO240" s="463"/>
      <c r="AP240" s="463"/>
      <c r="AQ240" s="463"/>
      <c r="AR240" s="463"/>
      <c r="AS240" s="464"/>
      <c r="AT240" s="470"/>
      <c r="AU240" s="463" t="str">
        <f t="shared" si="129"/>
        <v>Bajo</v>
      </c>
      <c r="AV240" s="470"/>
      <c r="AW240" s="463" t="b">
        <f t="shared" si="130"/>
        <v>0</v>
      </c>
      <c r="AX240" s="463">
        <f t="shared" si="131"/>
        <v>0</v>
      </c>
      <c r="AY240" s="463" t="str">
        <f t="shared" si="132"/>
        <v>Bajo</v>
      </c>
      <c r="AZ240" s="470"/>
      <c r="BA240" s="463" t="b">
        <f t="shared" si="133"/>
        <v>0</v>
      </c>
      <c r="BB240" s="463">
        <f t="shared" si="134"/>
        <v>0</v>
      </c>
      <c r="BC240" s="463" t="str">
        <f t="shared" si="143"/>
        <v>IV</v>
      </c>
      <c r="BD240" s="463" t="str">
        <f t="shared" si="135"/>
        <v>ACEPTABLE</v>
      </c>
      <c r="BE240" s="295"/>
    </row>
    <row r="241" spans="1:57" ht="72.75" customHeight="1" x14ac:dyDescent="0.2">
      <c r="A241" s="115"/>
      <c r="B241" s="103" t="s">
        <v>259</v>
      </c>
      <c r="C241" s="459" t="s">
        <v>656</v>
      </c>
      <c r="D241" s="456" t="s">
        <v>443</v>
      </c>
      <c r="E241" s="456" t="s">
        <v>444</v>
      </c>
      <c r="F241" s="456" t="s">
        <v>658</v>
      </c>
      <c r="G241" s="456" t="s">
        <v>664</v>
      </c>
      <c r="H241" s="103"/>
      <c r="I241" s="103" t="s">
        <v>63</v>
      </c>
      <c r="J241" s="456" t="s">
        <v>446</v>
      </c>
      <c r="K241" s="458" t="s">
        <v>65</v>
      </c>
      <c r="L241" s="459" t="s">
        <v>253</v>
      </c>
      <c r="M241" s="460" t="s">
        <v>696</v>
      </c>
      <c r="N241" s="460" t="s">
        <v>697</v>
      </c>
      <c r="O241" s="103"/>
      <c r="P241" s="103" t="s">
        <v>685</v>
      </c>
      <c r="Q241" s="103" t="s">
        <v>685</v>
      </c>
      <c r="R241" s="465" t="s">
        <v>698</v>
      </c>
      <c r="S241" s="465" t="s">
        <v>691</v>
      </c>
      <c r="T241" s="103">
        <v>0</v>
      </c>
      <c r="U241" s="103" t="str">
        <f t="shared" si="136"/>
        <v>Bajo</v>
      </c>
      <c r="V241" s="103">
        <v>1</v>
      </c>
      <c r="W241" s="103" t="str">
        <f t="shared" si="137"/>
        <v>Esporadica</v>
      </c>
      <c r="X241" s="103">
        <f t="shared" si="138"/>
        <v>0</v>
      </c>
      <c r="Y241" s="103" t="str">
        <f t="shared" si="139"/>
        <v>Bajo</v>
      </c>
      <c r="Z241" s="103">
        <v>60</v>
      </c>
      <c r="AA241" s="103" t="str">
        <f t="shared" si="140"/>
        <v>Muy Grave</v>
      </c>
      <c r="AB241" s="103">
        <f t="shared" si="141"/>
        <v>0</v>
      </c>
      <c r="AC241" s="103" t="str">
        <f t="shared" si="142"/>
        <v>IV</v>
      </c>
      <c r="AD241" s="103" t="str">
        <f t="shared" si="128"/>
        <v>ACEPTABLE</v>
      </c>
      <c r="AE241" s="103" t="s">
        <v>258</v>
      </c>
      <c r="AF241" s="103" t="str">
        <f>N241</f>
        <v>nfermedades diarreicas, Disentería, Hepatitis A, Fiebre tifoidea, Poliomielitis</v>
      </c>
      <c r="AG241" s="103" t="s">
        <v>38</v>
      </c>
      <c r="AH241" s="103"/>
      <c r="AI241" s="103" t="s">
        <v>63</v>
      </c>
      <c r="AJ241" s="103" t="s">
        <v>63</v>
      </c>
      <c r="AK241" s="103" t="s">
        <v>63</v>
      </c>
      <c r="AL241" s="462"/>
      <c r="AM241" s="463"/>
      <c r="AN241" s="463"/>
      <c r="AO241" s="463"/>
      <c r="AP241" s="463"/>
      <c r="AQ241" s="463"/>
      <c r="AR241" s="463"/>
      <c r="AS241" s="464"/>
      <c r="AT241" s="470"/>
      <c r="AU241" s="463" t="str">
        <f t="shared" si="129"/>
        <v>Bajo</v>
      </c>
      <c r="AV241" s="470"/>
      <c r="AW241" s="463" t="b">
        <f t="shared" si="130"/>
        <v>0</v>
      </c>
      <c r="AX241" s="463">
        <f t="shared" si="131"/>
        <v>0</v>
      </c>
      <c r="AY241" s="463" t="str">
        <f t="shared" si="132"/>
        <v>Bajo</v>
      </c>
      <c r="AZ241" s="470"/>
      <c r="BA241" s="463" t="b">
        <f t="shared" si="133"/>
        <v>0</v>
      </c>
      <c r="BB241" s="463">
        <f t="shared" si="134"/>
        <v>0</v>
      </c>
      <c r="BC241" s="463" t="str">
        <f t="shared" si="143"/>
        <v>IV</v>
      </c>
      <c r="BD241" s="463" t="str">
        <f t="shared" si="135"/>
        <v>ACEPTABLE</v>
      </c>
      <c r="BE241" s="295"/>
    </row>
    <row r="242" spans="1:57" ht="89.25" x14ac:dyDescent="0.2">
      <c r="A242" s="115"/>
      <c r="B242" s="103" t="s">
        <v>259</v>
      </c>
      <c r="C242" s="459" t="s">
        <v>656</v>
      </c>
      <c r="D242" s="456" t="s">
        <v>433</v>
      </c>
      <c r="E242" s="486" t="s">
        <v>657</v>
      </c>
      <c r="F242" s="456" t="s">
        <v>658</v>
      </c>
      <c r="G242" s="500" t="s">
        <v>659</v>
      </c>
      <c r="H242" s="103"/>
      <c r="I242" s="103" t="s">
        <v>63</v>
      </c>
      <c r="J242" s="486" t="s">
        <v>660</v>
      </c>
      <c r="K242" s="103" t="s">
        <v>276</v>
      </c>
      <c r="L242" s="459" t="s">
        <v>178</v>
      </c>
      <c r="M242" s="460" t="s">
        <v>702</v>
      </c>
      <c r="N242" s="460" t="s">
        <v>180</v>
      </c>
      <c r="O242" s="103"/>
      <c r="P242" s="103"/>
      <c r="Q242" s="465"/>
      <c r="R242" s="465" t="s">
        <v>521</v>
      </c>
      <c r="S242" s="465" t="s">
        <v>703</v>
      </c>
      <c r="T242" s="103">
        <v>0</v>
      </c>
      <c r="U242" s="103" t="str">
        <f t="shared" si="136"/>
        <v>Bajo</v>
      </c>
      <c r="V242" s="103">
        <v>1</v>
      </c>
      <c r="W242" s="103" t="str">
        <f t="shared" si="137"/>
        <v>Esporadica</v>
      </c>
      <c r="X242" s="103">
        <f t="shared" si="138"/>
        <v>0</v>
      </c>
      <c r="Y242" s="103" t="str">
        <f t="shared" si="139"/>
        <v>Bajo</v>
      </c>
      <c r="Z242" s="103">
        <v>60</v>
      </c>
      <c r="AA242" s="103" t="str">
        <f t="shared" si="140"/>
        <v>Muy Grave</v>
      </c>
      <c r="AB242" s="103">
        <f t="shared" si="141"/>
        <v>0</v>
      </c>
      <c r="AC242" s="103" t="str">
        <f t="shared" si="142"/>
        <v>IV</v>
      </c>
      <c r="AD242" s="103" t="str">
        <f t="shared" si="128"/>
        <v>ACEPTABLE</v>
      </c>
      <c r="AE242" s="103">
        <v>2</v>
      </c>
      <c r="AF242" s="103" t="s">
        <v>145</v>
      </c>
      <c r="AG242" s="103" t="s">
        <v>38</v>
      </c>
      <c r="AH242" s="103"/>
      <c r="AI242" s="103"/>
      <c r="AJ242" s="103" t="s">
        <v>63</v>
      </c>
      <c r="AK242" s="103"/>
      <c r="AL242" s="462"/>
      <c r="AM242" s="463"/>
      <c r="AN242" s="463"/>
      <c r="AO242" s="463"/>
      <c r="AP242" s="463"/>
      <c r="AQ242" s="463"/>
      <c r="AR242" s="463"/>
      <c r="AS242" s="464"/>
      <c r="AT242" s="470"/>
      <c r="AU242" s="463" t="str">
        <f t="shared" si="129"/>
        <v>Bajo</v>
      </c>
      <c r="AV242" s="470"/>
      <c r="AW242" s="463" t="b">
        <f t="shared" si="130"/>
        <v>0</v>
      </c>
      <c r="AX242" s="463">
        <f t="shared" si="131"/>
        <v>0</v>
      </c>
      <c r="AY242" s="463" t="str">
        <f t="shared" si="132"/>
        <v>Bajo</v>
      </c>
      <c r="AZ242" s="470"/>
      <c r="BA242" s="463" t="b">
        <f t="shared" si="133"/>
        <v>0</v>
      </c>
      <c r="BB242" s="463">
        <f t="shared" si="134"/>
        <v>0</v>
      </c>
      <c r="BC242" s="463" t="str">
        <f t="shared" si="143"/>
        <v>IV</v>
      </c>
      <c r="BD242" s="463" t="str">
        <f t="shared" si="135"/>
        <v>ACEPTABLE</v>
      </c>
      <c r="BE242" s="295"/>
    </row>
    <row r="243" spans="1:57" ht="72.75" customHeight="1" x14ac:dyDescent="0.2">
      <c r="A243" s="115"/>
      <c r="B243" s="103" t="s">
        <v>259</v>
      </c>
      <c r="C243" s="459" t="s">
        <v>656</v>
      </c>
      <c r="D243" s="456" t="s">
        <v>498</v>
      </c>
      <c r="E243" s="456" t="s">
        <v>499</v>
      </c>
      <c r="F243" s="456" t="s">
        <v>658</v>
      </c>
      <c r="G243" s="456" t="s">
        <v>664</v>
      </c>
      <c r="H243" s="103"/>
      <c r="I243" s="103" t="s">
        <v>63</v>
      </c>
      <c r="J243" s="456" t="s">
        <v>501</v>
      </c>
      <c r="K243" s="103" t="s">
        <v>276</v>
      </c>
      <c r="L243" s="459" t="s">
        <v>178</v>
      </c>
      <c r="M243" s="460" t="s">
        <v>702</v>
      </c>
      <c r="N243" s="460" t="s">
        <v>180</v>
      </c>
      <c r="O243" s="103"/>
      <c r="P243" s="103"/>
      <c r="Q243" s="465"/>
      <c r="R243" s="465" t="s">
        <v>521</v>
      </c>
      <c r="S243" s="465" t="s">
        <v>601</v>
      </c>
      <c r="T243" s="103">
        <v>0</v>
      </c>
      <c r="U243" s="103" t="str">
        <f t="shared" si="136"/>
        <v>Bajo</v>
      </c>
      <c r="V243" s="103">
        <v>1</v>
      </c>
      <c r="W243" s="103" t="str">
        <f t="shared" si="137"/>
        <v>Esporadica</v>
      </c>
      <c r="X243" s="103">
        <f t="shared" si="138"/>
        <v>0</v>
      </c>
      <c r="Y243" s="103" t="str">
        <f t="shared" si="139"/>
        <v>Bajo</v>
      </c>
      <c r="Z243" s="103">
        <v>60</v>
      </c>
      <c r="AA243" s="103" t="str">
        <f t="shared" si="140"/>
        <v>Muy Grave</v>
      </c>
      <c r="AB243" s="103">
        <f t="shared" si="141"/>
        <v>0</v>
      </c>
      <c r="AC243" s="103" t="str">
        <f t="shared" si="142"/>
        <v>IV</v>
      </c>
      <c r="AD243" s="103" t="str">
        <f t="shared" si="128"/>
        <v>ACEPTABLE</v>
      </c>
      <c r="AE243" s="103" t="s">
        <v>258</v>
      </c>
      <c r="AF243" s="103" t="str">
        <f>N243</f>
        <v>Alteraciones de la piel, deshidratación, alteración en algunos tejidos blandos (ojos). Fatiga, estrés, cambios neurológico, resfriados.</v>
      </c>
      <c r="AG243" s="103" t="s">
        <v>38</v>
      </c>
      <c r="AH243" s="103"/>
      <c r="AI243" s="103" t="s">
        <v>63</v>
      </c>
      <c r="AJ243" s="103" t="s">
        <v>63</v>
      </c>
      <c r="AK243" s="103" t="s">
        <v>63</v>
      </c>
      <c r="AL243" s="462"/>
      <c r="AM243" s="463"/>
      <c r="AN243" s="463"/>
      <c r="AO243" s="463"/>
      <c r="AP243" s="463"/>
      <c r="AQ243" s="463"/>
      <c r="AR243" s="463"/>
      <c r="AS243" s="464"/>
      <c r="AT243" s="470"/>
      <c r="AU243" s="463" t="str">
        <f t="shared" si="129"/>
        <v>Bajo</v>
      </c>
      <c r="AV243" s="470"/>
      <c r="AW243" s="463" t="b">
        <f t="shared" si="130"/>
        <v>0</v>
      </c>
      <c r="AX243" s="463">
        <f t="shared" si="131"/>
        <v>0</v>
      </c>
      <c r="AY243" s="463" t="str">
        <f t="shared" si="132"/>
        <v>Bajo</v>
      </c>
      <c r="AZ243" s="470"/>
      <c r="BA243" s="463" t="b">
        <f t="shared" si="133"/>
        <v>0</v>
      </c>
      <c r="BB243" s="463">
        <f t="shared" si="134"/>
        <v>0</v>
      </c>
      <c r="BC243" s="463" t="str">
        <f t="shared" si="143"/>
        <v>IV</v>
      </c>
      <c r="BD243" s="463" t="str">
        <f t="shared" si="135"/>
        <v>ACEPTABLE</v>
      </c>
      <c r="BE243" s="295"/>
    </row>
    <row r="244" spans="1:57" ht="72.75" customHeight="1" x14ac:dyDescent="0.2">
      <c r="A244" s="115"/>
      <c r="B244" s="103" t="s">
        <v>259</v>
      </c>
      <c r="C244" s="459" t="s">
        <v>656</v>
      </c>
      <c r="D244" s="456" t="s">
        <v>630</v>
      </c>
      <c r="E244" s="456" t="s">
        <v>631</v>
      </c>
      <c r="F244" s="456" t="s">
        <v>673</v>
      </c>
      <c r="G244" s="456" t="s">
        <v>662</v>
      </c>
      <c r="H244" s="103"/>
      <c r="I244" s="103" t="s">
        <v>63</v>
      </c>
      <c r="J244" s="456" t="s">
        <v>663</v>
      </c>
      <c r="K244" s="103" t="s">
        <v>276</v>
      </c>
      <c r="L244" s="459" t="s">
        <v>178</v>
      </c>
      <c r="M244" s="460" t="s">
        <v>702</v>
      </c>
      <c r="N244" s="460" t="s">
        <v>180</v>
      </c>
      <c r="O244" s="103"/>
      <c r="P244" s="103"/>
      <c r="Q244" s="465"/>
      <c r="R244" s="465" t="s">
        <v>521</v>
      </c>
      <c r="S244" s="465" t="s">
        <v>601</v>
      </c>
      <c r="T244" s="103">
        <v>0</v>
      </c>
      <c r="U244" s="103" t="str">
        <f t="shared" si="136"/>
        <v>Bajo</v>
      </c>
      <c r="V244" s="103">
        <v>1</v>
      </c>
      <c r="W244" s="103" t="str">
        <f t="shared" si="137"/>
        <v>Esporadica</v>
      </c>
      <c r="X244" s="103">
        <f t="shared" si="138"/>
        <v>0</v>
      </c>
      <c r="Y244" s="103" t="str">
        <f t="shared" si="139"/>
        <v>Bajo</v>
      </c>
      <c r="Z244" s="103">
        <v>60</v>
      </c>
      <c r="AA244" s="103" t="str">
        <f t="shared" si="140"/>
        <v>Muy Grave</v>
      </c>
      <c r="AB244" s="103">
        <f t="shared" si="141"/>
        <v>0</v>
      </c>
      <c r="AC244" s="103" t="str">
        <f t="shared" si="142"/>
        <v>IV</v>
      </c>
      <c r="AD244" s="103" t="str">
        <f t="shared" si="128"/>
        <v>ACEPTABLE</v>
      </c>
      <c r="AE244" s="103" t="s">
        <v>258</v>
      </c>
      <c r="AF244" s="103" t="str">
        <f>N244</f>
        <v>Alteraciones de la piel, deshidratación, alteración en algunos tejidos blandos (ojos). Fatiga, estrés, cambios neurológico, resfriados.</v>
      </c>
      <c r="AG244" s="103" t="s">
        <v>38</v>
      </c>
      <c r="AH244" s="103"/>
      <c r="AI244" s="103" t="s">
        <v>63</v>
      </c>
      <c r="AJ244" s="103" t="s">
        <v>63</v>
      </c>
      <c r="AK244" s="103" t="s">
        <v>63</v>
      </c>
      <c r="AL244" s="462"/>
      <c r="AM244" s="463"/>
      <c r="AN244" s="463"/>
      <c r="AO244" s="463"/>
      <c r="AP244" s="463"/>
      <c r="AQ244" s="463"/>
      <c r="AR244" s="463"/>
      <c r="AS244" s="464"/>
      <c r="AT244" s="470"/>
      <c r="AU244" s="463" t="str">
        <f t="shared" si="129"/>
        <v>Bajo</v>
      </c>
      <c r="AV244" s="470"/>
      <c r="AW244" s="463" t="b">
        <f t="shared" si="130"/>
        <v>0</v>
      </c>
      <c r="AX244" s="463">
        <f t="shared" si="131"/>
        <v>0</v>
      </c>
      <c r="AY244" s="463" t="str">
        <f t="shared" si="132"/>
        <v>Bajo</v>
      </c>
      <c r="AZ244" s="470"/>
      <c r="BA244" s="463" t="b">
        <f t="shared" si="133"/>
        <v>0</v>
      </c>
      <c r="BB244" s="463">
        <f t="shared" si="134"/>
        <v>0</v>
      </c>
      <c r="BC244" s="463" t="str">
        <f t="shared" si="143"/>
        <v>IV</v>
      </c>
      <c r="BD244" s="463" t="str">
        <f t="shared" si="135"/>
        <v>ACEPTABLE</v>
      </c>
      <c r="BE244" s="295"/>
    </row>
    <row r="245" spans="1:57" ht="72.75" customHeight="1" x14ac:dyDescent="0.2">
      <c r="A245" s="115"/>
      <c r="B245" s="103" t="s">
        <v>259</v>
      </c>
      <c r="C245" s="459" t="s">
        <v>656</v>
      </c>
      <c r="D245" s="456" t="s">
        <v>310</v>
      </c>
      <c r="E245" s="456" t="s">
        <v>311</v>
      </c>
      <c r="F245" s="456" t="s">
        <v>658</v>
      </c>
      <c r="G245" s="456" t="s">
        <v>664</v>
      </c>
      <c r="H245" s="103"/>
      <c r="I245" s="103" t="s">
        <v>63</v>
      </c>
      <c r="J245" s="456" t="s">
        <v>688</v>
      </c>
      <c r="K245" s="103" t="s">
        <v>276</v>
      </c>
      <c r="L245" s="459" t="s">
        <v>178</v>
      </c>
      <c r="M245" s="460" t="s">
        <v>702</v>
      </c>
      <c r="N245" s="460" t="s">
        <v>180</v>
      </c>
      <c r="O245" s="103"/>
      <c r="P245" s="103"/>
      <c r="Q245" s="465"/>
      <c r="R245" s="465" t="s">
        <v>521</v>
      </c>
      <c r="S245" s="465" t="s">
        <v>601</v>
      </c>
      <c r="T245" s="103">
        <v>0</v>
      </c>
      <c r="U245" s="103" t="str">
        <f t="shared" si="136"/>
        <v>Bajo</v>
      </c>
      <c r="V245" s="103">
        <v>1</v>
      </c>
      <c r="W245" s="103" t="str">
        <f t="shared" si="137"/>
        <v>Esporadica</v>
      </c>
      <c r="X245" s="103">
        <f t="shared" si="138"/>
        <v>0</v>
      </c>
      <c r="Y245" s="103" t="str">
        <f t="shared" si="139"/>
        <v>Bajo</v>
      </c>
      <c r="Z245" s="103">
        <v>60</v>
      </c>
      <c r="AA245" s="103" t="str">
        <f t="shared" si="140"/>
        <v>Muy Grave</v>
      </c>
      <c r="AB245" s="103">
        <f t="shared" si="141"/>
        <v>0</v>
      </c>
      <c r="AC245" s="103" t="str">
        <f t="shared" si="142"/>
        <v>IV</v>
      </c>
      <c r="AD245" s="103" t="str">
        <f t="shared" si="128"/>
        <v>ACEPTABLE</v>
      </c>
      <c r="AE245" s="103" t="s">
        <v>258</v>
      </c>
      <c r="AF245" s="103" t="str">
        <f>N245</f>
        <v>Alteraciones de la piel, deshidratación, alteración en algunos tejidos blandos (ojos). Fatiga, estrés, cambios neurológico, resfriados.</v>
      </c>
      <c r="AG245" s="103" t="s">
        <v>38</v>
      </c>
      <c r="AH245" s="103"/>
      <c r="AI245" s="103" t="s">
        <v>63</v>
      </c>
      <c r="AJ245" s="103" t="s">
        <v>63</v>
      </c>
      <c r="AK245" s="103" t="s">
        <v>63</v>
      </c>
      <c r="AL245" s="462"/>
      <c r="AM245" s="463"/>
      <c r="AN245" s="463"/>
      <c r="AO245" s="463"/>
      <c r="AP245" s="463"/>
      <c r="AQ245" s="463"/>
      <c r="AR245" s="463"/>
      <c r="AS245" s="464"/>
      <c r="AT245" s="470"/>
      <c r="AU245" s="463" t="str">
        <f t="shared" si="129"/>
        <v>Bajo</v>
      </c>
      <c r="AV245" s="470"/>
      <c r="AW245" s="463" t="b">
        <f t="shared" si="130"/>
        <v>0</v>
      </c>
      <c r="AX245" s="463">
        <f t="shared" si="131"/>
        <v>0</v>
      </c>
      <c r="AY245" s="463" t="str">
        <f t="shared" si="132"/>
        <v>Bajo</v>
      </c>
      <c r="AZ245" s="470"/>
      <c r="BA245" s="463" t="b">
        <f t="shared" si="133"/>
        <v>0</v>
      </c>
      <c r="BB245" s="463">
        <f t="shared" si="134"/>
        <v>0</v>
      </c>
      <c r="BC245" s="463" t="str">
        <f t="shared" si="143"/>
        <v>IV</v>
      </c>
      <c r="BD245" s="463" t="str">
        <f t="shared" si="135"/>
        <v>ACEPTABLE</v>
      </c>
      <c r="BE245" s="295"/>
    </row>
    <row r="246" spans="1:57" ht="72.75" customHeight="1" x14ac:dyDescent="0.2">
      <c r="A246" s="115"/>
      <c r="B246" s="103" t="s">
        <v>259</v>
      </c>
      <c r="C246" s="459" t="s">
        <v>656</v>
      </c>
      <c r="D246" s="456" t="s">
        <v>391</v>
      </c>
      <c r="E246" s="456" t="s">
        <v>666</v>
      </c>
      <c r="F246" s="456" t="s">
        <v>658</v>
      </c>
      <c r="G246" s="456" t="s">
        <v>667</v>
      </c>
      <c r="H246" s="103"/>
      <c r="I246" s="103" t="s">
        <v>63</v>
      </c>
      <c r="J246" s="456" t="s">
        <v>668</v>
      </c>
      <c r="K246" s="103" t="s">
        <v>276</v>
      </c>
      <c r="L246" s="459" t="s">
        <v>178</v>
      </c>
      <c r="M246" s="460" t="s">
        <v>702</v>
      </c>
      <c r="N246" s="460" t="s">
        <v>180</v>
      </c>
      <c r="O246" s="103"/>
      <c r="P246" s="103"/>
      <c r="Q246" s="465"/>
      <c r="R246" s="465" t="s">
        <v>521</v>
      </c>
      <c r="S246" s="465" t="s">
        <v>601</v>
      </c>
      <c r="T246" s="103">
        <v>0</v>
      </c>
      <c r="U246" s="103" t="str">
        <f t="shared" si="136"/>
        <v>Bajo</v>
      </c>
      <c r="V246" s="103">
        <v>1</v>
      </c>
      <c r="W246" s="103" t="str">
        <f t="shared" si="137"/>
        <v>Esporadica</v>
      </c>
      <c r="X246" s="103">
        <f t="shared" si="138"/>
        <v>0</v>
      </c>
      <c r="Y246" s="103" t="str">
        <f t="shared" si="139"/>
        <v>Bajo</v>
      </c>
      <c r="Z246" s="103">
        <v>60</v>
      </c>
      <c r="AA246" s="103" t="str">
        <f t="shared" si="140"/>
        <v>Muy Grave</v>
      </c>
      <c r="AB246" s="103">
        <f t="shared" si="141"/>
        <v>0</v>
      </c>
      <c r="AC246" s="103" t="str">
        <f t="shared" si="142"/>
        <v>IV</v>
      </c>
      <c r="AD246" s="103" t="str">
        <f t="shared" si="128"/>
        <v>ACEPTABLE</v>
      </c>
      <c r="AE246" s="103" t="s">
        <v>258</v>
      </c>
      <c r="AF246" s="103" t="str">
        <f>N246</f>
        <v>Alteraciones de la piel, deshidratación, alteración en algunos tejidos blandos (ojos). Fatiga, estrés, cambios neurológico, resfriados.</v>
      </c>
      <c r="AG246" s="103" t="s">
        <v>38</v>
      </c>
      <c r="AH246" s="103"/>
      <c r="AI246" s="103" t="s">
        <v>63</v>
      </c>
      <c r="AJ246" s="103" t="s">
        <v>63</v>
      </c>
      <c r="AK246" s="103" t="s">
        <v>63</v>
      </c>
      <c r="AL246" s="462"/>
      <c r="AM246" s="463"/>
      <c r="AN246" s="463"/>
      <c r="AO246" s="463"/>
      <c r="AP246" s="463"/>
      <c r="AQ246" s="463"/>
      <c r="AR246" s="463"/>
      <c r="AS246" s="464"/>
      <c r="AT246" s="470"/>
      <c r="AU246" s="463" t="str">
        <f t="shared" si="129"/>
        <v>Bajo</v>
      </c>
      <c r="AV246" s="470"/>
      <c r="AW246" s="463" t="b">
        <f t="shared" si="130"/>
        <v>0</v>
      </c>
      <c r="AX246" s="463">
        <f t="shared" si="131"/>
        <v>0</v>
      </c>
      <c r="AY246" s="463" t="str">
        <f t="shared" si="132"/>
        <v>Bajo</v>
      </c>
      <c r="AZ246" s="470"/>
      <c r="BA246" s="463" t="b">
        <f t="shared" si="133"/>
        <v>0</v>
      </c>
      <c r="BB246" s="463">
        <f t="shared" si="134"/>
        <v>0</v>
      </c>
      <c r="BC246" s="463" t="str">
        <f t="shared" si="143"/>
        <v>IV</v>
      </c>
      <c r="BD246" s="463" t="str">
        <f t="shared" si="135"/>
        <v>ACEPTABLE</v>
      </c>
      <c r="BE246" s="295"/>
    </row>
    <row r="247" spans="1:57" ht="72.75" customHeight="1" x14ac:dyDescent="0.2">
      <c r="A247" s="115"/>
      <c r="B247" s="103" t="s">
        <v>259</v>
      </c>
      <c r="C247" s="459" t="s">
        <v>656</v>
      </c>
      <c r="D247" s="456" t="s">
        <v>443</v>
      </c>
      <c r="E247" s="456" t="s">
        <v>444</v>
      </c>
      <c r="F247" s="456" t="s">
        <v>658</v>
      </c>
      <c r="G247" s="456" t="s">
        <v>664</v>
      </c>
      <c r="H247" s="103"/>
      <c r="I247" s="103" t="s">
        <v>63</v>
      </c>
      <c r="J247" s="456" t="s">
        <v>446</v>
      </c>
      <c r="K247" s="103" t="s">
        <v>276</v>
      </c>
      <c r="L247" s="459" t="s">
        <v>178</v>
      </c>
      <c r="M247" s="460" t="s">
        <v>702</v>
      </c>
      <c r="N247" s="460" t="s">
        <v>180</v>
      </c>
      <c r="O247" s="103"/>
      <c r="P247" s="103"/>
      <c r="Q247" s="465"/>
      <c r="R247" s="465" t="s">
        <v>521</v>
      </c>
      <c r="S247" s="465" t="s">
        <v>601</v>
      </c>
      <c r="T247" s="103">
        <v>0</v>
      </c>
      <c r="U247" s="103" t="str">
        <f t="shared" si="136"/>
        <v>Bajo</v>
      </c>
      <c r="V247" s="103">
        <v>1</v>
      </c>
      <c r="W247" s="103" t="str">
        <f t="shared" si="137"/>
        <v>Esporadica</v>
      </c>
      <c r="X247" s="103">
        <f t="shared" si="138"/>
        <v>0</v>
      </c>
      <c r="Y247" s="103" t="str">
        <f t="shared" si="139"/>
        <v>Bajo</v>
      </c>
      <c r="Z247" s="103">
        <v>60</v>
      </c>
      <c r="AA247" s="103" t="str">
        <f t="shared" si="140"/>
        <v>Muy Grave</v>
      </c>
      <c r="AB247" s="103">
        <f t="shared" si="141"/>
        <v>0</v>
      </c>
      <c r="AC247" s="103" t="str">
        <f t="shared" si="142"/>
        <v>IV</v>
      </c>
      <c r="AD247" s="103" t="str">
        <f t="shared" si="128"/>
        <v>ACEPTABLE</v>
      </c>
      <c r="AE247" s="103" t="s">
        <v>258</v>
      </c>
      <c r="AF247" s="103" t="str">
        <f>N247</f>
        <v>Alteraciones de la piel, deshidratación, alteración en algunos tejidos blandos (ojos). Fatiga, estrés, cambios neurológico, resfriados.</v>
      </c>
      <c r="AG247" s="103" t="s">
        <v>38</v>
      </c>
      <c r="AH247" s="103"/>
      <c r="AI247" s="103" t="s">
        <v>63</v>
      </c>
      <c r="AJ247" s="103" t="s">
        <v>63</v>
      </c>
      <c r="AK247" s="103" t="s">
        <v>63</v>
      </c>
      <c r="AL247" s="462"/>
      <c r="AM247" s="463"/>
      <c r="AN247" s="463"/>
      <c r="AO247" s="463"/>
      <c r="AP247" s="463"/>
      <c r="AQ247" s="463"/>
      <c r="AR247" s="463"/>
      <c r="AS247" s="464"/>
      <c r="AT247" s="470"/>
      <c r="AU247" s="463" t="str">
        <f t="shared" si="129"/>
        <v>Bajo</v>
      </c>
      <c r="AV247" s="470"/>
      <c r="AW247" s="463" t="b">
        <f t="shared" si="130"/>
        <v>0</v>
      </c>
      <c r="AX247" s="463">
        <f t="shared" si="131"/>
        <v>0</v>
      </c>
      <c r="AY247" s="463" t="str">
        <f t="shared" si="132"/>
        <v>Bajo</v>
      </c>
      <c r="AZ247" s="470"/>
      <c r="BA247" s="463" t="b">
        <f t="shared" si="133"/>
        <v>0</v>
      </c>
      <c r="BB247" s="463">
        <f t="shared" si="134"/>
        <v>0</v>
      </c>
      <c r="BC247" s="463" t="str">
        <f t="shared" si="143"/>
        <v>IV</v>
      </c>
      <c r="BD247" s="463" t="str">
        <f t="shared" si="135"/>
        <v>ACEPTABLE</v>
      </c>
      <c r="BE247" s="295"/>
    </row>
    <row r="248" spans="1:57" ht="89.25" x14ac:dyDescent="0.2">
      <c r="A248" s="115"/>
      <c r="B248" s="103" t="s">
        <v>259</v>
      </c>
      <c r="C248" s="459" t="s">
        <v>656</v>
      </c>
      <c r="D248" s="456" t="s">
        <v>433</v>
      </c>
      <c r="E248" s="486" t="s">
        <v>657</v>
      </c>
      <c r="F248" s="456" t="s">
        <v>658</v>
      </c>
      <c r="G248" s="500" t="s">
        <v>659</v>
      </c>
      <c r="H248" s="103"/>
      <c r="I248" s="103" t="s">
        <v>63</v>
      </c>
      <c r="J248" s="486" t="s">
        <v>660</v>
      </c>
      <c r="K248" s="103" t="s">
        <v>276</v>
      </c>
      <c r="L248" s="103" t="s">
        <v>528</v>
      </c>
      <c r="M248" s="465" t="s">
        <v>704</v>
      </c>
      <c r="N248" s="465" t="s">
        <v>512</v>
      </c>
      <c r="O248" s="103"/>
      <c r="P248" s="103"/>
      <c r="Q248" s="465"/>
      <c r="R248" s="465" t="s">
        <v>705</v>
      </c>
      <c r="S248" s="465" t="s">
        <v>706</v>
      </c>
      <c r="T248" s="103">
        <v>0</v>
      </c>
      <c r="U248" s="103" t="str">
        <f t="shared" si="136"/>
        <v>Bajo</v>
      </c>
      <c r="V248" s="103">
        <v>1</v>
      </c>
      <c r="W248" s="103" t="str">
        <f t="shared" si="137"/>
        <v>Esporadica</v>
      </c>
      <c r="X248" s="103">
        <f t="shared" si="138"/>
        <v>0</v>
      </c>
      <c r="Y248" s="103" t="str">
        <f t="shared" si="139"/>
        <v>Bajo</v>
      </c>
      <c r="Z248" s="103">
        <v>60</v>
      </c>
      <c r="AA248" s="103" t="str">
        <f t="shared" si="140"/>
        <v>Muy Grave</v>
      </c>
      <c r="AB248" s="103">
        <f t="shared" si="141"/>
        <v>0</v>
      </c>
      <c r="AC248" s="103" t="str">
        <f t="shared" si="142"/>
        <v>IV</v>
      </c>
      <c r="AD248" s="103" t="str">
        <f t="shared" si="128"/>
        <v>ACEPTABLE</v>
      </c>
      <c r="AE248" s="103">
        <v>2</v>
      </c>
      <c r="AF248" s="103" t="s">
        <v>145</v>
      </c>
      <c r="AG248" s="103" t="s">
        <v>38</v>
      </c>
      <c r="AH248" s="103"/>
      <c r="AI248" s="103"/>
      <c r="AJ248" s="103" t="s">
        <v>63</v>
      </c>
      <c r="AK248" s="103"/>
      <c r="AL248" s="462"/>
      <c r="AM248" s="463"/>
      <c r="AN248" s="463"/>
      <c r="AO248" s="463"/>
      <c r="AP248" s="463"/>
      <c r="AQ248" s="463"/>
      <c r="AR248" s="463"/>
      <c r="AS248" s="464"/>
      <c r="AT248" s="470"/>
      <c r="AU248" s="463" t="str">
        <f t="shared" si="129"/>
        <v>Bajo</v>
      </c>
      <c r="AV248" s="470"/>
      <c r="AW248" s="463" t="b">
        <f t="shared" si="130"/>
        <v>0</v>
      </c>
      <c r="AX248" s="463">
        <f t="shared" si="131"/>
        <v>0</v>
      </c>
      <c r="AY248" s="463" t="str">
        <f t="shared" si="132"/>
        <v>Bajo</v>
      </c>
      <c r="AZ248" s="470"/>
      <c r="BA248" s="463" t="b">
        <f t="shared" si="133"/>
        <v>0</v>
      </c>
      <c r="BB248" s="463">
        <f t="shared" si="134"/>
        <v>0</v>
      </c>
      <c r="BC248" s="463" t="str">
        <f t="shared" si="143"/>
        <v>IV</v>
      </c>
      <c r="BD248" s="463" t="str">
        <f t="shared" si="135"/>
        <v>ACEPTABLE</v>
      </c>
      <c r="BE248" s="295"/>
    </row>
    <row r="249" spans="1:57" ht="72.75" customHeight="1" x14ac:dyDescent="0.2">
      <c r="A249" s="115"/>
      <c r="B249" s="103" t="s">
        <v>259</v>
      </c>
      <c r="C249" s="459" t="s">
        <v>656</v>
      </c>
      <c r="D249" s="456" t="s">
        <v>498</v>
      </c>
      <c r="E249" s="456" t="s">
        <v>499</v>
      </c>
      <c r="F249" s="456" t="s">
        <v>658</v>
      </c>
      <c r="G249" s="456" t="s">
        <v>664</v>
      </c>
      <c r="H249" s="103"/>
      <c r="I249" s="103" t="s">
        <v>63</v>
      </c>
      <c r="J249" s="456" t="s">
        <v>501</v>
      </c>
      <c r="K249" s="103" t="s">
        <v>276</v>
      </c>
      <c r="L249" s="103" t="s">
        <v>528</v>
      </c>
      <c r="M249" s="465" t="s">
        <v>704</v>
      </c>
      <c r="N249" s="465" t="s">
        <v>512</v>
      </c>
      <c r="O249" s="103"/>
      <c r="P249" s="103"/>
      <c r="Q249" s="465"/>
      <c r="R249" s="465" t="s">
        <v>705</v>
      </c>
      <c r="S249" s="465" t="s">
        <v>706</v>
      </c>
      <c r="T249" s="103">
        <v>0</v>
      </c>
      <c r="U249" s="103" t="str">
        <f t="shared" si="136"/>
        <v>Bajo</v>
      </c>
      <c r="V249" s="103">
        <v>1</v>
      </c>
      <c r="W249" s="103" t="str">
        <f t="shared" si="137"/>
        <v>Esporadica</v>
      </c>
      <c r="X249" s="103">
        <f t="shared" si="138"/>
        <v>0</v>
      </c>
      <c r="Y249" s="103" t="str">
        <f t="shared" si="139"/>
        <v>Bajo</v>
      </c>
      <c r="Z249" s="103">
        <v>60</v>
      </c>
      <c r="AA249" s="103" t="str">
        <f t="shared" si="140"/>
        <v>Muy Grave</v>
      </c>
      <c r="AB249" s="103">
        <f t="shared" si="141"/>
        <v>0</v>
      </c>
      <c r="AC249" s="103" t="str">
        <f t="shared" si="142"/>
        <v>IV</v>
      </c>
      <c r="AD249" s="103" t="str">
        <f t="shared" si="128"/>
        <v>ACEPTABLE</v>
      </c>
      <c r="AE249" s="103" t="s">
        <v>258</v>
      </c>
      <c r="AF249" s="103" t="str">
        <f>N249</f>
        <v>Fatiga, estrés</v>
      </c>
      <c r="AG249" s="103" t="s">
        <v>38</v>
      </c>
      <c r="AH249" s="103"/>
      <c r="AI249" s="103" t="s">
        <v>63</v>
      </c>
      <c r="AJ249" s="103" t="s">
        <v>63</v>
      </c>
      <c r="AK249" s="103" t="s">
        <v>63</v>
      </c>
      <c r="AL249" s="462"/>
      <c r="AM249" s="463"/>
      <c r="AN249" s="463"/>
      <c r="AO249" s="463"/>
      <c r="AP249" s="463"/>
      <c r="AQ249" s="463"/>
      <c r="AR249" s="463"/>
      <c r="AS249" s="464"/>
      <c r="AT249" s="470"/>
      <c r="AU249" s="463" t="str">
        <f t="shared" si="129"/>
        <v>Bajo</v>
      </c>
      <c r="AV249" s="470"/>
      <c r="AW249" s="463" t="b">
        <f t="shared" si="130"/>
        <v>0</v>
      </c>
      <c r="AX249" s="463">
        <f t="shared" si="131"/>
        <v>0</v>
      </c>
      <c r="AY249" s="463" t="str">
        <f t="shared" si="132"/>
        <v>Bajo</v>
      </c>
      <c r="AZ249" s="470"/>
      <c r="BA249" s="463" t="b">
        <f t="shared" si="133"/>
        <v>0</v>
      </c>
      <c r="BB249" s="463">
        <f t="shared" si="134"/>
        <v>0</v>
      </c>
      <c r="BC249" s="463" t="str">
        <f t="shared" si="143"/>
        <v>IV</v>
      </c>
      <c r="BD249" s="463" t="str">
        <f t="shared" si="135"/>
        <v>ACEPTABLE</v>
      </c>
      <c r="BE249" s="295"/>
    </row>
    <row r="250" spans="1:57" ht="72.75" customHeight="1" x14ac:dyDescent="0.2">
      <c r="A250" s="115"/>
      <c r="B250" s="103" t="s">
        <v>259</v>
      </c>
      <c r="C250" s="459" t="s">
        <v>656</v>
      </c>
      <c r="D250" s="456" t="s">
        <v>630</v>
      </c>
      <c r="E250" s="456" t="s">
        <v>631</v>
      </c>
      <c r="F250" s="456" t="s">
        <v>673</v>
      </c>
      <c r="G250" s="456" t="s">
        <v>662</v>
      </c>
      <c r="H250" s="103"/>
      <c r="I250" s="103" t="s">
        <v>63</v>
      </c>
      <c r="J250" s="456" t="s">
        <v>663</v>
      </c>
      <c r="K250" s="103" t="s">
        <v>276</v>
      </c>
      <c r="L250" s="103" t="s">
        <v>528</v>
      </c>
      <c r="M250" s="465" t="s">
        <v>704</v>
      </c>
      <c r="N250" s="465" t="s">
        <v>512</v>
      </c>
      <c r="O250" s="103"/>
      <c r="P250" s="103"/>
      <c r="Q250" s="465"/>
      <c r="R250" s="465" t="s">
        <v>705</v>
      </c>
      <c r="S250" s="465" t="s">
        <v>706</v>
      </c>
      <c r="T250" s="103">
        <v>0</v>
      </c>
      <c r="U250" s="103" t="str">
        <f t="shared" si="136"/>
        <v>Bajo</v>
      </c>
      <c r="V250" s="103">
        <v>1</v>
      </c>
      <c r="W250" s="103" t="str">
        <f t="shared" si="137"/>
        <v>Esporadica</v>
      </c>
      <c r="X250" s="103">
        <f t="shared" si="138"/>
        <v>0</v>
      </c>
      <c r="Y250" s="103" t="str">
        <f t="shared" si="139"/>
        <v>Bajo</v>
      </c>
      <c r="Z250" s="103">
        <v>60</v>
      </c>
      <c r="AA250" s="103" t="str">
        <f t="shared" si="140"/>
        <v>Muy Grave</v>
      </c>
      <c r="AB250" s="103">
        <f t="shared" si="141"/>
        <v>0</v>
      </c>
      <c r="AC250" s="103" t="str">
        <f t="shared" si="142"/>
        <v>IV</v>
      </c>
      <c r="AD250" s="103" t="str">
        <f t="shared" si="128"/>
        <v>ACEPTABLE</v>
      </c>
      <c r="AE250" s="103" t="s">
        <v>258</v>
      </c>
      <c r="AF250" s="103" t="str">
        <f>N250</f>
        <v>Fatiga, estrés</v>
      </c>
      <c r="AG250" s="103" t="s">
        <v>38</v>
      </c>
      <c r="AH250" s="103"/>
      <c r="AI250" s="103" t="s">
        <v>63</v>
      </c>
      <c r="AJ250" s="103" t="s">
        <v>63</v>
      </c>
      <c r="AK250" s="103" t="s">
        <v>63</v>
      </c>
      <c r="AL250" s="462"/>
      <c r="AM250" s="463"/>
      <c r="AN250" s="463"/>
      <c r="AO250" s="463"/>
      <c r="AP250" s="463"/>
      <c r="AQ250" s="463"/>
      <c r="AR250" s="463"/>
      <c r="AS250" s="464"/>
      <c r="AT250" s="470"/>
      <c r="AU250" s="463" t="str">
        <f t="shared" si="129"/>
        <v>Bajo</v>
      </c>
      <c r="AV250" s="470"/>
      <c r="AW250" s="463" t="b">
        <f t="shared" si="130"/>
        <v>0</v>
      </c>
      <c r="AX250" s="463">
        <f t="shared" si="131"/>
        <v>0</v>
      </c>
      <c r="AY250" s="463" t="str">
        <f t="shared" si="132"/>
        <v>Bajo</v>
      </c>
      <c r="AZ250" s="470"/>
      <c r="BA250" s="463" t="b">
        <f t="shared" si="133"/>
        <v>0</v>
      </c>
      <c r="BB250" s="463">
        <f t="shared" si="134"/>
        <v>0</v>
      </c>
      <c r="BC250" s="463" t="str">
        <f t="shared" si="143"/>
        <v>IV</v>
      </c>
      <c r="BD250" s="463" t="str">
        <f t="shared" si="135"/>
        <v>ACEPTABLE</v>
      </c>
      <c r="BE250" s="295"/>
    </row>
    <row r="251" spans="1:57" ht="72.75" customHeight="1" x14ac:dyDescent="0.2">
      <c r="A251" s="115"/>
      <c r="B251" s="103" t="s">
        <v>259</v>
      </c>
      <c r="C251" s="459" t="s">
        <v>656</v>
      </c>
      <c r="D251" s="456" t="s">
        <v>310</v>
      </c>
      <c r="E251" s="456" t="s">
        <v>311</v>
      </c>
      <c r="F251" s="456" t="s">
        <v>658</v>
      </c>
      <c r="G251" s="456" t="s">
        <v>664</v>
      </c>
      <c r="H251" s="103"/>
      <c r="I251" s="103" t="s">
        <v>63</v>
      </c>
      <c r="J251" s="456" t="s">
        <v>688</v>
      </c>
      <c r="K251" s="103" t="s">
        <v>276</v>
      </c>
      <c r="L251" s="103" t="s">
        <v>528</v>
      </c>
      <c r="M251" s="465" t="s">
        <v>704</v>
      </c>
      <c r="N251" s="465" t="s">
        <v>512</v>
      </c>
      <c r="O251" s="103"/>
      <c r="P251" s="103"/>
      <c r="Q251" s="465"/>
      <c r="R251" s="465" t="s">
        <v>705</v>
      </c>
      <c r="S251" s="465" t="s">
        <v>706</v>
      </c>
      <c r="T251" s="103">
        <v>0</v>
      </c>
      <c r="U251" s="103" t="str">
        <f t="shared" si="136"/>
        <v>Bajo</v>
      </c>
      <c r="V251" s="103">
        <v>1</v>
      </c>
      <c r="W251" s="103" t="str">
        <f t="shared" si="137"/>
        <v>Esporadica</v>
      </c>
      <c r="X251" s="103">
        <f t="shared" si="138"/>
        <v>0</v>
      </c>
      <c r="Y251" s="103" t="str">
        <f t="shared" si="139"/>
        <v>Bajo</v>
      </c>
      <c r="Z251" s="103">
        <v>60</v>
      </c>
      <c r="AA251" s="103" t="str">
        <f t="shared" si="140"/>
        <v>Muy Grave</v>
      </c>
      <c r="AB251" s="103">
        <f t="shared" si="141"/>
        <v>0</v>
      </c>
      <c r="AC251" s="103" t="str">
        <f t="shared" si="142"/>
        <v>IV</v>
      </c>
      <c r="AD251" s="103" t="str">
        <f t="shared" si="128"/>
        <v>ACEPTABLE</v>
      </c>
      <c r="AE251" s="103" t="s">
        <v>258</v>
      </c>
      <c r="AF251" s="103" t="str">
        <f>N251</f>
        <v>Fatiga, estrés</v>
      </c>
      <c r="AG251" s="103" t="s">
        <v>38</v>
      </c>
      <c r="AH251" s="103"/>
      <c r="AI251" s="103" t="s">
        <v>63</v>
      </c>
      <c r="AJ251" s="103" t="s">
        <v>63</v>
      </c>
      <c r="AK251" s="103" t="s">
        <v>63</v>
      </c>
      <c r="AL251" s="462"/>
      <c r="AM251" s="463"/>
      <c r="AN251" s="463"/>
      <c r="AO251" s="463"/>
      <c r="AP251" s="463"/>
      <c r="AQ251" s="463"/>
      <c r="AR251" s="463"/>
      <c r="AS251" s="464"/>
      <c r="AT251" s="470"/>
      <c r="AU251" s="463" t="str">
        <f t="shared" si="129"/>
        <v>Bajo</v>
      </c>
      <c r="AV251" s="470"/>
      <c r="AW251" s="463" t="b">
        <f t="shared" si="130"/>
        <v>0</v>
      </c>
      <c r="AX251" s="463">
        <f t="shared" si="131"/>
        <v>0</v>
      </c>
      <c r="AY251" s="463" t="str">
        <f t="shared" si="132"/>
        <v>Bajo</v>
      </c>
      <c r="AZ251" s="470"/>
      <c r="BA251" s="463" t="b">
        <f t="shared" si="133"/>
        <v>0</v>
      </c>
      <c r="BB251" s="463">
        <f t="shared" si="134"/>
        <v>0</v>
      </c>
      <c r="BC251" s="463" t="str">
        <f t="shared" si="143"/>
        <v>IV</v>
      </c>
      <c r="BD251" s="463" t="str">
        <f t="shared" si="135"/>
        <v>ACEPTABLE</v>
      </c>
      <c r="BE251" s="295"/>
    </row>
    <row r="252" spans="1:57" ht="72.75" customHeight="1" x14ac:dyDescent="0.2">
      <c r="A252" s="115"/>
      <c r="B252" s="103" t="s">
        <v>259</v>
      </c>
      <c r="C252" s="459" t="s">
        <v>656</v>
      </c>
      <c r="D252" s="456" t="s">
        <v>391</v>
      </c>
      <c r="E252" s="456" t="s">
        <v>666</v>
      </c>
      <c r="F252" s="456" t="s">
        <v>658</v>
      </c>
      <c r="G252" s="456" t="s">
        <v>667</v>
      </c>
      <c r="H252" s="103"/>
      <c r="I252" s="103" t="s">
        <v>63</v>
      </c>
      <c r="J252" s="456" t="s">
        <v>668</v>
      </c>
      <c r="K252" s="103" t="s">
        <v>276</v>
      </c>
      <c r="L252" s="103" t="s">
        <v>528</v>
      </c>
      <c r="M252" s="465" t="s">
        <v>704</v>
      </c>
      <c r="N252" s="465" t="s">
        <v>512</v>
      </c>
      <c r="O252" s="103"/>
      <c r="P252" s="103"/>
      <c r="Q252" s="465"/>
      <c r="R252" s="465" t="s">
        <v>705</v>
      </c>
      <c r="S252" s="465" t="s">
        <v>706</v>
      </c>
      <c r="T252" s="103">
        <v>0</v>
      </c>
      <c r="U252" s="103" t="str">
        <f t="shared" si="136"/>
        <v>Bajo</v>
      </c>
      <c r="V252" s="103">
        <v>1</v>
      </c>
      <c r="W252" s="103" t="str">
        <f t="shared" si="137"/>
        <v>Esporadica</v>
      </c>
      <c r="X252" s="103">
        <f t="shared" si="138"/>
        <v>0</v>
      </c>
      <c r="Y252" s="103" t="str">
        <f t="shared" si="139"/>
        <v>Bajo</v>
      </c>
      <c r="Z252" s="103">
        <v>60</v>
      </c>
      <c r="AA252" s="103" t="str">
        <f t="shared" si="140"/>
        <v>Muy Grave</v>
      </c>
      <c r="AB252" s="103">
        <f t="shared" si="141"/>
        <v>0</v>
      </c>
      <c r="AC252" s="103" t="str">
        <f t="shared" si="142"/>
        <v>IV</v>
      </c>
      <c r="AD252" s="103" t="str">
        <f t="shared" si="128"/>
        <v>ACEPTABLE</v>
      </c>
      <c r="AE252" s="103" t="s">
        <v>258</v>
      </c>
      <c r="AF252" s="103" t="str">
        <f>N252</f>
        <v>Fatiga, estrés</v>
      </c>
      <c r="AG252" s="103" t="s">
        <v>38</v>
      </c>
      <c r="AH252" s="103"/>
      <c r="AI252" s="103" t="s">
        <v>63</v>
      </c>
      <c r="AJ252" s="103" t="s">
        <v>63</v>
      </c>
      <c r="AK252" s="103" t="s">
        <v>63</v>
      </c>
      <c r="AL252" s="462"/>
      <c r="AM252" s="463"/>
      <c r="AN252" s="463"/>
      <c r="AO252" s="463"/>
      <c r="AP252" s="463"/>
      <c r="AQ252" s="463"/>
      <c r="AR252" s="463"/>
      <c r="AS252" s="464"/>
      <c r="AT252" s="470"/>
      <c r="AU252" s="463" t="str">
        <f t="shared" si="129"/>
        <v>Bajo</v>
      </c>
      <c r="AV252" s="470"/>
      <c r="AW252" s="463" t="b">
        <f t="shared" si="130"/>
        <v>0</v>
      </c>
      <c r="AX252" s="463">
        <f t="shared" si="131"/>
        <v>0</v>
      </c>
      <c r="AY252" s="463" t="str">
        <f t="shared" si="132"/>
        <v>Bajo</v>
      </c>
      <c r="AZ252" s="470"/>
      <c r="BA252" s="463" t="b">
        <f t="shared" si="133"/>
        <v>0</v>
      </c>
      <c r="BB252" s="463">
        <f t="shared" si="134"/>
        <v>0</v>
      </c>
      <c r="BC252" s="463" t="str">
        <f t="shared" si="143"/>
        <v>IV</v>
      </c>
      <c r="BD252" s="463" t="str">
        <f t="shared" si="135"/>
        <v>ACEPTABLE</v>
      </c>
      <c r="BE252" s="295"/>
    </row>
    <row r="253" spans="1:57" ht="72.75" customHeight="1" x14ac:dyDescent="0.2">
      <c r="A253" s="115"/>
      <c r="B253" s="103" t="s">
        <v>259</v>
      </c>
      <c r="C253" s="459" t="s">
        <v>656</v>
      </c>
      <c r="D253" s="456" t="s">
        <v>443</v>
      </c>
      <c r="E253" s="456" t="s">
        <v>444</v>
      </c>
      <c r="F253" s="456" t="s">
        <v>658</v>
      </c>
      <c r="G253" s="456" t="s">
        <v>664</v>
      </c>
      <c r="H253" s="103"/>
      <c r="I253" s="103" t="s">
        <v>63</v>
      </c>
      <c r="J253" s="456" t="s">
        <v>446</v>
      </c>
      <c r="K253" s="103" t="s">
        <v>276</v>
      </c>
      <c r="L253" s="103" t="s">
        <v>528</v>
      </c>
      <c r="M253" s="465" t="s">
        <v>704</v>
      </c>
      <c r="N253" s="465" t="s">
        <v>512</v>
      </c>
      <c r="O253" s="103"/>
      <c r="P253" s="103"/>
      <c r="Q253" s="465"/>
      <c r="R253" s="465" t="s">
        <v>705</v>
      </c>
      <c r="S253" s="465" t="s">
        <v>706</v>
      </c>
      <c r="T253" s="103">
        <v>0</v>
      </c>
      <c r="U253" s="103" t="str">
        <f t="shared" si="136"/>
        <v>Bajo</v>
      </c>
      <c r="V253" s="103">
        <v>1</v>
      </c>
      <c r="W253" s="103" t="str">
        <f t="shared" si="137"/>
        <v>Esporadica</v>
      </c>
      <c r="X253" s="103">
        <f t="shared" si="138"/>
        <v>0</v>
      </c>
      <c r="Y253" s="103" t="str">
        <f t="shared" si="139"/>
        <v>Bajo</v>
      </c>
      <c r="Z253" s="103">
        <v>60</v>
      </c>
      <c r="AA253" s="103" t="str">
        <f t="shared" si="140"/>
        <v>Muy Grave</v>
      </c>
      <c r="AB253" s="103">
        <f t="shared" si="141"/>
        <v>0</v>
      </c>
      <c r="AC253" s="103" t="str">
        <f t="shared" si="142"/>
        <v>IV</v>
      </c>
      <c r="AD253" s="103" t="str">
        <f t="shared" si="128"/>
        <v>ACEPTABLE</v>
      </c>
      <c r="AE253" s="103" t="s">
        <v>258</v>
      </c>
      <c r="AF253" s="103" t="str">
        <f>N253</f>
        <v>Fatiga, estrés</v>
      </c>
      <c r="AG253" s="103" t="s">
        <v>38</v>
      </c>
      <c r="AH253" s="103"/>
      <c r="AI253" s="103" t="s">
        <v>63</v>
      </c>
      <c r="AJ253" s="103" t="s">
        <v>63</v>
      </c>
      <c r="AK253" s="103" t="s">
        <v>63</v>
      </c>
      <c r="AL253" s="462"/>
      <c r="AM253" s="463"/>
      <c r="AN253" s="463"/>
      <c r="AO253" s="463"/>
      <c r="AP253" s="463"/>
      <c r="AQ253" s="463"/>
      <c r="AR253" s="463"/>
      <c r="AS253" s="464"/>
      <c r="AT253" s="470"/>
      <c r="AU253" s="463" t="str">
        <f t="shared" si="129"/>
        <v>Bajo</v>
      </c>
      <c r="AV253" s="470"/>
      <c r="AW253" s="463" t="b">
        <f t="shared" si="130"/>
        <v>0</v>
      </c>
      <c r="AX253" s="463">
        <f t="shared" si="131"/>
        <v>0</v>
      </c>
      <c r="AY253" s="463" t="str">
        <f t="shared" si="132"/>
        <v>Bajo</v>
      </c>
      <c r="AZ253" s="470"/>
      <c r="BA253" s="463" t="b">
        <f t="shared" si="133"/>
        <v>0</v>
      </c>
      <c r="BB253" s="463">
        <f t="shared" si="134"/>
        <v>0</v>
      </c>
      <c r="BC253" s="463" t="str">
        <f t="shared" si="143"/>
        <v>IV</v>
      </c>
      <c r="BD253" s="463" t="str">
        <f t="shared" si="135"/>
        <v>ACEPTABLE</v>
      </c>
      <c r="BE253" s="295"/>
    </row>
    <row r="254" spans="1:57" ht="102" x14ac:dyDescent="0.2">
      <c r="A254" s="115"/>
      <c r="B254" s="103" t="s">
        <v>259</v>
      </c>
      <c r="C254" s="459" t="s">
        <v>707</v>
      </c>
      <c r="D254" s="456" t="s">
        <v>433</v>
      </c>
      <c r="E254" s="456" t="s">
        <v>708</v>
      </c>
      <c r="F254" s="500" t="s">
        <v>709</v>
      </c>
      <c r="G254" s="500" t="s">
        <v>710</v>
      </c>
      <c r="H254" s="103"/>
      <c r="I254" s="103" t="s">
        <v>63</v>
      </c>
      <c r="J254" s="486" t="s">
        <v>471</v>
      </c>
      <c r="K254" s="458" t="s">
        <v>65</v>
      </c>
      <c r="L254" s="471" t="s">
        <v>316</v>
      </c>
      <c r="M254" s="460" t="s">
        <v>711</v>
      </c>
      <c r="N254" s="460" t="s">
        <v>712</v>
      </c>
      <c r="O254" s="103"/>
      <c r="P254" s="103" t="s">
        <v>682</v>
      </c>
      <c r="Q254" s="103" t="s">
        <v>682</v>
      </c>
      <c r="R254" s="465" t="s">
        <v>689</v>
      </c>
      <c r="S254" s="465" t="s">
        <v>713</v>
      </c>
      <c r="T254" s="103">
        <v>0</v>
      </c>
      <c r="U254" s="103" t="str">
        <f t="shared" si="136"/>
        <v>Bajo</v>
      </c>
      <c r="V254" s="103">
        <v>3</v>
      </c>
      <c r="W254" s="103" t="str">
        <f t="shared" si="137"/>
        <v>Frecuente</v>
      </c>
      <c r="X254" s="103">
        <f t="shared" si="138"/>
        <v>0</v>
      </c>
      <c r="Y254" s="103" t="str">
        <f t="shared" si="139"/>
        <v>Bajo</v>
      </c>
      <c r="Z254" s="103">
        <v>60</v>
      </c>
      <c r="AA254" s="103" t="str">
        <f t="shared" si="140"/>
        <v>Muy Grave</v>
      </c>
      <c r="AB254" s="103">
        <f t="shared" si="141"/>
        <v>0</v>
      </c>
      <c r="AC254" s="103" t="str">
        <f t="shared" si="142"/>
        <v>IV</v>
      </c>
      <c r="AD254" s="103" t="str">
        <f t="shared" si="128"/>
        <v>ACEPTABLE</v>
      </c>
      <c r="AE254" s="103">
        <v>2</v>
      </c>
      <c r="AF254" s="103" t="s">
        <v>145</v>
      </c>
      <c r="AG254" s="103" t="s">
        <v>38</v>
      </c>
      <c r="AH254" s="103"/>
      <c r="AI254" s="103"/>
      <c r="AJ254" s="103" t="s">
        <v>63</v>
      </c>
      <c r="AK254" s="103"/>
      <c r="AL254" s="462" t="s">
        <v>63</v>
      </c>
      <c r="AM254" s="463"/>
      <c r="AN254" s="463"/>
      <c r="AO254" s="463"/>
      <c r="AP254" s="463"/>
      <c r="AQ254" s="463"/>
      <c r="AR254" s="463"/>
      <c r="AS254" s="464"/>
      <c r="AT254" s="470"/>
      <c r="AU254" s="463" t="str">
        <f t="shared" si="129"/>
        <v>Bajo</v>
      </c>
      <c r="AV254" s="470"/>
      <c r="AW254" s="463" t="b">
        <f t="shared" si="130"/>
        <v>0</v>
      </c>
      <c r="AX254" s="463">
        <f t="shared" si="131"/>
        <v>0</v>
      </c>
      <c r="AY254" s="463" t="str">
        <f t="shared" si="132"/>
        <v>Bajo</v>
      </c>
      <c r="AZ254" s="470"/>
      <c r="BA254" s="463" t="b">
        <f t="shared" si="133"/>
        <v>0</v>
      </c>
      <c r="BB254" s="463">
        <f t="shared" si="134"/>
        <v>0</v>
      </c>
      <c r="BC254" s="463" t="str">
        <f t="shared" si="143"/>
        <v>IV</v>
      </c>
      <c r="BD254" s="463" t="str">
        <f t="shared" si="135"/>
        <v>ACEPTABLE</v>
      </c>
      <c r="BE254" s="295"/>
    </row>
    <row r="255" spans="1:57" ht="102" x14ac:dyDescent="0.2">
      <c r="A255" s="115"/>
      <c r="B255" s="103" t="s">
        <v>259</v>
      </c>
      <c r="C255" s="459" t="s">
        <v>707</v>
      </c>
      <c r="D255" s="456" t="s">
        <v>630</v>
      </c>
      <c r="E255" s="456" t="s">
        <v>631</v>
      </c>
      <c r="F255" s="456" t="s">
        <v>673</v>
      </c>
      <c r="G255" s="456" t="s">
        <v>714</v>
      </c>
      <c r="H255" s="103"/>
      <c r="I255" s="103" t="s">
        <v>63</v>
      </c>
      <c r="J255" s="456" t="s">
        <v>663</v>
      </c>
      <c r="K255" s="458" t="s">
        <v>65</v>
      </c>
      <c r="L255" s="471" t="s">
        <v>316</v>
      </c>
      <c r="M255" s="460" t="s">
        <v>711</v>
      </c>
      <c r="N255" s="460" t="s">
        <v>712</v>
      </c>
      <c r="O255" s="103"/>
      <c r="P255" s="103" t="s">
        <v>682</v>
      </c>
      <c r="Q255" s="103" t="s">
        <v>682</v>
      </c>
      <c r="R255" s="465" t="s">
        <v>689</v>
      </c>
      <c r="S255" s="465"/>
      <c r="T255" s="103">
        <v>0</v>
      </c>
      <c r="U255" s="103" t="str">
        <f t="shared" si="136"/>
        <v>Bajo</v>
      </c>
      <c r="V255" s="103">
        <v>1</v>
      </c>
      <c r="W255" s="103" t="str">
        <f t="shared" si="137"/>
        <v>Esporadica</v>
      </c>
      <c r="X255" s="103">
        <f t="shared" si="138"/>
        <v>0</v>
      </c>
      <c r="Y255" s="103" t="str">
        <f t="shared" si="139"/>
        <v>Bajo</v>
      </c>
      <c r="Z255" s="103">
        <v>60</v>
      </c>
      <c r="AA255" s="103" t="str">
        <f t="shared" si="140"/>
        <v>Muy Grave</v>
      </c>
      <c r="AB255" s="103">
        <f t="shared" si="141"/>
        <v>0</v>
      </c>
      <c r="AC255" s="103" t="str">
        <f t="shared" si="142"/>
        <v>IV</v>
      </c>
      <c r="AD255" s="103" t="str">
        <f t="shared" si="128"/>
        <v>ACEPTABLE</v>
      </c>
      <c r="AE255" s="103">
        <v>2</v>
      </c>
      <c r="AF255" s="103" t="s">
        <v>145</v>
      </c>
      <c r="AG255" s="103" t="s">
        <v>38</v>
      </c>
      <c r="AH255" s="103"/>
      <c r="AI255" s="103"/>
      <c r="AJ255" s="103" t="s">
        <v>63</v>
      </c>
      <c r="AK255" s="103"/>
      <c r="AL255" s="462" t="s">
        <v>63</v>
      </c>
      <c r="AM255" s="463"/>
      <c r="AN255" s="463"/>
      <c r="AO255" s="463"/>
      <c r="AP255" s="463"/>
      <c r="AQ255" s="463"/>
      <c r="AR255" s="463"/>
      <c r="AS255" s="464"/>
      <c r="AT255" s="470"/>
      <c r="AU255" s="463" t="str">
        <f t="shared" si="129"/>
        <v>Bajo</v>
      </c>
      <c r="AV255" s="470"/>
      <c r="AW255" s="463" t="b">
        <f t="shared" si="130"/>
        <v>0</v>
      </c>
      <c r="AX255" s="463">
        <f t="shared" si="131"/>
        <v>0</v>
      </c>
      <c r="AY255" s="463" t="str">
        <f t="shared" si="132"/>
        <v>Bajo</v>
      </c>
      <c r="AZ255" s="470"/>
      <c r="BA255" s="463" t="b">
        <f t="shared" si="133"/>
        <v>0</v>
      </c>
      <c r="BB255" s="463">
        <f t="shared" si="134"/>
        <v>0</v>
      </c>
      <c r="BC255" s="463" t="str">
        <f t="shared" si="143"/>
        <v>IV</v>
      </c>
      <c r="BD255" s="463" t="str">
        <f t="shared" si="135"/>
        <v>ACEPTABLE</v>
      </c>
      <c r="BE255" s="295"/>
    </row>
    <row r="256" spans="1:57" ht="72.75" customHeight="1" x14ac:dyDescent="0.2">
      <c r="A256" s="115"/>
      <c r="B256" s="103" t="s">
        <v>259</v>
      </c>
      <c r="C256" s="459" t="s">
        <v>707</v>
      </c>
      <c r="D256" s="456" t="s">
        <v>498</v>
      </c>
      <c r="E256" s="456" t="s">
        <v>499</v>
      </c>
      <c r="F256" s="456" t="s">
        <v>715</v>
      </c>
      <c r="G256" s="456" t="s">
        <v>716</v>
      </c>
      <c r="H256" s="103"/>
      <c r="I256" s="103" t="s">
        <v>63</v>
      </c>
      <c r="J256" s="456" t="s">
        <v>501</v>
      </c>
      <c r="K256" s="458" t="s">
        <v>65</v>
      </c>
      <c r="L256" s="471" t="s">
        <v>316</v>
      </c>
      <c r="M256" s="460" t="s">
        <v>711</v>
      </c>
      <c r="N256" s="460" t="s">
        <v>712</v>
      </c>
      <c r="O256" s="103"/>
      <c r="P256" s="103" t="s">
        <v>685</v>
      </c>
      <c r="Q256" s="103" t="s">
        <v>685</v>
      </c>
      <c r="R256" s="465" t="s">
        <v>689</v>
      </c>
      <c r="S256" s="465" t="s">
        <v>687</v>
      </c>
      <c r="T256" s="103">
        <v>0</v>
      </c>
      <c r="U256" s="103" t="str">
        <f t="shared" si="136"/>
        <v>Bajo</v>
      </c>
      <c r="V256" s="103">
        <v>1</v>
      </c>
      <c r="W256" s="103" t="str">
        <f t="shared" si="137"/>
        <v>Esporadica</v>
      </c>
      <c r="X256" s="103">
        <f t="shared" si="138"/>
        <v>0</v>
      </c>
      <c r="Y256" s="103" t="str">
        <f t="shared" si="139"/>
        <v>Bajo</v>
      </c>
      <c r="Z256" s="103">
        <v>60</v>
      </c>
      <c r="AA256" s="103" t="str">
        <f t="shared" si="140"/>
        <v>Muy Grave</v>
      </c>
      <c r="AB256" s="103">
        <f t="shared" si="141"/>
        <v>0</v>
      </c>
      <c r="AC256" s="103" t="str">
        <f t="shared" si="142"/>
        <v>IV</v>
      </c>
      <c r="AD256" s="103" t="str">
        <f t="shared" si="128"/>
        <v>ACEPTABLE</v>
      </c>
      <c r="AE256" s="103" t="s">
        <v>258</v>
      </c>
      <c r="AF256" s="103" t="str">
        <f>N256</f>
        <v>Heridas, infecciones, intoxicación, Mordeduras, picaduras, punciones, reacciones alérgicas, adormecimientos y parálisis, fiebre, náuseas, vómito, sudoración Convulsiones, dificultad respiratoria, cabeza y náuseas  muerte. trasnmision de enfermedades contagiosas, infecciones, fienrea marilla, dengue, etc</v>
      </c>
      <c r="AG256" s="103" t="s">
        <v>38</v>
      </c>
      <c r="AH256" s="103"/>
      <c r="AI256" s="103" t="s">
        <v>63</v>
      </c>
      <c r="AJ256" s="103" t="s">
        <v>63</v>
      </c>
      <c r="AK256" s="103" t="s">
        <v>63</v>
      </c>
      <c r="AL256" s="462" t="s">
        <v>63</v>
      </c>
      <c r="AM256" s="463"/>
      <c r="AN256" s="463"/>
      <c r="AO256" s="463"/>
      <c r="AP256" s="463"/>
      <c r="AQ256" s="463"/>
      <c r="AR256" s="463"/>
      <c r="AS256" s="464"/>
      <c r="AT256" s="470"/>
      <c r="AU256" s="463" t="str">
        <f t="shared" si="129"/>
        <v>Bajo</v>
      </c>
      <c r="AV256" s="470"/>
      <c r="AW256" s="463" t="b">
        <f t="shared" si="130"/>
        <v>0</v>
      </c>
      <c r="AX256" s="463">
        <f t="shared" si="131"/>
        <v>0</v>
      </c>
      <c r="AY256" s="463" t="str">
        <f t="shared" si="132"/>
        <v>Bajo</v>
      </c>
      <c r="AZ256" s="470"/>
      <c r="BA256" s="463" t="b">
        <f t="shared" si="133"/>
        <v>0</v>
      </c>
      <c r="BB256" s="463">
        <f t="shared" si="134"/>
        <v>0</v>
      </c>
      <c r="BC256" s="463" t="str">
        <f t="shared" si="143"/>
        <v>IV</v>
      </c>
      <c r="BD256" s="463" t="str">
        <f t="shared" si="135"/>
        <v>ACEPTABLE</v>
      </c>
      <c r="BE256" s="295"/>
    </row>
    <row r="257" spans="1:57" ht="72.75" customHeight="1" x14ac:dyDescent="0.2">
      <c r="A257" s="115"/>
      <c r="B257" s="103" t="s">
        <v>259</v>
      </c>
      <c r="C257" s="459" t="s">
        <v>707</v>
      </c>
      <c r="D257" s="456" t="s">
        <v>443</v>
      </c>
      <c r="E257" s="456" t="s">
        <v>444</v>
      </c>
      <c r="F257" s="456" t="s">
        <v>715</v>
      </c>
      <c r="G257" s="456" t="s">
        <v>716</v>
      </c>
      <c r="H257" s="103"/>
      <c r="I257" s="103" t="s">
        <v>63</v>
      </c>
      <c r="J257" s="456" t="s">
        <v>446</v>
      </c>
      <c r="K257" s="458" t="s">
        <v>65</v>
      </c>
      <c r="L257" s="471" t="s">
        <v>316</v>
      </c>
      <c r="M257" s="460" t="s">
        <v>711</v>
      </c>
      <c r="N257" s="460" t="s">
        <v>712</v>
      </c>
      <c r="O257" s="103"/>
      <c r="P257" s="103" t="s">
        <v>685</v>
      </c>
      <c r="Q257" s="103" t="s">
        <v>685</v>
      </c>
      <c r="R257" s="465" t="s">
        <v>689</v>
      </c>
      <c r="S257" s="465" t="s">
        <v>691</v>
      </c>
      <c r="T257" s="103">
        <v>0</v>
      </c>
      <c r="U257" s="103" t="str">
        <f t="shared" si="136"/>
        <v>Bajo</v>
      </c>
      <c r="V257" s="103">
        <v>1</v>
      </c>
      <c r="W257" s="103" t="str">
        <f t="shared" si="137"/>
        <v>Esporadica</v>
      </c>
      <c r="X257" s="103">
        <f t="shared" si="138"/>
        <v>0</v>
      </c>
      <c r="Y257" s="103" t="str">
        <f t="shared" si="139"/>
        <v>Bajo</v>
      </c>
      <c r="Z257" s="103">
        <v>60</v>
      </c>
      <c r="AA257" s="103" t="str">
        <f t="shared" si="140"/>
        <v>Muy Grave</v>
      </c>
      <c r="AB257" s="103">
        <f t="shared" si="141"/>
        <v>0</v>
      </c>
      <c r="AC257" s="103" t="str">
        <f t="shared" si="142"/>
        <v>IV</v>
      </c>
      <c r="AD257" s="103" t="str">
        <f t="shared" si="128"/>
        <v>ACEPTABLE</v>
      </c>
      <c r="AE257" s="103" t="s">
        <v>258</v>
      </c>
      <c r="AF257" s="103" t="str">
        <f>N257</f>
        <v>Heridas, infecciones, intoxicación, Mordeduras, picaduras, punciones, reacciones alérgicas, adormecimientos y parálisis, fiebre, náuseas, vómito, sudoración Convulsiones, dificultad respiratoria, cabeza y náuseas  muerte. trasnmision de enfermedades contagiosas, infecciones, fienrea marilla, dengue, etc</v>
      </c>
      <c r="AG257" s="103" t="s">
        <v>38</v>
      </c>
      <c r="AH257" s="103"/>
      <c r="AI257" s="103" t="s">
        <v>63</v>
      </c>
      <c r="AJ257" s="103" t="s">
        <v>63</v>
      </c>
      <c r="AK257" s="103" t="s">
        <v>63</v>
      </c>
      <c r="AL257" s="462" t="s">
        <v>63</v>
      </c>
      <c r="AM257" s="463"/>
      <c r="AN257" s="463"/>
      <c r="AO257" s="463"/>
      <c r="AP257" s="463"/>
      <c r="AQ257" s="463"/>
      <c r="AR257" s="463"/>
      <c r="AS257" s="464"/>
      <c r="AT257" s="470"/>
      <c r="AU257" s="463" t="str">
        <f t="shared" si="129"/>
        <v>Bajo</v>
      </c>
      <c r="AV257" s="470"/>
      <c r="AW257" s="463" t="b">
        <f t="shared" si="130"/>
        <v>0</v>
      </c>
      <c r="AX257" s="463">
        <f t="shared" si="131"/>
        <v>0</v>
      </c>
      <c r="AY257" s="463" t="str">
        <f t="shared" si="132"/>
        <v>Bajo</v>
      </c>
      <c r="AZ257" s="470"/>
      <c r="BA257" s="463" t="b">
        <f t="shared" si="133"/>
        <v>0</v>
      </c>
      <c r="BB257" s="463">
        <f t="shared" si="134"/>
        <v>0</v>
      </c>
      <c r="BC257" s="463" t="str">
        <f t="shared" si="143"/>
        <v>IV</v>
      </c>
      <c r="BD257" s="463" t="str">
        <f t="shared" si="135"/>
        <v>ACEPTABLE</v>
      </c>
      <c r="BE257" s="295"/>
    </row>
    <row r="258" spans="1:57" ht="114.75" x14ac:dyDescent="0.2">
      <c r="A258" s="115"/>
      <c r="B258" s="103" t="s">
        <v>259</v>
      </c>
      <c r="C258" s="459" t="s">
        <v>707</v>
      </c>
      <c r="D258" s="456" t="s">
        <v>433</v>
      </c>
      <c r="E258" s="486" t="s">
        <v>657</v>
      </c>
      <c r="F258" s="500" t="s">
        <v>717</v>
      </c>
      <c r="G258" s="500" t="s">
        <v>659</v>
      </c>
      <c r="H258" s="103"/>
      <c r="I258" s="103" t="s">
        <v>63</v>
      </c>
      <c r="J258" s="486" t="s">
        <v>660</v>
      </c>
      <c r="K258" s="103" t="s">
        <v>72</v>
      </c>
      <c r="L258" s="459" t="s">
        <v>119</v>
      </c>
      <c r="M258" s="460" t="s">
        <v>718</v>
      </c>
      <c r="N258" s="460" t="s">
        <v>693</v>
      </c>
      <c r="O258" s="103"/>
      <c r="P258" s="103" t="s">
        <v>682</v>
      </c>
      <c r="Q258" s="103" t="s">
        <v>682</v>
      </c>
      <c r="R258" s="465" t="s">
        <v>694</v>
      </c>
      <c r="S258" s="465" t="s">
        <v>695</v>
      </c>
      <c r="T258" s="103">
        <v>0</v>
      </c>
      <c r="U258" s="103" t="str">
        <f t="shared" si="136"/>
        <v>Bajo</v>
      </c>
      <c r="V258" s="103">
        <v>1</v>
      </c>
      <c r="W258" s="103" t="str">
        <f t="shared" si="137"/>
        <v>Esporadica</v>
      </c>
      <c r="X258" s="103">
        <f t="shared" si="138"/>
        <v>0</v>
      </c>
      <c r="Y258" s="103" t="str">
        <f t="shared" si="139"/>
        <v>Bajo</v>
      </c>
      <c r="Z258" s="103">
        <v>60</v>
      </c>
      <c r="AA258" s="103" t="str">
        <f t="shared" si="140"/>
        <v>Muy Grave</v>
      </c>
      <c r="AB258" s="103">
        <f t="shared" si="141"/>
        <v>0</v>
      </c>
      <c r="AC258" s="103" t="str">
        <f t="shared" si="142"/>
        <v>IV</v>
      </c>
      <c r="AD258" s="103" t="str">
        <f t="shared" si="128"/>
        <v>ACEPTABLE</v>
      </c>
      <c r="AE258" s="103">
        <v>2</v>
      </c>
      <c r="AF258" s="103" t="s">
        <v>145</v>
      </c>
      <c r="AG258" s="103" t="s">
        <v>38</v>
      </c>
      <c r="AH258" s="103"/>
      <c r="AI258" s="103"/>
      <c r="AJ258" s="103" t="s">
        <v>63</v>
      </c>
      <c r="AK258" s="103"/>
      <c r="AL258" s="462"/>
      <c r="AM258" s="463"/>
      <c r="AN258" s="463"/>
      <c r="AO258" s="463"/>
      <c r="AP258" s="463"/>
      <c r="AQ258" s="463"/>
      <c r="AR258" s="463"/>
      <c r="AS258" s="464"/>
      <c r="AT258" s="470"/>
      <c r="AU258" s="463" t="str">
        <f t="shared" si="129"/>
        <v>Bajo</v>
      </c>
      <c r="AV258" s="470"/>
      <c r="AW258" s="463" t="b">
        <f t="shared" si="130"/>
        <v>0</v>
      </c>
      <c r="AX258" s="463">
        <f t="shared" si="131"/>
        <v>0</v>
      </c>
      <c r="AY258" s="463" t="str">
        <f t="shared" si="132"/>
        <v>Bajo</v>
      </c>
      <c r="AZ258" s="470"/>
      <c r="BA258" s="463" t="b">
        <f t="shared" si="133"/>
        <v>0</v>
      </c>
      <c r="BB258" s="463">
        <f t="shared" si="134"/>
        <v>0</v>
      </c>
      <c r="BC258" s="463" t="str">
        <f t="shared" si="143"/>
        <v>IV</v>
      </c>
      <c r="BD258" s="463" t="str">
        <f t="shared" si="135"/>
        <v>ACEPTABLE</v>
      </c>
      <c r="BE258" s="295"/>
    </row>
    <row r="259" spans="1:57" ht="51" x14ac:dyDescent="0.2">
      <c r="A259" s="115"/>
      <c r="B259" s="103" t="s">
        <v>259</v>
      </c>
      <c r="C259" s="459" t="s">
        <v>707</v>
      </c>
      <c r="D259" s="456" t="s">
        <v>630</v>
      </c>
      <c r="E259" s="456" t="s">
        <v>631</v>
      </c>
      <c r="F259" s="456" t="s">
        <v>673</v>
      </c>
      <c r="G259" s="456" t="s">
        <v>714</v>
      </c>
      <c r="H259" s="103"/>
      <c r="I259" s="103" t="s">
        <v>63</v>
      </c>
      <c r="J259" s="456" t="s">
        <v>663</v>
      </c>
      <c r="K259" s="103" t="s">
        <v>72</v>
      </c>
      <c r="L259" s="459" t="s">
        <v>119</v>
      </c>
      <c r="M259" s="460" t="s">
        <v>718</v>
      </c>
      <c r="N259" s="460" t="s">
        <v>693</v>
      </c>
      <c r="O259" s="103"/>
      <c r="P259" s="103" t="s">
        <v>682</v>
      </c>
      <c r="Q259" s="103" t="s">
        <v>682</v>
      </c>
      <c r="R259" s="465" t="s">
        <v>694</v>
      </c>
      <c r="S259" s="465" t="s">
        <v>695</v>
      </c>
      <c r="T259" s="103">
        <v>0</v>
      </c>
      <c r="U259" s="103" t="str">
        <f t="shared" si="136"/>
        <v>Bajo</v>
      </c>
      <c r="V259" s="103">
        <v>1</v>
      </c>
      <c r="W259" s="103" t="str">
        <f t="shared" si="137"/>
        <v>Esporadica</v>
      </c>
      <c r="X259" s="103">
        <f t="shared" si="138"/>
        <v>0</v>
      </c>
      <c r="Y259" s="103" t="str">
        <f t="shared" si="139"/>
        <v>Bajo</v>
      </c>
      <c r="Z259" s="103">
        <v>60</v>
      </c>
      <c r="AA259" s="103" t="str">
        <f t="shared" si="140"/>
        <v>Muy Grave</v>
      </c>
      <c r="AB259" s="103">
        <f t="shared" si="141"/>
        <v>0</v>
      </c>
      <c r="AC259" s="103" t="str">
        <f t="shared" si="142"/>
        <v>IV</v>
      </c>
      <c r="AD259" s="103" t="str">
        <f t="shared" si="128"/>
        <v>ACEPTABLE</v>
      </c>
      <c r="AE259" s="103">
        <v>2</v>
      </c>
      <c r="AF259" s="103" t="s">
        <v>145</v>
      </c>
      <c r="AG259" s="103" t="s">
        <v>38</v>
      </c>
      <c r="AH259" s="103"/>
      <c r="AI259" s="103"/>
      <c r="AJ259" s="103" t="s">
        <v>63</v>
      </c>
      <c r="AK259" s="103"/>
      <c r="AL259" s="462"/>
      <c r="AM259" s="463"/>
      <c r="AN259" s="463"/>
      <c r="AO259" s="463"/>
      <c r="AP259" s="463"/>
      <c r="AQ259" s="463"/>
      <c r="AR259" s="463"/>
      <c r="AS259" s="464"/>
      <c r="AT259" s="470"/>
      <c r="AU259" s="463" t="str">
        <f t="shared" si="129"/>
        <v>Bajo</v>
      </c>
      <c r="AV259" s="470"/>
      <c r="AW259" s="463" t="b">
        <f t="shared" si="130"/>
        <v>0</v>
      </c>
      <c r="AX259" s="463">
        <f t="shared" si="131"/>
        <v>0</v>
      </c>
      <c r="AY259" s="463" t="str">
        <f t="shared" si="132"/>
        <v>Bajo</v>
      </c>
      <c r="AZ259" s="470"/>
      <c r="BA259" s="463" t="b">
        <f t="shared" si="133"/>
        <v>0</v>
      </c>
      <c r="BB259" s="463">
        <f t="shared" si="134"/>
        <v>0</v>
      </c>
      <c r="BC259" s="463" t="str">
        <f t="shared" si="143"/>
        <v>IV</v>
      </c>
      <c r="BD259" s="463" t="str">
        <f t="shared" si="135"/>
        <v>ACEPTABLE</v>
      </c>
      <c r="BE259" s="295"/>
    </row>
    <row r="260" spans="1:57" ht="72.75" customHeight="1" x14ac:dyDescent="0.2">
      <c r="A260" s="115"/>
      <c r="B260" s="103" t="s">
        <v>259</v>
      </c>
      <c r="C260" s="459" t="s">
        <v>707</v>
      </c>
      <c r="D260" s="456" t="s">
        <v>498</v>
      </c>
      <c r="E260" s="456" t="s">
        <v>499</v>
      </c>
      <c r="F260" s="456" t="s">
        <v>715</v>
      </c>
      <c r="G260" s="456" t="s">
        <v>716</v>
      </c>
      <c r="H260" s="103"/>
      <c r="I260" s="103" t="s">
        <v>63</v>
      </c>
      <c r="J260" s="456" t="s">
        <v>501</v>
      </c>
      <c r="K260" s="103" t="s">
        <v>72</v>
      </c>
      <c r="L260" s="459" t="s">
        <v>119</v>
      </c>
      <c r="M260" s="460" t="s">
        <v>718</v>
      </c>
      <c r="N260" s="460" t="s">
        <v>693</v>
      </c>
      <c r="O260" s="103"/>
      <c r="P260" s="103" t="s">
        <v>682</v>
      </c>
      <c r="Q260" s="103" t="s">
        <v>685</v>
      </c>
      <c r="R260" s="465" t="s">
        <v>694</v>
      </c>
      <c r="S260" s="465" t="s">
        <v>695</v>
      </c>
      <c r="T260" s="103">
        <v>0</v>
      </c>
      <c r="U260" s="103" t="str">
        <f t="shared" si="136"/>
        <v>Bajo</v>
      </c>
      <c r="V260" s="103">
        <v>1</v>
      </c>
      <c r="W260" s="103" t="str">
        <f t="shared" si="137"/>
        <v>Esporadica</v>
      </c>
      <c r="X260" s="103">
        <f t="shared" si="138"/>
        <v>0</v>
      </c>
      <c r="Y260" s="103" t="str">
        <f t="shared" si="139"/>
        <v>Bajo</v>
      </c>
      <c r="Z260" s="103">
        <v>60</v>
      </c>
      <c r="AA260" s="103" t="str">
        <f t="shared" si="140"/>
        <v>Muy Grave</v>
      </c>
      <c r="AB260" s="103">
        <f t="shared" si="141"/>
        <v>0</v>
      </c>
      <c r="AC260" s="103" t="str">
        <f t="shared" si="142"/>
        <v>IV</v>
      </c>
      <c r="AD260" s="103" t="str">
        <f t="shared" si="128"/>
        <v>ACEPTABLE</v>
      </c>
      <c r="AE260" s="103" t="s">
        <v>258</v>
      </c>
      <c r="AF260" s="103" t="str">
        <f>N260</f>
        <v>Caidas al mismo nivel o dsitinto nivel, caidas al agua Golpes, fracturas, contusiones, inmersion, ahogamiento</v>
      </c>
      <c r="AG260" s="103" t="s">
        <v>38</v>
      </c>
      <c r="AH260" s="103"/>
      <c r="AI260" s="103" t="s">
        <v>63</v>
      </c>
      <c r="AJ260" s="103" t="s">
        <v>63</v>
      </c>
      <c r="AK260" s="103" t="s">
        <v>63</v>
      </c>
      <c r="AL260" s="462"/>
      <c r="AM260" s="463"/>
      <c r="AN260" s="463"/>
      <c r="AO260" s="463"/>
      <c r="AP260" s="463"/>
      <c r="AQ260" s="463"/>
      <c r="AR260" s="463"/>
      <c r="AS260" s="464"/>
      <c r="AT260" s="470"/>
      <c r="AU260" s="463" t="str">
        <f t="shared" si="129"/>
        <v>Bajo</v>
      </c>
      <c r="AV260" s="470"/>
      <c r="AW260" s="463" t="b">
        <f t="shared" si="130"/>
        <v>0</v>
      </c>
      <c r="AX260" s="463">
        <f t="shared" si="131"/>
        <v>0</v>
      </c>
      <c r="AY260" s="463" t="str">
        <f t="shared" si="132"/>
        <v>Bajo</v>
      </c>
      <c r="AZ260" s="470"/>
      <c r="BA260" s="463" t="b">
        <f t="shared" si="133"/>
        <v>0</v>
      </c>
      <c r="BB260" s="463">
        <f t="shared" si="134"/>
        <v>0</v>
      </c>
      <c r="BC260" s="463" t="str">
        <f t="shared" si="143"/>
        <v>IV</v>
      </c>
      <c r="BD260" s="463" t="str">
        <f t="shared" si="135"/>
        <v>ACEPTABLE</v>
      </c>
      <c r="BE260" s="295"/>
    </row>
    <row r="261" spans="1:57" ht="72.75" customHeight="1" x14ac:dyDescent="0.2">
      <c r="A261" s="115"/>
      <c r="B261" s="103" t="s">
        <v>259</v>
      </c>
      <c r="C261" s="459" t="s">
        <v>707</v>
      </c>
      <c r="D261" s="456" t="s">
        <v>310</v>
      </c>
      <c r="E261" s="456" t="s">
        <v>311</v>
      </c>
      <c r="F261" s="456" t="s">
        <v>715</v>
      </c>
      <c r="G261" s="456" t="s">
        <v>716</v>
      </c>
      <c r="H261" s="103"/>
      <c r="I261" s="103" t="s">
        <v>63</v>
      </c>
      <c r="J261" s="456" t="s">
        <v>688</v>
      </c>
      <c r="K261" s="103" t="s">
        <v>72</v>
      </c>
      <c r="L261" s="459" t="s">
        <v>119</v>
      </c>
      <c r="M261" s="460" t="s">
        <v>718</v>
      </c>
      <c r="N261" s="460" t="s">
        <v>693</v>
      </c>
      <c r="O261" s="103"/>
      <c r="P261" s="103" t="s">
        <v>685</v>
      </c>
      <c r="Q261" s="103" t="s">
        <v>685</v>
      </c>
      <c r="R261" s="465" t="s">
        <v>694</v>
      </c>
      <c r="S261" s="465" t="s">
        <v>695</v>
      </c>
      <c r="T261" s="103">
        <v>0</v>
      </c>
      <c r="U261" s="103" t="str">
        <f t="shared" si="136"/>
        <v>Bajo</v>
      </c>
      <c r="V261" s="103">
        <v>1</v>
      </c>
      <c r="W261" s="103" t="str">
        <f t="shared" si="137"/>
        <v>Esporadica</v>
      </c>
      <c r="X261" s="103">
        <f t="shared" si="138"/>
        <v>0</v>
      </c>
      <c r="Y261" s="103" t="str">
        <f t="shared" si="139"/>
        <v>Bajo</v>
      </c>
      <c r="Z261" s="103">
        <v>60</v>
      </c>
      <c r="AA261" s="103" t="str">
        <f t="shared" si="140"/>
        <v>Muy Grave</v>
      </c>
      <c r="AB261" s="103">
        <f t="shared" si="141"/>
        <v>0</v>
      </c>
      <c r="AC261" s="103" t="str">
        <f t="shared" si="142"/>
        <v>IV</v>
      </c>
      <c r="AD261" s="103" t="str">
        <f t="shared" si="128"/>
        <v>ACEPTABLE</v>
      </c>
      <c r="AE261" s="103" t="s">
        <v>258</v>
      </c>
      <c r="AF261" s="103" t="str">
        <f>N261</f>
        <v>Caidas al mismo nivel o dsitinto nivel, caidas al agua Golpes, fracturas, contusiones, inmersion, ahogamiento</v>
      </c>
      <c r="AG261" s="103" t="s">
        <v>38</v>
      </c>
      <c r="AH261" s="103"/>
      <c r="AI261" s="103" t="s">
        <v>63</v>
      </c>
      <c r="AJ261" s="103" t="s">
        <v>63</v>
      </c>
      <c r="AK261" s="103" t="s">
        <v>63</v>
      </c>
      <c r="AL261" s="462"/>
      <c r="AM261" s="463"/>
      <c r="AN261" s="463"/>
      <c r="AO261" s="463"/>
      <c r="AP261" s="463"/>
      <c r="AQ261" s="463"/>
      <c r="AR261" s="463"/>
      <c r="AS261" s="464"/>
      <c r="AT261" s="470"/>
      <c r="AU261" s="463" t="str">
        <f t="shared" si="129"/>
        <v>Bajo</v>
      </c>
      <c r="AV261" s="470"/>
      <c r="AW261" s="463" t="b">
        <f t="shared" si="130"/>
        <v>0</v>
      </c>
      <c r="AX261" s="463">
        <f t="shared" si="131"/>
        <v>0</v>
      </c>
      <c r="AY261" s="463" t="str">
        <f t="shared" si="132"/>
        <v>Bajo</v>
      </c>
      <c r="AZ261" s="470"/>
      <c r="BA261" s="463" t="b">
        <f t="shared" si="133"/>
        <v>0</v>
      </c>
      <c r="BB261" s="463">
        <f t="shared" si="134"/>
        <v>0</v>
      </c>
      <c r="BC261" s="463" t="str">
        <f t="shared" si="143"/>
        <v>IV</v>
      </c>
      <c r="BD261" s="463" t="str">
        <f t="shared" si="135"/>
        <v>ACEPTABLE</v>
      </c>
      <c r="BE261" s="295"/>
    </row>
    <row r="262" spans="1:57" ht="72.75" customHeight="1" x14ac:dyDescent="0.2">
      <c r="A262" s="115"/>
      <c r="B262" s="103" t="s">
        <v>259</v>
      </c>
      <c r="C262" s="459" t="s">
        <v>707</v>
      </c>
      <c r="D262" s="456" t="s">
        <v>391</v>
      </c>
      <c r="E262" s="456" t="s">
        <v>666</v>
      </c>
      <c r="F262" s="456" t="s">
        <v>715</v>
      </c>
      <c r="G262" s="456" t="s">
        <v>719</v>
      </c>
      <c r="H262" s="103"/>
      <c r="I262" s="103" t="s">
        <v>63</v>
      </c>
      <c r="J262" s="456" t="s">
        <v>668</v>
      </c>
      <c r="K262" s="103" t="s">
        <v>72</v>
      </c>
      <c r="L262" s="459" t="s">
        <v>119</v>
      </c>
      <c r="M262" s="460" t="s">
        <v>718</v>
      </c>
      <c r="N262" s="460" t="s">
        <v>693</v>
      </c>
      <c r="O262" s="103"/>
      <c r="P262" s="103" t="s">
        <v>685</v>
      </c>
      <c r="Q262" s="103" t="s">
        <v>685</v>
      </c>
      <c r="R262" s="465" t="s">
        <v>694</v>
      </c>
      <c r="S262" s="465" t="s">
        <v>695</v>
      </c>
      <c r="T262" s="103">
        <v>0</v>
      </c>
      <c r="U262" s="103" t="str">
        <f t="shared" si="136"/>
        <v>Bajo</v>
      </c>
      <c r="V262" s="103">
        <v>1</v>
      </c>
      <c r="W262" s="103" t="str">
        <f t="shared" si="137"/>
        <v>Esporadica</v>
      </c>
      <c r="X262" s="103">
        <f t="shared" si="138"/>
        <v>0</v>
      </c>
      <c r="Y262" s="103" t="str">
        <f t="shared" si="139"/>
        <v>Bajo</v>
      </c>
      <c r="Z262" s="103">
        <v>60</v>
      </c>
      <c r="AA262" s="103" t="str">
        <f t="shared" si="140"/>
        <v>Muy Grave</v>
      </c>
      <c r="AB262" s="103">
        <f t="shared" si="141"/>
        <v>0</v>
      </c>
      <c r="AC262" s="103" t="str">
        <f t="shared" si="142"/>
        <v>IV</v>
      </c>
      <c r="AD262" s="103" t="str">
        <f t="shared" si="128"/>
        <v>ACEPTABLE</v>
      </c>
      <c r="AE262" s="103" t="s">
        <v>258</v>
      </c>
      <c r="AF262" s="103" t="str">
        <f>N262</f>
        <v>Caidas al mismo nivel o dsitinto nivel, caidas al agua Golpes, fracturas, contusiones, inmersion, ahogamiento</v>
      </c>
      <c r="AG262" s="103" t="s">
        <v>38</v>
      </c>
      <c r="AH262" s="103"/>
      <c r="AI262" s="103" t="s">
        <v>63</v>
      </c>
      <c r="AJ262" s="103" t="s">
        <v>63</v>
      </c>
      <c r="AK262" s="103" t="s">
        <v>63</v>
      </c>
      <c r="AL262" s="462"/>
      <c r="AM262" s="463"/>
      <c r="AN262" s="463"/>
      <c r="AO262" s="463"/>
      <c r="AP262" s="463"/>
      <c r="AQ262" s="463"/>
      <c r="AR262" s="463"/>
      <c r="AS262" s="464"/>
      <c r="AT262" s="470"/>
      <c r="AU262" s="463" t="str">
        <f t="shared" si="129"/>
        <v>Bajo</v>
      </c>
      <c r="AV262" s="470"/>
      <c r="AW262" s="463" t="b">
        <f t="shared" si="130"/>
        <v>0</v>
      </c>
      <c r="AX262" s="463">
        <f t="shared" si="131"/>
        <v>0</v>
      </c>
      <c r="AY262" s="463" t="str">
        <f t="shared" si="132"/>
        <v>Bajo</v>
      </c>
      <c r="AZ262" s="470"/>
      <c r="BA262" s="463" t="b">
        <f t="shared" si="133"/>
        <v>0</v>
      </c>
      <c r="BB262" s="463">
        <f t="shared" si="134"/>
        <v>0</v>
      </c>
      <c r="BC262" s="463" t="str">
        <f t="shared" si="143"/>
        <v>IV</v>
      </c>
      <c r="BD262" s="463" t="str">
        <f t="shared" si="135"/>
        <v>ACEPTABLE</v>
      </c>
      <c r="BE262" s="295"/>
    </row>
    <row r="263" spans="1:57" ht="72.75" customHeight="1" x14ac:dyDescent="0.2">
      <c r="A263" s="115"/>
      <c r="B263" s="103" t="s">
        <v>259</v>
      </c>
      <c r="C263" s="459" t="s">
        <v>707</v>
      </c>
      <c r="D263" s="456" t="s">
        <v>443</v>
      </c>
      <c r="E263" s="456" t="s">
        <v>444</v>
      </c>
      <c r="F263" s="456" t="s">
        <v>715</v>
      </c>
      <c r="G263" s="456" t="s">
        <v>716</v>
      </c>
      <c r="H263" s="103"/>
      <c r="I263" s="103" t="s">
        <v>63</v>
      </c>
      <c r="J263" s="456" t="s">
        <v>446</v>
      </c>
      <c r="K263" s="103" t="s">
        <v>72</v>
      </c>
      <c r="L263" s="459" t="s">
        <v>119</v>
      </c>
      <c r="M263" s="460" t="s">
        <v>718</v>
      </c>
      <c r="N263" s="460" t="s">
        <v>693</v>
      </c>
      <c r="O263" s="103"/>
      <c r="P263" s="103" t="s">
        <v>682</v>
      </c>
      <c r="Q263" s="103" t="s">
        <v>685</v>
      </c>
      <c r="R263" s="465" t="s">
        <v>694</v>
      </c>
      <c r="S263" s="465" t="s">
        <v>695</v>
      </c>
      <c r="T263" s="103">
        <v>0</v>
      </c>
      <c r="U263" s="103" t="str">
        <f t="shared" si="136"/>
        <v>Bajo</v>
      </c>
      <c r="V263" s="103">
        <v>1</v>
      </c>
      <c r="W263" s="103" t="str">
        <f t="shared" si="137"/>
        <v>Esporadica</v>
      </c>
      <c r="X263" s="103">
        <f t="shared" si="138"/>
        <v>0</v>
      </c>
      <c r="Y263" s="103" t="str">
        <f t="shared" si="139"/>
        <v>Bajo</v>
      </c>
      <c r="Z263" s="103">
        <v>60</v>
      </c>
      <c r="AA263" s="103" t="str">
        <f t="shared" si="140"/>
        <v>Muy Grave</v>
      </c>
      <c r="AB263" s="103">
        <f t="shared" si="141"/>
        <v>0</v>
      </c>
      <c r="AC263" s="103" t="str">
        <f t="shared" si="142"/>
        <v>IV</v>
      </c>
      <c r="AD263" s="103" t="str">
        <f t="shared" si="128"/>
        <v>ACEPTABLE</v>
      </c>
      <c r="AE263" s="103" t="s">
        <v>258</v>
      </c>
      <c r="AF263" s="103" t="str">
        <f>N263</f>
        <v>Caidas al mismo nivel o dsitinto nivel, caidas al agua Golpes, fracturas, contusiones, inmersion, ahogamiento</v>
      </c>
      <c r="AG263" s="103" t="s">
        <v>38</v>
      </c>
      <c r="AH263" s="103"/>
      <c r="AI263" s="103" t="s">
        <v>63</v>
      </c>
      <c r="AJ263" s="103" t="s">
        <v>63</v>
      </c>
      <c r="AK263" s="103" t="s">
        <v>63</v>
      </c>
      <c r="AL263" s="462"/>
      <c r="AM263" s="463"/>
      <c r="AN263" s="463"/>
      <c r="AO263" s="463"/>
      <c r="AP263" s="463"/>
      <c r="AQ263" s="463"/>
      <c r="AR263" s="463"/>
      <c r="AS263" s="464"/>
      <c r="AT263" s="470"/>
      <c r="AU263" s="463" t="str">
        <f t="shared" si="129"/>
        <v>Bajo</v>
      </c>
      <c r="AV263" s="470"/>
      <c r="AW263" s="463" t="b">
        <f t="shared" si="130"/>
        <v>0</v>
      </c>
      <c r="AX263" s="463">
        <f t="shared" si="131"/>
        <v>0</v>
      </c>
      <c r="AY263" s="463" t="str">
        <f t="shared" si="132"/>
        <v>Bajo</v>
      </c>
      <c r="AZ263" s="470"/>
      <c r="BA263" s="463" t="b">
        <f t="shared" si="133"/>
        <v>0</v>
      </c>
      <c r="BB263" s="463">
        <f t="shared" si="134"/>
        <v>0</v>
      </c>
      <c r="BC263" s="463" t="str">
        <f t="shared" si="143"/>
        <v>IV</v>
      </c>
      <c r="BD263" s="463" t="str">
        <f t="shared" si="135"/>
        <v>ACEPTABLE</v>
      </c>
      <c r="BE263" s="295"/>
    </row>
    <row r="264" spans="1:57" ht="76.5" x14ac:dyDescent="0.2">
      <c r="A264" s="115"/>
      <c r="B264" s="103" t="s">
        <v>259</v>
      </c>
      <c r="C264" s="459" t="s">
        <v>707</v>
      </c>
      <c r="D264" s="456" t="s">
        <v>433</v>
      </c>
      <c r="E264" s="456" t="s">
        <v>708</v>
      </c>
      <c r="F264" s="500" t="s">
        <v>709</v>
      </c>
      <c r="G264" s="500" t="s">
        <v>710</v>
      </c>
      <c r="H264" s="103"/>
      <c r="I264" s="103" t="s">
        <v>63</v>
      </c>
      <c r="J264" s="486" t="s">
        <v>471</v>
      </c>
      <c r="K264" s="458" t="s">
        <v>65</v>
      </c>
      <c r="L264" s="459" t="s">
        <v>253</v>
      </c>
      <c r="M264" s="460" t="s">
        <v>696</v>
      </c>
      <c r="N264" s="501" t="s">
        <v>720</v>
      </c>
      <c r="O264" s="103"/>
      <c r="P264" s="103" t="s">
        <v>685</v>
      </c>
      <c r="Q264" s="103" t="s">
        <v>685</v>
      </c>
      <c r="R264" s="465" t="s">
        <v>698</v>
      </c>
      <c r="S264" s="465" t="s">
        <v>700</v>
      </c>
      <c r="T264" s="103">
        <v>0</v>
      </c>
      <c r="U264" s="103" t="str">
        <f t="shared" si="136"/>
        <v>Bajo</v>
      </c>
      <c r="V264" s="103">
        <v>1</v>
      </c>
      <c r="W264" s="103" t="str">
        <f t="shared" si="137"/>
        <v>Esporadica</v>
      </c>
      <c r="X264" s="103">
        <f t="shared" si="138"/>
        <v>0</v>
      </c>
      <c r="Y264" s="103" t="str">
        <f t="shared" si="139"/>
        <v>Bajo</v>
      </c>
      <c r="Z264" s="103">
        <v>60</v>
      </c>
      <c r="AA264" s="103" t="str">
        <f t="shared" si="140"/>
        <v>Muy Grave</v>
      </c>
      <c r="AB264" s="103">
        <f t="shared" si="141"/>
        <v>0</v>
      </c>
      <c r="AC264" s="103" t="str">
        <f t="shared" si="142"/>
        <v>IV</v>
      </c>
      <c r="AD264" s="103" t="str">
        <f t="shared" si="128"/>
        <v>ACEPTABLE</v>
      </c>
      <c r="AE264" s="103">
        <v>2</v>
      </c>
      <c r="AF264" s="103" t="s">
        <v>145</v>
      </c>
      <c r="AG264" s="103" t="s">
        <v>38</v>
      </c>
      <c r="AH264" s="103"/>
      <c r="AI264" s="103"/>
      <c r="AJ264" s="103" t="s">
        <v>63</v>
      </c>
      <c r="AK264" s="103"/>
      <c r="AL264" s="462"/>
      <c r="AM264" s="463"/>
      <c r="AN264" s="463"/>
      <c r="AO264" s="463"/>
      <c r="AP264" s="463"/>
      <c r="AQ264" s="463"/>
      <c r="AR264" s="463"/>
      <c r="AS264" s="464"/>
      <c r="AT264" s="470"/>
      <c r="AU264" s="463" t="str">
        <f t="shared" si="129"/>
        <v>Bajo</v>
      </c>
      <c r="AV264" s="470"/>
      <c r="AW264" s="463" t="b">
        <f t="shared" si="130"/>
        <v>0</v>
      </c>
      <c r="AX264" s="463">
        <f t="shared" si="131"/>
        <v>0</v>
      </c>
      <c r="AY264" s="463" t="str">
        <f t="shared" si="132"/>
        <v>Bajo</v>
      </c>
      <c r="AZ264" s="470"/>
      <c r="BA264" s="463" t="b">
        <f t="shared" si="133"/>
        <v>0</v>
      </c>
      <c r="BB264" s="463">
        <f t="shared" si="134"/>
        <v>0</v>
      </c>
      <c r="BC264" s="463" t="str">
        <f t="shared" si="143"/>
        <v>IV</v>
      </c>
      <c r="BD264" s="463" t="str">
        <f t="shared" si="135"/>
        <v>ACEPTABLE</v>
      </c>
      <c r="BE264" s="295"/>
    </row>
    <row r="265" spans="1:57" ht="72.75" customHeight="1" x14ac:dyDescent="0.2">
      <c r="A265" s="115"/>
      <c r="B265" s="103" t="s">
        <v>259</v>
      </c>
      <c r="C265" s="459" t="s">
        <v>707</v>
      </c>
      <c r="D265" s="456" t="s">
        <v>498</v>
      </c>
      <c r="E265" s="456" t="s">
        <v>499</v>
      </c>
      <c r="F265" s="456" t="s">
        <v>715</v>
      </c>
      <c r="G265" s="456" t="s">
        <v>716</v>
      </c>
      <c r="H265" s="103"/>
      <c r="I265" s="103" t="s">
        <v>63</v>
      </c>
      <c r="J265" s="456" t="s">
        <v>501</v>
      </c>
      <c r="K265" s="458" t="s">
        <v>65</v>
      </c>
      <c r="L265" s="459" t="s">
        <v>253</v>
      </c>
      <c r="M265" s="460" t="s">
        <v>696</v>
      </c>
      <c r="N265" s="460" t="s">
        <v>697</v>
      </c>
      <c r="O265" s="103"/>
      <c r="P265" s="103" t="s">
        <v>685</v>
      </c>
      <c r="Q265" s="103" t="s">
        <v>685</v>
      </c>
      <c r="R265" s="465" t="s">
        <v>698</v>
      </c>
      <c r="S265" s="465" t="s">
        <v>700</v>
      </c>
      <c r="T265" s="103">
        <v>0</v>
      </c>
      <c r="U265" s="103" t="str">
        <f t="shared" si="136"/>
        <v>Bajo</v>
      </c>
      <c r="V265" s="103">
        <v>1</v>
      </c>
      <c r="W265" s="103" t="str">
        <f t="shared" si="137"/>
        <v>Esporadica</v>
      </c>
      <c r="X265" s="103">
        <f t="shared" si="138"/>
        <v>0</v>
      </c>
      <c r="Y265" s="103" t="str">
        <f t="shared" si="139"/>
        <v>Bajo</v>
      </c>
      <c r="Z265" s="103">
        <v>60</v>
      </c>
      <c r="AA265" s="103" t="str">
        <f t="shared" si="140"/>
        <v>Muy Grave</v>
      </c>
      <c r="AB265" s="103">
        <f t="shared" si="141"/>
        <v>0</v>
      </c>
      <c r="AC265" s="103" t="str">
        <f t="shared" si="142"/>
        <v>IV</v>
      </c>
      <c r="AD265" s="103" t="str">
        <f t="shared" si="128"/>
        <v>ACEPTABLE</v>
      </c>
      <c r="AE265" s="103" t="s">
        <v>258</v>
      </c>
      <c r="AF265" s="103" t="str">
        <f>N265</f>
        <v>nfermedades diarreicas, Disentería, Hepatitis A, Fiebre tifoidea, Poliomielitis</v>
      </c>
      <c r="AG265" s="103" t="s">
        <v>38</v>
      </c>
      <c r="AH265" s="103"/>
      <c r="AI265" s="103" t="s">
        <v>63</v>
      </c>
      <c r="AJ265" s="103" t="s">
        <v>63</v>
      </c>
      <c r="AK265" s="103" t="s">
        <v>63</v>
      </c>
      <c r="AL265" s="462"/>
      <c r="AM265" s="463"/>
      <c r="AN265" s="463"/>
      <c r="AO265" s="463"/>
      <c r="AP265" s="463"/>
      <c r="AQ265" s="463"/>
      <c r="AR265" s="463"/>
      <c r="AS265" s="464"/>
      <c r="AT265" s="470"/>
      <c r="AU265" s="463" t="str">
        <f t="shared" si="129"/>
        <v>Bajo</v>
      </c>
      <c r="AV265" s="470"/>
      <c r="AW265" s="463" t="b">
        <f t="shared" si="130"/>
        <v>0</v>
      </c>
      <c r="AX265" s="463">
        <f t="shared" si="131"/>
        <v>0</v>
      </c>
      <c r="AY265" s="463" t="str">
        <f t="shared" si="132"/>
        <v>Bajo</v>
      </c>
      <c r="AZ265" s="470"/>
      <c r="BA265" s="463" t="b">
        <f t="shared" si="133"/>
        <v>0</v>
      </c>
      <c r="BB265" s="463">
        <f t="shared" si="134"/>
        <v>0</v>
      </c>
      <c r="BC265" s="463" t="str">
        <f t="shared" si="143"/>
        <v>IV</v>
      </c>
      <c r="BD265" s="463" t="str">
        <f t="shared" si="135"/>
        <v>ACEPTABLE</v>
      </c>
      <c r="BE265" s="295"/>
    </row>
    <row r="266" spans="1:57" ht="72.75" customHeight="1" x14ac:dyDescent="0.2">
      <c r="A266" s="115"/>
      <c r="B266" s="103" t="s">
        <v>259</v>
      </c>
      <c r="C266" s="459" t="s">
        <v>707</v>
      </c>
      <c r="D266" s="456" t="s">
        <v>630</v>
      </c>
      <c r="E266" s="456" t="s">
        <v>631</v>
      </c>
      <c r="F266" s="456" t="s">
        <v>673</v>
      </c>
      <c r="G266" s="456" t="s">
        <v>714</v>
      </c>
      <c r="H266" s="103"/>
      <c r="I266" s="103" t="s">
        <v>63</v>
      </c>
      <c r="J266" s="456" t="s">
        <v>663</v>
      </c>
      <c r="K266" s="458" t="s">
        <v>65</v>
      </c>
      <c r="L266" s="459" t="s">
        <v>253</v>
      </c>
      <c r="M266" s="460" t="s">
        <v>696</v>
      </c>
      <c r="N266" s="460" t="s">
        <v>697</v>
      </c>
      <c r="O266" s="103"/>
      <c r="P266" s="103" t="s">
        <v>685</v>
      </c>
      <c r="Q266" s="103" t="s">
        <v>685</v>
      </c>
      <c r="R266" s="465" t="s">
        <v>698</v>
      </c>
      <c r="S266" s="465" t="s">
        <v>700</v>
      </c>
      <c r="T266" s="103">
        <v>0</v>
      </c>
      <c r="U266" s="103" t="str">
        <f t="shared" si="136"/>
        <v>Bajo</v>
      </c>
      <c r="V266" s="103">
        <v>1</v>
      </c>
      <c r="W266" s="103" t="str">
        <f t="shared" si="137"/>
        <v>Esporadica</v>
      </c>
      <c r="X266" s="103">
        <f t="shared" si="138"/>
        <v>0</v>
      </c>
      <c r="Y266" s="103" t="str">
        <f t="shared" si="139"/>
        <v>Bajo</v>
      </c>
      <c r="Z266" s="103">
        <v>60</v>
      </c>
      <c r="AA266" s="103" t="str">
        <f t="shared" si="140"/>
        <v>Muy Grave</v>
      </c>
      <c r="AB266" s="103">
        <f t="shared" si="141"/>
        <v>0</v>
      </c>
      <c r="AC266" s="103" t="str">
        <f t="shared" si="142"/>
        <v>IV</v>
      </c>
      <c r="AD266" s="103" t="str">
        <f t="shared" si="128"/>
        <v>ACEPTABLE</v>
      </c>
      <c r="AE266" s="103" t="s">
        <v>258</v>
      </c>
      <c r="AF266" s="103" t="str">
        <f>N266</f>
        <v>nfermedades diarreicas, Disentería, Hepatitis A, Fiebre tifoidea, Poliomielitis</v>
      </c>
      <c r="AG266" s="103" t="s">
        <v>38</v>
      </c>
      <c r="AH266" s="103"/>
      <c r="AI266" s="103" t="s">
        <v>63</v>
      </c>
      <c r="AJ266" s="103" t="s">
        <v>63</v>
      </c>
      <c r="AK266" s="103" t="s">
        <v>63</v>
      </c>
      <c r="AL266" s="462"/>
      <c r="AM266" s="463"/>
      <c r="AN266" s="463"/>
      <c r="AO266" s="463"/>
      <c r="AP266" s="463"/>
      <c r="AQ266" s="463"/>
      <c r="AR266" s="463"/>
      <c r="AS266" s="464"/>
      <c r="AT266" s="470"/>
      <c r="AU266" s="463" t="str">
        <f t="shared" si="129"/>
        <v>Bajo</v>
      </c>
      <c r="AV266" s="470"/>
      <c r="AW266" s="463" t="b">
        <f t="shared" si="130"/>
        <v>0</v>
      </c>
      <c r="AX266" s="463">
        <f t="shared" si="131"/>
        <v>0</v>
      </c>
      <c r="AY266" s="463" t="str">
        <f t="shared" si="132"/>
        <v>Bajo</v>
      </c>
      <c r="AZ266" s="470"/>
      <c r="BA266" s="463" t="b">
        <f t="shared" si="133"/>
        <v>0</v>
      </c>
      <c r="BB266" s="463">
        <f t="shared" si="134"/>
        <v>0</v>
      </c>
      <c r="BC266" s="463" t="str">
        <f t="shared" si="143"/>
        <v>IV</v>
      </c>
      <c r="BD266" s="463" t="str">
        <f t="shared" si="135"/>
        <v>ACEPTABLE</v>
      </c>
      <c r="BE266" s="295"/>
    </row>
    <row r="267" spans="1:57" ht="72.75" customHeight="1" x14ac:dyDescent="0.2">
      <c r="A267" s="115"/>
      <c r="B267" s="103" t="s">
        <v>259</v>
      </c>
      <c r="C267" s="459" t="s">
        <v>707</v>
      </c>
      <c r="D267" s="456" t="s">
        <v>443</v>
      </c>
      <c r="E267" s="456" t="s">
        <v>444</v>
      </c>
      <c r="F267" s="456" t="s">
        <v>715</v>
      </c>
      <c r="G267" s="456" t="s">
        <v>716</v>
      </c>
      <c r="H267" s="103"/>
      <c r="I267" s="103" t="s">
        <v>63</v>
      </c>
      <c r="J267" s="456" t="s">
        <v>446</v>
      </c>
      <c r="K267" s="458" t="s">
        <v>65</v>
      </c>
      <c r="L267" s="459" t="s">
        <v>253</v>
      </c>
      <c r="M267" s="460" t="s">
        <v>696</v>
      </c>
      <c r="N267" s="460" t="s">
        <v>697</v>
      </c>
      <c r="O267" s="103"/>
      <c r="P267" s="103" t="s">
        <v>685</v>
      </c>
      <c r="Q267" s="103" t="s">
        <v>685</v>
      </c>
      <c r="R267" s="465" t="s">
        <v>698</v>
      </c>
      <c r="S267" s="465" t="s">
        <v>691</v>
      </c>
      <c r="T267" s="103">
        <v>0</v>
      </c>
      <c r="U267" s="103" t="str">
        <f t="shared" si="136"/>
        <v>Bajo</v>
      </c>
      <c r="V267" s="103">
        <v>1</v>
      </c>
      <c r="W267" s="103" t="str">
        <f t="shared" si="137"/>
        <v>Esporadica</v>
      </c>
      <c r="X267" s="103">
        <f t="shared" si="138"/>
        <v>0</v>
      </c>
      <c r="Y267" s="103" t="str">
        <f t="shared" si="139"/>
        <v>Bajo</v>
      </c>
      <c r="Z267" s="103">
        <v>60</v>
      </c>
      <c r="AA267" s="103" t="str">
        <f t="shared" si="140"/>
        <v>Muy Grave</v>
      </c>
      <c r="AB267" s="103">
        <f t="shared" si="141"/>
        <v>0</v>
      </c>
      <c r="AC267" s="103" t="str">
        <f t="shared" si="142"/>
        <v>IV</v>
      </c>
      <c r="AD267" s="103" t="str">
        <f t="shared" si="128"/>
        <v>ACEPTABLE</v>
      </c>
      <c r="AE267" s="103" t="s">
        <v>258</v>
      </c>
      <c r="AF267" s="103" t="str">
        <f>N267</f>
        <v>nfermedades diarreicas, Disentería, Hepatitis A, Fiebre tifoidea, Poliomielitis</v>
      </c>
      <c r="AG267" s="103" t="s">
        <v>38</v>
      </c>
      <c r="AH267" s="103"/>
      <c r="AI267" s="103" t="s">
        <v>63</v>
      </c>
      <c r="AJ267" s="103" t="s">
        <v>63</v>
      </c>
      <c r="AK267" s="103" t="s">
        <v>63</v>
      </c>
      <c r="AL267" s="462"/>
      <c r="AM267" s="463"/>
      <c r="AN267" s="463"/>
      <c r="AO267" s="463"/>
      <c r="AP267" s="463"/>
      <c r="AQ267" s="463"/>
      <c r="AR267" s="463"/>
      <c r="AS267" s="464"/>
      <c r="AT267" s="470"/>
      <c r="AU267" s="463" t="str">
        <f t="shared" si="129"/>
        <v>Bajo</v>
      </c>
      <c r="AV267" s="470"/>
      <c r="AW267" s="463" t="b">
        <f t="shared" si="130"/>
        <v>0</v>
      </c>
      <c r="AX267" s="463">
        <f t="shared" si="131"/>
        <v>0</v>
      </c>
      <c r="AY267" s="463" t="str">
        <f t="shared" si="132"/>
        <v>Bajo</v>
      </c>
      <c r="AZ267" s="470"/>
      <c r="BA267" s="463" t="b">
        <f t="shared" si="133"/>
        <v>0</v>
      </c>
      <c r="BB267" s="463">
        <f t="shared" si="134"/>
        <v>0</v>
      </c>
      <c r="BC267" s="463" t="str">
        <f t="shared" si="143"/>
        <v>IV</v>
      </c>
      <c r="BD267" s="463" t="str">
        <f t="shared" si="135"/>
        <v>ACEPTABLE</v>
      </c>
      <c r="BE267" s="295"/>
    </row>
    <row r="268" spans="1:57" ht="76.5" x14ac:dyDescent="0.2">
      <c r="A268" s="115"/>
      <c r="B268" s="103" t="s">
        <v>259</v>
      </c>
      <c r="C268" s="459" t="s">
        <v>707</v>
      </c>
      <c r="D268" s="456" t="s">
        <v>433</v>
      </c>
      <c r="E268" s="456" t="s">
        <v>708</v>
      </c>
      <c r="F268" s="500" t="s">
        <v>709</v>
      </c>
      <c r="G268" s="500" t="s">
        <v>710</v>
      </c>
      <c r="H268" s="103"/>
      <c r="I268" s="103" t="s">
        <v>63</v>
      </c>
      <c r="J268" s="486" t="s">
        <v>471</v>
      </c>
      <c r="K268" s="103" t="s">
        <v>276</v>
      </c>
      <c r="L268" s="459" t="s">
        <v>178</v>
      </c>
      <c r="M268" s="460" t="s">
        <v>702</v>
      </c>
      <c r="N268" s="460" t="s">
        <v>180</v>
      </c>
      <c r="O268" s="103"/>
      <c r="P268" s="103"/>
      <c r="Q268" s="465"/>
      <c r="R268" s="465" t="s">
        <v>521</v>
      </c>
      <c r="S268" s="465" t="s">
        <v>703</v>
      </c>
      <c r="T268" s="103">
        <v>0</v>
      </c>
      <c r="U268" s="103" t="str">
        <f t="shared" si="136"/>
        <v>Bajo</v>
      </c>
      <c r="V268" s="103">
        <v>1</v>
      </c>
      <c r="W268" s="103" t="str">
        <f t="shared" si="137"/>
        <v>Esporadica</v>
      </c>
      <c r="X268" s="103">
        <f t="shared" si="138"/>
        <v>0</v>
      </c>
      <c r="Y268" s="103" t="str">
        <f t="shared" si="139"/>
        <v>Bajo</v>
      </c>
      <c r="Z268" s="103">
        <v>60</v>
      </c>
      <c r="AA268" s="103" t="str">
        <f t="shared" si="140"/>
        <v>Muy Grave</v>
      </c>
      <c r="AB268" s="103">
        <f t="shared" si="141"/>
        <v>0</v>
      </c>
      <c r="AC268" s="103" t="str">
        <f t="shared" si="142"/>
        <v>IV</v>
      </c>
      <c r="AD268" s="103" t="str">
        <f t="shared" si="128"/>
        <v>ACEPTABLE</v>
      </c>
      <c r="AE268" s="103">
        <v>2</v>
      </c>
      <c r="AF268" s="103" t="s">
        <v>145</v>
      </c>
      <c r="AG268" s="103" t="s">
        <v>38</v>
      </c>
      <c r="AH268" s="103"/>
      <c r="AI268" s="103" t="s">
        <v>63</v>
      </c>
      <c r="AJ268" s="103" t="s">
        <v>63</v>
      </c>
      <c r="AK268" s="103"/>
      <c r="AL268" s="462"/>
      <c r="AM268" s="463"/>
      <c r="AN268" s="463"/>
      <c r="AO268" s="463"/>
      <c r="AP268" s="463"/>
      <c r="AQ268" s="463"/>
      <c r="AR268" s="463"/>
      <c r="AS268" s="464"/>
      <c r="AT268" s="470"/>
      <c r="AU268" s="463" t="str">
        <f t="shared" si="129"/>
        <v>Bajo</v>
      </c>
      <c r="AV268" s="470"/>
      <c r="AW268" s="463" t="b">
        <f t="shared" si="130"/>
        <v>0</v>
      </c>
      <c r="AX268" s="463">
        <f t="shared" si="131"/>
        <v>0</v>
      </c>
      <c r="AY268" s="463" t="str">
        <f t="shared" si="132"/>
        <v>Bajo</v>
      </c>
      <c r="AZ268" s="470"/>
      <c r="BA268" s="463" t="b">
        <f t="shared" si="133"/>
        <v>0</v>
      </c>
      <c r="BB268" s="463">
        <f t="shared" si="134"/>
        <v>0</v>
      </c>
      <c r="BC268" s="463" t="str">
        <f t="shared" si="143"/>
        <v>IV</v>
      </c>
      <c r="BD268" s="463" t="str">
        <f t="shared" si="135"/>
        <v>ACEPTABLE</v>
      </c>
      <c r="BE268" s="295"/>
    </row>
    <row r="269" spans="1:57" ht="72.75" customHeight="1" x14ac:dyDescent="0.2">
      <c r="A269" s="115"/>
      <c r="B269" s="103" t="s">
        <v>259</v>
      </c>
      <c r="C269" s="459" t="s">
        <v>707</v>
      </c>
      <c r="D269" s="456" t="s">
        <v>498</v>
      </c>
      <c r="E269" s="456" t="s">
        <v>499</v>
      </c>
      <c r="F269" s="456" t="s">
        <v>715</v>
      </c>
      <c r="G269" s="456" t="s">
        <v>716</v>
      </c>
      <c r="H269" s="103"/>
      <c r="I269" s="103" t="s">
        <v>63</v>
      </c>
      <c r="J269" s="456" t="s">
        <v>501</v>
      </c>
      <c r="K269" s="103" t="s">
        <v>276</v>
      </c>
      <c r="L269" s="459" t="s">
        <v>178</v>
      </c>
      <c r="M269" s="460" t="s">
        <v>702</v>
      </c>
      <c r="N269" s="460" t="s">
        <v>180</v>
      </c>
      <c r="O269" s="103"/>
      <c r="P269" s="103"/>
      <c r="Q269" s="465"/>
      <c r="R269" s="465" t="s">
        <v>521</v>
      </c>
      <c r="S269" s="465" t="s">
        <v>601</v>
      </c>
      <c r="T269" s="103">
        <v>0</v>
      </c>
      <c r="U269" s="103" t="str">
        <f t="shared" si="136"/>
        <v>Bajo</v>
      </c>
      <c r="V269" s="103">
        <v>1</v>
      </c>
      <c r="W269" s="103" t="str">
        <f t="shared" si="137"/>
        <v>Esporadica</v>
      </c>
      <c r="X269" s="103">
        <f t="shared" si="138"/>
        <v>0</v>
      </c>
      <c r="Y269" s="103" t="str">
        <f t="shared" si="139"/>
        <v>Bajo</v>
      </c>
      <c r="Z269" s="103">
        <v>60</v>
      </c>
      <c r="AA269" s="103" t="str">
        <f t="shared" si="140"/>
        <v>Muy Grave</v>
      </c>
      <c r="AB269" s="103">
        <f t="shared" si="141"/>
        <v>0</v>
      </c>
      <c r="AC269" s="103" t="str">
        <f t="shared" si="142"/>
        <v>IV</v>
      </c>
      <c r="AD269" s="103" t="str">
        <f t="shared" si="128"/>
        <v>ACEPTABLE</v>
      </c>
      <c r="AE269" s="103" t="s">
        <v>258</v>
      </c>
      <c r="AF269" s="103" t="str">
        <f>N269</f>
        <v>Alteraciones de la piel, deshidratación, alteración en algunos tejidos blandos (ojos). Fatiga, estrés, cambios neurológico, resfriados.</v>
      </c>
      <c r="AG269" s="103" t="s">
        <v>38</v>
      </c>
      <c r="AH269" s="103"/>
      <c r="AI269" s="103" t="s">
        <v>63</v>
      </c>
      <c r="AJ269" s="103" t="s">
        <v>63</v>
      </c>
      <c r="AK269" s="103" t="s">
        <v>63</v>
      </c>
      <c r="AL269" s="462"/>
      <c r="AM269" s="463"/>
      <c r="AN269" s="463"/>
      <c r="AO269" s="463"/>
      <c r="AP269" s="463"/>
      <c r="AQ269" s="463"/>
      <c r="AR269" s="463"/>
      <c r="AS269" s="464"/>
      <c r="AT269" s="470"/>
      <c r="AU269" s="463" t="str">
        <f t="shared" si="129"/>
        <v>Bajo</v>
      </c>
      <c r="AV269" s="470"/>
      <c r="AW269" s="463" t="b">
        <f t="shared" si="130"/>
        <v>0</v>
      </c>
      <c r="AX269" s="463">
        <f t="shared" si="131"/>
        <v>0</v>
      </c>
      <c r="AY269" s="463" t="str">
        <f t="shared" si="132"/>
        <v>Bajo</v>
      </c>
      <c r="AZ269" s="470"/>
      <c r="BA269" s="463" t="b">
        <f t="shared" si="133"/>
        <v>0</v>
      </c>
      <c r="BB269" s="463">
        <f t="shared" si="134"/>
        <v>0</v>
      </c>
      <c r="BC269" s="463" t="str">
        <f t="shared" si="143"/>
        <v>IV</v>
      </c>
      <c r="BD269" s="463" t="str">
        <f t="shared" si="135"/>
        <v>ACEPTABLE</v>
      </c>
      <c r="BE269" s="295"/>
    </row>
    <row r="270" spans="1:57" ht="72.75" customHeight="1" x14ac:dyDescent="0.2">
      <c r="A270" s="115"/>
      <c r="B270" s="103" t="s">
        <v>259</v>
      </c>
      <c r="C270" s="459" t="s">
        <v>707</v>
      </c>
      <c r="D270" s="456" t="s">
        <v>310</v>
      </c>
      <c r="E270" s="456" t="s">
        <v>311</v>
      </c>
      <c r="F270" s="456" t="s">
        <v>715</v>
      </c>
      <c r="G270" s="456" t="s">
        <v>716</v>
      </c>
      <c r="H270" s="103"/>
      <c r="I270" s="103" t="s">
        <v>63</v>
      </c>
      <c r="J270" s="456" t="s">
        <v>688</v>
      </c>
      <c r="K270" s="103" t="s">
        <v>276</v>
      </c>
      <c r="L270" s="459" t="s">
        <v>178</v>
      </c>
      <c r="M270" s="460" t="s">
        <v>702</v>
      </c>
      <c r="N270" s="460" t="s">
        <v>180</v>
      </c>
      <c r="O270" s="103"/>
      <c r="P270" s="103"/>
      <c r="Q270" s="465"/>
      <c r="R270" s="465" t="s">
        <v>521</v>
      </c>
      <c r="S270" s="465" t="s">
        <v>601</v>
      </c>
      <c r="T270" s="103">
        <v>0</v>
      </c>
      <c r="U270" s="103" t="str">
        <f t="shared" si="136"/>
        <v>Bajo</v>
      </c>
      <c r="V270" s="103">
        <v>1</v>
      </c>
      <c r="W270" s="103" t="str">
        <f t="shared" si="137"/>
        <v>Esporadica</v>
      </c>
      <c r="X270" s="103">
        <f t="shared" si="138"/>
        <v>0</v>
      </c>
      <c r="Y270" s="103" t="str">
        <f t="shared" si="139"/>
        <v>Bajo</v>
      </c>
      <c r="Z270" s="103">
        <v>60</v>
      </c>
      <c r="AA270" s="103" t="str">
        <f t="shared" si="140"/>
        <v>Muy Grave</v>
      </c>
      <c r="AB270" s="103">
        <f t="shared" si="141"/>
        <v>0</v>
      </c>
      <c r="AC270" s="103" t="str">
        <f t="shared" si="142"/>
        <v>IV</v>
      </c>
      <c r="AD270" s="103" t="str">
        <f t="shared" si="128"/>
        <v>ACEPTABLE</v>
      </c>
      <c r="AE270" s="103" t="s">
        <v>258</v>
      </c>
      <c r="AF270" s="103" t="str">
        <f>N270</f>
        <v>Alteraciones de la piel, deshidratación, alteración en algunos tejidos blandos (ojos). Fatiga, estrés, cambios neurológico, resfriados.</v>
      </c>
      <c r="AG270" s="103" t="s">
        <v>38</v>
      </c>
      <c r="AH270" s="103"/>
      <c r="AI270" s="103" t="s">
        <v>63</v>
      </c>
      <c r="AJ270" s="103" t="s">
        <v>63</v>
      </c>
      <c r="AK270" s="103" t="s">
        <v>63</v>
      </c>
      <c r="AL270" s="462"/>
      <c r="AM270" s="463"/>
      <c r="AN270" s="463"/>
      <c r="AO270" s="463"/>
      <c r="AP270" s="463"/>
      <c r="AQ270" s="463"/>
      <c r="AR270" s="463"/>
      <c r="AS270" s="464"/>
      <c r="AT270" s="470"/>
      <c r="AU270" s="463" t="str">
        <f t="shared" si="129"/>
        <v>Bajo</v>
      </c>
      <c r="AV270" s="470"/>
      <c r="AW270" s="463" t="b">
        <f t="shared" si="130"/>
        <v>0</v>
      </c>
      <c r="AX270" s="463">
        <f t="shared" si="131"/>
        <v>0</v>
      </c>
      <c r="AY270" s="463" t="str">
        <f t="shared" si="132"/>
        <v>Bajo</v>
      </c>
      <c r="AZ270" s="470"/>
      <c r="BA270" s="463" t="b">
        <f t="shared" si="133"/>
        <v>0</v>
      </c>
      <c r="BB270" s="463">
        <f t="shared" si="134"/>
        <v>0</v>
      </c>
      <c r="BC270" s="463" t="str">
        <f t="shared" si="143"/>
        <v>IV</v>
      </c>
      <c r="BD270" s="463" t="str">
        <f t="shared" si="135"/>
        <v>ACEPTABLE</v>
      </c>
      <c r="BE270" s="295"/>
    </row>
    <row r="271" spans="1:57" ht="72.75" customHeight="1" x14ac:dyDescent="0.2">
      <c r="A271" s="115"/>
      <c r="B271" s="103" t="s">
        <v>259</v>
      </c>
      <c r="C271" s="459" t="s">
        <v>707</v>
      </c>
      <c r="D271" s="456" t="s">
        <v>391</v>
      </c>
      <c r="E271" s="456" t="s">
        <v>666</v>
      </c>
      <c r="F271" s="456" t="s">
        <v>715</v>
      </c>
      <c r="G271" s="456" t="s">
        <v>719</v>
      </c>
      <c r="H271" s="103"/>
      <c r="I271" s="103" t="s">
        <v>63</v>
      </c>
      <c r="J271" s="456" t="s">
        <v>668</v>
      </c>
      <c r="K271" s="103" t="s">
        <v>276</v>
      </c>
      <c r="L271" s="459" t="s">
        <v>178</v>
      </c>
      <c r="M271" s="460" t="s">
        <v>702</v>
      </c>
      <c r="N271" s="460" t="s">
        <v>180</v>
      </c>
      <c r="O271" s="103"/>
      <c r="P271" s="103"/>
      <c r="Q271" s="465"/>
      <c r="R271" s="465" t="s">
        <v>521</v>
      </c>
      <c r="S271" s="465" t="s">
        <v>601</v>
      </c>
      <c r="T271" s="103">
        <v>0</v>
      </c>
      <c r="U271" s="103" t="str">
        <f t="shared" si="136"/>
        <v>Bajo</v>
      </c>
      <c r="V271" s="103">
        <v>1</v>
      </c>
      <c r="W271" s="103" t="str">
        <f t="shared" si="137"/>
        <v>Esporadica</v>
      </c>
      <c r="X271" s="103">
        <f t="shared" si="138"/>
        <v>0</v>
      </c>
      <c r="Y271" s="103" t="str">
        <f t="shared" si="139"/>
        <v>Bajo</v>
      </c>
      <c r="Z271" s="103">
        <v>60</v>
      </c>
      <c r="AA271" s="103" t="str">
        <f t="shared" si="140"/>
        <v>Muy Grave</v>
      </c>
      <c r="AB271" s="103">
        <f t="shared" si="141"/>
        <v>0</v>
      </c>
      <c r="AC271" s="103" t="str">
        <f t="shared" si="142"/>
        <v>IV</v>
      </c>
      <c r="AD271" s="103" t="str">
        <f t="shared" si="128"/>
        <v>ACEPTABLE</v>
      </c>
      <c r="AE271" s="103" t="s">
        <v>258</v>
      </c>
      <c r="AF271" s="103" t="str">
        <f>N271</f>
        <v>Alteraciones de la piel, deshidratación, alteración en algunos tejidos blandos (ojos). Fatiga, estrés, cambios neurológico, resfriados.</v>
      </c>
      <c r="AG271" s="103" t="s">
        <v>38</v>
      </c>
      <c r="AH271" s="103"/>
      <c r="AI271" s="103" t="s">
        <v>63</v>
      </c>
      <c r="AJ271" s="103" t="s">
        <v>63</v>
      </c>
      <c r="AK271" s="103" t="s">
        <v>63</v>
      </c>
      <c r="AL271" s="462"/>
      <c r="AM271" s="463"/>
      <c r="AN271" s="463"/>
      <c r="AO271" s="463"/>
      <c r="AP271" s="463"/>
      <c r="AQ271" s="463"/>
      <c r="AR271" s="463"/>
      <c r="AS271" s="464"/>
      <c r="AT271" s="470"/>
      <c r="AU271" s="463" t="str">
        <f t="shared" si="129"/>
        <v>Bajo</v>
      </c>
      <c r="AV271" s="470"/>
      <c r="AW271" s="463" t="b">
        <f t="shared" si="130"/>
        <v>0</v>
      </c>
      <c r="AX271" s="463">
        <f t="shared" si="131"/>
        <v>0</v>
      </c>
      <c r="AY271" s="463" t="str">
        <f t="shared" si="132"/>
        <v>Bajo</v>
      </c>
      <c r="AZ271" s="470"/>
      <c r="BA271" s="463" t="b">
        <f t="shared" si="133"/>
        <v>0</v>
      </c>
      <c r="BB271" s="463">
        <f t="shared" si="134"/>
        <v>0</v>
      </c>
      <c r="BC271" s="463" t="str">
        <f t="shared" si="143"/>
        <v>IV</v>
      </c>
      <c r="BD271" s="463" t="str">
        <f t="shared" si="135"/>
        <v>ACEPTABLE</v>
      </c>
      <c r="BE271" s="295"/>
    </row>
    <row r="272" spans="1:57" ht="72.75" customHeight="1" x14ac:dyDescent="0.2">
      <c r="A272" s="115"/>
      <c r="B272" s="103" t="s">
        <v>259</v>
      </c>
      <c r="C272" s="459" t="s">
        <v>707</v>
      </c>
      <c r="D272" s="456" t="s">
        <v>630</v>
      </c>
      <c r="E272" s="456" t="s">
        <v>631</v>
      </c>
      <c r="F272" s="456" t="s">
        <v>673</v>
      </c>
      <c r="G272" s="456" t="s">
        <v>714</v>
      </c>
      <c r="H272" s="103"/>
      <c r="I272" s="103" t="s">
        <v>63</v>
      </c>
      <c r="J272" s="456" t="s">
        <v>663</v>
      </c>
      <c r="K272" s="103" t="s">
        <v>276</v>
      </c>
      <c r="L272" s="459" t="s">
        <v>178</v>
      </c>
      <c r="M272" s="460" t="s">
        <v>702</v>
      </c>
      <c r="N272" s="460" t="s">
        <v>180</v>
      </c>
      <c r="O272" s="103"/>
      <c r="P272" s="103"/>
      <c r="Q272" s="465"/>
      <c r="R272" s="465" t="s">
        <v>521</v>
      </c>
      <c r="S272" s="465" t="s">
        <v>601</v>
      </c>
      <c r="T272" s="103">
        <v>0</v>
      </c>
      <c r="U272" s="103" t="str">
        <f t="shared" si="136"/>
        <v>Bajo</v>
      </c>
      <c r="V272" s="103">
        <v>1</v>
      </c>
      <c r="W272" s="103" t="str">
        <f t="shared" si="137"/>
        <v>Esporadica</v>
      </c>
      <c r="X272" s="103">
        <f t="shared" si="138"/>
        <v>0</v>
      </c>
      <c r="Y272" s="103" t="str">
        <f t="shared" si="139"/>
        <v>Bajo</v>
      </c>
      <c r="Z272" s="103">
        <v>60</v>
      </c>
      <c r="AA272" s="103" t="str">
        <f t="shared" si="140"/>
        <v>Muy Grave</v>
      </c>
      <c r="AB272" s="103">
        <f t="shared" si="141"/>
        <v>0</v>
      </c>
      <c r="AC272" s="103" t="str">
        <f t="shared" si="142"/>
        <v>IV</v>
      </c>
      <c r="AD272" s="103" t="str">
        <f t="shared" si="128"/>
        <v>ACEPTABLE</v>
      </c>
      <c r="AE272" s="103" t="s">
        <v>258</v>
      </c>
      <c r="AF272" s="103" t="str">
        <f>N272</f>
        <v>Alteraciones de la piel, deshidratación, alteración en algunos tejidos blandos (ojos). Fatiga, estrés, cambios neurológico, resfriados.</v>
      </c>
      <c r="AG272" s="103" t="s">
        <v>38</v>
      </c>
      <c r="AH272" s="103"/>
      <c r="AI272" s="103" t="s">
        <v>63</v>
      </c>
      <c r="AJ272" s="103" t="s">
        <v>63</v>
      </c>
      <c r="AK272" s="103" t="s">
        <v>63</v>
      </c>
      <c r="AL272" s="462"/>
      <c r="AM272" s="463"/>
      <c r="AN272" s="463"/>
      <c r="AO272" s="463"/>
      <c r="AP272" s="463"/>
      <c r="AQ272" s="463"/>
      <c r="AR272" s="463"/>
      <c r="AS272" s="464"/>
      <c r="AT272" s="470"/>
      <c r="AU272" s="463" t="str">
        <f t="shared" si="129"/>
        <v>Bajo</v>
      </c>
      <c r="AV272" s="470"/>
      <c r="AW272" s="463" t="b">
        <f t="shared" si="130"/>
        <v>0</v>
      </c>
      <c r="AX272" s="463">
        <f t="shared" si="131"/>
        <v>0</v>
      </c>
      <c r="AY272" s="463" t="str">
        <f t="shared" si="132"/>
        <v>Bajo</v>
      </c>
      <c r="AZ272" s="470"/>
      <c r="BA272" s="463" t="b">
        <f t="shared" si="133"/>
        <v>0</v>
      </c>
      <c r="BB272" s="463">
        <f t="shared" si="134"/>
        <v>0</v>
      </c>
      <c r="BC272" s="463" t="str">
        <f t="shared" si="143"/>
        <v>IV</v>
      </c>
      <c r="BD272" s="463" t="str">
        <f t="shared" si="135"/>
        <v>ACEPTABLE</v>
      </c>
      <c r="BE272" s="295"/>
    </row>
    <row r="273" spans="1:57" ht="72.75" customHeight="1" x14ac:dyDescent="0.2">
      <c r="A273" s="115"/>
      <c r="B273" s="103" t="s">
        <v>259</v>
      </c>
      <c r="C273" s="459" t="s">
        <v>707</v>
      </c>
      <c r="D273" s="456" t="s">
        <v>443</v>
      </c>
      <c r="E273" s="456" t="s">
        <v>444</v>
      </c>
      <c r="F273" s="456" t="s">
        <v>715</v>
      </c>
      <c r="G273" s="456" t="s">
        <v>716</v>
      </c>
      <c r="H273" s="103"/>
      <c r="I273" s="103" t="s">
        <v>63</v>
      </c>
      <c r="J273" s="456" t="s">
        <v>446</v>
      </c>
      <c r="K273" s="103" t="s">
        <v>276</v>
      </c>
      <c r="L273" s="459" t="s">
        <v>178</v>
      </c>
      <c r="M273" s="460" t="s">
        <v>702</v>
      </c>
      <c r="N273" s="460" t="s">
        <v>180</v>
      </c>
      <c r="O273" s="103"/>
      <c r="P273" s="103"/>
      <c r="Q273" s="465"/>
      <c r="R273" s="465" t="s">
        <v>521</v>
      </c>
      <c r="S273" s="465" t="s">
        <v>601</v>
      </c>
      <c r="T273" s="103">
        <v>0</v>
      </c>
      <c r="U273" s="103" t="str">
        <f t="shared" si="136"/>
        <v>Bajo</v>
      </c>
      <c r="V273" s="103">
        <v>1</v>
      </c>
      <c r="W273" s="103" t="str">
        <f t="shared" si="137"/>
        <v>Esporadica</v>
      </c>
      <c r="X273" s="103">
        <f t="shared" si="138"/>
        <v>0</v>
      </c>
      <c r="Y273" s="103" t="str">
        <f t="shared" si="139"/>
        <v>Bajo</v>
      </c>
      <c r="Z273" s="103">
        <v>60</v>
      </c>
      <c r="AA273" s="103" t="str">
        <f t="shared" si="140"/>
        <v>Muy Grave</v>
      </c>
      <c r="AB273" s="103">
        <f t="shared" si="141"/>
        <v>0</v>
      </c>
      <c r="AC273" s="103" t="str">
        <f t="shared" si="142"/>
        <v>IV</v>
      </c>
      <c r="AD273" s="103" t="str">
        <f t="shared" si="128"/>
        <v>ACEPTABLE</v>
      </c>
      <c r="AE273" s="103" t="s">
        <v>258</v>
      </c>
      <c r="AF273" s="103" t="str">
        <f>N273</f>
        <v>Alteraciones de la piel, deshidratación, alteración en algunos tejidos blandos (ojos). Fatiga, estrés, cambios neurológico, resfriados.</v>
      </c>
      <c r="AG273" s="103" t="s">
        <v>38</v>
      </c>
      <c r="AH273" s="103"/>
      <c r="AI273" s="103" t="s">
        <v>63</v>
      </c>
      <c r="AJ273" s="103" t="s">
        <v>63</v>
      </c>
      <c r="AK273" s="103" t="s">
        <v>63</v>
      </c>
      <c r="AL273" s="462"/>
      <c r="AM273" s="463"/>
      <c r="AN273" s="463"/>
      <c r="AO273" s="463"/>
      <c r="AP273" s="463"/>
      <c r="AQ273" s="463"/>
      <c r="AR273" s="463"/>
      <c r="AS273" s="464"/>
      <c r="AT273" s="470"/>
      <c r="AU273" s="463" t="str">
        <f t="shared" si="129"/>
        <v>Bajo</v>
      </c>
      <c r="AV273" s="470"/>
      <c r="AW273" s="463" t="b">
        <f t="shared" si="130"/>
        <v>0</v>
      </c>
      <c r="AX273" s="463">
        <f t="shared" si="131"/>
        <v>0</v>
      </c>
      <c r="AY273" s="463" t="str">
        <f t="shared" si="132"/>
        <v>Bajo</v>
      </c>
      <c r="AZ273" s="470"/>
      <c r="BA273" s="463" t="b">
        <f t="shared" si="133"/>
        <v>0</v>
      </c>
      <c r="BB273" s="463">
        <f t="shared" si="134"/>
        <v>0</v>
      </c>
      <c r="BC273" s="463" t="str">
        <f t="shared" si="143"/>
        <v>IV</v>
      </c>
      <c r="BD273" s="463" t="str">
        <f t="shared" si="135"/>
        <v>ACEPTABLE</v>
      </c>
      <c r="BE273" s="295"/>
    </row>
    <row r="274" spans="1:57" ht="76.5" x14ac:dyDescent="0.2">
      <c r="A274" s="115"/>
      <c r="B274" s="103" t="s">
        <v>259</v>
      </c>
      <c r="C274" s="459" t="s">
        <v>707</v>
      </c>
      <c r="D274" s="456" t="s">
        <v>433</v>
      </c>
      <c r="E274" s="456" t="s">
        <v>708</v>
      </c>
      <c r="F274" s="500" t="s">
        <v>709</v>
      </c>
      <c r="G274" s="500" t="s">
        <v>710</v>
      </c>
      <c r="H274" s="103"/>
      <c r="I274" s="103" t="s">
        <v>63</v>
      </c>
      <c r="J274" s="486" t="s">
        <v>471</v>
      </c>
      <c r="K274" s="103" t="s">
        <v>276</v>
      </c>
      <c r="L274" s="103" t="s">
        <v>528</v>
      </c>
      <c r="M274" s="465" t="s">
        <v>704</v>
      </c>
      <c r="N274" s="465" t="s">
        <v>512</v>
      </c>
      <c r="O274" s="103"/>
      <c r="P274" s="103"/>
      <c r="Q274" s="465"/>
      <c r="R274" s="465" t="s">
        <v>705</v>
      </c>
      <c r="S274" s="465" t="s">
        <v>706</v>
      </c>
      <c r="T274" s="103">
        <v>0</v>
      </c>
      <c r="U274" s="103" t="str">
        <f t="shared" si="136"/>
        <v>Bajo</v>
      </c>
      <c r="V274" s="103">
        <v>1</v>
      </c>
      <c r="W274" s="103" t="str">
        <f t="shared" si="137"/>
        <v>Esporadica</v>
      </c>
      <c r="X274" s="103">
        <f t="shared" si="138"/>
        <v>0</v>
      </c>
      <c r="Y274" s="103" t="str">
        <f t="shared" si="139"/>
        <v>Bajo</v>
      </c>
      <c r="Z274" s="103">
        <v>60</v>
      </c>
      <c r="AA274" s="103" t="str">
        <f t="shared" si="140"/>
        <v>Muy Grave</v>
      </c>
      <c r="AB274" s="103">
        <f t="shared" si="141"/>
        <v>0</v>
      </c>
      <c r="AC274" s="103" t="str">
        <f t="shared" si="142"/>
        <v>IV</v>
      </c>
      <c r="AD274" s="103" t="str">
        <f t="shared" si="128"/>
        <v>ACEPTABLE</v>
      </c>
      <c r="AE274" s="103">
        <v>2</v>
      </c>
      <c r="AF274" s="103" t="s">
        <v>145</v>
      </c>
      <c r="AG274" s="103" t="s">
        <v>38</v>
      </c>
      <c r="AH274" s="103"/>
      <c r="AI274" s="103" t="s">
        <v>63</v>
      </c>
      <c r="AJ274" s="103" t="s">
        <v>63</v>
      </c>
      <c r="AK274" s="103"/>
      <c r="AL274" s="462"/>
      <c r="AM274" s="463"/>
      <c r="AN274" s="463"/>
      <c r="AO274" s="463"/>
      <c r="AP274" s="463"/>
      <c r="AQ274" s="463"/>
      <c r="AR274" s="463"/>
      <c r="AS274" s="464"/>
      <c r="AT274" s="470"/>
      <c r="AU274" s="463" t="str">
        <f t="shared" si="129"/>
        <v>Bajo</v>
      </c>
      <c r="AV274" s="470"/>
      <c r="AW274" s="463" t="b">
        <f t="shared" si="130"/>
        <v>0</v>
      </c>
      <c r="AX274" s="463">
        <f t="shared" si="131"/>
        <v>0</v>
      </c>
      <c r="AY274" s="463" t="str">
        <f t="shared" si="132"/>
        <v>Bajo</v>
      </c>
      <c r="AZ274" s="470"/>
      <c r="BA274" s="463" t="b">
        <f t="shared" si="133"/>
        <v>0</v>
      </c>
      <c r="BB274" s="463">
        <f t="shared" si="134"/>
        <v>0</v>
      </c>
      <c r="BC274" s="463" t="str">
        <f t="shared" si="143"/>
        <v>IV</v>
      </c>
      <c r="BD274" s="463" t="str">
        <f t="shared" si="135"/>
        <v>ACEPTABLE</v>
      </c>
      <c r="BE274" s="295"/>
    </row>
    <row r="275" spans="1:57" ht="72.75" customHeight="1" x14ac:dyDescent="0.2">
      <c r="A275" s="115"/>
      <c r="B275" s="103" t="s">
        <v>259</v>
      </c>
      <c r="C275" s="459" t="s">
        <v>707</v>
      </c>
      <c r="D275" s="456" t="s">
        <v>498</v>
      </c>
      <c r="E275" s="456" t="s">
        <v>499</v>
      </c>
      <c r="F275" s="456" t="s">
        <v>715</v>
      </c>
      <c r="G275" s="456" t="s">
        <v>716</v>
      </c>
      <c r="H275" s="103"/>
      <c r="I275" s="103" t="s">
        <v>63</v>
      </c>
      <c r="J275" s="456" t="s">
        <v>501</v>
      </c>
      <c r="K275" s="103" t="s">
        <v>276</v>
      </c>
      <c r="L275" s="103" t="s">
        <v>528</v>
      </c>
      <c r="M275" s="465" t="s">
        <v>704</v>
      </c>
      <c r="N275" s="465" t="s">
        <v>512</v>
      </c>
      <c r="O275" s="103"/>
      <c r="P275" s="103"/>
      <c r="Q275" s="465"/>
      <c r="R275" s="465" t="s">
        <v>705</v>
      </c>
      <c r="S275" s="465" t="s">
        <v>706</v>
      </c>
      <c r="T275" s="103">
        <v>0</v>
      </c>
      <c r="U275" s="103" t="str">
        <f t="shared" si="136"/>
        <v>Bajo</v>
      </c>
      <c r="V275" s="103">
        <v>1</v>
      </c>
      <c r="W275" s="103" t="str">
        <f t="shared" si="137"/>
        <v>Esporadica</v>
      </c>
      <c r="X275" s="103">
        <f t="shared" si="138"/>
        <v>0</v>
      </c>
      <c r="Y275" s="103" t="str">
        <f t="shared" si="139"/>
        <v>Bajo</v>
      </c>
      <c r="Z275" s="103">
        <v>60</v>
      </c>
      <c r="AA275" s="103" t="str">
        <f t="shared" si="140"/>
        <v>Muy Grave</v>
      </c>
      <c r="AB275" s="103">
        <f t="shared" si="141"/>
        <v>0</v>
      </c>
      <c r="AC275" s="103" t="str">
        <f t="shared" si="142"/>
        <v>IV</v>
      </c>
      <c r="AD275" s="103" t="str">
        <f t="shared" si="128"/>
        <v>ACEPTABLE</v>
      </c>
      <c r="AE275" s="103" t="s">
        <v>258</v>
      </c>
      <c r="AF275" s="103" t="str">
        <f t="shared" ref="AF275:AF294" si="144">N275</f>
        <v>Fatiga, estrés</v>
      </c>
      <c r="AG275" s="103" t="s">
        <v>38</v>
      </c>
      <c r="AH275" s="103"/>
      <c r="AI275" s="103" t="s">
        <v>63</v>
      </c>
      <c r="AJ275" s="103" t="s">
        <v>63</v>
      </c>
      <c r="AK275" s="103" t="s">
        <v>63</v>
      </c>
      <c r="AL275" s="462"/>
      <c r="AM275" s="463"/>
      <c r="AN275" s="463"/>
      <c r="AO275" s="463"/>
      <c r="AP275" s="463"/>
      <c r="AQ275" s="463"/>
      <c r="AR275" s="463"/>
      <c r="AS275" s="464"/>
      <c r="AT275" s="470"/>
      <c r="AU275" s="463" t="str">
        <f t="shared" si="129"/>
        <v>Bajo</v>
      </c>
      <c r="AV275" s="470"/>
      <c r="AW275" s="463" t="b">
        <f t="shared" si="130"/>
        <v>0</v>
      </c>
      <c r="AX275" s="463">
        <f t="shared" si="131"/>
        <v>0</v>
      </c>
      <c r="AY275" s="463" t="str">
        <f t="shared" si="132"/>
        <v>Bajo</v>
      </c>
      <c r="AZ275" s="470"/>
      <c r="BA275" s="463" t="b">
        <f t="shared" si="133"/>
        <v>0</v>
      </c>
      <c r="BB275" s="463">
        <f t="shared" si="134"/>
        <v>0</v>
      </c>
      <c r="BC275" s="463" t="str">
        <f t="shared" si="143"/>
        <v>IV</v>
      </c>
      <c r="BD275" s="463" t="str">
        <f t="shared" si="135"/>
        <v>ACEPTABLE</v>
      </c>
      <c r="BE275" s="295"/>
    </row>
    <row r="276" spans="1:57" ht="72.75" customHeight="1" x14ac:dyDescent="0.2">
      <c r="A276" s="115"/>
      <c r="B276" s="103" t="s">
        <v>259</v>
      </c>
      <c r="C276" s="459" t="s">
        <v>707</v>
      </c>
      <c r="D276" s="456" t="s">
        <v>310</v>
      </c>
      <c r="E276" s="456" t="s">
        <v>311</v>
      </c>
      <c r="F276" s="456" t="s">
        <v>715</v>
      </c>
      <c r="G276" s="456" t="s">
        <v>716</v>
      </c>
      <c r="H276" s="103"/>
      <c r="I276" s="103" t="s">
        <v>63</v>
      </c>
      <c r="J276" s="456" t="s">
        <v>688</v>
      </c>
      <c r="K276" s="103" t="s">
        <v>276</v>
      </c>
      <c r="L276" s="103" t="s">
        <v>528</v>
      </c>
      <c r="M276" s="465" t="s">
        <v>704</v>
      </c>
      <c r="N276" s="465" t="s">
        <v>512</v>
      </c>
      <c r="O276" s="103"/>
      <c r="P276" s="103"/>
      <c r="Q276" s="465"/>
      <c r="R276" s="465" t="s">
        <v>705</v>
      </c>
      <c r="S276" s="465" t="s">
        <v>706</v>
      </c>
      <c r="T276" s="103">
        <v>0</v>
      </c>
      <c r="U276" s="103" t="str">
        <f t="shared" si="136"/>
        <v>Bajo</v>
      </c>
      <c r="V276" s="103">
        <v>1</v>
      </c>
      <c r="W276" s="103" t="str">
        <f t="shared" si="137"/>
        <v>Esporadica</v>
      </c>
      <c r="X276" s="103">
        <f t="shared" si="138"/>
        <v>0</v>
      </c>
      <c r="Y276" s="103" t="str">
        <f t="shared" si="139"/>
        <v>Bajo</v>
      </c>
      <c r="Z276" s="103">
        <v>60</v>
      </c>
      <c r="AA276" s="103" t="str">
        <f t="shared" si="140"/>
        <v>Muy Grave</v>
      </c>
      <c r="AB276" s="103">
        <f t="shared" si="141"/>
        <v>0</v>
      </c>
      <c r="AC276" s="103" t="str">
        <f t="shared" si="142"/>
        <v>IV</v>
      </c>
      <c r="AD276" s="103" t="str">
        <f t="shared" si="128"/>
        <v>ACEPTABLE</v>
      </c>
      <c r="AE276" s="103" t="s">
        <v>258</v>
      </c>
      <c r="AF276" s="103" t="str">
        <f t="shared" si="144"/>
        <v>Fatiga, estrés</v>
      </c>
      <c r="AG276" s="103" t="s">
        <v>38</v>
      </c>
      <c r="AH276" s="103"/>
      <c r="AI276" s="103" t="s">
        <v>63</v>
      </c>
      <c r="AJ276" s="103" t="s">
        <v>63</v>
      </c>
      <c r="AK276" s="103" t="s">
        <v>63</v>
      </c>
      <c r="AL276" s="462"/>
      <c r="AM276" s="463"/>
      <c r="AN276" s="463"/>
      <c r="AO276" s="463"/>
      <c r="AP276" s="463"/>
      <c r="AQ276" s="463"/>
      <c r="AR276" s="463"/>
      <c r="AS276" s="464"/>
      <c r="AT276" s="470"/>
      <c r="AU276" s="463" t="str">
        <f t="shared" si="129"/>
        <v>Bajo</v>
      </c>
      <c r="AV276" s="470"/>
      <c r="AW276" s="463" t="b">
        <f t="shared" si="130"/>
        <v>0</v>
      </c>
      <c r="AX276" s="463">
        <f t="shared" si="131"/>
        <v>0</v>
      </c>
      <c r="AY276" s="463" t="str">
        <f t="shared" si="132"/>
        <v>Bajo</v>
      </c>
      <c r="AZ276" s="470"/>
      <c r="BA276" s="463" t="b">
        <f t="shared" si="133"/>
        <v>0</v>
      </c>
      <c r="BB276" s="463">
        <f t="shared" si="134"/>
        <v>0</v>
      </c>
      <c r="BC276" s="463" t="str">
        <f t="shared" si="143"/>
        <v>IV</v>
      </c>
      <c r="BD276" s="463" t="str">
        <f t="shared" si="135"/>
        <v>ACEPTABLE</v>
      </c>
      <c r="BE276" s="295"/>
    </row>
    <row r="277" spans="1:57" ht="72.75" customHeight="1" x14ac:dyDescent="0.2">
      <c r="A277" s="115"/>
      <c r="B277" s="103" t="s">
        <v>259</v>
      </c>
      <c r="C277" s="459" t="s">
        <v>707</v>
      </c>
      <c r="D277" s="456" t="s">
        <v>391</v>
      </c>
      <c r="E277" s="456" t="s">
        <v>666</v>
      </c>
      <c r="F277" s="456" t="s">
        <v>715</v>
      </c>
      <c r="G277" s="456" t="s">
        <v>719</v>
      </c>
      <c r="H277" s="103"/>
      <c r="I277" s="103" t="s">
        <v>63</v>
      </c>
      <c r="J277" s="456" t="s">
        <v>668</v>
      </c>
      <c r="K277" s="103" t="s">
        <v>276</v>
      </c>
      <c r="L277" s="103" t="s">
        <v>528</v>
      </c>
      <c r="M277" s="465" t="s">
        <v>704</v>
      </c>
      <c r="N277" s="465" t="s">
        <v>512</v>
      </c>
      <c r="O277" s="103"/>
      <c r="P277" s="103"/>
      <c r="Q277" s="465"/>
      <c r="R277" s="465" t="s">
        <v>705</v>
      </c>
      <c r="S277" s="465" t="s">
        <v>706</v>
      </c>
      <c r="T277" s="103">
        <v>0</v>
      </c>
      <c r="U277" s="103" t="str">
        <f t="shared" si="136"/>
        <v>Bajo</v>
      </c>
      <c r="V277" s="103">
        <v>1</v>
      </c>
      <c r="W277" s="103" t="str">
        <f t="shared" si="137"/>
        <v>Esporadica</v>
      </c>
      <c r="X277" s="103">
        <f t="shared" si="138"/>
        <v>0</v>
      </c>
      <c r="Y277" s="103" t="str">
        <f t="shared" si="139"/>
        <v>Bajo</v>
      </c>
      <c r="Z277" s="103">
        <v>60</v>
      </c>
      <c r="AA277" s="103" t="str">
        <f t="shared" si="140"/>
        <v>Muy Grave</v>
      </c>
      <c r="AB277" s="103">
        <f t="shared" si="141"/>
        <v>0</v>
      </c>
      <c r="AC277" s="103" t="str">
        <f t="shared" si="142"/>
        <v>IV</v>
      </c>
      <c r="AD277" s="103" t="str">
        <f t="shared" si="128"/>
        <v>ACEPTABLE</v>
      </c>
      <c r="AE277" s="103" t="s">
        <v>258</v>
      </c>
      <c r="AF277" s="103" t="str">
        <f t="shared" si="144"/>
        <v>Fatiga, estrés</v>
      </c>
      <c r="AG277" s="103" t="s">
        <v>38</v>
      </c>
      <c r="AH277" s="103"/>
      <c r="AI277" s="103" t="s">
        <v>63</v>
      </c>
      <c r="AJ277" s="103" t="s">
        <v>63</v>
      </c>
      <c r="AK277" s="103" t="s">
        <v>63</v>
      </c>
      <c r="AL277" s="462"/>
      <c r="AM277" s="463"/>
      <c r="AN277" s="463"/>
      <c r="AO277" s="463"/>
      <c r="AP277" s="463"/>
      <c r="AQ277" s="463"/>
      <c r="AR277" s="463"/>
      <c r="AS277" s="464"/>
      <c r="AT277" s="470"/>
      <c r="AU277" s="463" t="str">
        <f t="shared" si="129"/>
        <v>Bajo</v>
      </c>
      <c r="AV277" s="470"/>
      <c r="AW277" s="463" t="b">
        <f t="shared" si="130"/>
        <v>0</v>
      </c>
      <c r="AX277" s="463">
        <f t="shared" si="131"/>
        <v>0</v>
      </c>
      <c r="AY277" s="463" t="str">
        <f t="shared" si="132"/>
        <v>Bajo</v>
      </c>
      <c r="AZ277" s="470"/>
      <c r="BA277" s="463" t="b">
        <f t="shared" si="133"/>
        <v>0</v>
      </c>
      <c r="BB277" s="463">
        <f t="shared" si="134"/>
        <v>0</v>
      </c>
      <c r="BC277" s="463" t="str">
        <f t="shared" si="143"/>
        <v>IV</v>
      </c>
      <c r="BD277" s="463" t="str">
        <f t="shared" si="135"/>
        <v>ACEPTABLE</v>
      </c>
      <c r="BE277" s="295"/>
    </row>
    <row r="278" spans="1:57" ht="72.75" customHeight="1" x14ac:dyDescent="0.2">
      <c r="A278" s="115"/>
      <c r="B278" s="103" t="s">
        <v>259</v>
      </c>
      <c r="C278" s="459" t="s">
        <v>707</v>
      </c>
      <c r="D278" s="456" t="s">
        <v>630</v>
      </c>
      <c r="E278" s="456" t="s">
        <v>631</v>
      </c>
      <c r="F278" s="456" t="s">
        <v>673</v>
      </c>
      <c r="G278" s="456" t="s">
        <v>714</v>
      </c>
      <c r="H278" s="103"/>
      <c r="I278" s="103" t="s">
        <v>63</v>
      </c>
      <c r="J278" s="456" t="s">
        <v>663</v>
      </c>
      <c r="K278" s="103" t="s">
        <v>276</v>
      </c>
      <c r="L278" s="103" t="s">
        <v>528</v>
      </c>
      <c r="M278" s="465" t="s">
        <v>704</v>
      </c>
      <c r="N278" s="465" t="s">
        <v>512</v>
      </c>
      <c r="O278" s="103"/>
      <c r="P278" s="103"/>
      <c r="Q278" s="465"/>
      <c r="R278" s="465" t="s">
        <v>705</v>
      </c>
      <c r="S278" s="465" t="s">
        <v>706</v>
      </c>
      <c r="T278" s="103">
        <v>0</v>
      </c>
      <c r="U278" s="103" t="str">
        <f t="shared" si="136"/>
        <v>Bajo</v>
      </c>
      <c r="V278" s="103">
        <v>1</v>
      </c>
      <c r="W278" s="103" t="str">
        <f t="shared" si="137"/>
        <v>Esporadica</v>
      </c>
      <c r="X278" s="103">
        <f t="shared" si="138"/>
        <v>0</v>
      </c>
      <c r="Y278" s="103" t="str">
        <f t="shared" si="139"/>
        <v>Bajo</v>
      </c>
      <c r="Z278" s="103">
        <v>60</v>
      </c>
      <c r="AA278" s="103" t="str">
        <f t="shared" si="140"/>
        <v>Muy Grave</v>
      </c>
      <c r="AB278" s="103">
        <f t="shared" si="141"/>
        <v>0</v>
      </c>
      <c r="AC278" s="103" t="str">
        <f t="shared" si="142"/>
        <v>IV</v>
      </c>
      <c r="AD278" s="103" t="str">
        <f t="shared" si="128"/>
        <v>ACEPTABLE</v>
      </c>
      <c r="AE278" s="103" t="s">
        <v>258</v>
      </c>
      <c r="AF278" s="103" t="str">
        <f t="shared" si="144"/>
        <v>Fatiga, estrés</v>
      </c>
      <c r="AG278" s="103" t="s">
        <v>38</v>
      </c>
      <c r="AH278" s="103"/>
      <c r="AI278" s="103" t="s">
        <v>63</v>
      </c>
      <c r="AJ278" s="103" t="s">
        <v>63</v>
      </c>
      <c r="AK278" s="103" t="s">
        <v>63</v>
      </c>
      <c r="AL278" s="462"/>
      <c r="AM278" s="463"/>
      <c r="AN278" s="463"/>
      <c r="AO278" s="463"/>
      <c r="AP278" s="463"/>
      <c r="AQ278" s="463"/>
      <c r="AR278" s="463"/>
      <c r="AS278" s="464"/>
      <c r="AT278" s="470"/>
      <c r="AU278" s="463" t="str">
        <f t="shared" si="129"/>
        <v>Bajo</v>
      </c>
      <c r="AV278" s="470"/>
      <c r="AW278" s="463" t="b">
        <f t="shared" si="130"/>
        <v>0</v>
      </c>
      <c r="AX278" s="463">
        <f t="shared" si="131"/>
        <v>0</v>
      </c>
      <c r="AY278" s="463" t="str">
        <f t="shared" si="132"/>
        <v>Bajo</v>
      </c>
      <c r="AZ278" s="470"/>
      <c r="BA278" s="463" t="b">
        <f t="shared" si="133"/>
        <v>0</v>
      </c>
      <c r="BB278" s="463">
        <f t="shared" si="134"/>
        <v>0</v>
      </c>
      <c r="BC278" s="463" t="str">
        <f t="shared" si="143"/>
        <v>IV</v>
      </c>
      <c r="BD278" s="463" t="str">
        <f t="shared" si="135"/>
        <v>ACEPTABLE</v>
      </c>
      <c r="BE278" s="295"/>
    </row>
    <row r="279" spans="1:57" ht="72.75" customHeight="1" x14ac:dyDescent="0.2">
      <c r="A279" s="115"/>
      <c r="B279" s="103" t="s">
        <v>259</v>
      </c>
      <c r="C279" s="459" t="s">
        <v>707</v>
      </c>
      <c r="D279" s="456" t="s">
        <v>443</v>
      </c>
      <c r="E279" s="456" t="s">
        <v>444</v>
      </c>
      <c r="F279" s="456" t="s">
        <v>715</v>
      </c>
      <c r="G279" s="456" t="s">
        <v>716</v>
      </c>
      <c r="H279" s="103"/>
      <c r="I279" s="103" t="s">
        <v>63</v>
      </c>
      <c r="J279" s="456" t="s">
        <v>446</v>
      </c>
      <c r="K279" s="103" t="s">
        <v>276</v>
      </c>
      <c r="L279" s="103" t="s">
        <v>528</v>
      </c>
      <c r="M279" s="465" t="s">
        <v>704</v>
      </c>
      <c r="N279" s="465" t="s">
        <v>512</v>
      </c>
      <c r="O279" s="103"/>
      <c r="P279" s="103"/>
      <c r="Q279" s="465"/>
      <c r="R279" s="465" t="s">
        <v>705</v>
      </c>
      <c r="S279" s="465" t="s">
        <v>706</v>
      </c>
      <c r="T279" s="103">
        <v>0</v>
      </c>
      <c r="U279" s="103" t="str">
        <f t="shared" si="136"/>
        <v>Bajo</v>
      </c>
      <c r="V279" s="103">
        <v>1</v>
      </c>
      <c r="W279" s="103" t="str">
        <f t="shared" si="137"/>
        <v>Esporadica</v>
      </c>
      <c r="X279" s="103">
        <f t="shared" si="138"/>
        <v>0</v>
      </c>
      <c r="Y279" s="103" t="str">
        <f t="shared" si="139"/>
        <v>Bajo</v>
      </c>
      <c r="Z279" s="103">
        <v>60</v>
      </c>
      <c r="AA279" s="103" t="str">
        <f t="shared" si="140"/>
        <v>Muy Grave</v>
      </c>
      <c r="AB279" s="103">
        <f t="shared" si="141"/>
        <v>0</v>
      </c>
      <c r="AC279" s="103" t="str">
        <f t="shared" si="142"/>
        <v>IV</v>
      </c>
      <c r="AD279" s="103" t="str">
        <f t="shared" si="128"/>
        <v>ACEPTABLE</v>
      </c>
      <c r="AE279" s="103" t="s">
        <v>258</v>
      </c>
      <c r="AF279" s="103" t="str">
        <f t="shared" si="144"/>
        <v>Fatiga, estrés</v>
      </c>
      <c r="AG279" s="103" t="s">
        <v>38</v>
      </c>
      <c r="AH279" s="103"/>
      <c r="AI279" s="103" t="s">
        <v>63</v>
      </c>
      <c r="AJ279" s="103" t="s">
        <v>63</v>
      </c>
      <c r="AK279" s="103" t="s">
        <v>63</v>
      </c>
      <c r="AL279" s="462"/>
      <c r="AM279" s="463"/>
      <c r="AN279" s="463"/>
      <c r="AO279" s="463"/>
      <c r="AP279" s="463"/>
      <c r="AQ279" s="463"/>
      <c r="AR279" s="463"/>
      <c r="AS279" s="464"/>
      <c r="AT279" s="470"/>
      <c r="AU279" s="463" t="str">
        <f t="shared" si="129"/>
        <v>Bajo</v>
      </c>
      <c r="AV279" s="470"/>
      <c r="AW279" s="463" t="b">
        <f t="shared" si="130"/>
        <v>0</v>
      </c>
      <c r="AX279" s="463">
        <f t="shared" si="131"/>
        <v>0</v>
      </c>
      <c r="AY279" s="463" t="str">
        <f t="shared" si="132"/>
        <v>Bajo</v>
      </c>
      <c r="AZ279" s="470"/>
      <c r="BA279" s="463" t="b">
        <f t="shared" si="133"/>
        <v>0</v>
      </c>
      <c r="BB279" s="463">
        <f t="shared" si="134"/>
        <v>0</v>
      </c>
      <c r="BC279" s="463" t="str">
        <f t="shared" si="143"/>
        <v>IV</v>
      </c>
      <c r="BD279" s="463" t="str">
        <f t="shared" si="135"/>
        <v>ACEPTABLE</v>
      </c>
      <c r="BE279" s="295"/>
    </row>
    <row r="280" spans="1:57" ht="72.599999999999994" customHeight="1" x14ac:dyDescent="0.2">
      <c r="A280" s="115"/>
      <c r="B280" s="103" t="s">
        <v>259</v>
      </c>
      <c r="C280" s="459" t="s">
        <v>707</v>
      </c>
      <c r="D280" s="456" t="s">
        <v>433</v>
      </c>
      <c r="E280" s="486" t="s">
        <v>657</v>
      </c>
      <c r="F280" s="500" t="s">
        <v>717</v>
      </c>
      <c r="G280" s="500" t="s">
        <v>659</v>
      </c>
      <c r="H280" s="103"/>
      <c r="I280" s="103" t="s">
        <v>63</v>
      </c>
      <c r="J280" s="486" t="s">
        <v>660</v>
      </c>
      <c r="K280" s="458" t="s">
        <v>72</v>
      </c>
      <c r="L280" s="459" t="s">
        <v>73</v>
      </c>
      <c r="M280" s="460" t="s">
        <v>654</v>
      </c>
      <c r="N280" s="460" t="s">
        <v>75</v>
      </c>
      <c r="O280" s="103"/>
      <c r="P280" s="103"/>
      <c r="Q280" s="103"/>
      <c r="R280" s="477" t="s">
        <v>655</v>
      </c>
      <c r="S280" s="103"/>
      <c r="T280" s="103">
        <v>0</v>
      </c>
      <c r="U280" s="103" t="str">
        <f t="shared" si="136"/>
        <v>Bajo</v>
      </c>
      <c r="V280" s="103">
        <v>1</v>
      </c>
      <c r="W280" s="103" t="str">
        <f t="shared" si="137"/>
        <v>Esporadica</v>
      </c>
      <c r="X280" s="103">
        <f t="shared" si="138"/>
        <v>0</v>
      </c>
      <c r="Y280" s="103" t="str">
        <f t="shared" si="139"/>
        <v>Bajo</v>
      </c>
      <c r="Z280" s="103">
        <v>60</v>
      </c>
      <c r="AA280" s="103" t="str">
        <f t="shared" si="140"/>
        <v>Muy Grave</v>
      </c>
      <c r="AB280" s="103">
        <f t="shared" si="141"/>
        <v>0</v>
      </c>
      <c r="AC280" s="103" t="str">
        <f t="shared" si="142"/>
        <v>IV</v>
      </c>
      <c r="AD280" s="103" t="str">
        <f t="shared" si="128"/>
        <v>ACEPTABLE</v>
      </c>
      <c r="AE280" s="103" t="s">
        <v>258</v>
      </c>
      <c r="AF280" s="103" t="str">
        <f t="shared" si="144"/>
        <v>Heridas, golpes, muerte, fatiga, estrés, disminución de la destreza y precisión. Estados de ansiedad y/o depresión y trastornos del aparato digestivo.</v>
      </c>
      <c r="AG280" s="103" t="s">
        <v>38</v>
      </c>
      <c r="AH280" s="103"/>
      <c r="AI280" s="103" t="s">
        <v>63</v>
      </c>
      <c r="AJ280" s="103" t="s">
        <v>63</v>
      </c>
      <c r="AK280" s="103" t="s">
        <v>63</v>
      </c>
      <c r="AL280" s="462"/>
      <c r="AM280" s="463"/>
      <c r="AN280" s="463"/>
      <c r="AO280" s="463"/>
      <c r="AP280" s="463"/>
      <c r="AQ280" s="463"/>
      <c r="AR280" s="463"/>
      <c r="AS280" s="464"/>
      <c r="AT280" s="470"/>
      <c r="AU280" s="463" t="str">
        <f t="shared" si="129"/>
        <v>Bajo</v>
      </c>
      <c r="AV280" s="470"/>
      <c r="AW280" s="463" t="b">
        <f t="shared" si="130"/>
        <v>0</v>
      </c>
      <c r="AX280" s="463">
        <f t="shared" si="131"/>
        <v>0</v>
      </c>
      <c r="AY280" s="463" t="str">
        <f t="shared" si="132"/>
        <v>Bajo</v>
      </c>
      <c r="AZ280" s="470"/>
      <c r="BA280" s="463" t="b">
        <f t="shared" si="133"/>
        <v>0</v>
      </c>
      <c r="BB280" s="463">
        <f t="shared" si="134"/>
        <v>0</v>
      </c>
      <c r="BC280" s="463" t="str">
        <f t="shared" si="143"/>
        <v>IV</v>
      </c>
      <c r="BD280" s="463" t="str">
        <f t="shared" si="135"/>
        <v>ACEPTABLE</v>
      </c>
      <c r="BE280" s="295"/>
    </row>
    <row r="281" spans="1:57" ht="72.75" customHeight="1" x14ac:dyDescent="0.2">
      <c r="A281" s="115"/>
      <c r="B281" s="103" t="s">
        <v>259</v>
      </c>
      <c r="C281" s="459" t="s">
        <v>707</v>
      </c>
      <c r="D281" s="456" t="s">
        <v>498</v>
      </c>
      <c r="E281" s="456" t="s">
        <v>499</v>
      </c>
      <c r="F281" s="456" t="s">
        <v>715</v>
      </c>
      <c r="G281" s="456" t="s">
        <v>716</v>
      </c>
      <c r="H281" s="103"/>
      <c r="I281" s="103" t="s">
        <v>63</v>
      </c>
      <c r="J281" s="456" t="s">
        <v>501</v>
      </c>
      <c r="K281" s="458" t="s">
        <v>72</v>
      </c>
      <c r="L281" s="459" t="s">
        <v>73</v>
      </c>
      <c r="M281" s="460" t="s">
        <v>654</v>
      </c>
      <c r="N281" s="460" t="s">
        <v>75</v>
      </c>
      <c r="O281" s="103"/>
      <c r="P281" s="103"/>
      <c r="Q281" s="103"/>
      <c r="R281" s="477" t="s">
        <v>655</v>
      </c>
      <c r="S281" s="103"/>
      <c r="T281" s="103">
        <v>0</v>
      </c>
      <c r="U281" s="103" t="str">
        <f t="shared" si="136"/>
        <v>Bajo</v>
      </c>
      <c r="V281" s="103">
        <v>1</v>
      </c>
      <c r="W281" s="103" t="str">
        <f t="shared" si="137"/>
        <v>Esporadica</v>
      </c>
      <c r="X281" s="103">
        <f t="shared" si="138"/>
        <v>0</v>
      </c>
      <c r="Y281" s="103" t="str">
        <f t="shared" si="139"/>
        <v>Bajo</v>
      </c>
      <c r="Z281" s="103">
        <v>60</v>
      </c>
      <c r="AA281" s="103" t="str">
        <f t="shared" si="140"/>
        <v>Muy Grave</v>
      </c>
      <c r="AB281" s="103">
        <f t="shared" si="141"/>
        <v>0</v>
      </c>
      <c r="AC281" s="103" t="str">
        <f t="shared" si="142"/>
        <v>IV</v>
      </c>
      <c r="AD281" s="103" t="str">
        <f t="shared" si="128"/>
        <v>ACEPTABLE</v>
      </c>
      <c r="AE281" s="103" t="s">
        <v>258</v>
      </c>
      <c r="AF281" s="103" t="str">
        <f t="shared" si="144"/>
        <v>Heridas, golpes, muerte, fatiga, estrés, disminución de la destreza y precisión. Estados de ansiedad y/o depresión y trastornos del aparato digestivo.</v>
      </c>
      <c r="AG281" s="103" t="s">
        <v>38</v>
      </c>
      <c r="AH281" s="103"/>
      <c r="AI281" s="103" t="s">
        <v>63</v>
      </c>
      <c r="AJ281" s="103" t="s">
        <v>63</v>
      </c>
      <c r="AK281" s="103" t="s">
        <v>63</v>
      </c>
      <c r="AL281" s="462"/>
      <c r="AM281" s="463"/>
      <c r="AN281" s="463"/>
      <c r="AO281" s="463"/>
      <c r="AP281" s="463"/>
      <c r="AQ281" s="463"/>
      <c r="AR281" s="463"/>
      <c r="AS281" s="464"/>
      <c r="AT281" s="470"/>
      <c r="AU281" s="463" t="str">
        <f t="shared" si="129"/>
        <v>Bajo</v>
      </c>
      <c r="AV281" s="470"/>
      <c r="AW281" s="463" t="b">
        <f t="shared" si="130"/>
        <v>0</v>
      </c>
      <c r="AX281" s="463">
        <f t="shared" si="131"/>
        <v>0</v>
      </c>
      <c r="AY281" s="463" t="str">
        <f t="shared" si="132"/>
        <v>Bajo</v>
      </c>
      <c r="AZ281" s="470"/>
      <c r="BA281" s="463" t="b">
        <f t="shared" si="133"/>
        <v>0</v>
      </c>
      <c r="BB281" s="463">
        <f t="shared" si="134"/>
        <v>0</v>
      </c>
      <c r="BC281" s="463" t="str">
        <f t="shared" si="143"/>
        <v>IV</v>
      </c>
      <c r="BD281" s="463" t="str">
        <f t="shared" si="135"/>
        <v>ACEPTABLE</v>
      </c>
      <c r="BE281" s="295"/>
    </row>
    <row r="282" spans="1:57" ht="72.75" customHeight="1" x14ac:dyDescent="0.2">
      <c r="A282" s="115"/>
      <c r="B282" s="103" t="s">
        <v>259</v>
      </c>
      <c r="C282" s="459" t="s">
        <v>707</v>
      </c>
      <c r="D282" s="456" t="s">
        <v>630</v>
      </c>
      <c r="E282" s="456" t="s">
        <v>631</v>
      </c>
      <c r="F282" s="456" t="s">
        <v>673</v>
      </c>
      <c r="G282" s="456" t="s">
        <v>714</v>
      </c>
      <c r="H282" s="103"/>
      <c r="I282" s="103" t="s">
        <v>63</v>
      </c>
      <c r="J282" s="456" t="s">
        <v>663</v>
      </c>
      <c r="K282" s="458" t="s">
        <v>72</v>
      </c>
      <c r="L282" s="459" t="s">
        <v>73</v>
      </c>
      <c r="M282" s="460" t="s">
        <v>654</v>
      </c>
      <c r="N282" s="460" t="s">
        <v>75</v>
      </c>
      <c r="O282" s="103"/>
      <c r="P282" s="103"/>
      <c r="Q282" s="103"/>
      <c r="R282" s="477" t="s">
        <v>655</v>
      </c>
      <c r="S282" s="103"/>
      <c r="T282" s="103">
        <v>0</v>
      </c>
      <c r="U282" s="103" t="str">
        <f t="shared" si="136"/>
        <v>Bajo</v>
      </c>
      <c r="V282" s="103">
        <v>1</v>
      </c>
      <c r="W282" s="103" t="str">
        <f t="shared" si="137"/>
        <v>Esporadica</v>
      </c>
      <c r="X282" s="103">
        <f t="shared" si="138"/>
        <v>0</v>
      </c>
      <c r="Y282" s="103" t="str">
        <f t="shared" si="139"/>
        <v>Bajo</v>
      </c>
      <c r="Z282" s="103">
        <v>60</v>
      </c>
      <c r="AA282" s="103" t="str">
        <f t="shared" si="140"/>
        <v>Muy Grave</v>
      </c>
      <c r="AB282" s="103">
        <f t="shared" si="141"/>
        <v>0</v>
      </c>
      <c r="AC282" s="103" t="str">
        <f t="shared" si="142"/>
        <v>IV</v>
      </c>
      <c r="AD282" s="103" t="str">
        <f t="shared" si="128"/>
        <v>ACEPTABLE</v>
      </c>
      <c r="AE282" s="103" t="s">
        <v>258</v>
      </c>
      <c r="AF282" s="103" t="str">
        <f t="shared" si="144"/>
        <v>Heridas, golpes, muerte, fatiga, estrés, disminución de la destreza y precisión. Estados de ansiedad y/o depresión y trastornos del aparato digestivo.</v>
      </c>
      <c r="AG282" s="103" t="s">
        <v>38</v>
      </c>
      <c r="AH282" s="103"/>
      <c r="AI282" s="103" t="s">
        <v>63</v>
      </c>
      <c r="AJ282" s="103" t="s">
        <v>63</v>
      </c>
      <c r="AK282" s="103" t="s">
        <v>63</v>
      </c>
      <c r="AL282" s="462"/>
      <c r="AM282" s="463"/>
      <c r="AN282" s="463"/>
      <c r="AO282" s="463"/>
      <c r="AP282" s="463"/>
      <c r="AQ282" s="463"/>
      <c r="AR282" s="463"/>
      <c r="AS282" s="464"/>
      <c r="AT282" s="470"/>
      <c r="AU282" s="463" t="str">
        <f t="shared" si="129"/>
        <v>Bajo</v>
      </c>
      <c r="AV282" s="470"/>
      <c r="AW282" s="463" t="b">
        <f t="shared" si="130"/>
        <v>0</v>
      </c>
      <c r="AX282" s="463">
        <f t="shared" si="131"/>
        <v>0</v>
      </c>
      <c r="AY282" s="463" t="str">
        <f t="shared" si="132"/>
        <v>Bajo</v>
      </c>
      <c r="AZ282" s="470"/>
      <c r="BA282" s="463" t="b">
        <f t="shared" si="133"/>
        <v>0</v>
      </c>
      <c r="BB282" s="463">
        <f t="shared" si="134"/>
        <v>0</v>
      </c>
      <c r="BC282" s="463" t="str">
        <f t="shared" si="143"/>
        <v>IV</v>
      </c>
      <c r="BD282" s="463" t="str">
        <f t="shared" si="135"/>
        <v>ACEPTABLE</v>
      </c>
      <c r="BE282" s="295"/>
    </row>
    <row r="283" spans="1:57" ht="72.75" customHeight="1" x14ac:dyDescent="0.2">
      <c r="A283" s="115"/>
      <c r="B283" s="103" t="s">
        <v>259</v>
      </c>
      <c r="C283" s="459" t="s">
        <v>707</v>
      </c>
      <c r="D283" s="456" t="s">
        <v>310</v>
      </c>
      <c r="E283" s="456" t="s">
        <v>311</v>
      </c>
      <c r="F283" s="456" t="s">
        <v>715</v>
      </c>
      <c r="G283" s="456" t="s">
        <v>716</v>
      </c>
      <c r="H283" s="103"/>
      <c r="I283" s="103" t="s">
        <v>63</v>
      </c>
      <c r="J283" s="456" t="s">
        <v>688</v>
      </c>
      <c r="K283" s="458" t="s">
        <v>72</v>
      </c>
      <c r="L283" s="459" t="s">
        <v>73</v>
      </c>
      <c r="M283" s="460" t="s">
        <v>654</v>
      </c>
      <c r="N283" s="460" t="s">
        <v>75</v>
      </c>
      <c r="O283" s="103"/>
      <c r="P283" s="103"/>
      <c r="Q283" s="103"/>
      <c r="R283" s="477" t="s">
        <v>655</v>
      </c>
      <c r="S283" s="103"/>
      <c r="T283" s="103">
        <v>0</v>
      </c>
      <c r="U283" s="103" t="str">
        <f t="shared" si="136"/>
        <v>Bajo</v>
      </c>
      <c r="V283" s="103">
        <v>1</v>
      </c>
      <c r="W283" s="103" t="str">
        <f t="shared" si="137"/>
        <v>Esporadica</v>
      </c>
      <c r="X283" s="103">
        <f t="shared" si="138"/>
        <v>0</v>
      </c>
      <c r="Y283" s="103" t="str">
        <f t="shared" si="139"/>
        <v>Bajo</v>
      </c>
      <c r="Z283" s="103">
        <v>60</v>
      </c>
      <c r="AA283" s="103" t="str">
        <f t="shared" si="140"/>
        <v>Muy Grave</v>
      </c>
      <c r="AB283" s="103">
        <f t="shared" si="141"/>
        <v>0</v>
      </c>
      <c r="AC283" s="103" t="str">
        <f t="shared" si="142"/>
        <v>IV</v>
      </c>
      <c r="AD283" s="103" t="str">
        <f t="shared" si="128"/>
        <v>ACEPTABLE</v>
      </c>
      <c r="AE283" s="103" t="s">
        <v>258</v>
      </c>
      <c r="AF283" s="103" t="str">
        <f t="shared" si="144"/>
        <v>Heridas, golpes, muerte, fatiga, estrés, disminución de la destreza y precisión. Estados de ansiedad y/o depresión y trastornos del aparato digestivo.</v>
      </c>
      <c r="AG283" s="103" t="s">
        <v>38</v>
      </c>
      <c r="AH283" s="103"/>
      <c r="AI283" s="103" t="s">
        <v>63</v>
      </c>
      <c r="AJ283" s="103" t="s">
        <v>63</v>
      </c>
      <c r="AK283" s="103" t="s">
        <v>63</v>
      </c>
      <c r="AL283" s="462"/>
      <c r="AM283" s="463"/>
      <c r="AN283" s="463"/>
      <c r="AO283" s="463"/>
      <c r="AP283" s="463"/>
      <c r="AQ283" s="463"/>
      <c r="AR283" s="463"/>
      <c r="AS283" s="464"/>
      <c r="AT283" s="470"/>
      <c r="AU283" s="463" t="str">
        <f t="shared" si="129"/>
        <v>Bajo</v>
      </c>
      <c r="AV283" s="470"/>
      <c r="AW283" s="463" t="b">
        <f t="shared" si="130"/>
        <v>0</v>
      </c>
      <c r="AX283" s="463">
        <f t="shared" si="131"/>
        <v>0</v>
      </c>
      <c r="AY283" s="463" t="str">
        <f t="shared" si="132"/>
        <v>Bajo</v>
      </c>
      <c r="AZ283" s="470"/>
      <c r="BA283" s="463" t="b">
        <f t="shared" si="133"/>
        <v>0</v>
      </c>
      <c r="BB283" s="463">
        <f t="shared" si="134"/>
        <v>0</v>
      </c>
      <c r="BC283" s="463" t="str">
        <f t="shared" si="143"/>
        <v>IV</v>
      </c>
      <c r="BD283" s="463" t="str">
        <f t="shared" si="135"/>
        <v>ACEPTABLE</v>
      </c>
      <c r="BE283" s="295"/>
    </row>
    <row r="284" spans="1:57" ht="72.75" customHeight="1" x14ac:dyDescent="0.2">
      <c r="A284" s="115"/>
      <c r="B284" s="103" t="s">
        <v>259</v>
      </c>
      <c r="C284" s="459" t="s">
        <v>707</v>
      </c>
      <c r="D284" s="456" t="s">
        <v>391</v>
      </c>
      <c r="E284" s="456" t="s">
        <v>666</v>
      </c>
      <c r="F284" s="456" t="s">
        <v>715</v>
      </c>
      <c r="G284" s="456" t="s">
        <v>719</v>
      </c>
      <c r="H284" s="103"/>
      <c r="I284" s="103" t="s">
        <v>63</v>
      </c>
      <c r="J284" s="456" t="s">
        <v>668</v>
      </c>
      <c r="K284" s="458" t="s">
        <v>72</v>
      </c>
      <c r="L284" s="459" t="s">
        <v>73</v>
      </c>
      <c r="M284" s="460" t="s">
        <v>654</v>
      </c>
      <c r="N284" s="460" t="s">
        <v>75</v>
      </c>
      <c r="O284" s="103"/>
      <c r="P284" s="103"/>
      <c r="Q284" s="103"/>
      <c r="R284" s="477" t="s">
        <v>655</v>
      </c>
      <c r="S284" s="103"/>
      <c r="T284" s="103">
        <v>0</v>
      </c>
      <c r="U284" s="103" t="str">
        <f t="shared" si="136"/>
        <v>Bajo</v>
      </c>
      <c r="V284" s="103">
        <v>1</v>
      </c>
      <c r="W284" s="103" t="str">
        <f t="shared" si="137"/>
        <v>Esporadica</v>
      </c>
      <c r="X284" s="103">
        <f t="shared" si="138"/>
        <v>0</v>
      </c>
      <c r="Y284" s="103" t="str">
        <f t="shared" si="139"/>
        <v>Bajo</v>
      </c>
      <c r="Z284" s="103">
        <v>60</v>
      </c>
      <c r="AA284" s="103" t="str">
        <f t="shared" si="140"/>
        <v>Muy Grave</v>
      </c>
      <c r="AB284" s="103">
        <f t="shared" si="141"/>
        <v>0</v>
      </c>
      <c r="AC284" s="103" t="str">
        <f t="shared" si="142"/>
        <v>IV</v>
      </c>
      <c r="AD284" s="103" t="str">
        <f t="shared" si="128"/>
        <v>ACEPTABLE</v>
      </c>
      <c r="AE284" s="103" t="s">
        <v>258</v>
      </c>
      <c r="AF284" s="103" t="str">
        <f t="shared" si="144"/>
        <v>Heridas, golpes, muerte, fatiga, estrés, disminución de la destreza y precisión. Estados de ansiedad y/o depresión y trastornos del aparato digestivo.</v>
      </c>
      <c r="AG284" s="103" t="s">
        <v>38</v>
      </c>
      <c r="AH284" s="103"/>
      <c r="AI284" s="103" t="s">
        <v>63</v>
      </c>
      <c r="AJ284" s="103" t="s">
        <v>63</v>
      </c>
      <c r="AK284" s="103" t="s">
        <v>63</v>
      </c>
      <c r="AL284" s="462"/>
      <c r="AM284" s="463"/>
      <c r="AN284" s="463"/>
      <c r="AO284" s="463"/>
      <c r="AP284" s="463"/>
      <c r="AQ284" s="463"/>
      <c r="AR284" s="463"/>
      <c r="AS284" s="464"/>
      <c r="AT284" s="470"/>
      <c r="AU284" s="463" t="str">
        <f t="shared" si="129"/>
        <v>Bajo</v>
      </c>
      <c r="AV284" s="470"/>
      <c r="AW284" s="463" t="b">
        <f t="shared" si="130"/>
        <v>0</v>
      </c>
      <c r="AX284" s="463">
        <f t="shared" si="131"/>
        <v>0</v>
      </c>
      <c r="AY284" s="463" t="str">
        <f t="shared" si="132"/>
        <v>Bajo</v>
      </c>
      <c r="AZ284" s="470"/>
      <c r="BA284" s="463" t="b">
        <f t="shared" si="133"/>
        <v>0</v>
      </c>
      <c r="BB284" s="463">
        <f t="shared" si="134"/>
        <v>0</v>
      </c>
      <c r="BC284" s="463" t="str">
        <f t="shared" si="143"/>
        <v>IV</v>
      </c>
      <c r="BD284" s="463" t="str">
        <f t="shared" si="135"/>
        <v>ACEPTABLE</v>
      </c>
      <c r="BE284" s="295"/>
    </row>
    <row r="285" spans="1:57" ht="42.6" customHeight="1" x14ac:dyDescent="0.2">
      <c r="A285" s="115"/>
      <c r="B285" s="103" t="s">
        <v>259</v>
      </c>
      <c r="C285" s="459" t="s">
        <v>707</v>
      </c>
      <c r="D285" s="456" t="s">
        <v>443</v>
      </c>
      <c r="E285" s="456" t="s">
        <v>444</v>
      </c>
      <c r="F285" s="456" t="s">
        <v>715</v>
      </c>
      <c r="G285" s="456" t="s">
        <v>716</v>
      </c>
      <c r="H285" s="103"/>
      <c r="I285" s="103" t="s">
        <v>63</v>
      </c>
      <c r="J285" s="456" t="s">
        <v>446</v>
      </c>
      <c r="K285" s="458" t="s">
        <v>72</v>
      </c>
      <c r="L285" s="459" t="s">
        <v>73</v>
      </c>
      <c r="M285" s="460" t="s">
        <v>654</v>
      </c>
      <c r="N285" s="460" t="s">
        <v>75</v>
      </c>
      <c r="O285" s="103"/>
      <c r="P285" s="103"/>
      <c r="Q285" s="103"/>
      <c r="R285" s="477" t="s">
        <v>655</v>
      </c>
      <c r="S285" s="103"/>
      <c r="T285" s="103">
        <v>0</v>
      </c>
      <c r="U285" s="103" t="str">
        <f t="shared" si="136"/>
        <v>Bajo</v>
      </c>
      <c r="V285" s="103">
        <v>1</v>
      </c>
      <c r="W285" s="103" t="str">
        <f t="shared" si="137"/>
        <v>Esporadica</v>
      </c>
      <c r="X285" s="103">
        <f t="shared" si="138"/>
        <v>0</v>
      </c>
      <c r="Y285" s="103" t="str">
        <f t="shared" si="139"/>
        <v>Bajo</v>
      </c>
      <c r="Z285" s="103">
        <v>60</v>
      </c>
      <c r="AA285" s="103" t="str">
        <f t="shared" si="140"/>
        <v>Muy Grave</v>
      </c>
      <c r="AB285" s="103">
        <f t="shared" si="141"/>
        <v>0</v>
      </c>
      <c r="AC285" s="103" t="str">
        <f t="shared" si="142"/>
        <v>IV</v>
      </c>
      <c r="AD285" s="103" t="str">
        <f t="shared" si="128"/>
        <v>ACEPTABLE</v>
      </c>
      <c r="AE285" s="103" t="s">
        <v>258</v>
      </c>
      <c r="AF285" s="103" t="str">
        <f t="shared" si="144"/>
        <v>Heridas, golpes, muerte, fatiga, estrés, disminución de la destreza y precisión. Estados de ansiedad y/o depresión y trastornos del aparato digestivo.</v>
      </c>
      <c r="AG285" s="103" t="s">
        <v>38</v>
      </c>
      <c r="AH285" s="103"/>
      <c r="AI285" s="103" t="s">
        <v>63</v>
      </c>
      <c r="AJ285" s="103" t="s">
        <v>63</v>
      </c>
      <c r="AK285" s="103" t="s">
        <v>63</v>
      </c>
      <c r="AL285" s="462"/>
      <c r="AM285" s="463"/>
      <c r="AN285" s="463"/>
      <c r="AO285" s="463"/>
      <c r="AP285" s="463"/>
      <c r="AQ285" s="463"/>
      <c r="AR285" s="463"/>
      <c r="AS285" s="464"/>
      <c r="AT285" s="470"/>
      <c r="AU285" s="463" t="str">
        <f t="shared" si="129"/>
        <v>Bajo</v>
      </c>
      <c r="AV285" s="470"/>
      <c r="AW285" s="463" t="b">
        <f t="shared" si="130"/>
        <v>0</v>
      </c>
      <c r="AX285" s="463">
        <f t="shared" si="131"/>
        <v>0</v>
      </c>
      <c r="AY285" s="463" t="str">
        <f t="shared" si="132"/>
        <v>Bajo</v>
      </c>
      <c r="AZ285" s="470"/>
      <c r="BA285" s="463" t="b">
        <f t="shared" si="133"/>
        <v>0</v>
      </c>
      <c r="BB285" s="463">
        <f t="shared" si="134"/>
        <v>0</v>
      </c>
      <c r="BC285" s="463" t="str">
        <f t="shared" si="143"/>
        <v>IV</v>
      </c>
      <c r="BD285" s="463" t="str">
        <f t="shared" si="135"/>
        <v>ACEPTABLE</v>
      </c>
      <c r="BE285" s="295"/>
    </row>
    <row r="286" spans="1:57" ht="72.75" customHeight="1" x14ac:dyDescent="0.2">
      <c r="A286" s="115"/>
      <c r="B286" s="103" t="s">
        <v>259</v>
      </c>
      <c r="C286" s="459" t="s">
        <v>707</v>
      </c>
      <c r="D286" s="456" t="s">
        <v>433</v>
      </c>
      <c r="E286" s="456" t="s">
        <v>708</v>
      </c>
      <c r="F286" s="500" t="s">
        <v>709</v>
      </c>
      <c r="G286" s="500" t="s">
        <v>710</v>
      </c>
      <c r="H286" s="103"/>
      <c r="I286" s="103" t="s">
        <v>63</v>
      </c>
      <c r="J286" s="486" t="s">
        <v>471</v>
      </c>
      <c r="K286" s="458" t="s">
        <v>282</v>
      </c>
      <c r="L286" s="459" t="s">
        <v>669</v>
      </c>
      <c r="M286" s="460" t="s">
        <v>344</v>
      </c>
      <c r="N286" s="460" t="s">
        <v>670</v>
      </c>
      <c r="O286" s="103"/>
      <c r="P286" s="103"/>
      <c r="Q286" s="103"/>
      <c r="R286" s="465" t="s">
        <v>671</v>
      </c>
      <c r="S286" s="103" t="s">
        <v>672</v>
      </c>
      <c r="T286" s="103">
        <v>0</v>
      </c>
      <c r="U286" s="103" t="str">
        <f t="shared" si="136"/>
        <v>Bajo</v>
      </c>
      <c r="V286" s="103">
        <v>1</v>
      </c>
      <c r="W286" s="103" t="str">
        <f t="shared" si="137"/>
        <v>Esporadica</v>
      </c>
      <c r="X286" s="103">
        <f t="shared" si="138"/>
        <v>0</v>
      </c>
      <c r="Y286" s="103" t="str">
        <f t="shared" si="139"/>
        <v>Bajo</v>
      </c>
      <c r="Z286" s="103">
        <v>60</v>
      </c>
      <c r="AA286" s="103" t="str">
        <f t="shared" si="140"/>
        <v>Muy Grave</v>
      </c>
      <c r="AB286" s="103">
        <f t="shared" si="141"/>
        <v>0</v>
      </c>
      <c r="AC286" s="103" t="str">
        <f t="shared" si="142"/>
        <v>IV</v>
      </c>
      <c r="AD286" s="103" t="str">
        <f t="shared" si="128"/>
        <v>ACEPTABLE</v>
      </c>
      <c r="AE286" s="103" t="s">
        <v>258</v>
      </c>
      <c r="AF286" s="103" t="str">
        <f t="shared" si="144"/>
        <v>Heridas, golpes, ahogamiento, muerte</v>
      </c>
      <c r="AG286" s="103" t="s">
        <v>38</v>
      </c>
      <c r="AH286" s="103"/>
      <c r="AI286" s="103" t="s">
        <v>63</v>
      </c>
      <c r="AJ286" s="103" t="s">
        <v>63</v>
      </c>
      <c r="AK286" s="103" t="s">
        <v>63</v>
      </c>
      <c r="AL286" s="462" t="s">
        <v>63</v>
      </c>
      <c r="AM286" s="463"/>
      <c r="AN286" s="463"/>
      <c r="AO286" s="463"/>
      <c r="AP286" s="463"/>
      <c r="AQ286" s="463"/>
      <c r="AR286" s="463"/>
      <c r="AS286" s="464"/>
      <c r="AT286" s="470"/>
      <c r="AU286" s="463" t="str">
        <f t="shared" si="129"/>
        <v>Bajo</v>
      </c>
      <c r="AV286" s="470"/>
      <c r="AW286" s="463" t="b">
        <f t="shared" si="130"/>
        <v>0</v>
      </c>
      <c r="AX286" s="463">
        <f t="shared" si="131"/>
        <v>0</v>
      </c>
      <c r="AY286" s="463" t="str">
        <f t="shared" si="132"/>
        <v>Bajo</v>
      </c>
      <c r="AZ286" s="470"/>
      <c r="BA286" s="463" t="b">
        <f t="shared" si="133"/>
        <v>0</v>
      </c>
      <c r="BB286" s="463">
        <f t="shared" si="134"/>
        <v>0</v>
      </c>
      <c r="BC286" s="463" t="str">
        <f t="shared" si="143"/>
        <v>IV</v>
      </c>
      <c r="BD286" s="463" t="str">
        <f t="shared" si="135"/>
        <v>ACEPTABLE</v>
      </c>
      <c r="BE286" s="295"/>
    </row>
    <row r="287" spans="1:57" ht="72.75" customHeight="1" x14ac:dyDescent="0.2">
      <c r="A287" s="115"/>
      <c r="B287" s="103" t="s">
        <v>259</v>
      </c>
      <c r="C287" s="459" t="s">
        <v>707</v>
      </c>
      <c r="D287" s="456" t="s">
        <v>498</v>
      </c>
      <c r="E287" s="456" t="s">
        <v>499</v>
      </c>
      <c r="F287" s="456" t="s">
        <v>715</v>
      </c>
      <c r="G287" s="456" t="s">
        <v>716</v>
      </c>
      <c r="H287" s="103"/>
      <c r="I287" s="103" t="s">
        <v>63</v>
      </c>
      <c r="J287" s="456" t="s">
        <v>501</v>
      </c>
      <c r="K287" s="458" t="s">
        <v>282</v>
      </c>
      <c r="L287" s="459" t="s">
        <v>669</v>
      </c>
      <c r="M287" s="460" t="s">
        <v>344</v>
      </c>
      <c r="N287" s="460" t="s">
        <v>670</v>
      </c>
      <c r="O287" s="103"/>
      <c r="P287" s="103"/>
      <c r="Q287" s="103"/>
      <c r="R287" s="465" t="s">
        <v>671</v>
      </c>
      <c r="S287" s="103" t="s">
        <v>672</v>
      </c>
      <c r="T287" s="103">
        <v>0</v>
      </c>
      <c r="U287" s="103" t="str">
        <f t="shared" si="136"/>
        <v>Bajo</v>
      </c>
      <c r="V287" s="103">
        <v>1</v>
      </c>
      <c r="W287" s="103" t="str">
        <f t="shared" si="137"/>
        <v>Esporadica</v>
      </c>
      <c r="X287" s="103">
        <f t="shared" si="138"/>
        <v>0</v>
      </c>
      <c r="Y287" s="103" t="str">
        <f t="shared" si="139"/>
        <v>Bajo</v>
      </c>
      <c r="Z287" s="103">
        <v>60</v>
      </c>
      <c r="AA287" s="103" t="str">
        <f t="shared" si="140"/>
        <v>Muy Grave</v>
      </c>
      <c r="AB287" s="103">
        <f t="shared" si="141"/>
        <v>0</v>
      </c>
      <c r="AC287" s="103" t="str">
        <f t="shared" si="142"/>
        <v>IV</v>
      </c>
      <c r="AD287" s="103" t="str">
        <f t="shared" si="128"/>
        <v>ACEPTABLE</v>
      </c>
      <c r="AE287" s="103" t="s">
        <v>258</v>
      </c>
      <c r="AF287" s="103" t="str">
        <f t="shared" si="144"/>
        <v>Heridas, golpes, ahogamiento, muerte</v>
      </c>
      <c r="AG287" s="103" t="s">
        <v>38</v>
      </c>
      <c r="AH287" s="103"/>
      <c r="AI287" s="103" t="s">
        <v>63</v>
      </c>
      <c r="AJ287" s="103" t="s">
        <v>63</v>
      </c>
      <c r="AK287" s="103" t="s">
        <v>63</v>
      </c>
      <c r="AL287" s="462" t="s">
        <v>63</v>
      </c>
      <c r="AM287" s="463"/>
      <c r="AN287" s="463"/>
      <c r="AO287" s="463"/>
      <c r="AP287" s="463"/>
      <c r="AQ287" s="463"/>
      <c r="AR287" s="463"/>
      <c r="AS287" s="464"/>
      <c r="AT287" s="470"/>
      <c r="AU287" s="463" t="str">
        <f t="shared" si="129"/>
        <v>Bajo</v>
      </c>
      <c r="AV287" s="470"/>
      <c r="AW287" s="463" t="b">
        <f t="shared" si="130"/>
        <v>0</v>
      </c>
      <c r="AX287" s="463">
        <f t="shared" si="131"/>
        <v>0</v>
      </c>
      <c r="AY287" s="463" t="str">
        <f t="shared" si="132"/>
        <v>Bajo</v>
      </c>
      <c r="AZ287" s="470"/>
      <c r="BA287" s="463" t="b">
        <f t="shared" si="133"/>
        <v>0</v>
      </c>
      <c r="BB287" s="463">
        <f t="shared" si="134"/>
        <v>0</v>
      </c>
      <c r="BC287" s="463" t="str">
        <f t="shared" si="143"/>
        <v>IV</v>
      </c>
      <c r="BD287" s="463" t="str">
        <f t="shared" si="135"/>
        <v>ACEPTABLE</v>
      </c>
      <c r="BE287" s="295"/>
    </row>
    <row r="288" spans="1:57" ht="72.75" customHeight="1" x14ac:dyDescent="0.2">
      <c r="A288" s="115"/>
      <c r="B288" s="103" t="s">
        <v>259</v>
      </c>
      <c r="C288" s="459" t="s">
        <v>707</v>
      </c>
      <c r="D288" s="456" t="s">
        <v>630</v>
      </c>
      <c r="E288" s="456" t="s">
        <v>631</v>
      </c>
      <c r="F288" s="456" t="s">
        <v>673</v>
      </c>
      <c r="G288" s="456" t="s">
        <v>714</v>
      </c>
      <c r="H288" s="103"/>
      <c r="I288" s="103" t="s">
        <v>63</v>
      </c>
      <c r="J288" s="456" t="s">
        <v>663</v>
      </c>
      <c r="K288" s="458" t="s">
        <v>282</v>
      </c>
      <c r="L288" s="459" t="s">
        <v>669</v>
      </c>
      <c r="M288" s="460" t="s">
        <v>344</v>
      </c>
      <c r="N288" s="460" t="s">
        <v>670</v>
      </c>
      <c r="O288" s="103"/>
      <c r="P288" s="103"/>
      <c r="Q288" s="103"/>
      <c r="R288" s="465" t="s">
        <v>671</v>
      </c>
      <c r="S288" s="103" t="s">
        <v>672</v>
      </c>
      <c r="T288" s="103">
        <v>0</v>
      </c>
      <c r="U288" s="103" t="str">
        <f t="shared" si="136"/>
        <v>Bajo</v>
      </c>
      <c r="V288" s="103">
        <v>1</v>
      </c>
      <c r="W288" s="103" t="str">
        <f t="shared" si="137"/>
        <v>Esporadica</v>
      </c>
      <c r="X288" s="103">
        <f t="shared" si="138"/>
        <v>0</v>
      </c>
      <c r="Y288" s="103" t="str">
        <f t="shared" si="139"/>
        <v>Bajo</v>
      </c>
      <c r="Z288" s="103">
        <v>60</v>
      </c>
      <c r="AA288" s="103" t="str">
        <f t="shared" si="140"/>
        <v>Muy Grave</v>
      </c>
      <c r="AB288" s="103">
        <f t="shared" si="141"/>
        <v>0</v>
      </c>
      <c r="AC288" s="103" t="str">
        <f t="shared" si="142"/>
        <v>IV</v>
      </c>
      <c r="AD288" s="103" t="str">
        <f t="shared" si="128"/>
        <v>ACEPTABLE</v>
      </c>
      <c r="AE288" s="103" t="s">
        <v>258</v>
      </c>
      <c r="AF288" s="103" t="str">
        <f t="shared" si="144"/>
        <v>Heridas, golpes, ahogamiento, muerte</v>
      </c>
      <c r="AG288" s="103" t="s">
        <v>38</v>
      </c>
      <c r="AH288" s="103"/>
      <c r="AI288" s="103" t="s">
        <v>63</v>
      </c>
      <c r="AJ288" s="103" t="s">
        <v>63</v>
      </c>
      <c r="AK288" s="103" t="s">
        <v>63</v>
      </c>
      <c r="AL288" s="462" t="s">
        <v>63</v>
      </c>
      <c r="AM288" s="463"/>
      <c r="AN288" s="463"/>
      <c r="AO288" s="463"/>
      <c r="AP288" s="463"/>
      <c r="AQ288" s="463"/>
      <c r="AR288" s="463"/>
      <c r="AS288" s="464"/>
      <c r="AT288" s="470"/>
      <c r="AU288" s="463" t="str">
        <f t="shared" si="129"/>
        <v>Bajo</v>
      </c>
      <c r="AV288" s="470"/>
      <c r="AW288" s="463" t="b">
        <f t="shared" si="130"/>
        <v>0</v>
      </c>
      <c r="AX288" s="463">
        <f t="shared" si="131"/>
        <v>0</v>
      </c>
      <c r="AY288" s="463" t="str">
        <f t="shared" si="132"/>
        <v>Bajo</v>
      </c>
      <c r="AZ288" s="470"/>
      <c r="BA288" s="463" t="b">
        <f t="shared" si="133"/>
        <v>0</v>
      </c>
      <c r="BB288" s="463">
        <f t="shared" si="134"/>
        <v>0</v>
      </c>
      <c r="BC288" s="463" t="str">
        <f t="shared" si="143"/>
        <v>IV</v>
      </c>
      <c r="BD288" s="463" t="str">
        <f t="shared" si="135"/>
        <v>ACEPTABLE</v>
      </c>
      <c r="BE288" s="295"/>
    </row>
    <row r="289" spans="1:57" ht="72.75" customHeight="1" x14ac:dyDescent="0.2">
      <c r="A289" s="115"/>
      <c r="B289" s="103" t="s">
        <v>259</v>
      </c>
      <c r="C289" s="459" t="s">
        <v>707</v>
      </c>
      <c r="D289" s="456" t="s">
        <v>310</v>
      </c>
      <c r="E289" s="456" t="s">
        <v>311</v>
      </c>
      <c r="F289" s="456" t="s">
        <v>715</v>
      </c>
      <c r="G289" s="456" t="s">
        <v>716</v>
      </c>
      <c r="H289" s="103"/>
      <c r="I289" s="103" t="s">
        <v>63</v>
      </c>
      <c r="J289" s="456" t="s">
        <v>688</v>
      </c>
      <c r="K289" s="458" t="s">
        <v>282</v>
      </c>
      <c r="L289" s="459" t="s">
        <v>669</v>
      </c>
      <c r="M289" s="460" t="s">
        <v>344</v>
      </c>
      <c r="N289" s="460" t="s">
        <v>670</v>
      </c>
      <c r="O289" s="103"/>
      <c r="P289" s="103"/>
      <c r="Q289" s="103"/>
      <c r="R289" s="465" t="s">
        <v>671</v>
      </c>
      <c r="S289" s="103" t="s">
        <v>672</v>
      </c>
      <c r="T289" s="103">
        <v>0</v>
      </c>
      <c r="U289" s="103" t="str">
        <f t="shared" si="136"/>
        <v>Bajo</v>
      </c>
      <c r="V289" s="103">
        <v>1</v>
      </c>
      <c r="W289" s="103" t="str">
        <f t="shared" si="137"/>
        <v>Esporadica</v>
      </c>
      <c r="X289" s="103">
        <f t="shared" si="138"/>
        <v>0</v>
      </c>
      <c r="Y289" s="103" t="str">
        <f t="shared" si="139"/>
        <v>Bajo</v>
      </c>
      <c r="Z289" s="103">
        <v>60</v>
      </c>
      <c r="AA289" s="103" t="str">
        <f t="shared" si="140"/>
        <v>Muy Grave</v>
      </c>
      <c r="AB289" s="103">
        <f t="shared" si="141"/>
        <v>0</v>
      </c>
      <c r="AC289" s="103" t="str">
        <f t="shared" si="142"/>
        <v>IV</v>
      </c>
      <c r="AD289" s="103" t="str">
        <f t="shared" ref="AD289:AD355" si="145">IF(AND(AC289="I"),"NO ACEPTABLE",IF(AND(AC289="II"),"ACEPTABLE CON CONTROL ESPECIFICO",IF(AND(AC289="III"),"MEJORABLE",IF(AND(AC289="IV"),"ACEPTABLE"))))</f>
        <v>ACEPTABLE</v>
      </c>
      <c r="AE289" s="103" t="s">
        <v>258</v>
      </c>
      <c r="AF289" s="103" t="str">
        <f t="shared" si="144"/>
        <v>Heridas, golpes, ahogamiento, muerte</v>
      </c>
      <c r="AG289" s="103" t="s">
        <v>38</v>
      </c>
      <c r="AH289" s="103"/>
      <c r="AI289" s="103" t="s">
        <v>63</v>
      </c>
      <c r="AJ289" s="103" t="s">
        <v>63</v>
      </c>
      <c r="AK289" s="103" t="s">
        <v>63</v>
      </c>
      <c r="AL289" s="462" t="s">
        <v>63</v>
      </c>
      <c r="AM289" s="463"/>
      <c r="AN289" s="463"/>
      <c r="AO289" s="463"/>
      <c r="AP289" s="463"/>
      <c r="AQ289" s="463"/>
      <c r="AR289" s="463"/>
      <c r="AS289" s="464"/>
      <c r="AT289" s="470"/>
      <c r="AU289" s="463" t="str">
        <f t="shared" ref="AU289:AU355" si="146">IF(AT289=10,"Muy Alto",IF(AT289=6,"Alto",IF(AT289=2,"Medio",IF(AT289=0,"Bajo"))))</f>
        <v>Bajo</v>
      </c>
      <c r="AV289" s="470"/>
      <c r="AW289" s="463" t="b">
        <f t="shared" ref="AW289:AW355" si="147">IF(AV289=4,"Continua",IF(AV289=3,"Frecuente",IF(AV289=2,"Ocasional",IF(AV289=1,"Esporadica"))))</f>
        <v>0</v>
      </c>
      <c r="AX289" s="463">
        <f t="shared" ref="AX289:AX355" si="148">AT289*AV289</f>
        <v>0</v>
      </c>
      <c r="AY289" s="463" t="str">
        <f t="shared" ref="AY289:AY355" si="149">IF(AND(AX289&gt;=24,AX289&lt;=40),"Medio Alto",IF(AND(AX289&gt;=10,AX289&lt;=20),"Alto",IF(AND(AX289&gt;=6,AX289&lt;=8),"Medio",IF(AND(AX289&gt;=0,AX289&lt;=4),"Bajo"))))</f>
        <v>Bajo</v>
      </c>
      <c r="AZ289" s="470"/>
      <c r="BA289" s="463" t="b">
        <f t="shared" ref="BA289:BA355" si="150">IF(AZ289=100,"Mortal o Catrastrofico",IF(AZ289=60,"Muy Grave",IF(AZ289=25,"Grave",IF(AZ289=10,"Leve"))))</f>
        <v>0</v>
      </c>
      <c r="BB289" s="463">
        <f t="shared" ref="BB289:BB355" si="151">AX289*AZ289</f>
        <v>0</v>
      </c>
      <c r="BC289" s="463" t="str">
        <f t="shared" si="143"/>
        <v>IV</v>
      </c>
      <c r="BD289" s="463" t="str">
        <f t="shared" ref="BD289:BD355" si="152">IF(AND(BC289="I"),"NO ACEPTABLE",IF(AND(BC289="II"),"ACEPTABLE CON CONTROL ESPECIFICO",IF(AND(BC289="III"),"MEJORABLE",IF(AND(BC289="IV"),"ACEPTABLE"))))</f>
        <v>ACEPTABLE</v>
      </c>
      <c r="BE289" s="295"/>
    </row>
    <row r="290" spans="1:57" ht="72.75" customHeight="1" x14ac:dyDescent="0.2">
      <c r="A290" s="115"/>
      <c r="B290" s="103" t="s">
        <v>259</v>
      </c>
      <c r="C290" s="459" t="s">
        <v>707</v>
      </c>
      <c r="D290" s="456" t="s">
        <v>391</v>
      </c>
      <c r="E290" s="456" t="s">
        <v>666</v>
      </c>
      <c r="F290" s="456" t="s">
        <v>715</v>
      </c>
      <c r="G290" s="456" t="s">
        <v>719</v>
      </c>
      <c r="H290" s="103"/>
      <c r="I290" s="103" t="s">
        <v>63</v>
      </c>
      <c r="J290" s="456" t="s">
        <v>668</v>
      </c>
      <c r="K290" s="458" t="s">
        <v>282</v>
      </c>
      <c r="L290" s="459" t="s">
        <v>669</v>
      </c>
      <c r="M290" s="460" t="s">
        <v>344</v>
      </c>
      <c r="N290" s="460" t="s">
        <v>670</v>
      </c>
      <c r="O290" s="103"/>
      <c r="P290" s="103"/>
      <c r="Q290" s="103"/>
      <c r="R290" s="465" t="s">
        <v>671</v>
      </c>
      <c r="S290" s="103" t="s">
        <v>672</v>
      </c>
      <c r="T290" s="103">
        <v>0</v>
      </c>
      <c r="U290" s="103" t="str">
        <f t="shared" ref="U290:U350" si="153">IF(T290=10,"Muy Alto",IF(T290=6,"Alto",IF(T290=2,"Medio",IF(T290=0,"Bajo"))))</f>
        <v>Bajo</v>
      </c>
      <c r="V290" s="103">
        <v>1</v>
      </c>
      <c r="W290" s="103" t="str">
        <f t="shared" ref="W290:W350" si="154">IF(V290=4,"Continua",IF(V290=3,"Frecuente",IF(V290=2,"Ocasional",IF(V290=1,"Esporadica"))))</f>
        <v>Esporadica</v>
      </c>
      <c r="X290" s="103">
        <f t="shared" ref="X290:X350" si="155">T290*V290</f>
        <v>0</v>
      </c>
      <c r="Y290" s="103" t="str">
        <f t="shared" ref="Y290:Y350" si="156">IF(AND(X290&gt;=24,X290&lt;=40),"Medio Alto",IF(AND(X290&gt;=10,X290&lt;=20),"Alto",IF(AND(X290&gt;=6,X290&lt;=8),"Medio",IF(AND(X290&gt;=0,X290&lt;=4),"Bajo"))))</f>
        <v>Bajo</v>
      </c>
      <c r="Z290" s="103">
        <v>60</v>
      </c>
      <c r="AA290" s="103" t="str">
        <f t="shared" ref="AA290:AA350" si="157">IF(Z290=100,"Mortal o Catrastrofico",IF(Z290=60,"Muy Grave",IF(Z290=25,"Grave",IF(Z290=10,"Leve"))))</f>
        <v>Muy Grave</v>
      </c>
      <c r="AB290" s="103">
        <f t="shared" ref="AB290:AB350" si="158">X290*Z290</f>
        <v>0</v>
      </c>
      <c r="AC290" s="103" t="str">
        <f t="shared" ref="AC290:AC350" si="159">IF(AND(AB290&gt;=600,Z290&lt;=4000),"I",IF(AND(AB290&gt;=150,AB290&lt;=500),"II",IF(AND(AB290&gt;=40,AB290&lt;=120),"III",IF(AND(AB290&gt;=0,AB290&lt;=40),"IV"))))</f>
        <v>IV</v>
      </c>
      <c r="AD290" s="103" t="str">
        <f t="shared" si="145"/>
        <v>ACEPTABLE</v>
      </c>
      <c r="AE290" s="103" t="s">
        <v>258</v>
      </c>
      <c r="AF290" s="103" t="str">
        <f t="shared" si="144"/>
        <v>Heridas, golpes, ahogamiento, muerte</v>
      </c>
      <c r="AG290" s="103" t="s">
        <v>38</v>
      </c>
      <c r="AH290" s="103"/>
      <c r="AI290" s="103" t="s">
        <v>63</v>
      </c>
      <c r="AJ290" s="103" t="s">
        <v>63</v>
      </c>
      <c r="AK290" s="103" t="s">
        <v>63</v>
      </c>
      <c r="AL290" s="462" t="s">
        <v>63</v>
      </c>
      <c r="AM290" s="463"/>
      <c r="AN290" s="463"/>
      <c r="AO290" s="463"/>
      <c r="AP290" s="463"/>
      <c r="AQ290" s="463"/>
      <c r="AR290" s="463"/>
      <c r="AS290" s="464"/>
      <c r="AT290" s="470"/>
      <c r="AU290" s="463" t="str">
        <f t="shared" si="146"/>
        <v>Bajo</v>
      </c>
      <c r="AV290" s="470"/>
      <c r="AW290" s="463" t="b">
        <f t="shared" si="147"/>
        <v>0</v>
      </c>
      <c r="AX290" s="463">
        <f t="shared" si="148"/>
        <v>0</v>
      </c>
      <c r="AY290" s="463" t="str">
        <f t="shared" si="149"/>
        <v>Bajo</v>
      </c>
      <c r="AZ290" s="470"/>
      <c r="BA290" s="463" t="b">
        <f t="shared" si="150"/>
        <v>0</v>
      </c>
      <c r="BB290" s="463">
        <f t="shared" si="151"/>
        <v>0</v>
      </c>
      <c r="BC290" s="463" t="str">
        <f t="shared" si="143"/>
        <v>IV</v>
      </c>
      <c r="BD290" s="463" t="str">
        <f t="shared" si="152"/>
        <v>ACEPTABLE</v>
      </c>
      <c r="BE290" s="295"/>
    </row>
    <row r="291" spans="1:57" ht="72.75" customHeight="1" x14ac:dyDescent="0.2">
      <c r="A291" s="115"/>
      <c r="B291" s="103" t="s">
        <v>259</v>
      </c>
      <c r="C291" s="459" t="s">
        <v>707</v>
      </c>
      <c r="D291" s="456" t="s">
        <v>630</v>
      </c>
      <c r="E291" s="456" t="s">
        <v>631</v>
      </c>
      <c r="F291" s="456" t="s">
        <v>673</v>
      </c>
      <c r="G291" s="456" t="s">
        <v>714</v>
      </c>
      <c r="H291" s="103"/>
      <c r="I291" s="103" t="s">
        <v>63</v>
      </c>
      <c r="J291" s="456" t="s">
        <v>721</v>
      </c>
      <c r="K291" s="458" t="s">
        <v>282</v>
      </c>
      <c r="L291" s="459" t="s">
        <v>669</v>
      </c>
      <c r="M291" s="460" t="s">
        <v>344</v>
      </c>
      <c r="N291" s="460" t="s">
        <v>670</v>
      </c>
      <c r="O291" s="103"/>
      <c r="P291" s="103"/>
      <c r="Q291" s="103"/>
      <c r="R291" s="465" t="s">
        <v>671</v>
      </c>
      <c r="S291" s="103" t="s">
        <v>672</v>
      </c>
      <c r="T291" s="103">
        <v>0</v>
      </c>
      <c r="U291" s="103" t="str">
        <f t="shared" si="153"/>
        <v>Bajo</v>
      </c>
      <c r="V291" s="103">
        <v>1</v>
      </c>
      <c r="W291" s="103" t="str">
        <f t="shared" si="154"/>
        <v>Esporadica</v>
      </c>
      <c r="X291" s="103">
        <f t="shared" si="155"/>
        <v>0</v>
      </c>
      <c r="Y291" s="103" t="str">
        <f t="shared" si="156"/>
        <v>Bajo</v>
      </c>
      <c r="Z291" s="103">
        <v>60</v>
      </c>
      <c r="AA291" s="103" t="str">
        <f t="shared" si="157"/>
        <v>Muy Grave</v>
      </c>
      <c r="AB291" s="103">
        <f t="shared" si="158"/>
        <v>0</v>
      </c>
      <c r="AC291" s="103" t="str">
        <f t="shared" si="159"/>
        <v>IV</v>
      </c>
      <c r="AD291" s="103" t="str">
        <f t="shared" si="145"/>
        <v>ACEPTABLE</v>
      </c>
      <c r="AE291" s="103" t="s">
        <v>258</v>
      </c>
      <c r="AF291" s="103" t="str">
        <f t="shared" si="144"/>
        <v>Heridas, golpes, ahogamiento, muerte</v>
      </c>
      <c r="AG291" s="103" t="s">
        <v>38</v>
      </c>
      <c r="AH291" s="103"/>
      <c r="AI291" s="103" t="s">
        <v>63</v>
      </c>
      <c r="AJ291" s="103" t="s">
        <v>63</v>
      </c>
      <c r="AK291" s="103" t="s">
        <v>63</v>
      </c>
      <c r="AL291" s="462" t="s">
        <v>63</v>
      </c>
      <c r="AM291" s="463"/>
      <c r="AN291" s="463"/>
      <c r="AO291" s="463"/>
      <c r="AP291" s="463"/>
      <c r="AQ291" s="463"/>
      <c r="AR291" s="463"/>
      <c r="AS291" s="464"/>
      <c r="AT291" s="470"/>
      <c r="AU291" s="463" t="str">
        <f t="shared" si="146"/>
        <v>Bajo</v>
      </c>
      <c r="AV291" s="470"/>
      <c r="AW291" s="463" t="b">
        <f t="shared" si="147"/>
        <v>0</v>
      </c>
      <c r="AX291" s="463">
        <f t="shared" si="148"/>
        <v>0</v>
      </c>
      <c r="AY291" s="463" t="str">
        <f t="shared" si="149"/>
        <v>Bajo</v>
      </c>
      <c r="AZ291" s="470"/>
      <c r="BA291" s="463" t="b">
        <f t="shared" si="150"/>
        <v>0</v>
      </c>
      <c r="BB291" s="463">
        <f t="shared" si="151"/>
        <v>0</v>
      </c>
      <c r="BC291" s="463" t="str">
        <f t="shared" si="143"/>
        <v>IV</v>
      </c>
      <c r="BD291" s="463" t="str">
        <f t="shared" si="152"/>
        <v>ACEPTABLE</v>
      </c>
      <c r="BE291" s="295"/>
    </row>
    <row r="292" spans="1:57" ht="72.75" customHeight="1" x14ac:dyDescent="0.2">
      <c r="A292" s="115"/>
      <c r="B292" s="103" t="s">
        <v>259</v>
      </c>
      <c r="C292" s="459" t="s">
        <v>707</v>
      </c>
      <c r="D292" s="456" t="s">
        <v>443</v>
      </c>
      <c r="E292" s="456" t="s">
        <v>444</v>
      </c>
      <c r="F292" s="456" t="s">
        <v>715</v>
      </c>
      <c r="G292" s="456" t="s">
        <v>716</v>
      </c>
      <c r="H292" s="103"/>
      <c r="I292" s="103" t="s">
        <v>63</v>
      </c>
      <c r="J292" s="456" t="s">
        <v>446</v>
      </c>
      <c r="K292" s="458" t="s">
        <v>282</v>
      </c>
      <c r="L292" s="459" t="s">
        <v>669</v>
      </c>
      <c r="M292" s="460" t="s">
        <v>344</v>
      </c>
      <c r="N292" s="460" t="s">
        <v>670</v>
      </c>
      <c r="O292" s="103"/>
      <c r="P292" s="103"/>
      <c r="Q292" s="103"/>
      <c r="R292" s="465" t="s">
        <v>671</v>
      </c>
      <c r="S292" s="103" t="s">
        <v>672</v>
      </c>
      <c r="T292" s="103">
        <v>0</v>
      </c>
      <c r="U292" s="103" t="str">
        <f t="shared" si="153"/>
        <v>Bajo</v>
      </c>
      <c r="V292" s="103">
        <v>1</v>
      </c>
      <c r="W292" s="103" t="str">
        <f t="shared" si="154"/>
        <v>Esporadica</v>
      </c>
      <c r="X292" s="103">
        <f t="shared" si="155"/>
        <v>0</v>
      </c>
      <c r="Y292" s="103" t="str">
        <f t="shared" si="156"/>
        <v>Bajo</v>
      </c>
      <c r="Z292" s="103">
        <v>60</v>
      </c>
      <c r="AA292" s="103" t="str">
        <f t="shared" si="157"/>
        <v>Muy Grave</v>
      </c>
      <c r="AB292" s="103">
        <f t="shared" si="158"/>
        <v>0</v>
      </c>
      <c r="AC292" s="103" t="str">
        <f t="shared" si="159"/>
        <v>IV</v>
      </c>
      <c r="AD292" s="103" t="str">
        <f t="shared" si="145"/>
        <v>ACEPTABLE</v>
      </c>
      <c r="AE292" s="103" t="s">
        <v>258</v>
      </c>
      <c r="AF292" s="103" t="str">
        <f t="shared" si="144"/>
        <v>Heridas, golpes, ahogamiento, muerte</v>
      </c>
      <c r="AG292" s="103" t="s">
        <v>38</v>
      </c>
      <c r="AH292" s="103"/>
      <c r="AI292" s="103" t="s">
        <v>63</v>
      </c>
      <c r="AJ292" s="103" t="s">
        <v>63</v>
      </c>
      <c r="AK292" s="103" t="s">
        <v>63</v>
      </c>
      <c r="AL292" s="462" t="s">
        <v>63</v>
      </c>
      <c r="AM292" s="463"/>
      <c r="AN292" s="463"/>
      <c r="AO292" s="463"/>
      <c r="AP292" s="463"/>
      <c r="AQ292" s="463"/>
      <c r="AR292" s="463"/>
      <c r="AS292" s="464"/>
      <c r="AT292" s="470"/>
      <c r="AU292" s="463" t="str">
        <f t="shared" si="146"/>
        <v>Bajo</v>
      </c>
      <c r="AV292" s="470"/>
      <c r="AW292" s="463" t="b">
        <f t="shared" si="147"/>
        <v>0</v>
      </c>
      <c r="AX292" s="463">
        <f t="shared" si="148"/>
        <v>0</v>
      </c>
      <c r="AY292" s="463" t="str">
        <f t="shared" si="149"/>
        <v>Bajo</v>
      </c>
      <c r="AZ292" s="470"/>
      <c r="BA292" s="463" t="b">
        <f t="shared" si="150"/>
        <v>0</v>
      </c>
      <c r="BB292" s="463">
        <f t="shared" si="151"/>
        <v>0</v>
      </c>
      <c r="BC292" s="463" t="str">
        <f t="shared" si="143"/>
        <v>IV</v>
      </c>
      <c r="BD292" s="463" t="str">
        <f t="shared" si="152"/>
        <v>ACEPTABLE</v>
      </c>
      <c r="BE292" s="295"/>
    </row>
    <row r="293" spans="1:57" ht="63.75" x14ac:dyDescent="0.2">
      <c r="A293" s="469"/>
      <c r="B293" s="103" t="s">
        <v>259</v>
      </c>
      <c r="C293" s="459" t="s">
        <v>722</v>
      </c>
      <c r="D293" s="456" t="s">
        <v>310</v>
      </c>
      <c r="E293" s="456" t="s">
        <v>311</v>
      </c>
      <c r="F293" s="456" t="s">
        <v>723</v>
      </c>
      <c r="G293" s="456" t="s">
        <v>724</v>
      </c>
      <c r="H293" s="103" t="s">
        <v>63</v>
      </c>
      <c r="I293" s="103"/>
      <c r="J293" s="456" t="s">
        <v>688</v>
      </c>
      <c r="K293" s="458" t="s">
        <v>65</v>
      </c>
      <c r="L293" s="471" t="s">
        <v>316</v>
      </c>
      <c r="M293" s="465" t="s">
        <v>725</v>
      </c>
      <c r="N293" s="460" t="s">
        <v>726</v>
      </c>
      <c r="O293" s="103" t="s">
        <v>69</v>
      </c>
      <c r="P293" s="103" t="s">
        <v>69</v>
      </c>
      <c r="Q293" s="103"/>
      <c r="R293" s="460" t="s">
        <v>727</v>
      </c>
      <c r="S293" s="465" t="s">
        <v>687</v>
      </c>
      <c r="T293" s="103"/>
      <c r="U293" s="103" t="str">
        <f t="shared" si="153"/>
        <v>Bajo</v>
      </c>
      <c r="V293" s="103">
        <v>2</v>
      </c>
      <c r="W293" s="103" t="str">
        <f t="shared" si="154"/>
        <v>Ocasional</v>
      </c>
      <c r="X293" s="103">
        <f t="shared" si="155"/>
        <v>0</v>
      </c>
      <c r="Y293" s="103" t="str">
        <f t="shared" si="156"/>
        <v>Bajo</v>
      </c>
      <c r="Z293" s="103">
        <v>10</v>
      </c>
      <c r="AA293" s="103" t="str">
        <f t="shared" si="157"/>
        <v>Leve</v>
      </c>
      <c r="AB293" s="103">
        <f t="shared" si="158"/>
        <v>0</v>
      </c>
      <c r="AC293" s="103" t="str">
        <f t="shared" si="159"/>
        <v>IV</v>
      </c>
      <c r="AD293" s="103" t="str">
        <f t="shared" si="145"/>
        <v>ACEPTABLE</v>
      </c>
      <c r="AE293" s="103" t="s">
        <v>258</v>
      </c>
      <c r="AF293" s="103" t="str">
        <f t="shared" si="144"/>
        <v>Golpes, traumas, heridas, infecciones, intoxicación, Mordeduras, picaduras, punciones, reacciones alérgicas, muerte, Enfermedades como dengue, fiebre amariila, etc</v>
      </c>
      <c r="AG293" s="103" t="s">
        <v>38</v>
      </c>
      <c r="AH293" s="103" t="s">
        <v>63</v>
      </c>
      <c r="AI293" s="103" t="s">
        <v>63</v>
      </c>
      <c r="AJ293" s="103" t="s">
        <v>63</v>
      </c>
      <c r="AK293" s="103"/>
      <c r="AL293" s="462" t="s">
        <v>63</v>
      </c>
      <c r="AM293" s="463"/>
      <c r="AN293" s="463"/>
      <c r="AO293" s="463"/>
      <c r="AP293" s="463"/>
      <c r="AQ293" s="463"/>
      <c r="AR293" s="463"/>
      <c r="AS293" s="464"/>
      <c r="AT293" s="470"/>
      <c r="AU293" s="463" t="str">
        <f t="shared" si="146"/>
        <v>Bajo</v>
      </c>
      <c r="AV293" s="470"/>
      <c r="AW293" s="463" t="b">
        <f t="shared" si="147"/>
        <v>0</v>
      </c>
      <c r="AX293" s="463">
        <f t="shared" si="148"/>
        <v>0</v>
      </c>
      <c r="AY293" s="463" t="str">
        <f t="shared" si="149"/>
        <v>Bajo</v>
      </c>
      <c r="AZ293" s="470"/>
      <c r="BA293" s="463" t="b">
        <f t="shared" si="150"/>
        <v>0</v>
      </c>
      <c r="BB293" s="463">
        <f t="shared" si="151"/>
        <v>0</v>
      </c>
      <c r="BC293" s="463" t="str">
        <f t="shared" si="143"/>
        <v>IV</v>
      </c>
      <c r="BD293" s="463" t="str">
        <f t="shared" si="152"/>
        <v>ACEPTABLE</v>
      </c>
      <c r="BE293" s="295"/>
    </row>
    <row r="294" spans="1:57" ht="51" x14ac:dyDescent="0.2">
      <c r="A294" s="469"/>
      <c r="B294" s="103" t="s">
        <v>259</v>
      </c>
      <c r="C294" s="459" t="s">
        <v>722</v>
      </c>
      <c r="D294" s="456" t="s">
        <v>310</v>
      </c>
      <c r="E294" s="456" t="s">
        <v>311</v>
      </c>
      <c r="F294" s="456" t="s">
        <v>723</v>
      </c>
      <c r="G294" s="456" t="s">
        <v>724</v>
      </c>
      <c r="H294" s="103" t="s">
        <v>63</v>
      </c>
      <c r="I294" s="103"/>
      <c r="J294" s="456" t="s">
        <v>688</v>
      </c>
      <c r="K294" s="458" t="s">
        <v>72</v>
      </c>
      <c r="L294" s="471" t="s">
        <v>319</v>
      </c>
      <c r="M294" s="465" t="s">
        <v>728</v>
      </c>
      <c r="N294" s="465" t="s">
        <v>127</v>
      </c>
      <c r="O294" s="103" t="s">
        <v>69</v>
      </c>
      <c r="P294" s="103" t="s">
        <v>69</v>
      </c>
      <c r="Q294" s="465"/>
      <c r="R294" s="465" t="s">
        <v>729</v>
      </c>
      <c r="S294" s="103" t="s">
        <v>69</v>
      </c>
      <c r="T294" s="103">
        <v>0</v>
      </c>
      <c r="U294" s="103" t="str">
        <f t="shared" si="153"/>
        <v>Bajo</v>
      </c>
      <c r="V294" s="103">
        <v>2</v>
      </c>
      <c r="W294" s="103" t="str">
        <f t="shared" si="154"/>
        <v>Ocasional</v>
      </c>
      <c r="X294" s="103">
        <f t="shared" si="155"/>
        <v>0</v>
      </c>
      <c r="Y294" s="103" t="str">
        <f t="shared" si="156"/>
        <v>Bajo</v>
      </c>
      <c r="Z294" s="103">
        <v>60</v>
      </c>
      <c r="AA294" s="103" t="str">
        <f t="shared" si="157"/>
        <v>Muy Grave</v>
      </c>
      <c r="AB294" s="103">
        <f t="shared" si="158"/>
        <v>0</v>
      </c>
      <c r="AC294" s="103" t="str">
        <f t="shared" si="159"/>
        <v>IV</v>
      </c>
      <c r="AD294" s="103" t="str">
        <f t="shared" si="145"/>
        <v>ACEPTABLE</v>
      </c>
      <c r="AE294" s="103" t="s">
        <v>258</v>
      </c>
      <c r="AF294" s="103" t="str">
        <f t="shared" si="144"/>
        <v>Descargas eléctricas, dolor de cabeza, quemaduras, shock, golpes, heridas, contusiones.</v>
      </c>
      <c r="AG294" s="103" t="s">
        <v>38</v>
      </c>
      <c r="AH294" s="103" t="s">
        <v>63</v>
      </c>
      <c r="AI294" s="103" t="s">
        <v>63</v>
      </c>
      <c r="AJ294" s="103" t="s">
        <v>63</v>
      </c>
      <c r="AK294" s="103"/>
      <c r="AL294" s="462"/>
      <c r="AM294" s="463"/>
      <c r="AN294" s="463"/>
      <c r="AO294" s="463"/>
      <c r="AP294" s="463"/>
      <c r="AQ294" s="463"/>
      <c r="AR294" s="463"/>
      <c r="AS294" s="464"/>
      <c r="AT294" s="470"/>
      <c r="AU294" s="463" t="str">
        <f t="shared" si="146"/>
        <v>Bajo</v>
      </c>
      <c r="AV294" s="470"/>
      <c r="AW294" s="463" t="b">
        <f t="shared" si="147"/>
        <v>0</v>
      </c>
      <c r="AX294" s="463">
        <f t="shared" si="148"/>
        <v>0</v>
      </c>
      <c r="AY294" s="463" t="str">
        <f t="shared" si="149"/>
        <v>Bajo</v>
      </c>
      <c r="AZ294" s="470"/>
      <c r="BA294" s="463" t="b">
        <f t="shared" si="150"/>
        <v>0</v>
      </c>
      <c r="BB294" s="463">
        <f t="shared" si="151"/>
        <v>0</v>
      </c>
      <c r="BC294" s="463" t="str">
        <f t="shared" si="143"/>
        <v>IV</v>
      </c>
      <c r="BD294" s="463" t="str">
        <f t="shared" si="152"/>
        <v>ACEPTABLE</v>
      </c>
      <c r="BE294" s="295"/>
    </row>
    <row r="295" spans="1:57" ht="51" x14ac:dyDescent="0.2">
      <c r="A295" s="115"/>
      <c r="B295" s="103" t="s">
        <v>259</v>
      </c>
      <c r="C295" s="459" t="s">
        <v>722</v>
      </c>
      <c r="D295" s="456" t="s">
        <v>310</v>
      </c>
      <c r="E295" s="456" t="s">
        <v>311</v>
      </c>
      <c r="F295" s="456" t="s">
        <v>723</v>
      </c>
      <c r="G295" s="456" t="s">
        <v>724</v>
      </c>
      <c r="H295" s="103" t="s">
        <v>63</v>
      </c>
      <c r="I295" s="103"/>
      <c r="J295" s="456" t="s">
        <v>688</v>
      </c>
      <c r="K295" s="458" t="s">
        <v>72</v>
      </c>
      <c r="L295" s="459" t="s">
        <v>119</v>
      </c>
      <c r="M295" s="472" t="s">
        <v>730</v>
      </c>
      <c r="N295" s="460" t="s">
        <v>731</v>
      </c>
      <c r="O295" s="103" t="s">
        <v>69</v>
      </c>
      <c r="P295" s="103" t="s">
        <v>69</v>
      </c>
      <c r="Q295" s="460" t="s">
        <v>732</v>
      </c>
      <c r="R295" s="460" t="s">
        <v>733</v>
      </c>
      <c r="S295" s="465" t="s">
        <v>734</v>
      </c>
      <c r="T295" s="103">
        <v>0</v>
      </c>
      <c r="U295" s="103" t="str">
        <f t="shared" si="153"/>
        <v>Bajo</v>
      </c>
      <c r="V295" s="103">
        <v>2</v>
      </c>
      <c r="W295" s="103" t="str">
        <f t="shared" si="154"/>
        <v>Ocasional</v>
      </c>
      <c r="X295" s="103">
        <f t="shared" si="155"/>
        <v>0</v>
      </c>
      <c r="Y295" s="103" t="str">
        <f t="shared" si="156"/>
        <v>Bajo</v>
      </c>
      <c r="Z295" s="103">
        <v>60</v>
      </c>
      <c r="AA295" s="103" t="str">
        <f t="shared" si="157"/>
        <v>Muy Grave</v>
      </c>
      <c r="AB295" s="103">
        <f t="shared" si="158"/>
        <v>0</v>
      </c>
      <c r="AC295" s="103" t="str">
        <f t="shared" si="159"/>
        <v>IV</v>
      </c>
      <c r="AD295" s="103" t="str">
        <f t="shared" si="145"/>
        <v>ACEPTABLE</v>
      </c>
      <c r="AE295" s="103" t="s">
        <v>258</v>
      </c>
      <c r="AF295" s="103" t="s">
        <v>731</v>
      </c>
      <c r="AG295" s="103" t="s">
        <v>38</v>
      </c>
      <c r="AH295" s="103" t="s">
        <v>63</v>
      </c>
      <c r="AI295" s="103" t="s">
        <v>63</v>
      </c>
      <c r="AJ295" s="103" t="s">
        <v>63</v>
      </c>
      <c r="AK295" s="103"/>
      <c r="AL295" s="462"/>
      <c r="AM295" s="463"/>
      <c r="AN295" s="463"/>
      <c r="AO295" s="463"/>
      <c r="AP295" s="463"/>
      <c r="AQ295" s="463"/>
      <c r="AR295" s="463"/>
      <c r="AS295" s="464"/>
      <c r="AT295" s="470"/>
      <c r="AU295" s="463" t="str">
        <f t="shared" si="146"/>
        <v>Bajo</v>
      </c>
      <c r="AV295" s="470"/>
      <c r="AW295" s="463" t="b">
        <f t="shared" si="147"/>
        <v>0</v>
      </c>
      <c r="AX295" s="463">
        <f t="shared" si="148"/>
        <v>0</v>
      </c>
      <c r="AY295" s="463" t="str">
        <f t="shared" si="149"/>
        <v>Bajo</v>
      </c>
      <c r="AZ295" s="470"/>
      <c r="BA295" s="463" t="b">
        <f t="shared" si="150"/>
        <v>0</v>
      </c>
      <c r="BB295" s="463">
        <f t="shared" si="151"/>
        <v>0</v>
      </c>
      <c r="BC295" s="463" t="str">
        <f t="shared" si="143"/>
        <v>IV</v>
      </c>
      <c r="BD295" s="463" t="str">
        <f t="shared" si="152"/>
        <v>ACEPTABLE</v>
      </c>
      <c r="BE295" s="295"/>
    </row>
    <row r="296" spans="1:57" ht="51" x14ac:dyDescent="0.2">
      <c r="A296" s="469"/>
      <c r="B296" s="103" t="s">
        <v>259</v>
      </c>
      <c r="C296" s="459" t="s">
        <v>722</v>
      </c>
      <c r="D296" s="456" t="s">
        <v>310</v>
      </c>
      <c r="E296" s="456" t="s">
        <v>311</v>
      </c>
      <c r="F296" s="456" t="s">
        <v>723</v>
      </c>
      <c r="G296" s="456" t="s">
        <v>724</v>
      </c>
      <c r="H296" s="103" t="s">
        <v>63</v>
      </c>
      <c r="I296" s="103"/>
      <c r="J296" s="456" t="s">
        <v>688</v>
      </c>
      <c r="K296" s="458" t="s">
        <v>282</v>
      </c>
      <c r="L296" s="459" t="s">
        <v>88</v>
      </c>
      <c r="M296" s="460" t="s">
        <v>344</v>
      </c>
      <c r="N296" s="465" t="s">
        <v>345</v>
      </c>
      <c r="O296" s="103"/>
      <c r="P296" s="103"/>
      <c r="Q296" s="465" t="s">
        <v>735</v>
      </c>
      <c r="R296" s="103" t="s">
        <v>346</v>
      </c>
      <c r="S296" s="465" t="s">
        <v>92</v>
      </c>
      <c r="T296" s="103">
        <v>0</v>
      </c>
      <c r="U296" s="103" t="str">
        <f t="shared" si="153"/>
        <v>Bajo</v>
      </c>
      <c r="V296" s="103">
        <v>2</v>
      </c>
      <c r="W296" s="103" t="str">
        <f t="shared" si="154"/>
        <v>Ocasional</v>
      </c>
      <c r="X296" s="103">
        <f t="shared" si="155"/>
        <v>0</v>
      </c>
      <c r="Y296" s="103" t="str">
        <f t="shared" si="156"/>
        <v>Bajo</v>
      </c>
      <c r="Z296" s="103">
        <v>25</v>
      </c>
      <c r="AA296" s="103" t="str">
        <f t="shared" si="157"/>
        <v>Grave</v>
      </c>
      <c r="AB296" s="103">
        <f t="shared" si="158"/>
        <v>0</v>
      </c>
      <c r="AC296" s="103" t="str">
        <f t="shared" si="159"/>
        <v>IV</v>
      </c>
      <c r="AD296" s="103" t="str">
        <f t="shared" si="145"/>
        <v>ACEPTABLE</v>
      </c>
      <c r="AE296" s="103" t="s">
        <v>258</v>
      </c>
      <c r="AF296" s="103" t="str">
        <f>N296</f>
        <v>Golpes, descargas electricas, heridas</v>
      </c>
      <c r="AG296" s="103" t="s">
        <v>38</v>
      </c>
      <c r="AH296" s="103" t="s">
        <v>63</v>
      </c>
      <c r="AI296" s="103" t="s">
        <v>63</v>
      </c>
      <c r="AJ296" s="103" t="s">
        <v>63</v>
      </c>
      <c r="AK296" s="103"/>
      <c r="AL296" s="462" t="s">
        <v>63</v>
      </c>
      <c r="AM296" s="463"/>
      <c r="AN296" s="463"/>
      <c r="AO296" s="463"/>
      <c r="AP296" s="463"/>
      <c r="AQ296" s="463"/>
      <c r="AR296" s="463"/>
      <c r="AS296" s="464"/>
      <c r="AT296" s="470"/>
      <c r="AU296" s="463" t="str">
        <f t="shared" si="146"/>
        <v>Bajo</v>
      </c>
      <c r="AV296" s="470"/>
      <c r="AW296" s="463" t="b">
        <f t="shared" si="147"/>
        <v>0</v>
      </c>
      <c r="AX296" s="463">
        <f t="shared" si="148"/>
        <v>0</v>
      </c>
      <c r="AY296" s="463" t="str">
        <f t="shared" si="149"/>
        <v>Bajo</v>
      </c>
      <c r="AZ296" s="470"/>
      <c r="BA296" s="463" t="b">
        <f t="shared" si="150"/>
        <v>0</v>
      </c>
      <c r="BB296" s="463">
        <f t="shared" si="151"/>
        <v>0</v>
      </c>
      <c r="BC296" s="463" t="str">
        <f t="shared" ref="BC296:BC356" si="160">IF(AND(BB296&gt;=600,AZ296&lt;=4000),"I",IF(AND(BB296&gt;=150,BB296&lt;=500),"II",IF(AND(BB296&gt;=40,BB296&lt;=120),"III",IF(AND(BB296&gt;=0,BB296&lt;=40),"IV"))))</f>
        <v>IV</v>
      </c>
      <c r="BD296" s="463" t="str">
        <f t="shared" si="152"/>
        <v>ACEPTABLE</v>
      </c>
      <c r="BE296" s="295"/>
    </row>
    <row r="297" spans="1:57" ht="51" x14ac:dyDescent="0.2">
      <c r="A297" s="469"/>
      <c r="B297" s="103" t="s">
        <v>259</v>
      </c>
      <c r="C297" s="459" t="s">
        <v>722</v>
      </c>
      <c r="D297" s="456" t="s">
        <v>310</v>
      </c>
      <c r="E297" s="456" t="s">
        <v>311</v>
      </c>
      <c r="F297" s="456" t="s">
        <v>723</v>
      </c>
      <c r="G297" s="456" t="s">
        <v>724</v>
      </c>
      <c r="H297" s="103" t="s">
        <v>63</v>
      </c>
      <c r="I297" s="103"/>
      <c r="J297" s="456" t="s">
        <v>688</v>
      </c>
      <c r="K297" s="458" t="s">
        <v>282</v>
      </c>
      <c r="L297" s="471" t="s">
        <v>641</v>
      </c>
      <c r="M297" s="465" t="s">
        <v>642</v>
      </c>
      <c r="N297" s="465" t="s">
        <v>643</v>
      </c>
      <c r="O297" s="103"/>
      <c r="P297" s="103"/>
      <c r="Q297" s="465" t="s">
        <v>736</v>
      </c>
      <c r="R297" s="103" t="s">
        <v>644</v>
      </c>
      <c r="S297" s="103" t="s">
        <v>645</v>
      </c>
      <c r="T297" s="103">
        <v>0</v>
      </c>
      <c r="U297" s="103" t="str">
        <f t="shared" si="153"/>
        <v>Bajo</v>
      </c>
      <c r="V297" s="103">
        <v>1</v>
      </c>
      <c r="W297" s="103" t="str">
        <f t="shared" si="154"/>
        <v>Esporadica</v>
      </c>
      <c r="X297" s="103">
        <f t="shared" si="155"/>
        <v>0</v>
      </c>
      <c r="Y297" s="103" t="str">
        <f t="shared" si="156"/>
        <v>Bajo</v>
      </c>
      <c r="Z297" s="103">
        <v>60</v>
      </c>
      <c r="AA297" s="103" t="str">
        <f t="shared" si="157"/>
        <v>Muy Grave</v>
      </c>
      <c r="AB297" s="103">
        <f t="shared" si="158"/>
        <v>0</v>
      </c>
      <c r="AC297" s="103" t="str">
        <f t="shared" si="159"/>
        <v>IV</v>
      </c>
      <c r="AD297" s="103" t="str">
        <f t="shared" si="145"/>
        <v>ACEPTABLE</v>
      </c>
      <c r="AE297" s="103" t="s">
        <v>258</v>
      </c>
      <c r="AF297" s="103" t="str">
        <f>N297</f>
        <v>Golpes, heridas, atrapamiento muerte</v>
      </c>
      <c r="AG297" s="103" t="s">
        <v>38</v>
      </c>
      <c r="AH297" s="103" t="s">
        <v>63</v>
      </c>
      <c r="AI297" s="103" t="s">
        <v>63</v>
      </c>
      <c r="AJ297" s="103" t="s">
        <v>63</v>
      </c>
      <c r="AK297" s="103"/>
      <c r="AL297" s="462" t="s">
        <v>63</v>
      </c>
      <c r="AM297" s="463"/>
      <c r="AN297" s="463"/>
      <c r="AO297" s="463"/>
      <c r="AP297" s="463"/>
      <c r="AQ297" s="463"/>
      <c r="AR297" s="463"/>
      <c r="AS297" s="464"/>
      <c r="AT297" s="470"/>
      <c r="AU297" s="463" t="str">
        <f t="shared" si="146"/>
        <v>Bajo</v>
      </c>
      <c r="AV297" s="470"/>
      <c r="AW297" s="463" t="b">
        <f t="shared" si="147"/>
        <v>0</v>
      </c>
      <c r="AX297" s="463">
        <f t="shared" si="148"/>
        <v>0</v>
      </c>
      <c r="AY297" s="463" t="str">
        <f t="shared" si="149"/>
        <v>Bajo</v>
      </c>
      <c r="AZ297" s="470"/>
      <c r="BA297" s="463" t="b">
        <f t="shared" si="150"/>
        <v>0</v>
      </c>
      <c r="BB297" s="463">
        <f t="shared" si="151"/>
        <v>0</v>
      </c>
      <c r="BC297" s="463" t="str">
        <f t="shared" si="160"/>
        <v>IV</v>
      </c>
      <c r="BD297" s="463" t="str">
        <f t="shared" si="152"/>
        <v>ACEPTABLE</v>
      </c>
      <c r="BE297" s="295"/>
    </row>
    <row r="298" spans="1:57" ht="51" x14ac:dyDescent="0.2">
      <c r="A298" s="115"/>
      <c r="B298" s="103" t="s">
        <v>259</v>
      </c>
      <c r="C298" s="459" t="s">
        <v>722</v>
      </c>
      <c r="D298" s="456" t="s">
        <v>310</v>
      </c>
      <c r="E298" s="456" t="s">
        <v>311</v>
      </c>
      <c r="F298" s="456" t="s">
        <v>723</v>
      </c>
      <c r="G298" s="456" t="s">
        <v>724</v>
      </c>
      <c r="H298" s="103" t="s">
        <v>63</v>
      </c>
      <c r="I298" s="103"/>
      <c r="J298" s="456" t="s">
        <v>688</v>
      </c>
      <c r="K298" s="103" t="s">
        <v>276</v>
      </c>
      <c r="L298" s="471" t="s">
        <v>528</v>
      </c>
      <c r="M298" s="465" t="s">
        <v>704</v>
      </c>
      <c r="N298" s="465" t="s">
        <v>512</v>
      </c>
      <c r="O298" s="103"/>
      <c r="P298" s="103"/>
      <c r="Q298" s="465"/>
      <c r="R298" s="465" t="s">
        <v>737</v>
      </c>
      <c r="S298" s="465" t="s">
        <v>648</v>
      </c>
      <c r="T298" s="103">
        <v>0</v>
      </c>
      <c r="U298" s="103" t="str">
        <f t="shared" si="153"/>
        <v>Bajo</v>
      </c>
      <c r="V298" s="103">
        <v>3</v>
      </c>
      <c r="W298" s="103" t="str">
        <f t="shared" si="154"/>
        <v>Frecuente</v>
      </c>
      <c r="X298" s="103">
        <f t="shared" si="155"/>
        <v>0</v>
      </c>
      <c r="Y298" s="103" t="str">
        <f t="shared" si="156"/>
        <v>Bajo</v>
      </c>
      <c r="Z298" s="103">
        <v>25</v>
      </c>
      <c r="AA298" s="103" t="str">
        <f t="shared" si="157"/>
        <v>Grave</v>
      </c>
      <c r="AB298" s="103">
        <f t="shared" si="158"/>
        <v>0</v>
      </c>
      <c r="AC298" s="103" t="str">
        <f t="shared" si="159"/>
        <v>IV</v>
      </c>
      <c r="AD298" s="103" t="str">
        <f t="shared" si="145"/>
        <v>ACEPTABLE</v>
      </c>
      <c r="AE298" s="103" t="s">
        <v>258</v>
      </c>
      <c r="AF298" s="103" t="s">
        <v>512</v>
      </c>
      <c r="AG298" s="103"/>
      <c r="AH298" s="103" t="s">
        <v>63</v>
      </c>
      <c r="AI298" s="103" t="s">
        <v>63</v>
      </c>
      <c r="AJ298" s="103" t="s">
        <v>63</v>
      </c>
      <c r="AK298" s="103"/>
      <c r="AL298" s="462"/>
      <c r="AM298" s="463"/>
      <c r="AN298" s="463"/>
      <c r="AO298" s="463"/>
      <c r="AP298" s="463"/>
      <c r="AQ298" s="463"/>
      <c r="AR298" s="463"/>
      <c r="AS298" s="464"/>
      <c r="AT298" s="470"/>
      <c r="AU298" s="463" t="str">
        <f t="shared" si="146"/>
        <v>Bajo</v>
      </c>
      <c r="AV298" s="470"/>
      <c r="AW298" s="463" t="b">
        <f t="shared" si="147"/>
        <v>0</v>
      </c>
      <c r="AX298" s="463">
        <f t="shared" si="148"/>
        <v>0</v>
      </c>
      <c r="AY298" s="463" t="str">
        <f t="shared" si="149"/>
        <v>Bajo</v>
      </c>
      <c r="AZ298" s="470"/>
      <c r="BA298" s="463" t="b">
        <f t="shared" si="150"/>
        <v>0</v>
      </c>
      <c r="BB298" s="463">
        <f t="shared" si="151"/>
        <v>0</v>
      </c>
      <c r="BC298" s="463" t="str">
        <f t="shared" si="160"/>
        <v>IV</v>
      </c>
      <c r="BD298" s="463" t="str">
        <f t="shared" si="152"/>
        <v>ACEPTABLE</v>
      </c>
      <c r="BE298" s="295"/>
    </row>
    <row r="299" spans="1:57" ht="51" x14ac:dyDescent="0.2">
      <c r="A299" s="115"/>
      <c r="B299" s="103" t="s">
        <v>259</v>
      </c>
      <c r="C299" s="459" t="s">
        <v>722</v>
      </c>
      <c r="D299" s="456" t="s">
        <v>310</v>
      </c>
      <c r="E299" s="456" t="s">
        <v>311</v>
      </c>
      <c r="F299" s="456" t="s">
        <v>723</v>
      </c>
      <c r="G299" s="456" t="s">
        <v>724</v>
      </c>
      <c r="H299" s="103" t="s">
        <v>63</v>
      </c>
      <c r="I299" s="103"/>
      <c r="J299" s="456" t="s">
        <v>688</v>
      </c>
      <c r="K299" s="103" t="s">
        <v>276</v>
      </c>
      <c r="L299" s="471" t="s">
        <v>178</v>
      </c>
      <c r="M299" s="460" t="s">
        <v>738</v>
      </c>
      <c r="N299" s="460" t="s">
        <v>180</v>
      </c>
      <c r="O299" s="103"/>
      <c r="P299" s="103"/>
      <c r="Q299" s="465"/>
      <c r="R299" s="465" t="s">
        <v>737</v>
      </c>
      <c r="S299" s="465" t="s">
        <v>648</v>
      </c>
      <c r="T299" s="103">
        <v>0</v>
      </c>
      <c r="U299" s="103" t="str">
        <f t="shared" si="153"/>
        <v>Bajo</v>
      </c>
      <c r="V299" s="103">
        <v>3</v>
      </c>
      <c r="W299" s="103" t="str">
        <f t="shared" si="154"/>
        <v>Frecuente</v>
      </c>
      <c r="X299" s="103">
        <f t="shared" si="155"/>
        <v>0</v>
      </c>
      <c r="Y299" s="103" t="str">
        <f t="shared" si="156"/>
        <v>Bajo</v>
      </c>
      <c r="Z299" s="103">
        <v>25</v>
      </c>
      <c r="AA299" s="103" t="str">
        <f t="shared" si="157"/>
        <v>Grave</v>
      </c>
      <c r="AB299" s="103">
        <f t="shared" si="158"/>
        <v>0</v>
      </c>
      <c r="AC299" s="103" t="str">
        <f t="shared" si="159"/>
        <v>IV</v>
      </c>
      <c r="AD299" s="103" t="str">
        <f t="shared" si="145"/>
        <v>ACEPTABLE</v>
      </c>
      <c r="AE299" s="103" t="s">
        <v>258</v>
      </c>
      <c r="AF299" s="103" t="s">
        <v>180</v>
      </c>
      <c r="AG299" s="103"/>
      <c r="AH299" s="103" t="s">
        <v>63</v>
      </c>
      <c r="AI299" s="103" t="s">
        <v>63</v>
      </c>
      <c r="AJ299" s="103" t="s">
        <v>63</v>
      </c>
      <c r="AK299" s="103"/>
      <c r="AL299" s="462"/>
      <c r="AM299" s="463"/>
      <c r="AN299" s="463"/>
      <c r="AO299" s="463"/>
      <c r="AP299" s="463"/>
      <c r="AQ299" s="463"/>
      <c r="AR299" s="463"/>
      <c r="AS299" s="464"/>
      <c r="AT299" s="470"/>
      <c r="AU299" s="463" t="str">
        <f t="shared" si="146"/>
        <v>Bajo</v>
      </c>
      <c r="AV299" s="470"/>
      <c r="AW299" s="463" t="b">
        <f t="shared" si="147"/>
        <v>0</v>
      </c>
      <c r="AX299" s="463">
        <f t="shared" si="148"/>
        <v>0</v>
      </c>
      <c r="AY299" s="463" t="str">
        <f t="shared" si="149"/>
        <v>Bajo</v>
      </c>
      <c r="AZ299" s="470"/>
      <c r="BA299" s="463" t="b">
        <f t="shared" si="150"/>
        <v>0</v>
      </c>
      <c r="BB299" s="463">
        <f t="shared" si="151"/>
        <v>0</v>
      </c>
      <c r="BC299" s="463" t="str">
        <f t="shared" si="160"/>
        <v>IV</v>
      </c>
      <c r="BD299" s="463" t="str">
        <f t="shared" si="152"/>
        <v>ACEPTABLE</v>
      </c>
      <c r="BE299" s="295"/>
    </row>
    <row r="300" spans="1:57" ht="51" x14ac:dyDescent="0.2">
      <c r="A300" s="115"/>
      <c r="B300" s="103" t="s">
        <v>259</v>
      </c>
      <c r="C300" s="459" t="s">
        <v>722</v>
      </c>
      <c r="D300" s="456" t="s">
        <v>310</v>
      </c>
      <c r="E300" s="456" t="s">
        <v>311</v>
      </c>
      <c r="F300" s="456" t="s">
        <v>723</v>
      </c>
      <c r="G300" s="456" t="s">
        <v>724</v>
      </c>
      <c r="H300" s="103" t="s">
        <v>63</v>
      </c>
      <c r="I300" s="103"/>
      <c r="J300" s="456" t="s">
        <v>688</v>
      </c>
      <c r="K300" s="458" t="s">
        <v>282</v>
      </c>
      <c r="L300" s="459" t="s">
        <v>739</v>
      </c>
      <c r="M300" s="460" t="s">
        <v>740</v>
      </c>
      <c r="N300" s="465" t="s">
        <v>741</v>
      </c>
      <c r="O300" s="103"/>
      <c r="P300" s="103"/>
      <c r="Q300" s="465"/>
      <c r="R300" s="103" t="s">
        <v>742</v>
      </c>
      <c r="S300" s="465" t="s">
        <v>743</v>
      </c>
      <c r="T300" s="103"/>
      <c r="U300" s="103" t="str">
        <f t="shared" si="153"/>
        <v>Bajo</v>
      </c>
      <c r="V300" s="103">
        <v>1</v>
      </c>
      <c r="W300" s="103" t="str">
        <f t="shared" si="154"/>
        <v>Esporadica</v>
      </c>
      <c r="X300" s="103">
        <f t="shared" si="155"/>
        <v>0</v>
      </c>
      <c r="Y300" s="103" t="str">
        <f t="shared" si="156"/>
        <v>Bajo</v>
      </c>
      <c r="Z300" s="103">
        <v>25</v>
      </c>
      <c r="AA300" s="103" t="str">
        <f t="shared" si="157"/>
        <v>Grave</v>
      </c>
      <c r="AB300" s="103">
        <f t="shared" si="158"/>
        <v>0</v>
      </c>
      <c r="AC300" s="103" t="str">
        <f t="shared" si="159"/>
        <v>IV</v>
      </c>
      <c r="AD300" s="103" t="str">
        <f>IF(AND(AC300="I"),"NO ACEPTABLE",IF(AND(AC300="II"),"ACEPTABLE CON CONTROL ESPECIFICO",IF(AND(AC300="III"),"MEJORABLE",IF(AND(AC300="IV"),"ACEPTABLE"))))</f>
        <v>ACEPTABLE</v>
      </c>
      <c r="AE300" s="103">
        <v>2</v>
      </c>
      <c r="AF300" s="103" t="s">
        <v>180</v>
      </c>
      <c r="AG300" s="103" t="s">
        <v>38</v>
      </c>
      <c r="AH300" s="103"/>
      <c r="AI300" s="103"/>
      <c r="AJ300" s="103" t="s">
        <v>63</v>
      </c>
      <c r="AK300" s="103"/>
      <c r="AL300" s="462" t="s">
        <v>63</v>
      </c>
      <c r="AM300" s="463"/>
      <c r="AN300" s="463"/>
      <c r="AO300" s="463"/>
      <c r="AP300" s="463"/>
      <c r="AQ300" s="463"/>
      <c r="AR300" s="463"/>
      <c r="AS300" s="464"/>
      <c r="AT300" s="470"/>
      <c r="AU300" s="463" t="str">
        <f>IF(AT300=10,"Muy Alto",IF(AT300=6,"Alto",IF(AT300=2,"Medio",IF(AT300=0,"Bajo"))))</f>
        <v>Bajo</v>
      </c>
      <c r="AV300" s="470"/>
      <c r="AW300" s="463" t="b">
        <f>IF(AV300=4,"Continua",IF(AV300=3,"Frecuente",IF(AV300=2,"Ocasional",IF(AV300=1,"Esporadica"))))</f>
        <v>0</v>
      </c>
      <c r="AX300" s="463">
        <f>AT300*AV300</f>
        <v>0</v>
      </c>
      <c r="AY300" s="463" t="str">
        <f>IF(AND(AX300&gt;=24,AX300&lt;=40),"Medio Alto",IF(AND(AX300&gt;=10,AX300&lt;=20),"Alto",IF(AND(AX300&gt;=6,AX300&lt;=8),"Medio",IF(AND(AX300&gt;=0,AX300&lt;=4),"Bajo"))))</f>
        <v>Bajo</v>
      </c>
      <c r="AZ300" s="470"/>
      <c r="BA300" s="463" t="b">
        <f>IF(AZ300=100,"Mortal o Catrastrofico",IF(AZ300=60,"Muy Grave",IF(AZ300=25,"Grave",IF(AZ300=10,"Leve"))))</f>
        <v>0</v>
      </c>
      <c r="BB300" s="463">
        <f>AX300*AZ300</f>
        <v>0</v>
      </c>
      <c r="BC300" s="463" t="str">
        <f>IF(AND(BB300&gt;=600,AZ300&lt;=4000),"I",IF(AND(BB300&gt;=150,BB300&lt;=500),"II",IF(AND(BB300&gt;=40,BB300&lt;=120),"III",IF(AND(BB300&gt;=0,BB300&lt;=40),"IV"))))</f>
        <v>IV</v>
      </c>
      <c r="BD300" s="463" t="str">
        <f>IF(AND(BC300="I"),"NO ACEPTABLE",IF(AND(BC300="II"),"ACEPTABLE CON CONTROL ESPECIFICO",IF(AND(BC300="III"),"MEJORABLE",IF(AND(BC300="IV"),"ACEPTABLE"))))</f>
        <v>ACEPTABLE</v>
      </c>
      <c r="BE300" s="295"/>
    </row>
    <row r="301" spans="1:57" ht="102" x14ac:dyDescent="0.2">
      <c r="A301" s="115"/>
      <c r="B301" s="103" t="s">
        <v>259</v>
      </c>
      <c r="C301" s="459" t="s">
        <v>722</v>
      </c>
      <c r="D301" s="456" t="s">
        <v>310</v>
      </c>
      <c r="E301" s="456" t="s">
        <v>311</v>
      </c>
      <c r="F301" s="456" t="s">
        <v>723</v>
      </c>
      <c r="G301" s="456" t="s">
        <v>724</v>
      </c>
      <c r="H301" s="103" t="s">
        <v>63</v>
      </c>
      <c r="I301" s="103"/>
      <c r="J301" s="456" t="s">
        <v>688</v>
      </c>
      <c r="K301" s="103" t="s">
        <v>99</v>
      </c>
      <c r="L301" s="103" t="s">
        <v>100</v>
      </c>
      <c r="M301" s="465" t="s">
        <v>333</v>
      </c>
      <c r="N301" s="465" t="s">
        <v>102</v>
      </c>
      <c r="O301" s="466"/>
      <c r="P301" s="466"/>
      <c r="Q301" s="466"/>
      <c r="R301" s="494" t="s">
        <v>477</v>
      </c>
      <c r="S301" s="466"/>
      <c r="T301" s="103"/>
      <c r="U301" s="103" t="str">
        <f t="shared" si="153"/>
        <v>Bajo</v>
      </c>
      <c r="V301" s="103">
        <v>3</v>
      </c>
      <c r="W301" s="103" t="str">
        <f t="shared" si="154"/>
        <v>Frecuente</v>
      </c>
      <c r="X301" s="103">
        <f t="shared" si="155"/>
        <v>0</v>
      </c>
      <c r="Y301" s="103" t="str">
        <f t="shared" si="156"/>
        <v>Bajo</v>
      </c>
      <c r="Z301" s="103">
        <v>25</v>
      </c>
      <c r="AA301" s="103" t="str">
        <f t="shared" si="157"/>
        <v>Grave</v>
      </c>
      <c r="AB301" s="103">
        <f t="shared" si="158"/>
        <v>0</v>
      </c>
      <c r="AC301" s="103" t="str">
        <f t="shared" si="159"/>
        <v>IV</v>
      </c>
      <c r="AD301" s="103" t="str">
        <f t="shared" si="145"/>
        <v>ACEPTABLE</v>
      </c>
      <c r="AE301" s="103" t="s">
        <v>258</v>
      </c>
      <c r="AF301" s="103" t="s">
        <v>102</v>
      </c>
      <c r="AG301" s="103" t="s">
        <v>38</v>
      </c>
      <c r="AH301" s="103" t="s">
        <v>63</v>
      </c>
      <c r="AI301" s="103" t="s">
        <v>63</v>
      </c>
      <c r="AJ301" s="103" t="s">
        <v>63</v>
      </c>
      <c r="AK301" s="103"/>
      <c r="AL301" s="462"/>
      <c r="AM301" s="463"/>
      <c r="AN301" s="463"/>
      <c r="AO301" s="463"/>
      <c r="AP301" s="463"/>
      <c r="AQ301" s="463"/>
      <c r="AR301" s="463"/>
      <c r="AS301" s="468"/>
      <c r="AT301" s="464"/>
      <c r="AU301" s="463" t="str">
        <f t="shared" si="146"/>
        <v>Bajo</v>
      </c>
      <c r="AV301" s="464"/>
      <c r="AW301" s="463" t="b">
        <f t="shared" si="147"/>
        <v>0</v>
      </c>
      <c r="AX301" s="463">
        <f t="shared" si="148"/>
        <v>0</v>
      </c>
      <c r="AY301" s="463" t="str">
        <f t="shared" si="149"/>
        <v>Bajo</v>
      </c>
      <c r="AZ301" s="464"/>
      <c r="BA301" s="463" t="b">
        <f t="shared" si="150"/>
        <v>0</v>
      </c>
      <c r="BB301" s="463">
        <f t="shared" si="151"/>
        <v>0</v>
      </c>
      <c r="BC301" s="463" t="str">
        <f t="shared" si="160"/>
        <v>IV</v>
      </c>
      <c r="BD301" s="463" t="str">
        <f t="shared" si="152"/>
        <v>ACEPTABLE</v>
      </c>
      <c r="BE301" s="295"/>
    </row>
    <row r="302" spans="1:57" ht="51" x14ac:dyDescent="0.2">
      <c r="A302" s="115"/>
      <c r="B302" s="103" t="s">
        <v>259</v>
      </c>
      <c r="C302" s="459" t="s">
        <v>722</v>
      </c>
      <c r="D302" s="456" t="s">
        <v>310</v>
      </c>
      <c r="E302" s="456" t="s">
        <v>311</v>
      </c>
      <c r="F302" s="456" t="s">
        <v>723</v>
      </c>
      <c r="G302" s="456" t="s">
        <v>724</v>
      </c>
      <c r="H302" s="103" t="s">
        <v>63</v>
      </c>
      <c r="I302" s="103"/>
      <c r="J302" s="456" t="s">
        <v>688</v>
      </c>
      <c r="K302" s="458" t="s">
        <v>72</v>
      </c>
      <c r="L302" s="459" t="s">
        <v>73</v>
      </c>
      <c r="M302" s="460" t="s">
        <v>744</v>
      </c>
      <c r="N302" s="460" t="s">
        <v>75</v>
      </c>
      <c r="O302" s="103" t="s">
        <v>69</v>
      </c>
      <c r="P302" s="103" t="s">
        <v>69</v>
      </c>
      <c r="Q302" s="103" t="s">
        <v>69</v>
      </c>
      <c r="R302" s="465" t="s">
        <v>745</v>
      </c>
      <c r="S302" s="103" t="s">
        <v>69</v>
      </c>
      <c r="T302" s="103">
        <v>2</v>
      </c>
      <c r="U302" s="103" t="str">
        <f t="shared" si="153"/>
        <v>Medio</v>
      </c>
      <c r="V302" s="103">
        <v>1</v>
      </c>
      <c r="W302" s="103" t="str">
        <f t="shared" si="154"/>
        <v>Esporadica</v>
      </c>
      <c r="X302" s="103">
        <f t="shared" si="155"/>
        <v>2</v>
      </c>
      <c r="Y302" s="103" t="str">
        <f t="shared" si="156"/>
        <v>Bajo</v>
      </c>
      <c r="Z302" s="103">
        <v>25</v>
      </c>
      <c r="AA302" s="103" t="str">
        <f t="shared" si="157"/>
        <v>Grave</v>
      </c>
      <c r="AB302" s="103">
        <f t="shared" si="158"/>
        <v>50</v>
      </c>
      <c r="AC302" s="103" t="str">
        <f t="shared" si="159"/>
        <v>III</v>
      </c>
      <c r="AD302" s="103" t="str">
        <f t="shared" si="145"/>
        <v>MEJORABLE</v>
      </c>
      <c r="AE302" s="103" t="s">
        <v>258</v>
      </c>
      <c r="AF302" s="103" t="s">
        <v>75</v>
      </c>
      <c r="AG302" s="103" t="s">
        <v>38</v>
      </c>
      <c r="AH302" s="103"/>
      <c r="AI302" s="103" t="s">
        <v>63</v>
      </c>
      <c r="AJ302" s="103" t="s">
        <v>63</v>
      </c>
      <c r="AK302" s="103" t="s">
        <v>63</v>
      </c>
      <c r="AL302" s="462" t="s">
        <v>63</v>
      </c>
      <c r="AM302" s="463"/>
      <c r="AN302" s="463"/>
      <c r="AO302" s="463"/>
      <c r="AP302" s="463"/>
      <c r="AQ302" s="463"/>
      <c r="AR302" s="463"/>
      <c r="AS302" s="464"/>
      <c r="AT302" s="470"/>
      <c r="AU302" s="463" t="str">
        <f t="shared" si="146"/>
        <v>Bajo</v>
      </c>
      <c r="AV302" s="470"/>
      <c r="AW302" s="463" t="b">
        <f t="shared" si="147"/>
        <v>0</v>
      </c>
      <c r="AX302" s="463">
        <f t="shared" si="148"/>
        <v>0</v>
      </c>
      <c r="AY302" s="463" t="str">
        <f t="shared" si="149"/>
        <v>Bajo</v>
      </c>
      <c r="AZ302" s="470"/>
      <c r="BA302" s="463" t="b">
        <f t="shared" si="150"/>
        <v>0</v>
      </c>
      <c r="BB302" s="463">
        <f t="shared" si="151"/>
        <v>0</v>
      </c>
      <c r="BC302" s="463" t="str">
        <f t="shared" si="160"/>
        <v>IV</v>
      </c>
      <c r="BD302" s="463" t="str">
        <f t="shared" si="152"/>
        <v>ACEPTABLE</v>
      </c>
      <c r="BE302" s="295"/>
    </row>
    <row r="303" spans="1:57" ht="51" x14ac:dyDescent="0.2">
      <c r="A303" s="115"/>
      <c r="B303" s="103" t="s">
        <v>259</v>
      </c>
      <c r="C303" s="459" t="s">
        <v>722</v>
      </c>
      <c r="D303" s="456" t="s">
        <v>310</v>
      </c>
      <c r="E303" s="456" t="s">
        <v>311</v>
      </c>
      <c r="F303" s="456" t="s">
        <v>746</v>
      </c>
      <c r="G303" s="456" t="s">
        <v>724</v>
      </c>
      <c r="H303" s="103" t="s">
        <v>63</v>
      </c>
      <c r="I303" s="103"/>
      <c r="J303" s="456" t="s">
        <v>688</v>
      </c>
      <c r="K303" s="458" t="s">
        <v>282</v>
      </c>
      <c r="L303" s="459" t="s">
        <v>747</v>
      </c>
      <c r="M303" s="460" t="s">
        <v>748</v>
      </c>
      <c r="N303" s="460" t="s">
        <v>289</v>
      </c>
      <c r="O303" s="103" t="s">
        <v>69</v>
      </c>
      <c r="P303" s="103" t="s">
        <v>69</v>
      </c>
      <c r="Q303" s="103"/>
      <c r="R303" s="465" t="s">
        <v>749</v>
      </c>
      <c r="S303" s="103" t="s">
        <v>672</v>
      </c>
      <c r="T303" s="103">
        <v>0</v>
      </c>
      <c r="U303" s="103" t="str">
        <f t="shared" si="153"/>
        <v>Bajo</v>
      </c>
      <c r="V303" s="103">
        <v>1</v>
      </c>
      <c r="W303" s="103" t="str">
        <f t="shared" si="154"/>
        <v>Esporadica</v>
      </c>
      <c r="X303" s="103">
        <f t="shared" si="155"/>
        <v>0</v>
      </c>
      <c r="Y303" s="103" t="str">
        <f t="shared" si="156"/>
        <v>Bajo</v>
      </c>
      <c r="Z303" s="103">
        <v>25</v>
      </c>
      <c r="AA303" s="103" t="str">
        <f t="shared" si="157"/>
        <v>Grave</v>
      </c>
      <c r="AB303" s="103">
        <f t="shared" si="158"/>
        <v>0</v>
      </c>
      <c r="AC303" s="103" t="str">
        <f t="shared" si="159"/>
        <v>IV</v>
      </c>
      <c r="AD303" s="103" t="str">
        <f t="shared" si="145"/>
        <v>ACEPTABLE</v>
      </c>
      <c r="AE303" s="103" t="s">
        <v>258</v>
      </c>
      <c r="AF303" s="103" t="str">
        <f>N303</f>
        <v>Golpes, trapamientos, aplastamiento, muerte</v>
      </c>
      <c r="AG303" s="103" t="s">
        <v>38</v>
      </c>
      <c r="AH303" s="103"/>
      <c r="AI303" s="103" t="s">
        <v>63</v>
      </c>
      <c r="AJ303" s="103" t="s">
        <v>63</v>
      </c>
      <c r="AK303" s="103" t="s">
        <v>63</v>
      </c>
      <c r="AL303" s="462" t="s">
        <v>63</v>
      </c>
      <c r="AM303" s="463"/>
      <c r="AN303" s="463"/>
      <c r="AO303" s="463"/>
      <c r="AP303" s="463"/>
      <c r="AQ303" s="463"/>
      <c r="AR303" s="463"/>
      <c r="AS303" s="464"/>
      <c r="AT303" s="470"/>
      <c r="AU303" s="463" t="str">
        <f t="shared" si="146"/>
        <v>Bajo</v>
      </c>
      <c r="AV303" s="470"/>
      <c r="AW303" s="463" t="b">
        <f t="shared" si="147"/>
        <v>0</v>
      </c>
      <c r="AX303" s="463">
        <f t="shared" si="148"/>
        <v>0</v>
      </c>
      <c r="AY303" s="463" t="str">
        <f t="shared" si="149"/>
        <v>Bajo</v>
      </c>
      <c r="AZ303" s="470"/>
      <c r="BA303" s="463" t="b">
        <f t="shared" si="150"/>
        <v>0</v>
      </c>
      <c r="BB303" s="463">
        <f t="shared" si="151"/>
        <v>0</v>
      </c>
      <c r="BC303" s="463" t="str">
        <f t="shared" si="160"/>
        <v>IV</v>
      </c>
      <c r="BD303" s="463" t="str">
        <f t="shared" si="152"/>
        <v>ACEPTABLE</v>
      </c>
      <c r="BE303" s="295"/>
    </row>
    <row r="304" spans="1:57" ht="63.75" x14ac:dyDescent="0.2">
      <c r="A304" s="469"/>
      <c r="B304" s="103" t="s">
        <v>259</v>
      </c>
      <c r="C304" s="459" t="s">
        <v>722</v>
      </c>
      <c r="D304" s="456" t="s">
        <v>498</v>
      </c>
      <c r="E304" s="456" t="s">
        <v>499</v>
      </c>
      <c r="F304" s="456" t="s">
        <v>723</v>
      </c>
      <c r="G304" s="456" t="s">
        <v>724</v>
      </c>
      <c r="H304" s="103" t="s">
        <v>63</v>
      </c>
      <c r="I304" s="103"/>
      <c r="J304" s="456" t="s">
        <v>501</v>
      </c>
      <c r="K304" s="458" t="s">
        <v>65</v>
      </c>
      <c r="L304" s="471" t="s">
        <v>316</v>
      </c>
      <c r="M304" s="465" t="s">
        <v>725</v>
      </c>
      <c r="N304" s="460" t="s">
        <v>726</v>
      </c>
      <c r="O304" s="103" t="s">
        <v>69</v>
      </c>
      <c r="P304" s="103" t="s">
        <v>69</v>
      </c>
      <c r="Q304" s="103"/>
      <c r="R304" s="460" t="s">
        <v>750</v>
      </c>
      <c r="S304" s="465" t="s">
        <v>687</v>
      </c>
      <c r="T304" s="103"/>
      <c r="U304" s="103" t="str">
        <f t="shared" si="153"/>
        <v>Bajo</v>
      </c>
      <c r="V304" s="103">
        <v>2</v>
      </c>
      <c r="W304" s="103" t="str">
        <f t="shared" si="154"/>
        <v>Ocasional</v>
      </c>
      <c r="X304" s="103">
        <f t="shared" si="155"/>
        <v>0</v>
      </c>
      <c r="Y304" s="103" t="str">
        <f t="shared" si="156"/>
        <v>Bajo</v>
      </c>
      <c r="Z304" s="103">
        <v>10</v>
      </c>
      <c r="AA304" s="103" t="str">
        <f t="shared" si="157"/>
        <v>Leve</v>
      </c>
      <c r="AB304" s="103">
        <f t="shared" si="158"/>
        <v>0</v>
      </c>
      <c r="AC304" s="103" t="str">
        <f t="shared" si="159"/>
        <v>IV</v>
      </c>
      <c r="AD304" s="103" t="str">
        <f t="shared" si="145"/>
        <v>ACEPTABLE</v>
      </c>
      <c r="AE304" s="103" t="s">
        <v>258</v>
      </c>
      <c r="AF304" s="103" t="str">
        <f>N304</f>
        <v>Golpes, traumas, heridas, infecciones, intoxicación, Mordeduras, picaduras, punciones, reacciones alérgicas, muerte, Enfermedades como dengue, fiebre amariila, etc</v>
      </c>
      <c r="AG304" s="103" t="s">
        <v>38</v>
      </c>
      <c r="AH304" s="103" t="s">
        <v>63</v>
      </c>
      <c r="AI304" s="103" t="s">
        <v>63</v>
      </c>
      <c r="AJ304" s="103" t="s">
        <v>63</v>
      </c>
      <c r="AK304" s="103"/>
      <c r="AL304" s="462" t="s">
        <v>63</v>
      </c>
      <c r="AM304" s="463"/>
      <c r="AN304" s="463"/>
      <c r="AO304" s="463"/>
      <c r="AP304" s="463"/>
      <c r="AQ304" s="463"/>
      <c r="AR304" s="463"/>
      <c r="AS304" s="464"/>
      <c r="AT304" s="470"/>
      <c r="AU304" s="463" t="str">
        <f t="shared" si="146"/>
        <v>Bajo</v>
      </c>
      <c r="AV304" s="470"/>
      <c r="AW304" s="463" t="b">
        <f t="shared" si="147"/>
        <v>0</v>
      </c>
      <c r="AX304" s="463">
        <f t="shared" si="148"/>
        <v>0</v>
      </c>
      <c r="AY304" s="463" t="str">
        <f t="shared" si="149"/>
        <v>Bajo</v>
      </c>
      <c r="AZ304" s="470"/>
      <c r="BA304" s="463" t="b">
        <f t="shared" si="150"/>
        <v>0</v>
      </c>
      <c r="BB304" s="463">
        <f t="shared" si="151"/>
        <v>0</v>
      </c>
      <c r="BC304" s="463" t="str">
        <f t="shared" si="160"/>
        <v>IV</v>
      </c>
      <c r="BD304" s="463" t="str">
        <f t="shared" si="152"/>
        <v>ACEPTABLE</v>
      </c>
      <c r="BE304" s="295"/>
    </row>
    <row r="305" spans="1:57" ht="51" x14ac:dyDescent="0.2">
      <c r="A305" s="469"/>
      <c r="B305" s="103" t="s">
        <v>259</v>
      </c>
      <c r="C305" s="459" t="s">
        <v>722</v>
      </c>
      <c r="D305" s="456" t="s">
        <v>498</v>
      </c>
      <c r="E305" s="456" t="s">
        <v>499</v>
      </c>
      <c r="F305" s="456" t="s">
        <v>723</v>
      </c>
      <c r="G305" s="456" t="s">
        <v>724</v>
      </c>
      <c r="H305" s="103" t="s">
        <v>63</v>
      </c>
      <c r="I305" s="103"/>
      <c r="J305" s="456" t="s">
        <v>501</v>
      </c>
      <c r="K305" s="458" t="s">
        <v>72</v>
      </c>
      <c r="L305" s="471" t="s">
        <v>319</v>
      </c>
      <c r="M305" s="465" t="s">
        <v>728</v>
      </c>
      <c r="N305" s="465" t="s">
        <v>127</v>
      </c>
      <c r="O305" s="103" t="s">
        <v>69</v>
      </c>
      <c r="P305" s="103" t="s">
        <v>69</v>
      </c>
      <c r="Q305" s="465"/>
      <c r="R305" s="465" t="s">
        <v>729</v>
      </c>
      <c r="S305" s="103" t="s">
        <v>69</v>
      </c>
      <c r="T305" s="103">
        <v>0</v>
      </c>
      <c r="U305" s="103" t="str">
        <f t="shared" si="153"/>
        <v>Bajo</v>
      </c>
      <c r="V305" s="103">
        <v>2</v>
      </c>
      <c r="W305" s="103" t="str">
        <f t="shared" si="154"/>
        <v>Ocasional</v>
      </c>
      <c r="X305" s="103">
        <f t="shared" si="155"/>
        <v>0</v>
      </c>
      <c r="Y305" s="103" t="str">
        <f t="shared" si="156"/>
        <v>Bajo</v>
      </c>
      <c r="Z305" s="103">
        <v>60</v>
      </c>
      <c r="AA305" s="103" t="str">
        <f t="shared" si="157"/>
        <v>Muy Grave</v>
      </c>
      <c r="AB305" s="103">
        <f t="shared" si="158"/>
        <v>0</v>
      </c>
      <c r="AC305" s="103" t="str">
        <f t="shared" si="159"/>
        <v>IV</v>
      </c>
      <c r="AD305" s="103" t="str">
        <f t="shared" si="145"/>
        <v>ACEPTABLE</v>
      </c>
      <c r="AE305" s="103" t="s">
        <v>258</v>
      </c>
      <c r="AF305" s="103" t="str">
        <f>N305</f>
        <v>Descargas eléctricas, dolor de cabeza, quemaduras, shock, golpes, heridas, contusiones.</v>
      </c>
      <c r="AG305" s="103" t="s">
        <v>38</v>
      </c>
      <c r="AH305" s="103" t="s">
        <v>63</v>
      </c>
      <c r="AI305" s="103" t="s">
        <v>63</v>
      </c>
      <c r="AJ305" s="103" t="s">
        <v>63</v>
      </c>
      <c r="AK305" s="103"/>
      <c r="AL305" s="462"/>
      <c r="AM305" s="463"/>
      <c r="AN305" s="463"/>
      <c r="AO305" s="463"/>
      <c r="AP305" s="463"/>
      <c r="AQ305" s="463"/>
      <c r="AR305" s="463"/>
      <c r="AS305" s="464"/>
      <c r="AT305" s="470"/>
      <c r="AU305" s="463" t="str">
        <f t="shared" si="146"/>
        <v>Bajo</v>
      </c>
      <c r="AV305" s="470"/>
      <c r="AW305" s="463" t="b">
        <f t="shared" si="147"/>
        <v>0</v>
      </c>
      <c r="AX305" s="463">
        <f t="shared" si="148"/>
        <v>0</v>
      </c>
      <c r="AY305" s="463" t="str">
        <f t="shared" si="149"/>
        <v>Bajo</v>
      </c>
      <c r="AZ305" s="470"/>
      <c r="BA305" s="463" t="b">
        <f t="shared" si="150"/>
        <v>0</v>
      </c>
      <c r="BB305" s="463">
        <f t="shared" si="151"/>
        <v>0</v>
      </c>
      <c r="BC305" s="463" t="str">
        <f t="shared" si="160"/>
        <v>IV</v>
      </c>
      <c r="BD305" s="463" t="str">
        <f t="shared" si="152"/>
        <v>ACEPTABLE</v>
      </c>
      <c r="BE305" s="295"/>
    </row>
    <row r="306" spans="1:57" ht="51" x14ac:dyDescent="0.2">
      <c r="A306" s="115"/>
      <c r="B306" s="103" t="s">
        <v>259</v>
      </c>
      <c r="C306" s="459" t="s">
        <v>722</v>
      </c>
      <c r="D306" s="456" t="s">
        <v>498</v>
      </c>
      <c r="E306" s="456" t="s">
        <v>499</v>
      </c>
      <c r="F306" s="456" t="s">
        <v>723</v>
      </c>
      <c r="G306" s="456" t="s">
        <v>724</v>
      </c>
      <c r="H306" s="103" t="s">
        <v>63</v>
      </c>
      <c r="I306" s="103"/>
      <c r="J306" s="456" t="s">
        <v>501</v>
      </c>
      <c r="K306" s="458" t="s">
        <v>72</v>
      </c>
      <c r="L306" s="459" t="s">
        <v>119</v>
      </c>
      <c r="M306" s="472" t="s">
        <v>730</v>
      </c>
      <c r="N306" s="460" t="s">
        <v>731</v>
      </c>
      <c r="O306" s="103" t="s">
        <v>69</v>
      </c>
      <c r="P306" s="103" t="s">
        <v>69</v>
      </c>
      <c r="Q306" s="460" t="s">
        <v>732</v>
      </c>
      <c r="R306" s="460" t="s">
        <v>733</v>
      </c>
      <c r="S306" s="465" t="s">
        <v>734</v>
      </c>
      <c r="T306" s="103">
        <v>0</v>
      </c>
      <c r="U306" s="103" t="str">
        <f t="shared" si="153"/>
        <v>Bajo</v>
      </c>
      <c r="V306" s="103">
        <v>2</v>
      </c>
      <c r="W306" s="103" t="str">
        <f t="shared" si="154"/>
        <v>Ocasional</v>
      </c>
      <c r="X306" s="103">
        <f t="shared" si="155"/>
        <v>0</v>
      </c>
      <c r="Y306" s="103" t="str">
        <f t="shared" si="156"/>
        <v>Bajo</v>
      </c>
      <c r="Z306" s="103">
        <v>60</v>
      </c>
      <c r="AA306" s="103" t="str">
        <f t="shared" si="157"/>
        <v>Muy Grave</v>
      </c>
      <c r="AB306" s="103">
        <f t="shared" si="158"/>
        <v>0</v>
      </c>
      <c r="AC306" s="103" t="str">
        <f t="shared" si="159"/>
        <v>IV</v>
      </c>
      <c r="AD306" s="103" t="str">
        <f t="shared" si="145"/>
        <v>ACEPTABLE</v>
      </c>
      <c r="AE306" s="103" t="s">
        <v>258</v>
      </c>
      <c r="AF306" s="103" t="s">
        <v>731</v>
      </c>
      <c r="AG306" s="103" t="s">
        <v>38</v>
      </c>
      <c r="AH306" s="103" t="s">
        <v>63</v>
      </c>
      <c r="AI306" s="103" t="s">
        <v>63</v>
      </c>
      <c r="AJ306" s="103" t="s">
        <v>63</v>
      </c>
      <c r="AK306" s="103"/>
      <c r="AL306" s="462"/>
      <c r="AM306" s="463"/>
      <c r="AN306" s="463"/>
      <c r="AO306" s="463"/>
      <c r="AP306" s="463"/>
      <c r="AQ306" s="463"/>
      <c r="AR306" s="463"/>
      <c r="AS306" s="464"/>
      <c r="AT306" s="470"/>
      <c r="AU306" s="463" t="str">
        <f t="shared" si="146"/>
        <v>Bajo</v>
      </c>
      <c r="AV306" s="470"/>
      <c r="AW306" s="463" t="b">
        <f t="shared" si="147"/>
        <v>0</v>
      </c>
      <c r="AX306" s="463">
        <f t="shared" si="148"/>
        <v>0</v>
      </c>
      <c r="AY306" s="463" t="str">
        <f t="shared" si="149"/>
        <v>Bajo</v>
      </c>
      <c r="AZ306" s="470"/>
      <c r="BA306" s="463" t="b">
        <f t="shared" si="150"/>
        <v>0</v>
      </c>
      <c r="BB306" s="463">
        <f t="shared" si="151"/>
        <v>0</v>
      </c>
      <c r="BC306" s="463" t="str">
        <f t="shared" si="160"/>
        <v>IV</v>
      </c>
      <c r="BD306" s="463" t="str">
        <f t="shared" si="152"/>
        <v>ACEPTABLE</v>
      </c>
      <c r="BE306" s="295"/>
    </row>
    <row r="307" spans="1:57" ht="51" x14ac:dyDescent="0.2">
      <c r="A307" s="469"/>
      <c r="B307" s="103" t="s">
        <v>259</v>
      </c>
      <c r="C307" s="459" t="s">
        <v>722</v>
      </c>
      <c r="D307" s="456" t="s">
        <v>498</v>
      </c>
      <c r="E307" s="456" t="s">
        <v>499</v>
      </c>
      <c r="F307" s="456" t="s">
        <v>723</v>
      </c>
      <c r="G307" s="456" t="s">
        <v>724</v>
      </c>
      <c r="H307" s="103" t="s">
        <v>63</v>
      </c>
      <c r="I307" s="103"/>
      <c r="J307" s="456" t="s">
        <v>501</v>
      </c>
      <c r="K307" s="458" t="s">
        <v>282</v>
      </c>
      <c r="L307" s="459" t="s">
        <v>88</v>
      </c>
      <c r="M307" s="460" t="s">
        <v>344</v>
      </c>
      <c r="N307" s="465" t="s">
        <v>345</v>
      </c>
      <c r="O307" s="103"/>
      <c r="P307" s="103"/>
      <c r="Q307" s="465" t="s">
        <v>735</v>
      </c>
      <c r="R307" s="103" t="s">
        <v>346</v>
      </c>
      <c r="S307" s="465" t="s">
        <v>92</v>
      </c>
      <c r="T307" s="103">
        <v>0</v>
      </c>
      <c r="U307" s="103" t="str">
        <f t="shared" si="153"/>
        <v>Bajo</v>
      </c>
      <c r="V307" s="103">
        <v>2</v>
      </c>
      <c r="W307" s="103" t="str">
        <f t="shared" si="154"/>
        <v>Ocasional</v>
      </c>
      <c r="X307" s="103">
        <f t="shared" si="155"/>
        <v>0</v>
      </c>
      <c r="Y307" s="103" t="str">
        <f t="shared" si="156"/>
        <v>Bajo</v>
      </c>
      <c r="Z307" s="103">
        <v>25</v>
      </c>
      <c r="AA307" s="103" t="str">
        <f t="shared" si="157"/>
        <v>Grave</v>
      </c>
      <c r="AB307" s="103">
        <f t="shared" si="158"/>
        <v>0</v>
      </c>
      <c r="AC307" s="103" t="str">
        <f t="shared" si="159"/>
        <v>IV</v>
      </c>
      <c r="AD307" s="103" t="str">
        <f t="shared" si="145"/>
        <v>ACEPTABLE</v>
      </c>
      <c r="AE307" s="103" t="s">
        <v>258</v>
      </c>
      <c r="AF307" s="103" t="str">
        <f>N307</f>
        <v>Golpes, descargas electricas, heridas</v>
      </c>
      <c r="AG307" s="103" t="s">
        <v>38</v>
      </c>
      <c r="AH307" s="103" t="s">
        <v>63</v>
      </c>
      <c r="AI307" s="103" t="s">
        <v>63</v>
      </c>
      <c r="AJ307" s="103" t="s">
        <v>63</v>
      </c>
      <c r="AK307" s="103"/>
      <c r="AL307" s="462" t="s">
        <v>63</v>
      </c>
      <c r="AM307" s="463"/>
      <c r="AN307" s="463"/>
      <c r="AO307" s="463"/>
      <c r="AP307" s="463"/>
      <c r="AQ307" s="463"/>
      <c r="AR307" s="463"/>
      <c r="AS307" s="464"/>
      <c r="AT307" s="470"/>
      <c r="AU307" s="463" t="str">
        <f t="shared" si="146"/>
        <v>Bajo</v>
      </c>
      <c r="AV307" s="470"/>
      <c r="AW307" s="463" t="b">
        <f t="shared" si="147"/>
        <v>0</v>
      </c>
      <c r="AX307" s="463">
        <f t="shared" si="148"/>
        <v>0</v>
      </c>
      <c r="AY307" s="463" t="str">
        <f t="shared" si="149"/>
        <v>Bajo</v>
      </c>
      <c r="AZ307" s="470"/>
      <c r="BA307" s="463" t="b">
        <f t="shared" si="150"/>
        <v>0</v>
      </c>
      <c r="BB307" s="463">
        <f t="shared" si="151"/>
        <v>0</v>
      </c>
      <c r="BC307" s="463" t="str">
        <f t="shared" si="160"/>
        <v>IV</v>
      </c>
      <c r="BD307" s="463" t="str">
        <f t="shared" si="152"/>
        <v>ACEPTABLE</v>
      </c>
      <c r="BE307" s="295"/>
    </row>
    <row r="308" spans="1:57" ht="51" x14ac:dyDescent="0.2">
      <c r="A308" s="469"/>
      <c r="B308" s="103" t="s">
        <v>259</v>
      </c>
      <c r="C308" s="459" t="s">
        <v>722</v>
      </c>
      <c r="D308" s="456" t="s">
        <v>498</v>
      </c>
      <c r="E308" s="456" t="s">
        <v>499</v>
      </c>
      <c r="F308" s="456" t="s">
        <v>723</v>
      </c>
      <c r="G308" s="456" t="s">
        <v>724</v>
      </c>
      <c r="H308" s="103" t="s">
        <v>63</v>
      </c>
      <c r="I308" s="103"/>
      <c r="J308" s="456" t="s">
        <v>501</v>
      </c>
      <c r="K308" s="458" t="s">
        <v>282</v>
      </c>
      <c r="L308" s="471" t="s">
        <v>641</v>
      </c>
      <c r="M308" s="465" t="s">
        <v>642</v>
      </c>
      <c r="N308" s="465" t="s">
        <v>643</v>
      </c>
      <c r="O308" s="103"/>
      <c r="P308" s="103"/>
      <c r="Q308" s="465" t="s">
        <v>736</v>
      </c>
      <c r="R308" s="103" t="s">
        <v>751</v>
      </c>
      <c r="S308" s="103" t="s">
        <v>645</v>
      </c>
      <c r="T308" s="103">
        <v>0</v>
      </c>
      <c r="U308" s="103" t="str">
        <f t="shared" si="153"/>
        <v>Bajo</v>
      </c>
      <c r="V308" s="103">
        <v>1</v>
      </c>
      <c r="W308" s="103" t="str">
        <f t="shared" si="154"/>
        <v>Esporadica</v>
      </c>
      <c r="X308" s="103">
        <f t="shared" si="155"/>
        <v>0</v>
      </c>
      <c r="Y308" s="103" t="str">
        <f t="shared" si="156"/>
        <v>Bajo</v>
      </c>
      <c r="Z308" s="103">
        <v>60</v>
      </c>
      <c r="AA308" s="103" t="str">
        <f t="shared" si="157"/>
        <v>Muy Grave</v>
      </c>
      <c r="AB308" s="103">
        <f t="shared" si="158"/>
        <v>0</v>
      </c>
      <c r="AC308" s="103" t="str">
        <f t="shared" si="159"/>
        <v>IV</v>
      </c>
      <c r="AD308" s="103" t="str">
        <f t="shared" si="145"/>
        <v>ACEPTABLE</v>
      </c>
      <c r="AE308" s="103" t="s">
        <v>258</v>
      </c>
      <c r="AF308" s="103" t="str">
        <f>N308</f>
        <v>Golpes, heridas, atrapamiento muerte</v>
      </c>
      <c r="AG308" s="103" t="s">
        <v>38</v>
      </c>
      <c r="AH308" s="103" t="s">
        <v>63</v>
      </c>
      <c r="AI308" s="103" t="s">
        <v>63</v>
      </c>
      <c r="AJ308" s="103" t="s">
        <v>63</v>
      </c>
      <c r="AK308" s="103"/>
      <c r="AL308" s="462" t="s">
        <v>63</v>
      </c>
      <c r="AM308" s="463"/>
      <c r="AN308" s="463"/>
      <c r="AO308" s="463"/>
      <c r="AP308" s="463"/>
      <c r="AQ308" s="463"/>
      <c r="AR308" s="463"/>
      <c r="AS308" s="464"/>
      <c r="AT308" s="470"/>
      <c r="AU308" s="463" t="str">
        <f t="shared" si="146"/>
        <v>Bajo</v>
      </c>
      <c r="AV308" s="470"/>
      <c r="AW308" s="463" t="b">
        <f t="shared" si="147"/>
        <v>0</v>
      </c>
      <c r="AX308" s="463">
        <f t="shared" si="148"/>
        <v>0</v>
      </c>
      <c r="AY308" s="463" t="str">
        <f t="shared" si="149"/>
        <v>Bajo</v>
      </c>
      <c r="AZ308" s="470"/>
      <c r="BA308" s="463" t="b">
        <f t="shared" si="150"/>
        <v>0</v>
      </c>
      <c r="BB308" s="463">
        <f t="shared" si="151"/>
        <v>0</v>
      </c>
      <c r="BC308" s="463" t="str">
        <f t="shared" si="160"/>
        <v>IV</v>
      </c>
      <c r="BD308" s="463" t="str">
        <f t="shared" si="152"/>
        <v>ACEPTABLE</v>
      </c>
      <c r="BE308" s="295"/>
    </row>
    <row r="309" spans="1:57" ht="51" x14ac:dyDescent="0.2">
      <c r="A309" s="115"/>
      <c r="B309" s="103" t="s">
        <v>259</v>
      </c>
      <c r="C309" s="459" t="s">
        <v>722</v>
      </c>
      <c r="D309" s="456" t="s">
        <v>498</v>
      </c>
      <c r="E309" s="456" t="s">
        <v>499</v>
      </c>
      <c r="F309" s="456" t="s">
        <v>723</v>
      </c>
      <c r="G309" s="456" t="s">
        <v>724</v>
      </c>
      <c r="H309" s="103" t="s">
        <v>63</v>
      </c>
      <c r="I309" s="103"/>
      <c r="J309" s="456" t="s">
        <v>501</v>
      </c>
      <c r="K309" s="103" t="s">
        <v>276</v>
      </c>
      <c r="L309" s="471" t="s">
        <v>528</v>
      </c>
      <c r="M309" s="465" t="s">
        <v>704</v>
      </c>
      <c r="N309" s="465" t="s">
        <v>512</v>
      </c>
      <c r="O309" s="103"/>
      <c r="P309" s="103"/>
      <c r="Q309" s="465"/>
      <c r="R309" s="465" t="s">
        <v>737</v>
      </c>
      <c r="S309" s="465" t="s">
        <v>648</v>
      </c>
      <c r="T309" s="103">
        <v>0</v>
      </c>
      <c r="U309" s="103" t="str">
        <f t="shared" si="153"/>
        <v>Bajo</v>
      </c>
      <c r="V309" s="103">
        <v>3</v>
      </c>
      <c r="W309" s="103" t="str">
        <f t="shared" si="154"/>
        <v>Frecuente</v>
      </c>
      <c r="X309" s="103">
        <f t="shared" si="155"/>
        <v>0</v>
      </c>
      <c r="Y309" s="103" t="str">
        <f t="shared" si="156"/>
        <v>Bajo</v>
      </c>
      <c r="Z309" s="103">
        <v>25</v>
      </c>
      <c r="AA309" s="103" t="str">
        <f t="shared" si="157"/>
        <v>Grave</v>
      </c>
      <c r="AB309" s="103">
        <f t="shared" si="158"/>
        <v>0</v>
      </c>
      <c r="AC309" s="103" t="str">
        <f t="shared" si="159"/>
        <v>IV</v>
      </c>
      <c r="AD309" s="103" t="str">
        <f t="shared" si="145"/>
        <v>ACEPTABLE</v>
      </c>
      <c r="AE309" s="103" t="s">
        <v>258</v>
      </c>
      <c r="AF309" s="103" t="s">
        <v>512</v>
      </c>
      <c r="AG309" s="103"/>
      <c r="AH309" s="103" t="s">
        <v>63</v>
      </c>
      <c r="AI309" s="103" t="s">
        <v>63</v>
      </c>
      <c r="AJ309" s="103" t="s">
        <v>63</v>
      </c>
      <c r="AK309" s="103"/>
      <c r="AL309" s="462"/>
      <c r="AM309" s="463"/>
      <c r="AN309" s="463"/>
      <c r="AO309" s="463"/>
      <c r="AP309" s="463"/>
      <c r="AQ309" s="463"/>
      <c r="AR309" s="463"/>
      <c r="AS309" s="464"/>
      <c r="AT309" s="470"/>
      <c r="AU309" s="463" t="str">
        <f t="shared" si="146"/>
        <v>Bajo</v>
      </c>
      <c r="AV309" s="470"/>
      <c r="AW309" s="463" t="b">
        <f t="shared" si="147"/>
        <v>0</v>
      </c>
      <c r="AX309" s="463">
        <f t="shared" si="148"/>
        <v>0</v>
      </c>
      <c r="AY309" s="463" t="str">
        <f t="shared" si="149"/>
        <v>Bajo</v>
      </c>
      <c r="AZ309" s="470"/>
      <c r="BA309" s="463" t="b">
        <f t="shared" si="150"/>
        <v>0</v>
      </c>
      <c r="BB309" s="463">
        <f t="shared" si="151"/>
        <v>0</v>
      </c>
      <c r="BC309" s="463" t="str">
        <f t="shared" si="160"/>
        <v>IV</v>
      </c>
      <c r="BD309" s="463" t="str">
        <f t="shared" si="152"/>
        <v>ACEPTABLE</v>
      </c>
      <c r="BE309" s="295"/>
    </row>
    <row r="310" spans="1:57" ht="51" x14ac:dyDescent="0.2">
      <c r="A310" s="115"/>
      <c r="B310" s="103" t="s">
        <v>259</v>
      </c>
      <c r="C310" s="459" t="s">
        <v>722</v>
      </c>
      <c r="D310" s="456" t="s">
        <v>498</v>
      </c>
      <c r="E310" s="456" t="s">
        <v>499</v>
      </c>
      <c r="F310" s="456" t="s">
        <v>723</v>
      </c>
      <c r="G310" s="456" t="s">
        <v>724</v>
      </c>
      <c r="H310" s="103" t="s">
        <v>63</v>
      </c>
      <c r="I310" s="103"/>
      <c r="J310" s="456" t="s">
        <v>501</v>
      </c>
      <c r="K310" s="458" t="s">
        <v>282</v>
      </c>
      <c r="L310" s="459" t="s">
        <v>739</v>
      </c>
      <c r="M310" s="460" t="s">
        <v>740</v>
      </c>
      <c r="N310" s="465" t="s">
        <v>741</v>
      </c>
      <c r="O310" s="103"/>
      <c r="P310" s="103"/>
      <c r="Q310" s="465"/>
      <c r="R310" s="103" t="s">
        <v>742</v>
      </c>
      <c r="S310" s="465" t="s">
        <v>743</v>
      </c>
      <c r="T310" s="103"/>
      <c r="U310" s="103" t="str">
        <f t="shared" si="153"/>
        <v>Bajo</v>
      </c>
      <c r="V310" s="103">
        <v>1</v>
      </c>
      <c r="W310" s="103" t="str">
        <f t="shared" si="154"/>
        <v>Esporadica</v>
      </c>
      <c r="X310" s="103">
        <f t="shared" si="155"/>
        <v>0</v>
      </c>
      <c r="Y310" s="103" t="str">
        <f t="shared" si="156"/>
        <v>Bajo</v>
      </c>
      <c r="Z310" s="103">
        <v>25</v>
      </c>
      <c r="AA310" s="103" t="str">
        <f t="shared" si="157"/>
        <v>Grave</v>
      </c>
      <c r="AB310" s="103">
        <f t="shared" si="158"/>
        <v>0</v>
      </c>
      <c r="AC310" s="103" t="str">
        <f t="shared" si="159"/>
        <v>IV</v>
      </c>
      <c r="AD310" s="103" t="str">
        <f>IF(AND(AC310="I"),"NO ACEPTABLE",IF(AND(AC310="II"),"ACEPTABLE CON CONTROL ESPECIFICO",IF(AND(AC310="III"),"MEJORABLE",IF(AND(AC310="IV"),"ACEPTABLE"))))</f>
        <v>ACEPTABLE</v>
      </c>
      <c r="AE310" s="103">
        <v>2</v>
      </c>
      <c r="AF310" s="103" t="s">
        <v>180</v>
      </c>
      <c r="AG310" s="103" t="s">
        <v>38</v>
      </c>
      <c r="AH310" s="103"/>
      <c r="AI310" s="103"/>
      <c r="AJ310" s="103" t="s">
        <v>63</v>
      </c>
      <c r="AK310" s="103"/>
      <c r="AL310" s="462" t="s">
        <v>63</v>
      </c>
      <c r="AM310" s="463"/>
      <c r="AN310" s="463"/>
      <c r="AO310" s="463"/>
      <c r="AP310" s="463"/>
      <c r="AQ310" s="463"/>
      <c r="AR310" s="463"/>
      <c r="AS310" s="464"/>
      <c r="AT310" s="470"/>
      <c r="AU310" s="463" t="str">
        <f>IF(AT310=10,"Muy Alto",IF(AT310=6,"Alto",IF(AT310=2,"Medio",IF(AT310=0,"Bajo"))))</f>
        <v>Bajo</v>
      </c>
      <c r="AV310" s="470"/>
      <c r="AW310" s="463" t="b">
        <f>IF(AV310=4,"Continua",IF(AV310=3,"Frecuente",IF(AV310=2,"Ocasional",IF(AV310=1,"Esporadica"))))</f>
        <v>0</v>
      </c>
      <c r="AX310" s="463">
        <f>AT310*AV310</f>
        <v>0</v>
      </c>
      <c r="AY310" s="463" t="str">
        <f>IF(AND(AX310&gt;=24,AX310&lt;=40),"Medio Alto",IF(AND(AX310&gt;=10,AX310&lt;=20),"Alto",IF(AND(AX310&gt;=6,AX310&lt;=8),"Medio",IF(AND(AX310&gt;=0,AX310&lt;=4),"Bajo"))))</f>
        <v>Bajo</v>
      </c>
      <c r="AZ310" s="470"/>
      <c r="BA310" s="463" t="b">
        <f>IF(AZ310=100,"Mortal o Catrastrofico",IF(AZ310=60,"Muy Grave",IF(AZ310=25,"Grave",IF(AZ310=10,"Leve"))))</f>
        <v>0</v>
      </c>
      <c r="BB310" s="463">
        <f>AX310*AZ310</f>
        <v>0</v>
      </c>
      <c r="BC310" s="463" t="str">
        <f>IF(AND(BB310&gt;=600,AZ310&lt;=4000),"I",IF(AND(BB310&gt;=150,BB310&lt;=500),"II",IF(AND(BB310&gt;=40,BB310&lt;=120),"III",IF(AND(BB310&gt;=0,BB310&lt;=40),"IV"))))</f>
        <v>IV</v>
      </c>
      <c r="BD310" s="463" t="str">
        <f>IF(AND(BC310="I"),"NO ACEPTABLE",IF(AND(BC310="II"),"ACEPTABLE CON CONTROL ESPECIFICO",IF(AND(BC310="III"),"MEJORABLE",IF(AND(BC310="IV"),"ACEPTABLE"))))</f>
        <v>ACEPTABLE</v>
      </c>
      <c r="BE310" s="295"/>
    </row>
    <row r="311" spans="1:57" ht="51" x14ac:dyDescent="0.2">
      <c r="A311" s="115"/>
      <c r="B311" s="103" t="s">
        <v>259</v>
      </c>
      <c r="C311" s="459" t="s">
        <v>722</v>
      </c>
      <c r="D311" s="456" t="s">
        <v>498</v>
      </c>
      <c r="E311" s="456" t="s">
        <v>499</v>
      </c>
      <c r="F311" s="456" t="s">
        <v>723</v>
      </c>
      <c r="G311" s="456" t="s">
        <v>724</v>
      </c>
      <c r="H311" s="103" t="s">
        <v>63</v>
      </c>
      <c r="I311" s="103"/>
      <c r="J311" s="456" t="s">
        <v>501</v>
      </c>
      <c r="K311" s="103" t="s">
        <v>276</v>
      </c>
      <c r="L311" s="471" t="s">
        <v>178</v>
      </c>
      <c r="M311" s="460" t="s">
        <v>738</v>
      </c>
      <c r="N311" s="460" t="s">
        <v>180</v>
      </c>
      <c r="O311" s="103"/>
      <c r="P311" s="103"/>
      <c r="Q311" s="465"/>
      <c r="R311" s="465" t="s">
        <v>737</v>
      </c>
      <c r="S311" s="465" t="s">
        <v>648</v>
      </c>
      <c r="T311" s="103">
        <v>0</v>
      </c>
      <c r="U311" s="103" t="str">
        <f t="shared" si="153"/>
        <v>Bajo</v>
      </c>
      <c r="V311" s="103">
        <v>3</v>
      </c>
      <c r="W311" s="103" t="str">
        <f t="shared" si="154"/>
        <v>Frecuente</v>
      </c>
      <c r="X311" s="103">
        <f t="shared" si="155"/>
        <v>0</v>
      </c>
      <c r="Y311" s="103" t="str">
        <f t="shared" si="156"/>
        <v>Bajo</v>
      </c>
      <c r="Z311" s="103">
        <v>25</v>
      </c>
      <c r="AA311" s="103" t="str">
        <f t="shared" si="157"/>
        <v>Grave</v>
      </c>
      <c r="AB311" s="103">
        <f t="shared" si="158"/>
        <v>0</v>
      </c>
      <c r="AC311" s="103" t="str">
        <f t="shared" si="159"/>
        <v>IV</v>
      </c>
      <c r="AD311" s="103" t="str">
        <f t="shared" si="145"/>
        <v>ACEPTABLE</v>
      </c>
      <c r="AE311" s="103" t="s">
        <v>258</v>
      </c>
      <c r="AF311" s="103" t="s">
        <v>180</v>
      </c>
      <c r="AG311" s="103"/>
      <c r="AH311" s="103" t="s">
        <v>63</v>
      </c>
      <c r="AI311" s="103" t="s">
        <v>63</v>
      </c>
      <c r="AJ311" s="103" t="s">
        <v>63</v>
      </c>
      <c r="AK311" s="103"/>
      <c r="AL311" s="462"/>
      <c r="AM311" s="463"/>
      <c r="AN311" s="463"/>
      <c r="AO311" s="463"/>
      <c r="AP311" s="463"/>
      <c r="AQ311" s="463"/>
      <c r="AR311" s="463"/>
      <c r="AS311" s="464"/>
      <c r="AT311" s="470"/>
      <c r="AU311" s="463" t="str">
        <f t="shared" si="146"/>
        <v>Bajo</v>
      </c>
      <c r="AV311" s="470"/>
      <c r="AW311" s="463" t="b">
        <f t="shared" si="147"/>
        <v>0</v>
      </c>
      <c r="AX311" s="463">
        <f t="shared" si="148"/>
        <v>0</v>
      </c>
      <c r="AY311" s="463" t="str">
        <f t="shared" si="149"/>
        <v>Bajo</v>
      </c>
      <c r="AZ311" s="470"/>
      <c r="BA311" s="463" t="b">
        <f t="shared" si="150"/>
        <v>0</v>
      </c>
      <c r="BB311" s="463">
        <f t="shared" si="151"/>
        <v>0</v>
      </c>
      <c r="BC311" s="463" t="str">
        <f t="shared" si="160"/>
        <v>IV</v>
      </c>
      <c r="BD311" s="463" t="str">
        <f t="shared" si="152"/>
        <v>ACEPTABLE</v>
      </c>
      <c r="BE311" s="295"/>
    </row>
    <row r="312" spans="1:57" ht="102" x14ac:dyDescent="0.2">
      <c r="A312" s="115"/>
      <c r="B312" s="103" t="s">
        <v>259</v>
      </c>
      <c r="C312" s="459" t="s">
        <v>722</v>
      </c>
      <c r="D312" s="456" t="s">
        <v>498</v>
      </c>
      <c r="E312" s="456" t="s">
        <v>499</v>
      </c>
      <c r="F312" s="456" t="s">
        <v>723</v>
      </c>
      <c r="G312" s="456" t="s">
        <v>724</v>
      </c>
      <c r="H312" s="103" t="s">
        <v>63</v>
      </c>
      <c r="I312" s="103"/>
      <c r="J312" s="456" t="s">
        <v>501</v>
      </c>
      <c r="K312" s="103" t="s">
        <v>99</v>
      </c>
      <c r="L312" s="103" t="s">
        <v>100</v>
      </c>
      <c r="M312" s="465" t="s">
        <v>333</v>
      </c>
      <c r="N312" s="465" t="s">
        <v>102</v>
      </c>
      <c r="O312" s="466"/>
      <c r="P312" s="466"/>
      <c r="Q312" s="466"/>
      <c r="R312" s="494" t="s">
        <v>477</v>
      </c>
      <c r="S312" s="466"/>
      <c r="T312" s="103"/>
      <c r="U312" s="103" t="str">
        <f t="shared" si="153"/>
        <v>Bajo</v>
      </c>
      <c r="V312" s="103">
        <v>3</v>
      </c>
      <c r="W312" s="103" t="str">
        <f t="shared" si="154"/>
        <v>Frecuente</v>
      </c>
      <c r="X312" s="103">
        <f t="shared" si="155"/>
        <v>0</v>
      </c>
      <c r="Y312" s="103" t="str">
        <f t="shared" si="156"/>
        <v>Bajo</v>
      </c>
      <c r="Z312" s="103">
        <v>25</v>
      </c>
      <c r="AA312" s="103" t="str">
        <f t="shared" si="157"/>
        <v>Grave</v>
      </c>
      <c r="AB312" s="103">
        <f t="shared" si="158"/>
        <v>0</v>
      </c>
      <c r="AC312" s="103" t="str">
        <f t="shared" si="159"/>
        <v>IV</v>
      </c>
      <c r="AD312" s="103" t="str">
        <f t="shared" si="145"/>
        <v>ACEPTABLE</v>
      </c>
      <c r="AE312" s="103" t="s">
        <v>258</v>
      </c>
      <c r="AF312" s="103" t="s">
        <v>102</v>
      </c>
      <c r="AG312" s="103" t="s">
        <v>38</v>
      </c>
      <c r="AH312" s="103" t="s">
        <v>63</v>
      </c>
      <c r="AI312" s="103" t="s">
        <v>63</v>
      </c>
      <c r="AJ312" s="103" t="s">
        <v>63</v>
      </c>
      <c r="AK312" s="103"/>
      <c r="AL312" s="462"/>
      <c r="AM312" s="463"/>
      <c r="AN312" s="463"/>
      <c r="AO312" s="463"/>
      <c r="AP312" s="463"/>
      <c r="AQ312" s="463"/>
      <c r="AR312" s="463"/>
      <c r="AS312" s="468"/>
      <c r="AT312" s="464"/>
      <c r="AU312" s="463" t="str">
        <f t="shared" si="146"/>
        <v>Bajo</v>
      </c>
      <c r="AV312" s="464"/>
      <c r="AW312" s="463" t="b">
        <f t="shared" si="147"/>
        <v>0</v>
      </c>
      <c r="AX312" s="463">
        <f t="shared" si="148"/>
        <v>0</v>
      </c>
      <c r="AY312" s="463" t="str">
        <f t="shared" si="149"/>
        <v>Bajo</v>
      </c>
      <c r="AZ312" s="464"/>
      <c r="BA312" s="463" t="b">
        <f t="shared" si="150"/>
        <v>0</v>
      </c>
      <c r="BB312" s="463">
        <f t="shared" si="151"/>
        <v>0</v>
      </c>
      <c r="BC312" s="463" t="str">
        <f t="shared" si="160"/>
        <v>IV</v>
      </c>
      <c r="BD312" s="463" t="str">
        <f t="shared" si="152"/>
        <v>ACEPTABLE</v>
      </c>
      <c r="BE312" s="295"/>
    </row>
    <row r="313" spans="1:57" ht="51" x14ac:dyDescent="0.2">
      <c r="A313" s="115"/>
      <c r="B313" s="103" t="s">
        <v>259</v>
      </c>
      <c r="C313" s="459" t="s">
        <v>722</v>
      </c>
      <c r="D313" s="456" t="s">
        <v>498</v>
      </c>
      <c r="E313" s="456" t="s">
        <v>499</v>
      </c>
      <c r="F313" s="456" t="s">
        <v>723</v>
      </c>
      <c r="G313" s="456" t="s">
        <v>724</v>
      </c>
      <c r="H313" s="103" t="s">
        <v>63</v>
      </c>
      <c r="I313" s="103"/>
      <c r="J313" s="456" t="s">
        <v>501</v>
      </c>
      <c r="K313" s="458" t="s">
        <v>72</v>
      </c>
      <c r="L313" s="459" t="s">
        <v>73</v>
      </c>
      <c r="M313" s="460" t="s">
        <v>744</v>
      </c>
      <c r="N313" s="460" t="s">
        <v>75</v>
      </c>
      <c r="O313" s="103" t="s">
        <v>69</v>
      </c>
      <c r="P313" s="103" t="s">
        <v>69</v>
      </c>
      <c r="Q313" s="103" t="s">
        <v>69</v>
      </c>
      <c r="R313" s="465" t="s">
        <v>745</v>
      </c>
      <c r="S313" s="103" t="s">
        <v>69</v>
      </c>
      <c r="T313" s="103">
        <v>2</v>
      </c>
      <c r="U313" s="103" t="str">
        <f t="shared" si="153"/>
        <v>Medio</v>
      </c>
      <c r="V313" s="103">
        <v>1</v>
      </c>
      <c r="W313" s="103" t="str">
        <f t="shared" si="154"/>
        <v>Esporadica</v>
      </c>
      <c r="X313" s="103">
        <f t="shared" si="155"/>
        <v>2</v>
      </c>
      <c r="Y313" s="103" t="str">
        <f t="shared" si="156"/>
        <v>Bajo</v>
      </c>
      <c r="Z313" s="103">
        <v>25</v>
      </c>
      <c r="AA313" s="103" t="str">
        <f t="shared" si="157"/>
        <v>Grave</v>
      </c>
      <c r="AB313" s="103">
        <f t="shared" si="158"/>
        <v>50</v>
      </c>
      <c r="AC313" s="103" t="str">
        <f t="shared" si="159"/>
        <v>III</v>
      </c>
      <c r="AD313" s="103" t="str">
        <f t="shared" si="145"/>
        <v>MEJORABLE</v>
      </c>
      <c r="AE313" s="103" t="s">
        <v>258</v>
      </c>
      <c r="AF313" s="103" t="s">
        <v>75</v>
      </c>
      <c r="AG313" s="103" t="s">
        <v>38</v>
      </c>
      <c r="AH313" s="103"/>
      <c r="AI313" s="103" t="s">
        <v>63</v>
      </c>
      <c r="AJ313" s="103" t="s">
        <v>63</v>
      </c>
      <c r="AK313" s="103" t="s">
        <v>63</v>
      </c>
      <c r="AL313" s="462" t="s">
        <v>63</v>
      </c>
      <c r="AM313" s="463"/>
      <c r="AN313" s="463"/>
      <c r="AO313" s="463"/>
      <c r="AP313" s="463"/>
      <c r="AQ313" s="463"/>
      <c r="AR313" s="463"/>
      <c r="AS313" s="464"/>
      <c r="AT313" s="470"/>
      <c r="AU313" s="463" t="str">
        <f t="shared" si="146"/>
        <v>Bajo</v>
      </c>
      <c r="AV313" s="470"/>
      <c r="AW313" s="463" t="b">
        <f t="shared" si="147"/>
        <v>0</v>
      </c>
      <c r="AX313" s="463">
        <f t="shared" si="148"/>
        <v>0</v>
      </c>
      <c r="AY313" s="463" t="str">
        <f t="shared" si="149"/>
        <v>Bajo</v>
      </c>
      <c r="AZ313" s="470"/>
      <c r="BA313" s="463" t="b">
        <f t="shared" si="150"/>
        <v>0</v>
      </c>
      <c r="BB313" s="463">
        <f t="shared" si="151"/>
        <v>0</v>
      </c>
      <c r="BC313" s="463" t="str">
        <f t="shared" si="160"/>
        <v>IV</v>
      </c>
      <c r="BD313" s="463" t="str">
        <f t="shared" si="152"/>
        <v>ACEPTABLE</v>
      </c>
      <c r="BE313" s="295"/>
    </row>
    <row r="314" spans="1:57" ht="51" x14ac:dyDescent="0.2">
      <c r="A314" s="115"/>
      <c r="B314" s="103" t="s">
        <v>259</v>
      </c>
      <c r="C314" s="459" t="s">
        <v>722</v>
      </c>
      <c r="D314" s="456" t="s">
        <v>498</v>
      </c>
      <c r="E314" s="456" t="s">
        <v>499</v>
      </c>
      <c r="F314" s="456" t="s">
        <v>723</v>
      </c>
      <c r="G314" s="456" t="s">
        <v>724</v>
      </c>
      <c r="H314" s="103" t="s">
        <v>63</v>
      </c>
      <c r="I314" s="103"/>
      <c r="J314" s="456" t="s">
        <v>501</v>
      </c>
      <c r="K314" s="458" t="s">
        <v>282</v>
      </c>
      <c r="L314" s="459" t="s">
        <v>747</v>
      </c>
      <c r="M314" s="460" t="s">
        <v>748</v>
      </c>
      <c r="N314" s="460" t="s">
        <v>289</v>
      </c>
      <c r="O314" s="103" t="s">
        <v>69</v>
      </c>
      <c r="P314" s="103" t="s">
        <v>69</v>
      </c>
      <c r="Q314" s="103"/>
      <c r="R314" s="465" t="s">
        <v>749</v>
      </c>
      <c r="S314" s="103" t="s">
        <v>672</v>
      </c>
      <c r="T314" s="103">
        <v>0</v>
      </c>
      <c r="U314" s="103" t="str">
        <f t="shared" si="153"/>
        <v>Bajo</v>
      </c>
      <c r="V314" s="103">
        <v>1</v>
      </c>
      <c r="W314" s="103" t="str">
        <f t="shared" si="154"/>
        <v>Esporadica</v>
      </c>
      <c r="X314" s="103">
        <f t="shared" si="155"/>
        <v>0</v>
      </c>
      <c r="Y314" s="103" t="str">
        <f t="shared" si="156"/>
        <v>Bajo</v>
      </c>
      <c r="Z314" s="103">
        <v>25</v>
      </c>
      <c r="AA314" s="103" t="str">
        <f t="shared" si="157"/>
        <v>Grave</v>
      </c>
      <c r="AB314" s="103">
        <f t="shared" si="158"/>
        <v>0</v>
      </c>
      <c r="AC314" s="103" t="str">
        <f t="shared" si="159"/>
        <v>IV</v>
      </c>
      <c r="AD314" s="103" t="str">
        <f t="shared" si="145"/>
        <v>ACEPTABLE</v>
      </c>
      <c r="AE314" s="103" t="s">
        <v>258</v>
      </c>
      <c r="AF314" s="103" t="str">
        <f>N314</f>
        <v>Golpes, trapamientos, aplastamiento, muerte</v>
      </c>
      <c r="AG314" s="103" t="s">
        <v>38</v>
      </c>
      <c r="AH314" s="103"/>
      <c r="AI314" s="103" t="s">
        <v>63</v>
      </c>
      <c r="AJ314" s="103" t="s">
        <v>63</v>
      </c>
      <c r="AK314" s="103" t="s">
        <v>63</v>
      </c>
      <c r="AL314" s="462" t="s">
        <v>63</v>
      </c>
      <c r="AM314" s="463"/>
      <c r="AN314" s="463"/>
      <c r="AO314" s="463"/>
      <c r="AP314" s="463"/>
      <c r="AQ314" s="463"/>
      <c r="AR314" s="463"/>
      <c r="AS314" s="464"/>
      <c r="AT314" s="470"/>
      <c r="AU314" s="463" t="str">
        <f t="shared" si="146"/>
        <v>Bajo</v>
      </c>
      <c r="AV314" s="470"/>
      <c r="AW314" s="463" t="b">
        <f t="shared" si="147"/>
        <v>0</v>
      </c>
      <c r="AX314" s="463">
        <f t="shared" si="148"/>
        <v>0</v>
      </c>
      <c r="AY314" s="463" t="str">
        <f t="shared" si="149"/>
        <v>Bajo</v>
      </c>
      <c r="AZ314" s="470"/>
      <c r="BA314" s="463" t="b">
        <f t="shared" si="150"/>
        <v>0</v>
      </c>
      <c r="BB314" s="463">
        <f t="shared" si="151"/>
        <v>0</v>
      </c>
      <c r="BC314" s="463" t="str">
        <f t="shared" si="160"/>
        <v>IV</v>
      </c>
      <c r="BD314" s="463" t="str">
        <f t="shared" si="152"/>
        <v>ACEPTABLE</v>
      </c>
      <c r="BE314" s="295"/>
    </row>
    <row r="315" spans="1:57" ht="76.5" x14ac:dyDescent="0.2">
      <c r="A315" s="469"/>
      <c r="B315" s="103" t="s">
        <v>259</v>
      </c>
      <c r="C315" s="459" t="s">
        <v>722</v>
      </c>
      <c r="D315" s="456" t="s">
        <v>391</v>
      </c>
      <c r="E315" s="456" t="s">
        <v>752</v>
      </c>
      <c r="F315" s="456" t="s">
        <v>753</v>
      </c>
      <c r="G315" s="456" t="s">
        <v>754</v>
      </c>
      <c r="H315" s="103" t="s">
        <v>63</v>
      </c>
      <c r="I315" s="103"/>
      <c r="J315" s="456" t="s">
        <v>755</v>
      </c>
      <c r="K315" s="458" t="s">
        <v>65</v>
      </c>
      <c r="L315" s="471" t="s">
        <v>316</v>
      </c>
      <c r="M315" s="465" t="s">
        <v>725</v>
      </c>
      <c r="N315" s="460" t="s">
        <v>726</v>
      </c>
      <c r="O315" s="103" t="s">
        <v>69</v>
      </c>
      <c r="P315" s="103" t="s">
        <v>69</v>
      </c>
      <c r="Q315" s="103"/>
      <c r="R315" s="460" t="s">
        <v>750</v>
      </c>
      <c r="S315" s="465" t="s">
        <v>701</v>
      </c>
      <c r="T315" s="103">
        <v>0</v>
      </c>
      <c r="U315" s="103" t="str">
        <f t="shared" si="153"/>
        <v>Bajo</v>
      </c>
      <c r="V315" s="103">
        <v>2</v>
      </c>
      <c r="W315" s="103" t="str">
        <f t="shared" si="154"/>
        <v>Ocasional</v>
      </c>
      <c r="X315" s="103">
        <f t="shared" si="155"/>
        <v>0</v>
      </c>
      <c r="Y315" s="103" t="str">
        <f t="shared" si="156"/>
        <v>Bajo</v>
      </c>
      <c r="Z315" s="103">
        <v>10</v>
      </c>
      <c r="AA315" s="103" t="str">
        <f t="shared" si="157"/>
        <v>Leve</v>
      </c>
      <c r="AB315" s="103">
        <f t="shared" si="158"/>
        <v>0</v>
      </c>
      <c r="AC315" s="103" t="str">
        <f t="shared" si="159"/>
        <v>IV</v>
      </c>
      <c r="AD315" s="103" t="str">
        <f t="shared" si="145"/>
        <v>ACEPTABLE</v>
      </c>
      <c r="AE315" s="103" t="s">
        <v>258</v>
      </c>
      <c r="AF315" s="103" t="str">
        <f>N315</f>
        <v>Golpes, traumas, heridas, infecciones, intoxicación, Mordeduras, picaduras, punciones, reacciones alérgicas, muerte, Enfermedades como dengue, fiebre amariila, etc</v>
      </c>
      <c r="AG315" s="103" t="s">
        <v>38</v>
      </c>
      <c r="AH315" s="103" t="s">
        <v>63</v>
      </c>
      <c r="AI315" s="103" t="s">
        <v>63</v>
      </c>
      <c r="AJ315" s="103" t="s">
        <v>63</v>
      </c>
      <c r="AK315" s="103"/>
      <c r="AL315" s="462" t="s">
        <v>63</v>
      </c>
      <c r="AM315" s="463"/>
      <c r="AN315" s="463"/>
      <c r="AO315" s="463"/>
      <c r="AP315" s="463"/>
      <c r="AQ315" s="463"/>
      <c r="AR315" s="463"/>
      <c r="AS315" s="464"/>
      <c r="AT315" s="470"/>
      <c r="AU315" s="463" t="str">
        <f t="shared" si="146"/>
        <v>Bajo</v>
      </c>
      <c r="AV315" s="470"/>
      <c r="AW315" s="463" t="b">
        <f t="shared" si="147"/>
        <v>0</v>
      </c>
      <c r="AX315" s="463">
        <f t="shared" si="148"/>
        <v>0</v>
      </c>
      <c r="AY315" s="463" t="str">
        <f t="shared" si="149"/>
        <v>Bajo</v>
      </c>
      <c r="AZ315" s="470"/>
      <c r="BA315" s="463" t="b">
        <f t="shared" si="150"/>
        <v>0</v>
      </c>
      <c r="BB315" s="463">
        <f t="shared" si="151"/>
        <v>0</v>
      </c>
      <c r="BC315" s="463" t="str">
        <f t="shared" si="160"/>
        <v>IV</v>
      </c>
      <c r="BD315" s="463" t="str">
        <f t="shared" si="152"/>
        <v>ACEPTABLE</v>
      </c>
      <c r="BE315" s="295"/>
    </row>
    <row r="316" spans="1:57" ht="76.5" x14ac:dyDescent="0.2">
      <c r="A316" s="469"/>
      <c r="B316" s="103" t="s">
        <v>259</v>
      </c>
      <c r="C316" s="459" t="s">
        <v>722</v>
      </c>
      <c r="D316" s="456" t="s">
        <v>391</v>
      </c>
      <c r="E316" s="456" t="s">
        <v>752</v>
      </c>
      <c r="F316" s="456" t="s">
        <v>753</v>
      </c>
      <c r="G316" s="456" t="s">
        <v>754</v>
      </c>
      <c r="H316" s="103" t="s">
        <v>63</v>
      </c>
      <c r="I316" s="103"/>
      <c r="J316" s="456" t="s">
        <v>755</v>
      </c>
      <c r="K316" s="458" t="s">
        <v>72</v>
      </c>
      <c r="L316" s="471" t="s">
        <v>319</v>
      </c>
      <c r="M316" s="465" t="s">
        <v>728</v>
      </c>
      <c r="N316" s="465" t="s">
        <v>127</v>
      </c>
      <c r="O316" s="103" t="s">
        <v>69</v>
      </c>
      <c r="P316" s="103" t="s">
        <v>69</v>
      </c>
      <c r="Q316" s="465"/>
      <c r="R316" s="465" t="s">
        <v>729</v>
      </c>
      <c r="S316" s="103" t="s">
        <v>69</v>
      </c>
      <c r="T316" s="103">
        <v>0</v>
      </c>
      <c r="U316" s="103" t="str">
        <f t="shared" si="153"/>
        <v>Bajo</v>
      </c>
      <c r="V316" s="103">
        <v>2</v>
      </c>
      <c r="W316" s="103" t="str">
        <f t="shared" si="154"/>
        <v>Ocasional</v>
      </c>
      <c r="X316" s="103">
        <f t="shared" si="155"/>
        <v>0</v>
      </c>
      <c r="Y316" s="103" t="str">
        <f t="shared" si="156"/>
        <v>Bajo</v>
      </c>
      <c r="Z316" s="103">
        <v>60</v>
      </c>
      <c r="AA316" s="103" t="str">
        <f t="shared" si="157"/>
        <v>Muy Grave</v>
      </c>
      <c r="AB316" s="103">
        <f t="shared" si="158"/>
        <v>0</v>
      </c>
      <c r="AC316" s="103" t="str">
        <f t="shared" si="159"/>
        <v>IV</v>
      </c>
      <c r="AD316" s="103" t="str">
        <f t="shared" si="145"/>
        <v>ACEPTABLE</v>
      </c>
      <c r="AE316" s="103" t="s">
        <v>258</v>
      </c>
      <c r="AF316" s="103" t="str">
        <f>N316</f>
        <v>Descargas eléctricas, dolor de cabeza, quemaduras, shock, golpes, heridas, contusiones.</v>
      </c>
      <c r="AG316" s="103" t="s">
        <v>38</v>
      </c>
      <c r="AH316" s="103" t="s">
        <v>63</v>
      </c>
      <c r="AI316" s="103" t="s">
        <v>63</v>
      </c>
      <c r="AJ316" s="103" t="s">
        <v>63</v>
      </c>
      <c r="AK316" s="103"/>
      <c r="AL316" s="462"/>
      <c r="AM316" s="463"/>
      <c r="AN316" s="463"/>
      <c r="AO316" s="463"/>
      <c r="AP316" s="463"/>
      <c r="AQ316" s="463"/>
      <c r="AR316" s="463"/>
      <c r="AS316" s="464"/>
      <c r="AT316" s="470"/>
      <c r="AU316" s="463" t="str">
        <f t="shared" si="146"/>
        <v>Bajo</v>
      </c>
      <c r="AV316" s="470"/>
      <c r="AW316" s="463" t="b">
        <f t="shared" si="147"/>
        <v>0</v>
      </c>
      <c r="AX316" s="463">
        <f t="shared" si="148"/>
        <v>0</v>
      </c>
      <c r="AY316" s="463" t="str">
        <f t="shared" si="149"/>
        <v>Bajo</v>
      </c>
      <c r="AZ316" s="470"/>
      <c r="BA316" s="463" t="b">
        <f t="shared" si="150"/>
        <v>0</v>
      </c>
      <c r="BB316" s="463">
        <f t="shared" si="151"/>
        <v>0</v>
      </c>
      <c r="BC316" s="463" t="str">
        <f t="shared" si="160"/>
        <v>IV</v>
      </c>
      <c r="BD316" s="463" t="str">
        <f t="shared" si="152"/>
        <v>ACEPTABLE</v>
      </c>
      <c r="BE316" s="295"/>
    </row>
    <row r="317" spans="1:57" ht="76.5" x14ac:dyDescent="0.2">
      <c r="A317" s="115"/>
      <c r="B317" s="103" t="s">
        <v>259</v>
      </c>
      <c r="C317" s="459" t="s">
        <v>722</v>
      </c>
      <c r="D317" s="456" t="s">
        <v>391</v>
      </c>
      <c r="E317" s="456" t="s">
        <v>752</v>
      </c>
      <c r="F317" s="456" t="s">
        <v>753</v>
      </c>
      <c r="G317" s="456" t="s">
        <v>754</v>
      </c>
      <c r="H317" s="103" t="s">
        <v>63</v>
      </c>
      <c r="I317" s="103"/>
      <c r="J317" s="456" t="s">
        <v>755</v>
      </c>
      <c r="K317" s="458" t="s">
        <v>72</v>
      </c>
      <c r="L317" s="459" t="s">
        <v>119</v>
      </c>
      <c r="M317" s="472" t="s">
        <v>730</v>
      </c>
      <c r="N317" s="460" t="s">
        <v>731</v>
      </c>
      <c r="O317" s="103" t="s">
        <v>69</v>
      </c>
      <c r="P317" s="103" t="s">
        <v>69</v>
      </c>
      <c r="Q317" s="460" t="s">
        <v>732</v>
      </c>
      <c r="R317" s="460" t="s">
        <v>733</v>
      </c>
      <c r="S317" s="465" t="s">
        <v>734</v>
      </c>
      <c r="T317" s="103">
        <v>0</v>
      </c>
      <c r="U317" s="103" t="str">
        <f t="shared" si="153"/>
        <v>Bajo</v>
      </c>
      <c r="V317" s="103">
        <v>2</v>
      </c>
      <c r="W317" s="103" t="str">
        <f t="shared" si="154"/>
        <v>Ocasional</v>
      </c>
      <c r="X317" s="103">
        <f t="shared" si="155"/>
        <v>0</v>
      </c>
      <c r="Y317" s="103" t="str">
        <f t="shared" si="156"/>
        <v>Bajo</v>
      </c>
      <c r="Z317" s="103">
        <v>60</v>
      </c>
      <c r="AA317" s="103" t="str">
        <f t="shared" si="157"/>
        <v>Muy Grave</v>
      </c>
      <c r="AB317" s="103">
        <f t="shared" si="158"/>
        <v>0</v>
      </c>
      <c r="AC317" s="103" t="str">
        <f t="shared" si="159"/>
        <v>IV</v>
      </c>
      <c r="AD317" s="103" t="str">
        <f t="shared" si="145"/>
        <v>ACEPTABLE</v>
      </c>
      <c r="AE317" s="103" t="s">
        <v>258</v>
      </c>
      <c r="AF317" s="103" t="s">
        <v>731</v>
      </c>
      <c r="AG317" s="103" t="s">
        <v>38</v>
      </c>
      <c r="AH317" s="103" t="s">
        <v>63</v>
      </c>
      <c r="AI317" s="103" t="s">
        <v>63</v>
      </c>
      <c r="AJ317" s="103" t="s">
        <v>63</v>
      </c>
      <c r="AK317" s="103"/>
      <c r="AL317" s="462"/>
      <c r="AM317" s="463"/>
      <c r="AN317" s="463"/>
      <c r="AO317" s="463"/>
      <c r="AP317" s="463"/>
      <c r="AQ317" s="463"/>
      <c r="AR317" s="463"/>
      <c r="AS317" s="464"/>
      <c r="AT317" s="470"/>
      <c r="AU317" s="463" t="str">
        <f t="shared" si="146"/>
        <v>Bajo</v>
      </c>
      <c r="AV317" s="470"/>
      <c r="AW317" s="463" t="b">
        <f t="shared" si="147"/>
        <v>0</v>
      </c>
      <c r="AX317" s="463">
        <f t="shared" si="148"/>
        <v>0</v>
      </c>
      <c r="AY317" s="463" t="str">
        <f t="shared" si="149"/>
        <v>Bajo</v>
      </c>
      <c r="AZ317" s="470"/>
      <c r="BA317" s="463" t="b">
        <f t="shared" si="150"/>
        <v>0</v>
      </c>
      <c r="BB317" s="463">
        <f t="shared" si="151"/>
        <v>0</v>
      </c>
      <c r="BC317" s="463" t="str">
        <f t="shared" si="160"/>
        <v>IV</v>
      </c>
      <c r="BD317" s="463" t="str">
        <f t="shared" si="152"/>
        <v>ACEPTABLE</v>
      </c>
      <c r="BE317" s="295"/>
    </row>
    <row r="318" spans="1:57" ht="76.5" x14ac:dyDescent="0.2">
      <c r="A318" s="469"/>
      <c r="B318" s="103" t="s">
        <v>259</v>
      </c>
      <c r="C318" s="459" t="s">
        <v>722</v>
      </c>
      <c r="D318" s="456" t="s">
        <v>391</v>
      </c>
      <c r="E318" s="456" t="s">
        <v>752</v>
      </c>
      <c r="F318" s="456" t="s">
        <v>753</v>
      </c>
      <c r="G318" s="456" t="s">
        <v>754</v>
      </c>
      <c r="H318" s="103" t="s">
        <v>63</v>
      </c>
      <c r="I318" s="103"/>
      <c r="J318" s="456" t="s">
        <v>755</v>
      </c>
      <c r="K318" s="458" t="s">
        <v>282</v>
      </c>
      <c r="L318" s="459" t="s">
        <v>88</v>
      </c>
      <c r="M318" s="460" t="s">
        <v>344</v>
      </c>
      <c r="N318" s="465" t="s">
        <v>345</v>
      </c>
      <c r="O318" s="103"/>
      <c r="P318" s="103"/>
      <c r="Q318" s="465" t="s">
        <v>735</v>
      </c>
      <c r="R318" s="103" t="s">
        <v>346</v>
      </c>
      <c r="S318" s="465" t="s">
        <v>92</v>
      </c>
      <c r="T318" s="103">
        <v>0</v>
      </c>
      <c r="U318" s="103" t="str">
        <f t="shared" si="153"/>
        <v>Bajo</v>
      </c>
      <c r="V318" s="103">
        <v>2</v>
      </c>
      <c r="W318" s="103" t="str">
        <f t="shared" si="154"/>
        <v>Ocasional</v>
      </c>
      <c r="X318" s="103">
        <f t="shared" si="155"/>
        <v>0</v>
      </c>
      <c r="Y318" s="103" t="str">
        <f t="shared" si="156"/>
        <v>Bajo</v>
      </c>
      <c r="Z318" s="103">
        <v>25</v>
      </c>
      <c r="AA318" s="103" t="str">
        <f t="shared" si="157"/>
        <v>Grave</v>
      </c>
      <c r="AB318" s="103">
        <f t="shared" si="158"/>
        <v>0</v>
      </c>
      <c r="AC318" s="103" t="str">
        <f t="shared" si="159"/>
        <v>IV</v>
      </c>
      <c r="AD318" s="103" t="str">
        <f t="shared" si="145"/>
        <v>ACEPTABLE</v>
      </c>
      <c r="AE318" s="103" t="s">
        <v>258</v>
      </c>
      <c r="AF318" s="103" t="str">
        <f>N318</f>
        <v>Golpes, descargas electricas, heridas</v>
      </c>
      <c r="AG318" s="103" t="s">
        <v>38</v>
      </c>
      <c r="AH318" s="103" t="s">
        <v>63</v>
      </c>
      <c r="AI318" s="103" t="s">
        <v>63</v>
      </c>
      <c r="AJ318" s="103" t="s">
        <v>63</v>
      </c>
      <c r="AK318" s="103"/>
      <c r="AL318" s="462" t="s">
        <v>63</v>
      </c>
      <c r="AM318" s="463"/>
      <c r="AN318" s="463"/>
      <c r="AO318" s="463"/>
      <c r="AP318" s="463"/>
      <c r="AQ318" s="463"/>
      <c r="AR318" s="463"/>
      <c r="AS318" s="464"/>
      <c r="AT318" s="470"/>
      <c r="AU318" s="463" t="str">
        <f t="shared" si="146"/>
        <v>Bajo</v>
      </c>
      <c r="AV318" s="470"/>
      <c r="AW318" s="463" t="b">
        <f t="shared" si="147"/>
        <v>0</v>
      </c>
      <c r="AX318" s="463">
        <f t="shared" si="148"/>
        <v>0</v>
      </c>
      <c r="AY318" s="463" t="str">
        <f t="shared" si="149"/>
        <v>Bajo</v>
      </c>
      <c r="AZ318" s="470"/>
      <c r="BA318" s="463" t="b">
        <f t="shared" si="150"/>
        <v>0</v>
      </c>
      <c r="BB318" s="463">
        <f t="shared" si="151"/>
        <v>0</v>
      </c>
      <c r="BC318" s="463" t="str">
        <f t="shared" si="160"/>
        <v>IV</v>
      </c>
      <c r="BD318" s="463" t="str">
        <f t="shared" si="152"/>
        <v>ACEPTABLE</v>
      </c>
      <c r="BE318" s="295"/>
    </row>
    <row r="319" spans="1:57" ht="76.5" x14ac:dyDescent="0.2">
      <c r="A319" s="469"/>
      <c r="B319" s="103" t="s">
        <v>259</v>
      </c>
      <c r="C319" s="459" t="s">
        <v>722</v>
      </c>
      <c r="D319" s="456" t="s">
        <v>391</v>
      </c>
      <c r="E319" s="456" t="s">
        <v>752</v>
      </c>
      <c r="F319" s="456" t="s">
        <v>753</v>
      </c>
      <c r="G319" s="456" t="s">
        <v>754</v>
      </c>
      <c r="H319" s="103" t="s">
        <v>63</v>
      </c>
      <c r="I319" s="103"/>
      <c r="J319" s="456" t="s">
        <v>755</v>
      </c>
      <c r="K319" s="458" t="s">
        <v>282</v>
      </c>
      <c r="L319" s="471" t="s">
        <v>641</v>
      </c>
      <c r="M319" s="465" t="s">
        <v>642</v>
      </c>
      <c r="N319" s="465" t="s">
        <v>643</v>
      </c>
      <c r="O319" s="103"/>
      <c r="P319" s="103"/>
      <c r="Q319" s="465" t="s">
        <v>736</v>
      </c>
      <c r="R319" s="103" t="s">
        <v>751</v>
      </c>
      <c r="S319" s="103" t="s">
        <v>645</v>
      </c>
      <c r="T319" s="103">
        <v>0</v>
      </c>
      <c r="U319" s="103" t="str">
        <f t="shared" si="153"/>
        <v>Bajo</v>
      </c>
      <c r="V319" s="103">
        <v>1</v>
      </c>
      <c r="W319" s="103" t="str">
        <f t="shared" si="154"/>
        <v>Esporadica</v>
      </c>
      <c r="X319" s="103">
        <f t="shared" si="155"/>
        <v>0</v>
      </c>
      <c r="Y319" s="103" t="str">
        <f t="shared" si="156"/>
        <v>Bajo</v>
      </c>
      <c r="Z319" s="103">
        <v>60</v>
      </c>
      <c r="AA319" s="103" t="str">
        <f t="shared" si="157"/>
        <v>Muy Grave</v>
      </c>
      <c r="AB319" s="103">
        <f t="shared" si="158"/>
        <v>0</v>
      </c>
      <c r="AC319" s="103" t="str">
        <f t="shared" si="159"/>
        <v>IV</v>
      </c>
      <c r="AD319" s="103" t="str">
        <f t="shared" si="145"/>
        <v>ACEPTABLE</v>
      </c>
      <c r="AE319" s="103" t="s">
        <v>258</v>
      </c>
      <c r="AF319" s="103" t="str">
        <f>N319</f>
        <v>Golpes, heridas, atrapamiento muerte</v>
      </c>
      <c r="AG319" s="103" t="s">
        <v>38</v>
      </c>
      <c r="AH319" s="103" t="s">
        <v>63</v>
      </c>
      <c r="AI319" s="103" t="s">
        <v>63</v>
      </c>
      <c r="AJ319" s="103" t="s">
        <v>63</v>
      </c>
      <c r="AK319" s="103"/>
      <c r="AL319" s="462" t="s">
        <v>63</v>
      </c>
      <c r="AM319" s="463"/>
      <c r="AN319" s="463"/>
      <c r="AO319" s="463"/>
      <c r="AP319" s="463"/>
      <c r="AQ319" s="463"/>
      <c r="AR319" s="463"/>
      <c r="AS319" s="464"/>
      <c r="AT319" s="470"/>
      <c r="AU319" s="463" t="str">
        <f t="shared" si="146"/>
        <v>Bajo</v>
      </c>
      <c r="AV319" s="470"/>
      <c r="AW319" s="463" t="b">
        <f t="shared" si="147"/>
        <v>0</v>
      </c>
      <c r="AX319" s="463">
        <f t="shared" si="148"/>
        <v>0</v>
      </c>
      <c r="AY319" s="463" t="str">
        <f t="shared" si="149"/>
        <v>Bajo</v>
      </c>
      <c r="AZ319" s="470"/>
      <c r="BA319" s="463" t="b">
        <f t="shared" si="150"/>
        <v>0</v>
      </c>
      <c r="BB319" s="463">
        <f t="shared" si="151"/>
        <v>0</v>
      </c>
      <c r="BC319" s="463" t="str">
        <f t="shared" si="160"/>
        <v>IV</v>
      </c>
      <c r="BD319" s="463" t="str">
        <f t="shared" si="152"/>
        <v>ACEPTABLE</v>
      </c>
      <c r="BE319" s="295"/>
    </row>
    <row r="320" spans="1:57" ht="76.5" x14ac:dyDescent="0.2">
      <c r="A320" s="115"/>
      <c r="B320" s="103" t="s">
        <v>259</v>
      </c>
      <c r="C320" s="459" t="s">
        <v>722</v>
      </c>
      <c r="D320" s="456" t="s">
        <v>391</v>
      </c>
      <c r="E320" s="456" t="s">
        <v>752</v>
      </c>
      <c r="F320" s="456" t="s">
        <v>753</v>
      </c>
      <c r="G320" s="456" t="s">
        <v>754</v>
      </c>
      <c r="H320" s="103" t="s">
        <v>63</v>
      </c>
      <c r="I320" s="103"/>
      <c r="J320" s="456" t="s">
        <v>755</v>
      </c>
      <c r="K320" s="103" t="s">
        <v>276</v>
      </c>
      <c r="L320" s="471" t="s">
        <v>528</v>
      </c>
      <c r="M320" s="465" t="s">
        <v>704</v>
      </c>
      <c r="N320" s="465" t="s">
        <v>512</v>
      </c>
      <c r="O320" s="103"/>
      <c r="P320" s="103"/>
      <c r="Q320" s="465"/>
      <c r="R320" s="465" t="s">
        <v>737</v>
      </c>
      <c r="S320" s="465" t="s">
        <v>648</v>
      </c>
      <c r="T320" s="103">
        <v>0</v>
      </c>
      <c r="U320" s="103" t="str">
        <f t="shared" si="153"/>
        <v>Bajo</v>
      </c>
      <c r="V320" s="103">
        <v>3</v>
      </c>
      <c r="W320" s="103" t="str">
        <f t="shared" si="154"/>
        <v>Frecuente</v>
      </c>
      <c r="X320" s="103">
        <f t="shared" si="155"/>
        <v>0</v>
      </c>
      <c r="Y320" s="103" t="str">
        <f t="shared" si="156"/>
        <v>Bajo</v>
      </c>
      <c r="Z320" s="103">
        <v>25</v>
      </c>
      <c r="AA320" s="103" t="str">
        <f t="shared" si="157"/>
        <v>Grave</v>
      </c>
      <c r="AB320" s="103">
        <f t="shared" si="158"/>
        <v>0</v>
      </c>
      <c r="AC320" s="103" t="str">
        <f t="shared" si="159"/>
        <v>IV</v>
      </c>
      <c r="AD320" s="103" t="str">
        <f t="shared" si="145"/>
        <v>ACEPTABLE</v>
      </c>
      <c r="AE320" s="103" t="s">
        <v>258</v>
      </c>
      <c r="AF320" s="103" t="s">
        <v>512</v>
      </c>
      <c r="AG320" s="103"/>
      <c r="AH320" s="103" t="s">
        <v>63</v>
      </c>
      <c r="AI320" s="103" t="s">
        <v>63</v>
      </c>
      <c r="AJ320" s="103" t="s">
        <v>63</v>
      </c>
      <c r="AK320" s="103"/>
      <c r="AL320" s="462"/>
      <c r="AM320" s="463"/>
      <c r="AN320" s="463"/>
      <c r="AO320" s="463"/>
      <c r="AP320" s="463"/>
      <c r="AQ320" s="463"/>
      <c r="AR320" s="463"/>
      <c r="AS320" s="464"/>
      <c r="AT320" s="470"/>
      <c r="AU320" s="463" t="str">
        <f t="shared" si="146"/>
        <v>Bajo</v>
      </c>
      <c r="AV320" s="470"/>
      <c r="AW320" s="463" t="b">
        <f t="shared" si="147"/>
        <v>0</v>
      </c>
      <c r="AX320" s="463">
        <f t="shared" si="148"/>
        <v>0</v>
      </c>
      <c r="AY320" s="463" t="str">
        <f t="shared" si="149"/>
        <v>Bajo</v>
      </c>
      <c r="AZ320" s="470"/>
      <c r="BA320" s="463" t="b">
        <f t="shared" si="150"/>
        <v>0</v>
      </c>
      <c r="BB320" s="463">
        <f t="shared" si="151"/>
        <v>0</v>
      </c>
      <c r="BC320" s="463" t="str">
        <f t="shared" si="160"/>
        <v>IV</v>
      </c>
      <c r="BD320" s="463" t="str">
        <f t="shared" si="152"/>
        <v>ACEPTABLE</v>
      </c>
      <c r="BE320" s="295"/>
    </row>
    <row r="321" spans="1:57" ht="76.5" x14ac:dyDescent="0.2">
      <c r="A321" s="115"/>
      <c r="B321" s="103" t="s">
        <v>259</v>
      </c>
      <c r="C321" s="459" t="s">
        <v>722</v>
      </c>
      <c r="D321" s="456" t="s">
        <v>391</v>
      </c>
      <c r="E321" s="456" t="s">
        <v>752</v>
      </c>
      <c r="F321" s="456" t="s">
        <v>753</v>
      </c>
      <c r="G321" s="456" t="s">
        <v>754</v>
      </c>
      <c r="H321" s="103" t="s">
        <v>63</v>
      </c>
      <c r="I321" s="103"/>
      <c r="J321" s="456" t="s">
        <v>755</v>
      </c>
      <c r="K321" s="103" t="s">
        <v>276</v>
      </c>
      <c r="L321" s="471" t="s">
        <v>178</v>
      </c>
      <c r="M321" s="460" t="s">
        <v>738</v>
      </c>
      <c r="N321" s="460" t="s">
        <v>180</v>
      </c>
      <c r="O321" s="103"/>
      <c r="P321" s="103"/>
      <c r="Q321" s="465"/>
      <c r="R321" s="465" t="s">
        <v>737</v>
      </c>
      <c r="S321" s="465" t="s">
        <v>648</v>
      </c>
      <c r="T321" s="103">
        <v>0</v>
      </c>
      <c r="U321" s="103" t="str">
        <f t="shared" si="153"/>
        <v>Bajo</v>
      </c>
      <c r="V321" s="103">
        <v>3</v>
      </c>
      <c r="W321" s="103" t="str">
        <f t="shared" si="154"/>
        <v>Frecuente</v>
      </c>
      <c r="X321" s="103">
        <f t="shared" si="155"/>
        <v>0</v>
      </c>
      <c r="Y321" s="103" t="str">
        <f t="shared" si="156"/>
        <v>Bajo</v>
      </c>
      <c r="Z321" s="103">
        <v>25</v>
      </c>
      <c r="AA321" s="103" t="str">
        <f t="shared" si="157"/>
        <v>Grave</v>
      </c>
      <c r="AB321" s="103">
        <f t="shared" si="158"/>
        <v>0</v>
      </c>
      <c r="AC321" s="103" t="str">
        <f t="shared" si="159"/>
        <v>IV</v>
      </c>
      <c r="AD321" s="103" t="str">
        <f t="shared" si="145"/>
        <v>ACEPTABLE</v>
      </c>
      <c r="AE321" s="103" t="s">
        <v>258</v>
      </c>
      <c r="AF321" s="103" t="s">
        <v>180</v>
      </c>
      <c r="AG321" s="103"/>
      <c r="AH321" s="103" t="s">
        <v>63</v>
      </c>
      <c r="AI321" s="103" t="s">
        <v>63</v>
      </c>
      <c r="AJ321" s="103" t="s">
        <v>63</v>
      </c>
      <c r="AK321" s="103"/>
      <c r="AL321" s="462"/>
      <c r="AM321" s="463"/>
      <c r="AN321" s="463"/>
      <c r="AO321" s="463"/>
      <c r="AP321" s="463"/>
      <c r="AQ321" s="463"/>
      <c r="AR321" s="463"/>
      <c r="AS321" s="464"/>
      <c r="AT321" s="470"/>
      <c r="AU321" s="463" t="str">
        <f t="shared" si="146"/>
        <v>Bajo</v>
      </c>
      <c r="AV321" s="470"/>
      <c r="AW321" s="463" t="b">
        <f t="shared" si="147"/>
        <v>0</v>
      </c>
      <c r="AX321" s="463">
        <f t="shared" si="148"/>
        <v>0</v>
      </c>
      <c r="AY321" s="463" t="str">
        <f t="shared" si="149"/>
        <v>Bajo</v>
      </c>
      <c r="AZ321" s="470"/>
      <c r="BA321" s="463" t="b">
        <f t="shared" si="150"/>
        <v>0</v>
      </c>
      <c r="BB321" s="463">
        <f t="shared" si="151"/>
        <v>0</v>
      </c>
      <c r="BC321" s="463" t="str">
        <f t="shared" si="160"/>
        <v>IV</v>
      </c>
      <c r="BD321" s="463" t="str">
        <f t="shared" si="152"/>
        <v>ACEPTABLE</v>
      </c>
      <c r="BE321" s="295"/>
    </row>
    <row r="322" spans="1:57" ht="76.5" x14ac:dyDescent="0.2">
      <c r="A322" s="115"/>
      <c r="B322" s="103" t="s">
        <v>259</v>
      </c>
      <c r="C322" s="459" t="s">
        <v>722</v>
      </c>
      <c r="D322" s="456" t="s">
        <v>391</v>
      </c>
      <c r="E322" s="456" t="s">
        <v>752</v>
      </c>
      <c r="F322" s="456" t="s">
        <v>753</v>
      </c>
      <c r="G322" s="456" t="s">
        <v>754</v>
      </c>
      <c r="H322" s="103" t="s">
        <v>63</v>
      </c>
      <c r="I322" s="103"/>
      <c r="J322" s="456" t="s">
        <v>755</v>
      </c>
      <c r="K322" s="458" t="s">
        <v>282</v>
      </c>
      <c r="L322" s="459" t="s">
        <v>739</v>
      </c>
      <c r="M322" s="460" t="s">
        <v>740</v>
      </c>
      <c r="N322" s="465" t="s">
        <v>741</v>
      </c>
      <c r="O322" s="103"/>
      <c r="P322" s="103"/>
      <c r="Q322" s="465"/>
      <c r="R322" s="103" t="s">
        <v>742</v>
      </c>
      <c r="S322" s="465" t="s">
        <v>743</v>
      </c>
      <c r="T322" s="103"/>
      <c r="U322" s="103" t="str">
        <f t="shared" si="153"/>
        <v>Bajo</v>
      </c>
      <c r="V322" s="103">
        <v>1</v>
      </c>
      <c r="W322" s="103" t="str">
        <f t="shared" si="154"/>
        <v>Esporadica</v>
      </c>
      <c r="X322" s="103">
        <f t="shared" si="155"/>
        <v>0</v>
      </c>
      <c r="Y322" s="103" t="str">
        <f t="shared" si="156"/>
        <v>Bajo</v>
      </c>
      <c r="Z322" s="103">
        <v>25</v>
      </c>
      <c r="AA322" s="103" t="str">
        <f t="shared" si="157"/>
        <v>Grave</v>
      </c>
      <c r="AB322" s="103">
        <f t="shared" si="158"/>
        <v>0</v>
      </c>
      <c r="AC322" s="103" t="str">
        <f t="shared" si="159"/>
        <v>IV</v>
      </c>
      <c r="AD322" s="103" t="str">
        <f>IF(AND(AC322="I"),"NO ACEPTABLE",IF(AND(AC322="II"),"ACEPTABLE CON CONTROL ESPECIFICO",IF(AND(AC322="III"),"MEJORABLE",IF(AND(AC322="IV"),"ACEPTABLE"))))</f>
        <v>ACEPTABLE</v>
      </c>
      <c r="AE322" s="103">
        <v>2</v>
      </c>
      <c r="AF322" s="103" t="s">
        <v>180</v>
      </c>
      <c r="AG322" s="103" t="s">
        <v>38</v>
      </c>
      <c r="AH322" s="103"/>
      <c r="AI322" s="103"/>
      <c r="AJ322" s="103" t="s">
        <v>63</v>
      </c>
      <c r="AK322" s="103"/>
      <c r="AL322" s="462" t="s">
        <v>63</v>
      </c>
      <c r="AM322" s="463"/>
      <c r="AN322" s="463"/>
      <c r="AO322" s="463"/>
      <c r="AP322" s="463"/>
      <c r="AQ322" s="463"/>
      <c r="AR322" s="463"/>
      <c r="AS322" s="464"/>
      <c r="AT322" s="470"/>
      <c r="AU322" s="463" t="str">
        <f>IF(AT322=10,"Muy Alto",IF(AT322=6,"Alto",IF(AT322=2,"Medio",IF(AT322=0,"Bajo"))))</f>
        <v>Bajo</v>
      </c>
      <c r="AV322" s="470"/>
      <c r="AW322" s="463" t="b">
        <f>IF(AV322=4,"Continua",IF(AV322=3,"Frecuente",IF(AV322=2,"Ocasional",IF(AV322=1,"Esporadica"))))</f>
        <v>0</v>
      </c>
      <c r="AX322" s="463">
        <f>AT322*AV322</f>
        <v>0</v>
      </c>
      <c r="AY322" s="463" t="str">
        <f>IF(AND(AX322&gt;=24,AX322&lt;=40),"Medio Alto",IF(AND(AX322&gt;=10,AX322&lt;=20),"Alto",IF(AND(AX322&gt;=6,AX322&lt;=8),"Medio",IF(AND(AX322&gt;=0,AX322&lt;=4),"Bajo"))))</f>
        <v>Bajo</v>
      </c>
      <c r="AZ322" s="470"/>
      <c r="BA322" s="463" t="b">
        <f>IF(AZ322=100,"Mortal o Catrastrofico",IF(AZ322=60,"Muy Grave",IF(AZ322=25,"Grave",IF(AZ322=10,"Leve"))))</f>
        <v>0</v>
      </c>
      <c r="BB322" s="463">
        <f>AX322*AZ322</f>
        <v>0</v>
      </c>
      <c r="BC322" s="463" t="str">
        <f>IF(AND(BB322&gt;=600,AZ322&lt;=4000),"I",IF(AND(BB322&gt;=150,BB322&lt;=500),"II",IF(AND(BB322&gt;=40,BB322&lt;=120),"III",IF(AND(BB322&gt;=0,BB322&lt;=40),"IV"))))</f>
        <v>IV</v>
      </c>
      <c r="BD322" s="463" t="str">
        <f>IF(AND(BC322="I"),"NO ACEPTABLE",IF(AND(BC322="II"),"ACEPTABLE CON CONTROL ESPECIFICO",IF(AND(BC322="III"),"MEJORABLE",IF(AND(BC322="IV"),"ACEPTABLE"))))</f>
        <v>ACEPTABLE</v>
      </c>
      <c r="BE322" s="295"/>
    </row>
    <row r="323" spans="1:57" ht="102" x14ac:dyDescent="0.2">
      <c r="A323" s="115"/>
      <c r="B323" s="103" t="s">
        <v>259</v>
      </c>
      <c r="C323" s="459" t="s">
        <v>722</v>
      </c>
      <c r="D323" s="456" t="s">
        <v>391</v>
      </c>
      <c r="E323" s="456" t="s">
        <v>752</v>
      </c>
      <c r="F323" s="456" t="s">
        <v>753</v>
      </c>
      <c r="G323" s="456" t="s">
        <v>754</v>
      </c>
      <c r="H323" s="103" t="s">
        <v>63</v>
      </c>
      <c r="I323" s="103"/>
      <c r="J323" s="456" t="s">
        <v>755</v>
      </c>
      <c r="K323" s="103" t="s">
        <v>99</v>
      </c>
      <c r="L323" s="103" t="s">
        <v>100</v>
      </c>
      <c r="M323" s="465" t="s">
        <v>333</v>
      </c>
      <c r="N323" s="465" t="s">
        <v>102</v>
      </c>
      <c r="O323" s="466"/>
      <c r="P323" s="466"/>
      <c r="Q323" s="466"/>
      <c r="R323" s="494" t="s">
        <v>477</v>
      </c>
      <c r="S323" s="466"/>
      <c r="T323" s="103"/>
      <c r="U323" s="103" t="str">
        <f t="shared" si="153"/>
        <v>Bajo</v>
      </c>
      <c r="V323" s="103">
        <v>3</v>
      </c>
      <c r="W323" s="103" t="str">
        <f t="shared" si="154"/>
        <v>Frecuente</v>
      </c>
      <c r="X323" s="103">
        <f t="shared" si="155"/>
        <v>0</v>
      </c>
      <c r="Y323" s="103" t="str">
        <f t="shared" si="156"/>
        <v>Bajo</v>
      </c>
      <c r="Z323" s="103">
        <v>25</v>
      </c>
      <c r="AA323" s="103" t="str">
        <f t="shared" si="157"/>
        <v>Grave</v>
      </c>
      <c r="AB323" s="103">
        <f t="shared" si="158"/>
        <v>0</v>
      </c>
      <c r="AC323" s="103" t="str">
        <f t="shared" si="159"/>
        <v>IV</v>
      </c>
      <c r="AD323" s="103" t="str">
        <f t="shared" si="145"/>
        <v>ACEPTABLE</v>
      </c>
      <c r="AE323" s="103" t="s">
        <v>258</v>
      </c>
      <c r="AF323" s="103" t="s">
        <v>102</v>
      </c>
      <c r="AG323" s="103" t="s">
        <v>38</v>
      </c>
      <c r="AH323" s="103" t="s">
        <v>63</v>
      </c>
      <c r="AI323" s="103" t="s">
        <v>63</v>
      </c>
      <c r="AJ323" s="103" t="s">
        <v>63</v>
      </c>
      <c r="AK323" s="103"/>
      <c r="AL323" s="462"/>
      <c r="AM323" s="463"/>
      <c r="AN323" s="463"/>
      <c r="AO323" s="463"/>
      <c r="AP323" s="463"/>
      <c r="AQ323" s="463"/>
      <c r="AR323" s="463"/>
      <c r="AS323" s="468"/>
      <c r="AT323" s="464"/>
      <c r="AU323" s="463" t="str">
        <f t="shared" si="146"/>
        <v>Bajo</v>
      </c>
      <c r="AV323" s="464"/>
      <c r="AW323" s="463" t="b">
        <f t="shared" si="147"/>
        <v>0</v>
      </c>
      <c r="AX323" s="463">
        <f t="shared" si="148"/>
        <v>0</v>
      </c>
      <c r="AY323" s="463" t="str">
        <f t="shared" si="149"/>
        <v>Bajo</v>
      </c>
      <c r="AZ323" s="464"/>
      <c r="BA323" s="463" t="b">
        <f t="shared" si="150"/>
        <v>0</v>
      </c>
      <c r="BB323" s="463">
        <f t="shared" si="151"/>
        <v>0</v>
      </c>
      <c r="BC323" s="463" t="str">
        <f t="shared" si="160"/>
        <v>IV</v>
      </c>
      <c r="BD323" s="463" t="str">
        <f t="shared" si="152"/>
        <v>ACEPTABLE</v>
      </c>
      <c r="BE323" s="295"/>
    </row>
    <row r="324" spans="1:57" ht="76.5" x14ac:dyDescent="0.2">
      <c r="A324" s="115"/>
      <c r="B324" s="103" t="s">
        <v>259</v>
      </c>
      <c r="C324" s="459" t="s">
        <v>722</v>
      </c>
      <c r="D324" s="456" t="s">
        <v>391</v>
      </c>
      <c r="E324" s="456" t="s">
        <v>752</v>
      </c>
      <c r="F324" s="456" t="s">
        <v>753</v>
      </c>
      <c r="G324" s="456" t="s">
        <v>754</v>
      </c>
      <c r="H324" s="103" t="s">
        <v>63</v>
      </c>
      <c r="I324" s="103"/>
      <c r="J324" s="456" t="s">
        <v>755</v>
      </c>
      <c r="K324" s="458" t="s">
        <v>72</v>
      </c>
      <c r="L324" s="459" t="s">
        <v>73</v>
      </c>
      <c r="M324" s="460" t="s">
        <v>744</v>
      </c>
      <c r="N324" s="460" t="s">
        <v>75</v>
      </c>
      <c r="O324" s="103" t="s">
        <v>69</v>
      </c>
      <c r="P324" s="103" t="s">
        <v>69</v>
      </c>
      <c r="Q324" s="103" t="s">
        <v>69</v>
      </c>
      <c r="R324" s="465" t="s">
        <v>745</v>
      </c>
      <c r="S324" s="103" t="s">
        <v>69</v>
      </c>
      <c r="T324" s="103">
        <v>2</v>
      </c>
      <c r="U324" s="103" t="str">
        <f t="shared" si="153"/>
        <v>Medio</v>
      </c>
      <c r="V324" s="103">
        <v>1</v>
      </c>
      <c r="W324" s="103" t="str">
        <f t="shared" si="154"/>
        <v>Esporadica</v>
      </c>
      <c r="X324" s="103">
        <f t="shared" si="155"/>
        <v>2</v>
      </c>
      <c r="Y324" s="103" t="str">
        <f t="shared" si="156"/>
        <v>Bajo</v>
      </c>
      <c r="Z324" s="103">
        <v>25</v>
      </c>
      <c r="AA324" s="103" t="str">
        <f t="shared" si="157"/>
        <v>Grave</v>
      </c>
      <c r="AB324" s="103">
        <f t="shared" si="158"/>
        <v>50</v>
      </c>
      <c r="AC324" s="103" t="str">
        <f t="shared" si="159"/>
        <v>III</v>
      </c>
      <c r="AD324" s="103" t="str">
        <f t="shared" si="145"/>
        <v>MEJORABLE</v>
      </c>
      <c r="AE324" s="103" t="s">
        <v>258</v>
      </c>
      <c r="AF324" s="103" t="s">
        <v>75</v>
      </c>
      <c r="AG324" s="103" t="s">
        <v>38</v>
      </c>
      <c r="AH324" s="103"/>
      <c r="AI324" s="103" t="s">
        <v>63</v>
      </c>
      <c r="AJ324" s="103" t="s">
        <v>63</v>
      </c>
      <c r="AK324" s="103" t="s">
        <v>63</v>
      </c>
      <c r="AL324" s="462" t="s">
        <v>63</v>
      </c>
      <c r="AM324" s="463"/>
      <c r="AN324" s="463"/>
      <c r="AO324" s="463"/>
      <c r="AP324" s="463"/>
      <c r="AQ324" s="463"/>
      <c r="AR324" s="463"/>
      <c r="AS324" s="464"/>
      <c r="AT324" s="470"/>
      <c r="AU324" s="463" t="str">
        <f t="shared" si="146"/>
        <v>Bajo</v>
      </c>
      <c r="AV324" s="470"/>
      <c r="AW324" s="463" t="b">
        <f t="shared" si="147"/>
        <v>0</v>
      </c>
      <c r="AX324" s="463">
        <f t="shared" si="148"/>
        <v>0</v>
      </c>
      <c r="AY324" s="463" t="str">
        <f t="shared" si="149"/>
        <v>Bajo</v>
      </c>
      <c r="AZ324" s="470"/>
      <c r="BA324" s="463" t="b">
        <f t="shared" si="150"/>
        <v>0</v>
      </c>
      <c r="BB324" s="463">
        <f t="shared" si="151"/>
        <v>0</v>
      </c>
      <c r="BC324" s="463" t="str">
        <f t="shared" si="160"/>
        <v>IV</v>
      </c>
      <c r="BD324" s="463" t="str">
        <f t="shared" si="152"/>
        <v>ACEPTABLE</v>
      </c>
      <c r="BE324" s="295"/>
    </row>
    <row r="325" spans="1:57" ht="76.5" x14ac:dyDescent="0.2">
      <c r="A325" s="115"/>
      <c r="B325" s="103" t="s">
        <v>259</v>
      </c>
      <c r="C325" s="459" t="s">
        <v>722</v>
      </c>
      <c r="D325" s="456" t="s">
        <v>391</v>
      </c>
      <c r="E325" s="456" t="s">
        <v>752</v>
      </c>
      <c r="F325" s="456" t="s">
        <v>753</v>
      </c>
      <c r="G325" s="456" t="s">
        <v>754</v>
      </c>
      <c r="H325" s="103" t="s">
        <v>63</v>
      </c>
      <c r="I325" s="103"/>
      <c r="J325" s="456" t="s">
        <v>755</v>
      </c>
      <c r="K325" s="458" t="s">
        <v>282</v>
      </c>
      <c r="L325" s="459" t="s">
        <v>747</v>
      </c>
      <c r="M325" s="460" t="s">
        <v>748</v>
      </c>
      <c r="N325" s="460" t="s">
        <v>289</v>
      </c>
      <c r="O325" s="103" t="s">
        <v>69</v>
      </c>
      <c r="P325" s="103" t="s">
        <v>69</v>
      </c>
      <c r="Q325" s="103"/>
      <c r="R325" s="465" t="s">
        <v>749</v>
      </c>
      <c r="S325" s="103" t="s">
        <v>672</v>
      </c>
      <c r="T325" s="103">
        <v>0</v>
      </c>
      <c r="U325" s="103" t="str">
        <f t="shared" si="153"/>
        <v>Bajo</v>
      </c>
      <c r="V325" s="103">
        <v>1</v>
      </c>
      <c r="W325" s="103" t="str">
        <f t="shared" si="154"/>
        <v>Esporadica</v>
      </c>
      <c r="X325" s="103">
        <f t="shared" si="155"/>
        <v>0</v>
      </c>
      <c r="Y325" s="103" t="str">
        <f t="shared" si="156"/>
        <v>Bajo</v>
      </c>
      <c r="Z325" s="103">
        <v>25</v>
      </c>
      <c r="AA325" s="103" t="str">
        <f t="shared" si="157"/>
        <v>Grave</v>
      </c>
      <c r="AB325" s="103">
        <f t="shared" si="158"/>
        <v>0</v>
      </c>
      <c r="AC325" s="103" t="str">
        <f t="shared" si="159"/>
        <v>IV</v>
      </c>
      <c r="AD325" s="103" t="str">
        <f t="shared" si="145"/>
        <v>ACEPTABLE</v>
      </c>
      <c r="AE325" s="103" t="s">
        <v>258</v>
      </c>
      <c r="AF325" s="103" t="str">
        <f>N325</f>
        <v>Golpes, trapamientos, aplastamiento, muerte</v>
      </c>
      <c r="AG325" s="103" t="s">
        <v>38</v>
      </c>
      <c r="AH325" s="103"/>
      <c r="AI325" s="103" t="s">
        <v>63</v>
      </c>
      <c r="AJ325" s="103" t="s">
        <v>63</v>
      </c>
      <c r="AK325" s="103" t="s">
        <v>63</v>
      </c>
      <c r="AL325" s="462" t="s">
        <v>63</v>
      </c>
      <c r="AM325" s="463"/>
      <c r="AN325" s="463"/>
      <c r="AO325" s="463"/>
      <c r="AP325" s="463"/>
      <c r="AQ325" s="463"/>
      <c r="AR325" s="463"/>
      <c r="AS325" s="464"/>
      <c r="AT325" s="470"/>
      <c r="AU325" s="463" t="str">
        <f t="shared" si="146"/>
        <v>Bajo</v>
      </c>
      <c r="AV325" s="470"/>
      <c r="AW325" s="463" t="b">
        <f t="shared" si="147"/>
        <v>0</v>
      </c>
      <c r="AX325" s="463">
        <f t="shared" si="148"/>
        <v>0</v>
      </c>
      <c r="AY325" s="463" t="str">
        <f t="shared" si="149"/>
        <v>Bajo</v>
      </c>
      <c r="AZ325" s="470"/>
      <c r="BA325" s="463" t="b">
        <f t="shared" si="150"/>
        <v>0</v>
      </c>
      <c r="BB325" s="463">
        <f t="shared" si="151"/>
        <v>0</v>
      </c>
      <c r="BC325" s="463" t="str">
        <f t="shared" si="160"/>
        <v>IV</v>
      </c>
      <c r="BD325" s="463" t="str">
        <f t="shared" si="152"/>
        <v>ACEPTABLE</v>
      </c>
      <c r="BE325" s="295"/>
    </row>
    <row r="326" spans="1:57" ht="114.75" x14ac:dyDescent="0.2">
      <c r="A326" s="469"/>
      <c r="B326" s="103" t="s">
        <v>259</v>
      </c>
      <c r="C326" s="459" t="s">
        <v>722</v>
      </c>
      <c r="D326" s="456" t="s">
        <v>443</v>
      </c>
      <c r="E326" s="456" t="s">
        <v>444</v>
      </c>
      <c r="F326" s="456" t="s">
        <v>723</v>
      </c>
      <c r="G326" s="456" t="s">
        <v>724</v>
      </c>
      <c r="H326" s="103" t="s">
        <v>63</v>
      </c>
      <c r="I326" s="103"/>
      <c r="J326" s="456" t="s">
        <v>446</v>
      </c>
      <c r="K326" s="458" t="s">
        <v>65</v>
      </c>
      <c r="L326" s="458" t="s">
        <v>756</v>
      </c>
      <c r="M326" s="458" t="s">
        <v>757</v>
      </c>
      <c r="N326" s="458" t="s">
        <v>758</v>
      </c>
      <c r="O326" s="103"/>
      <c r="P326" s="103"/>
      <c r="Q326" s="465"/>
      <c r="R326" s="465" t="s">
        <v>759</v>
      </c>
      <c r="S326" s="465" t="s">
        <v>691</v>
      </c>
      <c r="T326" s="103">
        <v>0</v>
      </c>
      <c r="U326" s="103" t="str">
        <f t="shared" si="153"/>
        <v>Bajo</v>
      </c>
      <c r="V326" s="103">
        <v>2</v>
      </c>
      <c r="W326" s="103" t="str">
        <f t="shared" si="154"/>
        <v>Ocasional</v>
      </c>
      <c r="X326" s="103">
        <f t="shared" si="155"/>
        <v>0</v>
      </c>
      <c r="Y326" s="103" t="str">
        <f t="shared" si="156"/>
        <v>Bajo</v>
      </c>
      <c r="Z326" s="103">
        <v>25</v>
      </c>
      <c r="AA326" s="103" t="str">
        <f t="shared" si="157"/>
        <v>Grave</v>
      </c>
      <c r="AB326" s="103">
        <f t="shared" si="158"/>
        <v>0</v>
      </c>
      <c r="AC326" s="103" t="str">
        <f t="shared" si="159"/>
        <v>IV</v>
      </c>
      <c r="AD326" s="103" t="str">
        <f t="shared" si="145"/>
        <v>ACEPTABLE</v>
      </c>
      <c r="AE326" s="103" t="s">
        <v>258</v>
      </c>
      <c r="AF326" s="103" t="str">
        <f>N326</f>
        <v>Enfermedades gastrointestinales, Intoxicaciones, reacciones alérgicas, muerte</v>
      </c>
      <c r="AG326" s="103"/>
      <c r="AH326" s="103" t="s">
        <v>63</v>
      </c>
      <c r="AI326" s="103" t="s">
        <v>63</v>
      </c>
      <c r="AJ326" s="103" t="s">
        <v>63</v>
      </c>
      <c r="AK326" s="103"/>
      <c r="AL326" s="462" t="s">
        <v>63</v>
      </c>
      <c r="AM326" s="463"/>
      <c r="AN326" s="463"/>
      <c r="AO326" s="463"/>
      <c r="AP326" s="463"/>
      <c r="AQ326" s="463"/>
      <c r="AR326" s="463"/>
      <c r="AS326" s="464"/>
      <c r="AT326" s="470"/>
      <c r="AU326" s="463" t="str">
        <f t="shared" si="146"/>
        <v>Bajo</v>
      </c>
      <c r="AV326" s="470"/>
      <c r="AW326" s="463" t="b">
        <f t="shared" si="147"/>
        <v>0</v>
      </c>
      <c r="AX326" s="463">
        <f t="shared" si="148"/>
        <v>0</v>
      </c>
      <c r="AY326" s="463" t="str">
        <f t="shared" si="149"/>
        <v>Bajo</v>
      </c>
      <c r="AZ326" s="470"/>
      <c r="BA326" s="463" t="b">
        <f t="shared" si="150"/>
        <v>0</v>
      </c>
      <c r="BB326" s="463">
        <f t="shared" si="151"/>
        <v>0</v>
      </c>
      <c r="BC326" s="463" t="str">
        <f t="shared" si="160"/>
        <v>IV</v>
      </c>
      <c r="BD326" s="463" t="str">
        <f t="shared" si="152"/>
        <v>ACEPTABLE</v>
      </c>
      <c r="BE326" s="295"/>
    </row>
    <row r="327" spans="1:57" ht="191.25" x14ac:dyDescent="0.2">
      <c r="A327" s="502"/>
      <c r="B327" s="103" t="s">
        <v>259</v>
      </c>
      <c r="C327" s="459" t="s">
        <v>722</v>
      </c>
      <c r="D327" s="456" t="s">
        <v>443</v>
      </c>
      <c r="E327" s="456" t="s">
        <v>444</v>
      </c>
      <c r="F327" s="456" t="s">
        <v>723</v>
      </c>
      <c r="G327" s="456" t="s">
        <v>724</v>
      </c>
      <c r="H327" s="103" t="s">
        <v>63</v>
      </c>
      <c r="I327" s="103"/>
      <c r="J327" s="456" t="s">
        <v>446</v>
      </c>
      <c r="K327" s="458" t="s">
        <v>65</v>
      </c>
      <c r="L327" s="471" t="s">
        <v>760</v>
      </c>
      <c r="M327" s="465" t="s">
        <v>761</v>
      </c>
      <c r="N327" s="460" t="s">
        <v>726</v>
      </c>
      <c r="O327" s="103" t="s">
        <v>69</v>
      </c>
      <c r="P327" s="103" t="s">
        <v>762</v>
      </c>
      <c r="Q327" s="103"/>
      <c r="R327" s="460" t="s">
        <v>763</v>
      </c>
      <c r="S327" s="465" t="s">
        <v>691</v>
      </c>
      <c r="T327" s="103"/>
      <c r="U327" s="103" t="str">
        <f t="shared" si="153"/>
        <v>Bajo</v>
      </c>
      <c r="V327" s="103">
        <v>2</v>
      </c>
      <c r="W327" s="103" t="str">
        <f t="shared" si="154"/>
        <v>Ocasional</v>
      </c>
      <c r="X327" s="103">
        <f t="shared" si="155"/>
        <v>0</v>
      </c>
      <c r="Y327" s="103" t="str">
        <f t="shared" si="156"/>
        <v>Bajo</v>
      </c>
      <c r="Z327" s="103">
        <v>10</v>
      </c>
      <c r="AA327" s="103" t="str">
        <f t="shared" si="157"/>
        <v>Leve</v>
      </c>
      <c r="AB327" s="103">
        <f t="shared" si="158"/>
        <v>0</v>
      </c>
      <c r="AC327" s="103" t="str">
        <f t="shared" si="159"/>
        <v>IV</v>
      </c>
      <c r="AD327" s="103" t="str">
        <f t="shared" si="145"/>
        <v>ACEPTABLE</v>
      </c>
      <c r="AE327" s="103" t="s">
        <v>258</v>
      </c>
      <c r="AF327" s="103" t="str">
        <f>N327</f>
        <v>Golpes, traumas, heridas, infecciones, intoxicación, Mordeduras, picaduras, punciones, reacciones alérgicas, muerte, Enfermedades como dengue, fiebre amariila, etc</v>
      </c>
      <c r="AG327" s="103" t="s">
        <v>38</v>
      </c>
      <c r="AH327" s="103" t="s">
        <v>63</v>
      </c>
      <c r="AI327" s="103" t="s">
        <v>63</v>
      </c>
      <c r="AJ327" s="103" t="s">
        <v>63</v>
      </c>
      <c r="AK327" s="103"/>
      <c r="AL327" s="462" t="s">
        <v>63</v>
      </c>
      <c r="AM327" s="463"/>
      <c r="AN327" s="463"/>
      <c r="AO327" s="463"/>
      <c r="AP327" s="463"/>
      <c r="AQ327" s="463"/>
      <c r="AR327" s="463"/>
      <c r="AS327" s="464"/>
      <c r="AT327" s="470"/>
      <c r="AU327" s="463" t="str">
        <f t="shared" si="146"/>
        <v>Bajo</v>
      </c>
      <c r="AV327" s="470"/>
      <c r="AW327" s="463" t="b">
        <f t="shared" si="147"/>
        <v>0</v>
      </c>
      <c r="AX327" s="463">
        <f t="shared" si="148"/>
        <v>0</v>
      </c>
      <c r="AY327" s="463" t="str">
        <f t="shared" si="149"/>
        <v>Bajo</v>
      </c>
      <c r="AZ327" s="470"/>
      <c r="BA327" s="463" t="b">
        <f t="shared" si="150"/>
        <v>0</v>
      </c>
      <c r="BB327" s="463">
        <f t="shared" si="151"/>
        <v>0</v>
      </c>
      <c r="BC327" s="463" t="str">
        <f t="shared" si="160"/>
        <v>IV</v>
      </c>
      <c r="BD327" s="463" t="str">
        <f t="shared" si="152"/>
        <v>ACEPTABLE</v>
      </c>
      <c r="BE327" s="295"/>
    </row>
    <row r="328" spans="1:57" ht="114.75" x14ac:dyDescent="0.2">
      <c r="A328" s="469"/>
      <c r="B328" s="103" t="s">
        <v>259</v>
      </c>
      <c r="C328" s="459" t="s">
        <v>722</v>
      </c>
      <c r="D328" s="456" t="s">
        <v>443</v>
      </c>
      <c r="E328" s="456" t="s">
        <v>444</v>
      </c>
      <c r="F328" s="456" t="s">
        <v>723</v>
      </c>
      <c r="G328" s="456" t="s">
        <v>724</v>
      </c>
      <c r="H328" s="103" t="s">
        <v>63</v>
      </c>
      <c r="I328" s="103"/>
      <c r="J328" s="456" t="s">
        <v>446</v>
      </c>
      <c r="K328" s="458" t="s">
        <v>72</v>
      </c>
      <c r="L328" s="471" t="s">
        <v>319</v>
      </c>
      <c r="M328" s="465" t="s">
        <v>728</v>
      </c>
      <c r="N328" s="465" t="s">
        <v>127</v>
      </c>
      <c r="O328" s="103" t="s">
        <v>69</v>
      </c>
      <c r="P328" s="103" t="s">
        <v>69</v>
      </c>
      <c r="Q328" s="465"/>
      <c r="R328" s="465" t="s">
        <v>729</v>
      </c>
      <c r="S328" s="103" t="s">
        <v>69</v>
      </c>
      <c r="T328" s="103">
        <v>0</v>
      </c>
      <c r="U328" s="103" t="str">
        <f t="shared" si="153"/>
        <v>Bajo</v>
      </c>
      <c r="V328" s="103">
        <v>2</v>
      </c>
      <c r="W328" s="103" t="str">
        <f t="shared" si="154"/>
        <v>Ocasional</v>
      </c>
      <c r="X328" s="103">
        <f t="shared" si="155"/>
        <v>0</v>
      </c>
      <c r="Y328" s="103" t="str">
        <f t="shared" si="156"/>
        <v>Bajo</v>
      </c>
      <c r="Z328" s="103">
        <v>60</v>
      </c>
      <c r="AA328" s="103" t="str">
        <f t="shared" si="157"/>
        <v>Muy Grave</v>
      </c>
      <c r="AB328" s="103">
        <f t="shared" si="158"/>
        <v>0</v>
      </c>
      <c r="AC328" s="103" t="str">
        <f t="shared" si="159"/>
        <v>IV</v>
      </c>
      <c r="AD328" s="103" t="str">
        <f t="shared" si="145"/>
        <v>ACEPTABLE</v>
      </c>
      <c r="AE328" s="103" t="s">
        <v>258</v>
      </c>
      <c r="AF328" s="103" t="str">
        <f>N328</f>
        <v>Descargas eléctricas, dolor de cabeza, quemaduras, shock, golpes, heridas, contusiones.</v>
      </c>
      <c r="AG328" s="103" t="s">
        <v>38</v>
      </c>
      <c r="AH328" s="103" t="s">
        <v>63</v>
      </c>
      <c r="AI328" s="103" t="s">
        <v>63</v>
      </c>
      <c r="AJ328" s="103" t="s">
        <v>63</v>
      </c>
      <c r="AK328" s="103"/>
      <c r="AL328" s="462"/>
      <c r="AM328" s="463"/>
      <c r="AN328" s="463"/>
      <c r="AO328" s="463"/>
      <c r="AP328" s="463"/>
      <c r="AQ328" s="463"/>
      <c r="AR328" s="463"/>
      <c r="AS328" s="464"/>
      <c r="AT328" s="470"/>
      <c r="AU328" s="463" t="str">
        <f t="shared" si="146"/>
        <v>Bajo</v>
      </c>
      <c r="AV328" s="470"/>
      <c r="AW328" s="463" t="b">
        <f t="shared" si="147"/>
        <v>0</v>
      </c>
      <c r="AX328" s="463">
        <f t="shared" si="148"/>
        <v>0</v>
      </c>
      <c r="AY328" s="463" t="str">
        <f t="shared" si="149"/>
        <v>Bajo</v>
      </c>
      <c r="AZ328" s="470"/>
      <c r="BA328" s="463" t="b">
        <f t="shared" si="150"/>
        <v>0</v>
      </c>
      <c r="BB328" s="463">
        <f t="shared" si="151"/>
        <v>0</v>
      </c>
      <c r="BC328" s="463" t="str">
        <f t="shared" si="160"/>
        <v>IV</v>
      </c>
      <c r="BD328" s="463" t="str">
        <f t="shared" si="152"/>
        <v>ACEPTABLE</v>
      </c>
      <c r="BE328" s="295"/>
    </row>
    <row r="329" spans="1:57" ht="114.75" x14ac:dyDescent="0.2">
      <c r="A329" s="115"/>
      <c r="B329" s="103" t="s">
        <v>259</v>
      </c>
      <c r="C329" s="459" t="s">
        <v>722</v>
      </c>
      <c r="D329" s="456" t="s">
        <v>443</v>
      </c>
      <c r="E329" s="456" t="s">
        <v>444</v>
      </c>
      <c r="F329" s="456" t="s">
        <v>723</v>
      </c>
      <c r="G329" s="456" t="s">
        <v>724</v>
      </c>
      <c r="H329" s="103" t="s">
        <v>63</v>
      </c>
      <c r="I329" s="103"/>
      <c r="J329" s="456" t="s">
        <v>446</v>
      </c>
      <c r="K329" s="458" t="s">
        <v>72</v>
      </c>
      <c r="L329" s="459" t="s">
        <v>119</v>
      </c>
      <c r="M329" s="472" t="s">
        <v>730</v>
      </c>
      <c r="N329" s="460" t="s">
        <v>731</v>
      </c>
      <c r="O329" s="103" t="s">
        <v>69</v>
      </c>
      <c r="P329" s="103" t="s">
        <v>69</v>
      </c>
      <c r="Q329" s="460" t="s">
        <v>732</v>
      </c>
      <c r="R329" s="460" t="s">
        <v>733</v>
      </c>
      <c r="S329" s="465" t="s">
        <v>734</v>
      </c>
      <c r="T329" s="103">
        <v>0</v>
      </c>
      <c r="U329" s="103" t="str">
        <f t="shared" si="153"/>
        <v>Bajo</v>
      </c>
      <c r="V329" s="103">
        <v>2</v>
      </c>
      <c r="W329" s="103" t="str">
        <f t="shared" si="154"/>
        <v>Ocasional</v>
      </c>
      <c r="X329" s="103">
        <f t="shared" si="155"/>
        <v>0</v>
      </c>
      <c r="Y329" s="103" t="str">
        <f t="shared" si="156"/>
        <v>Bajo</v>
      </c>
      <c r="Z329" s="103">
        <v>60</v>
      </c>
      <c r="AA329" s="103" t="str">
        <f t="shared" si="157"/>
        <v>Muy Grave</v>
      </c>
      <c r="AB329" s="103">
        <f t="shared" si="158"/>
        <v>0</v>
      </c>
      <c r="AC329" s="103" t="str">
        <f t="shared" si="159"/>
        <v>IV</v>
      </c>
      <c r="AD329" s="103" t="str">
        <f t="shared" si="145"/>
        <v>ACEPTABLE</v>
      </c>
      <c r="AE329" s="103" t="s">
        <v>258</v>
      </c>
      <c r="AF329" s="103" t="s">
        <v>731</v>
      </c>
      <c r="AG329" s="103" t="s">
        <v>38</v>
      </c>
      <c r="AH329" s="103" t="s">
        <v>63</v>
      </c>
      <c r="AI329" s="103" t="s">
        <v>63</v>
      </c>
      <c r="AJ329" s="103" t="s">
        <v>63</v>
      </c>
      <c r="AK329" s="103"/>
      <c r="AL329" s="462"/>
      <c r="AM329" s="463"/>
      <c r="AN329" s="463"/>
      <c r="AO329" s="463"/>
      <c r="AP329" s="463"/>
      <c r="AQ329" s="463"/>
      <c r="AR329" s="463"/>
      <c r="AS329" s="464"/>
      <c r="AT329" s="470"/>
      <c r="AU329" s="463" t="str">
        <f t="shared" si="146"/>
        <v>Bajo</v>
      </c>
      <c r="AV329" s="470"/>
      <c r="AW329" s="463" t="b">
        <f t="shared" si="147"/>
        <v>0</v>
      </c>
      <c r="AX329" s="463">
        <f t="shared" si="148"/>
        <v>0</v>
      </c>
      <c r="AY329" s="463" t="str">
        <f t="shared" si="149"/>
        <v>Bajo</v>
      </c>
      <c r="AZ329" s="470"/>
      <c r="BA329" s="463" t="b">
        <f t="shared" si="150"/>
        <v>0</v>
      </c>
      <c r="BB329" s="463">
        <f t="shared" si="151"/>
        <v>0</v>
      </c>
      <c r="BC329" s="463" t="str">
        <f t="shared" si="160"/>
        <v>IV</v>
      </c>
      <c r="BD329" s="463" t="str">
        <f t="shared" si="152"/>
        <v>ACEPTABLE</v>
      </c>
      <c r="BE329" s="295"/>
    </row>
    <row r="330" spans="1:57" ht="114.75" x14ac:dyDescent="0.2">
      <c r="A330" s="469"/>
      <c r="B330" s="103" t="s">
        <v>259</v>
      </c>
      <c r="C330" s="459" t="s">
        <v>722</v>
      </c>
      <c r="D330" s="456" t="s">
        <v>443</v>
      </c>
      <c r="E330" s="456" t="s">
        <v>444</v>
      </c>
      <c r="F330" s="456" t="s">
        <v>723</v>
      </c>
      <c r="G330" s="456" t="s">
        <v>724</v>
      </c>
      <c r="H330" s="103" t="s">
        <v>63</v>
      </c>
      <c r="I330" s="103"/>
      <c r="J330" s="456" t="s">
        <v>446</v>
      </c>
      <c r="K330" s="458" t="s">
        <v>282</v>
      </c>
      <c r="L330" s="459" t="s">
        <v>88</v>
      </c>
      <c r="M330" s="460" t="s">
        <v>344</v>
      </c>
      <c r="N330" s="465" t="s">
        <v>345</v>
      </c>
      <c r="O330" s="103"/>
      <c r="P330" s="103"/>
      <c r="Q330" s="465" t="s">
        <v>735</v>
      </c>
      <c r="R330" s="103" t="s">
        <v>346</v>
      </c>
      <c r="S330" s="465" t="s">
        <v>92</v>
      </c>
      <c r="T330" s="103">
        <v>0</v>
      </c>
      <c r="U330" s="103" t="str">
        <f t="shared" si="153"/>
        <v>Bajo</v>
      </c>
      <c r="V330" s="103">
        <v>2</v>
      </c>
      <c r="W330" s="103" t="str">
        <f t="shared" si="154"/>
        <v>Ocasional</v>
      </c>
      <c r="X330" s="103">
        <f t="shared" si="155"/>
        <v>0</v>
      </c>
      <c r="Y330" s="103" t="str">
        <f t="shared" si="156"/>
        <v>Bajo</v>
      </c>
      <c r="Z330" s="103">
        <v>25</v>
      </c>
      <c r="AA330" s="103" t="str">
        <f t="shared" si="157"/>
        <v>Grave</v>
      </c>
      <c r="AB330" s="103">
        <f t="shared" si="158"/>
        <v>0</v>
      </c>
      <c r="AC330" s="103" t="str">
        <f t="shared" si="159"/>
        <v>IV</v>
      </c>
      <c r="AD330" s="103" t="str">
        <f t="shared" si="145"/>
        <v>ACEPTABLE</v>
      </c>
      <c r="AE330" s="103" t="s">
        <v>258</v>
      </c>
      <c r="AF330" s="103" t="str">
        <f>N330</f>
        <v>Golpes, descargas electricas, heridas</v>
      </c>
      <c r="AG330" s="103" t="s">
        <v>38</v>
      </c>
      <c r="AH330" s="103" t="s">
        <v>63</v>
      </c>
      <c r="AI330" s="103" t="s">
        <v>63</v>
      </c>
      <c r="AJ330" s="103" t="s">
        <v>63</v>
      </c>
      <c r="AK330" s="103"/>
      <c r="AL330" s="462" t="s">
        <v>63</v>
      </c>
      <c r="AM330" s="463"/>
      <c r="AN330" s="463"/>
      <c r="AO330" s="463"/>
      <c r="AP330" s="463"/>
      <c r="AQ330" s="463"/>
      <c r="AR330" s="463"/>
      <c r="AS330" s="464"/>
      <c r="AT330" s="470"/>
      <c r="AU330" s="463" t="str">
        <f t="shared" si="146"/>
        <v>Bajo</v>
      </c>
      <c r="AV330" s="470"/>
      <c r="AW330" s="463" t="b">
        <f t="shared" si="147"/>
        <v>0</v>
      </c>
      <c r="AX330" s="463">
        <f t="shared" si="148"/>
        <v>0</v>
      </c>
      <c r="AY330" s="463" t="str">
        <f t="shared" si="149"/>
        <v>Bajo</v>
      </c>
      <c r="AZ330" s="470"/>
      <c r="BA330" s="463" t="b">
        <f t="shared" si="150"/>
        <v>0</v>
      </c>
      <c r="BB330" s="463">
        <f t="shared" si="151"/>
        <v>0</v>
      </c>
      <c r="BC330" s="463" t="str">
        <f t="shared" si="160"/>
        <v>IV</v>
      </c>
      <c r="BD330" s="463" t="str">
        <f t="shared" si="152"/>
        <v>ACEPTABLE</v>
      </c>
      <c r="BE330" s="295"/>
    </row>
    <row r="331" spans="1:57" ht="114.75" x14ac:dyDescent="0.2">
      <c r="A331" s="469"/>
      <c r="B331" s="103" t="s">
        <v>259</v>
      </c>
      <c r="C331" s="459" t="s">
        <v>722</v>
      </c>
      <c r="D331" s="456" t="s">
        <v>443</v>
      </c>
      <c r="E331" s="456" t="s">
        <v>444</v>
      </c>
      <c r="F331" s="456" t="s">
        <v>723</v>
      </c>
      <c r="G331" s="456" t="s">
        <v>724</v>
      </c>
      <c r="H331" s="103" t="s">
        <v>63</v>
      </c>
      <c r="I331" s="103"/>
      <c r="J331" s="456" t="s">
        <v>446</v>
      </c>
      <c r="K331" s="458" t="s">
        <v>282</v>
      </c>
      <c r="L331" s="471" t="s">
        <v>641</v>
      </c>
      <c r="M331" s="465" t="s">
        <v>642</v>
      </c>
      <c r="N331" s="465" t="s">
        <v>643</v>
      </c>
      <c r="O331" s="103"/>
      <c r="P331" s="103"/>
      <c r="Q331" s="465" t="s">
        <v>736</v>
      </c>
      <c r="R331" s="103" t="s">
        <v>751</v>
      </c>
      <c r="S331" s="103" t="s">
        <v>645</v>
      </c>
      <c r="T331" s="103">
        <v>0</v>
      </c>
      <c r="U331" s="103" t="str">
        <f t="shared" si="153"/>
        <v>Bajo</v>
      </c>
      <c r="V331" s="103">
        <v>1</v>
      </c>
      <c r="W331" s="103" t="str">
        <f t="shared" si="154"/>
        <v>Esporadica</v>
      </c>
      <c r="X331" s="103">
        <f t="shared" si="155"/>
        <v>0</v>
      </c>
      <c r="Y331" s="103" t="str">
        <f t="shared" si="156"/>
        <v>Bajo</v>
      </c>
      <c r="Z331" s="103">
        <v>60</v>
      </c>
      <c r="AA331" s="103" t="str">
        <f t="shared" si="157"/>
        <v>Muy Grave</v>
      </c>
      <c r="AB331" s="103">
        <f t="shared" si="158"/>
        <v>0</v>
      </c>
      <c r="AC331" s="103" t="str">
        <f t="shared" si="159"/>
        <v>IV</v>
      </c>
      <c r="AD331" s="103" t="str">
        <f t="shared" si="145"/>
        <v>ACEPTABLE</v>
      </c>
      <c r="AE331" s="103" t="s">
        <v>258</v>
      </c>
      <c r="AF331" s="103" t="str">
        <f>N331</f>
        <v>Golpes, heridas, atrapamiento muerte</v>
      </c>
      <c r="AG331" s="103" t="s">
        <v>38</v>
      </c>
      <c r="AH331" s="103" t="s">
        <v>63</v>
      </c>
      <c r="AI331" s="103" t="s">
        <v>63</v>
      </c>
      <c r="AJ331" s="103" t="s">
        <v>63</v>
      </c>
      <c r="AK331" s="103"/>
      <c r="AL331" s="462" t="s">
        <v>63</v>
      </c>
      <c r="AM331" s="463"/>
      <c r="AN331" s="463"/>
      <c r="AO331" s="463"/>
      <c r="AP331" s="463"/>
      <c r="AQ331" s="463"/>
      <c r="AR331" s="463"/>
      <c r="AS331" s="464"/>
      <c r="AT331" s="470"/>
      <c r="AU331" s="463" t="str">
        <f t="shared" si="146"/>
        <v>Bajo</v>
      </c>
      <c r="AV331" s="470"/>
      <c r="AW331" s="463" t="b">
        <f t="shared" si="147"/>
        <v>0</v>
      </c>
      <c r="AX331" s="463">
        <f t="shared" si="148"/>
        <v>0</v>
      </c>
      <c r="AY331" s="463" t="str">
        <f t="shared" si="149"/>
        <v>Bajo</v>
      </c>
      <c r="AZ331" s="470"/>
      <c r="BA331" s="463" t="b">
        <f t="shared" si="150"/>
        <v>0</v>
      </c>
      <c r="BB331" s="463">
        <f t="shared" si="151"/>
        <v>0</v>
      </c>
      <c r="BC331" s="463" t="str">
        <f t="shared" si="160"/>
        <v>IV</v>
      </c>
      <c r="BD331" s="463" t="str">
        <f t="shared" si="152"/>
        <v>ACEPTABLE</v>
      </c>
      <c r="BE331" s="295"/>
    </row>
    <row r="332" spans="1:57" ht="114.75" x14ac:dyDescent="0.2">
      <c r="A332" s="115"/>
      <c r="B332" s="103" t="s">
        <v>259</v>
      </c>
      <c r="C332" s="459" t="s">
        <v>722</v>
      </c>
      <c r="D332" s="456" t="s">
        <v>443</v>
      </c>
      <c r="E332" s="456" t="s">
        <v>444</v>
      </c>
      <c r="F332" s="456" t="s">
        <v>723</v>
      </c>
      <c r="G332" s="456" t="s">
        <v>724</v>
      </c>
      <c r="H332" s="103" t="s">
        <v>63</v>
      </c>
      <c r="I332" s="103"/>
      <c r="J332" s="456" t="s">
        <v>446</v>
      </c>
      <c r="K332" s="103" t="s">
        <v>276</v>
      </c>
      <c r="L332" s="471" t="s">
        <v>528</v>
      </c>
      <c r="M332" s="465" t="s">
        <v>704</v>
      </c>
      <c r="N332" s="465" t="s">
        <v>512</v>
      </c>
      <c r="O332" s="103"/>
      <c r="P332" s="103"/>
      <c r="Q332" s="465"/>
      <c r="R332" s="465" t="s">
        <v>737</v>
      </c>
      <c r="S332" s="465" t="s">
        <v>648</v>
      </c>
      <c r="T332" s="103">
        <v>0</v>
      </c>
      <c r="U332" s="103" t="str">
        <f t="shared" si="153"/>
        <v>Bajo</v>
      </c>
      <c r="V332" s="103">
        <v>3</v>
      </c>
      <c r="W332" s="103" t="str">
        <f t="shared" si="154"/>
        <v>Frecuente</v>
      </c>
      <c r="X332" s="103">
        <f t="shared" si="155"/>
        <v>0</v>
      </c>
      <c r="Y332" s="103" t="str">
        <f t="shared" si="156"/>
        <v>Bajo</v>
      </c>
      <c r="Z332" s="103">
        <v>25</v>
      </c>
      <c r="AA332" s="103" t="str">
        <f t="shared" si="157"/>
        <v>Grave</v>
      </c>
      <c r="AB332" s="103">
        <f t="shared" si="158"/>
        <v>0</v>
      </c>
      <c r="AC332" s="103" t="str">
        <f t="shared" si="159"/>
        <v>IV</v>
      </c>
      <c r="AD332" s="103" t="str">
        <f t="shared" si="145"/>
        <v>ACEPTABLE</v>
      </c>
      <c r="AE332" s="103" t="s">
        <v>258</v>
      </c>
      <c r="AF332" s="103" t="s">
        <v>512</v>
      </c>
      <c r="AG332" s="103"/>
      <c r="AH332" s="103" t="s">
        <v>63</v>
      </c>
      <c r="AI332" s="103" t="s">
        <v>63</v>
      </c>
      <c r="AJ332" s="103" t="s">
        <v>63</v>
      </c>
      <c r="AK332" s="103"/>
      <c r="AL332" s="462"/>
      <c r="AM332" s="463"/>
      <c r="AN332" s="463"/>
      <c r="AO332" s="463"/>
      <c r="AP332" s="463"/>
      <c r="AQ332" s="463"/>
      <c r="AR332" s="463"/>
      <c r="AS332" s="464"/>
      <c r="AT332" s="470"/>
      <c r="AU332" s="463" t="str">
        <f t="shared" si="146"/>
        <v>Bajo</v>
      </c>
      <c r="AV332" s="470"/>
      <c r="AW332" s="463" t="b">
        <f t="shared" si="147"/>
        <v>0</v>
      </c>
      <c r="AX332" s="463">
        <f t="shared" si="148"/>
        <v>0</v>
      </c>
      <c r="AY332" s="463" t="str">
        <f t="shared" si="149"/>
        <v>Bajo</v>
      </c>
      <c r="AZ332" s="470"/>
      <c r="BA332" s="463" t="b">
        <f t="shared" si="150"/>
        <v>0</v>
      </c>
      <c r="BB332" s="463">
        <f t="shared" si="151"/>
        <v>0</v>
      </c>
      <c r="BC332" s="463" t="str">
        <f t="shared" si="160"/>
        <v>IV</v>
      </c>
      <c r="BD332" s="463" t="str">
        <f t="shared" si="152"/>
        <v>ACEPTABLE</v>
      </c>
      <c r="BE332" s="295"/>
    </row>
    <row r="333" spans="1:57" ht="114.75" x14ac:dyDescent="0.2">
      <c r="A333" s="115"/>
      <c r="B333" s="103" t="s">
        <v>259</v>
      </c>
      <c r="C333" s="459" t="s">
        <v>722</v>
      </c>
      <c r="D333" s="456" t="s">
        <v>443</v>
      </c>
      <c r="E333" s="456" t="s">
        <v>444</v>
      </c>
      <c r="F333" s="456" t="s">
        <v>723</v>
      </c>
      <c r="G333" s="456" t="s">
        <v>724</v>
      </c>
      <c r="H333" s="103" t="s">
        <v>63</v>
      </c>
      <c r="I333" s="103"/>
      <c r="J333" s="456" t="s">
        <v>446</v>
      </c>
      <c r="K333" s="103" t="s">
        <v>276</v>
      </c>
      <c r="L333" s="471" t="s">
        <v>178</v>
      </c>
      <c r="M333" s="460" t="s">
        <v>738</v>
      </c>
      <c r="N333" s="460" t="s">
        <v>180</v>
      </c>
      <c r="O333" s="103"/>
      <c r="P333" s="103"/>
      <c r="Q333" s="465"/>
      <c r="R333" s="465" t="s">
        <v>737</v>
      </c>
      <c r="S333" s="465" t="s">
        <v>648</v>
      </c>
      <c r="T333" s="103">
        <v>0</v>
      </c>
      <c r="U333" s="103" t="str">
        <f t="shared" si="153"/>
        <v>Bajo</v>
      </c>
      <c r="V333" s="103">
        <v>3</v>
      </c>
      <c r="W333" s="103" t="str">
        <f t="shared" si="154"/>
        <v>Frecuente</v>
      </c>
      <c r="X333" s="103">
        <f t="shared" si="155"/>
        <v>0</v>
      </c>
      <c r="Y333" s="103" t="str">
        <f t="shared" si="156"/>
        <v>Bajo</v>
      </c>
      <c r="Z333" s="103">
        <v>25</v>
      </c>
      <c r="AA333" s="103" t="str">
        <f t="shared" si="157"/>
        <v>Grave</v>
      </c>
      <c r="AB333" s="103">
        <f t="shared" si="158"/>
        <v>0</v>
      </c>
      <c r="AC333" s="103" t="str">
        <f t="shared" si="159"/>
        <v>IV</v>
      </c>
      <c r="AD333" s="103" t="str">
        <f t="shared" si="145"/>
        <v>ACEPTABLE</v>
      </c>
      <c r="AE333" s="103" t="s">
        <v>258</v>
      </c>
      <c r="AF333" s="103" t="s">
        <v>180</v>
      </c>
      <c r="AG333" s="103"/>
      <c r="AH333" s="103" t="s">
        <v>63</v>
      </c>
      <c r="AI333" s="103" t="s">
        <v>63</v>
      </c>
      <c r="AJ333" s="103" t="s">
        <v>63</v>
      </c>
      <c r="AK333" s="103"/>
      <c r="AL333" s="462"/>
      <c r="AM333" s="463"/>
      <c r="AN333" s="463"/>
      <c r="AO333" s="463"/>
      <c r="AP333" s="463"/>
      <c r="AQ333" s="463"/>
      <c r="AR333" s="463"/>
      <c r="AS333" s="464"/>
      <c r="AT333" s="470"/>
      <c r="AU333" s="463" t="str">
        <f t="shared" si="146"/>
        <v>Bajo</v>
      </c>
      <c r="AV333" s="470"/>
      <c r="AW333" s="463" t="b">
        <f t="shared" si="147"/>
        <v>0</v>
      </c>
      <c r="AX333" s="463">
        <f t="shared" si="148"/>
        <v>0</v>
      </c>
      <c r="AY333" s="463" t="str">
        <f t="shared" si="149"/>
        <v>Bajo</v>
      </c>
      <c r="AZ333" s="470"/>
      <c r="BA333" s="463" t="b">
        <f t="shared" si="150"/>
        <v>0</v>
      </c>
      <c r="BB333" s="463">
        <f t="shared" si="151"/>
        <v>0</v>
      </c>
      <c r="BC333" s="463" t="str">
        <f t="shared" si="160"/>
        <v>IV</v>
      </c>
      <c r="BD333" s="463" t="str">
        <f t="shared" si="152"/>
        <v>ACEPTABLE</v>
      </c>
      <c r="BE333" s="295"/>
    </row>
    <row r="334" spans="1:57" ht="114.75" x14ac:dyDescent="0.2">
      <c r="A334" s="115"/>
      <c r="B334" s="103" t="s">
        <v>259</v>
      </c>
      <c r="C334" s="459" t="s">
        <v>722</v>
      </c>
      <c r="D334" s="456" t="s">
        <v>443</v>
      </c>
      <c r="E334" s="456" t="s">
        <v>444</v>
      </c>
      <c r="F334" s="456" t="s">
        <v>723</v>
      </c>
      <c r="G334" s="456" t="s">
        <v>724</v>
      </c>
      <c r="H334" s="103" t="s">
        <v>63</v>
      </c>
      <c r="I334" s="103"/>
      <c r="J334" s="456" t="s">
        <v>446</v>
      </c>
      <c r="K334" s="103" t="s">
        <v>99</v>
      </c>
      <c r="L334" s="103" t="s">
        <v>100</v>
      </c>
      <c r="M334" s="465" t="s">
        <v>333</v>
      </c>
      <c r="N334" s="465" t="s">
        <v>102</v>
      </c>
      <c r="O334" s="466"/>
      <c r="P334" s="466"/>
      <c r="Q334" s="466"/>
      <c r="R334" s="494" t="s">
        <v>477</v>
      </c>
      <c r="S334" s="466"/>
      <c r="T334" s="103"/>
      <c r="U334" s="103" t="str">
        <f t="shared" si="153"/>
        <v>Bajo</v>
      </c>
      <c r="V334" s="103">
        <v>3</v>
      </c>
      <c r="W334" s="103" t="str">
        <f t="shared" si="154"/>
        <v>Frecuente</v>
      </c>
      <c r="X334" s="103">
        <f t="shared" si="155"/>
        <v>0</v>
      </c>
      <c r="Y334" s="103" t="str">
        <f t="shared" si="156"/>
        <v>Bajo</v>
      </c>
      <c r="Z334" s="103">
        <v>25</v>
      </c>
      <c r="AA334" s="103" t="str">
        <f t="shared" si="157"/>
        <v>Grave</v>
      </c>
      <c r="AB334" s="103">
        <f t="shared" si="158"/>
        <v>0</v>
      </c>
      <c r="AC334" s="103" t="str">
        <f t="shared" si="159"/>
        <v>IV</v>
      </c>
      <c r="AD334" s="103" t="str">
        <f t="shared" si="145"/>
        <v>ACEPTABLE</v>
      </c>
      <c r="AE334" s="103" t="s">
        <v>258</v>
      </c>
      <c r="AF334" s="103" t="s">
        <v>102</v>
      </c>
      <c r="AG334" s="103" t="s">
        <v>38</v>
      </c>
      <c r="AH334" s="103" t="s">
        <v>63</v>
      </c>
      <c r="AI334" s="103" t="s">
        <v>63</v>
      </c>
      <c r="AJ334" s="103" t="s">
        <v>63</v>
      </c>
      <c r="AK334" s="103"/>
      <c r="AL334" s="462"/>
      <c r="AM334" s="463"/>
      <c r="AN334" s="463"/>
      <c r="AO334" s="463"/>
      <c r="AP334" s="463"/>
      <c r="AQ334" s="463"/>
      <c r="AR334" s="463"/>
      <c r="AS334" s="468"/>
      <c r="AT334" s="464"/>
      <c r="AU334" s="463" t="str">
        <f t="shared" si="146"/>
        <v>Bajo</v>
      </c>
      <c r="AV334" s="464"/>
      <c r="AW334" s="463" t="b">
        <f t="shared" si="147"/>
        <v>0</v>
      </c>
      <c r="AX334" s="463">
        <f t="shared" si="148"/>
        <v>0</v>
      </c>
      <c r="AY334" s="463" t="str">
        <f t="shared" si="149"/>
        <v>Bajo</v>
      </c>
      <c r="AZ334" s="464"/>
      <c r="BA334" s="463" t="b">
        <f t="shared" si="150"/>
        <v>0</v>
      </c>
      <c r="BB334" s="463">
        <f t="shared" si="151"/>
        <v>0</v>
      </c>
      <c r="BC334" s="463" t="str">
        <f t="shared" si="160"/>
        <v>IV</v>
      </c>
      <c r="BD334" s="463" t="str">
        <f t="shared" si="152"/>
        <v>ACEPTABLE</v>
      </c>
      <c r="BE334" s="295"/>
    </row>
    <row r="335" spans="1:57" ht="114.75" x14ac:dyDescent="0.2">
      <c r="A335" s="115"/>
      <c r="B335" s="103" t="s">
        <v>259</v>
      </c>
      <c r="C335" s="459" t="s">
        <v>722</v>
      </c>
      <c r="D335" s="456" t="s">
        <v>443</v>
      </c>
      <c r="E335" s="456" t="s">
        <v>444</v>
      </c>
      <c r="F335" s="456" t="s">
        <v>723</v>
      </c>
      <c r="G335" s="456" t="s">
        <v>724</v>
      </c>
      <c r="H335" s="103" t="s">
        <v>63</v>
      </c>
      <c r="I335" s="103"/>
      <c r="J335" s="456" t="s">
        <v>446</v>
      </c>
      <c r="K335" s="458" t="s">
        <v>282</v>
      </c>
      <c r="L335" s="459" t="s">
        <v>739</v>
      </c>
      <c r="M335" s="460" t="s">
        <v>740</v>
      </c>
      <c r="N335" s="465" t="s">
        <v>741</v>
      </c>
      <c r="O335" s="103"/>
      <c r="P335" s="103"/>
      <c r="Q335" s="465"/>
      <c r="R335" s="103" t="s">
        <v>742</v>
      </c>
      <c r="S335" s="465" t="s">
        <v>743</v>
      </c>
      <c r="T335" s="103"/>
      <c r="U335" s="103" t="str">
        <f t="shared" si="153"/>
        <v>Bajo</v>
      </c>
      <c r="V335" s="103">
        <v>1</v>
      </c>
      <c r="W335" s="103" t="str">
        <f t="shared" si="154"/>
        <v>Esporadica</v>
      </c>
      <c r="X335" s="103">
        <f t="shared" si="155"/>
        <v>0</v>
      </c>
      <c r="Y335" s="103" t="str">
        <f t="shared" si="156"/>
        <v>Bajo</v>
      </c>
      <c r="Z335" s="103">
        <v>25</v>
      </c>
      <c r="AA335" s="103" t="str">
        <f t="shared" si="157"/>
        <v>Grave</v>
      </c>
      <c r="AB335" s="103">
        <f t="shared" si="158"/>
        <v>0</v>
      </c>
      <c r="AC335" s="103" t="str">
        <f t="shared" si="159"/>
        <v>IV</v>
      </c>
      <c r="AD335" s="103" t="str">
        <f>IF(AND(AC335="I"),"NO ACEPTABLE",IF(AND(AC335="II"),"ACEPTABLE CON CONTROL ESPECIFICO",IF(AND(AC335="III"),"MEJORABLE",IF(AND(AC335="IV"),"ACEPTABLE"))))</f>
        <v>ACEPTABLE</v>
      </c>
      <c r="AE335" s="103">
        <v>2</v>
      </c>
      <c r="AF335" s="103" t="s">
        <v>180</v>
      </c>
      <c r="AG335" s="103" t="s">
        <v>38</v>
      </c>
      <c r="AH335" s="103"/>
      <c r="AI335" s="103"/>
      <c r="AJ335" s="103" t="s">
        <v>63</v>
      </c>
      <c r="AK335" s="103"/>
      <c r="AL335" s="462" t="s">
        <v>63</v>
      </c>
      <c r="AM335" s="463"/>
      <c r="AN335" s="463"/>
      <c r="AO335" s="463"/>
      <c r="AP335" s="463"/>
      <c r="AQ335" s="463"/>
      <c r="AR335" s="463"/>
      <c r="AS335" s="464"/>
      <c r="AT335" s="470"/>
      <c r="AU335" s="463" t="str">
        <f>IF(AT335=10,"Muy Alto",IF(AT335=6,"Alto",IF(AT335=2,"Medio",IF(AT335=0,"Bajo"))))</f>
        <v>Bajo</v>
      </c>
      <c r="AV335" s="470"/>
      <c r="AW335" s="463" t="b">
        <f>IF(AV335=4,"Continua",IF(AV335=3,"Frecuente",IF(AV335=2,"Ocasional",IF(AV335=1,"Esporadica"))))</f>
        <v>0</v>
      </c>
      <c r="AX335" s="463">
        <f>AT335*AV335</f>
        <v>0</v>
      </c>
      <c r="AY335" s="463" t="str">
        <f>IF(AND(AX335&gt;=24,AX335&lt;=40),"Medio Alto",IF(AND(AX335&gt;=10,AX335&lt;=20),"Alto",IF(AND(AX335&gt;=6,AX335&lt;=8),"Medio",IF(AND(AX335&gt;=0,AX335&lt;=4),"Bajo"))))</f>
        <v>Bajo</v>
      </c>
      <c r="AZ335" s="470"/>
      <c r="BA335" s="463" t="b">
        <f>IF(AZ335=100,"Mortal o Catrastrofico",IF(AZ335=60,"Muy Grave",IF(AZ335=25,"Grave",IF(AZ335=10,"Leve"))))</f>
        <v>0</v>
      </c>
      <c r="BB335" s="463">
        <f>AX335*AZ335</f>
        <v>0</v>
      </c>
      <c r="BC335" s="463" t="str">
        <f>IF(AND(BB335&gt;=600,AZ335&lt;=4000),"I",IF(AND(BB335&gt;=150,BB335&lt;=500),"II",IF(AND(BB335&gt;=40,BB335&lt;=120),"III",IF(AND(BB335&gt;=0,BB335&lt;=40),"IV"))))</f>
        <v>IV</v>
      </c>
      <c r="BD335" s="463" t="str">
        <f>IF(AND(BC335="I"),"NO ACEPTABLE",IF(AND(BC335="II"),"ACEPTABLE CON CONTROL ESPECIFICO",IF(AND(BC335="III"),"MEJORABLE",IF(AND(BC335="IV"),"ACEPTABLE"))))</f>
        <v>ACEPTABLE</v>
      </c>
      <c r="BE335" s="295"/>
    </row>
    <row r="336" spans="1:57" ht="114.75" x14ac:dyDescent="0.2">
      <c r="A336" s="115"/>
      <c r="B336" s="103" t="s">
        <v>259</v>
      </c>
      <c r="C336" s="459" t="s">
        <v>722</v>
      </c>
      <c r="D336" s="456" t="s">
        <v>443</v>
      </c>
      <c r="E336" s="456" t="s">
        <v>444</v>
      </c>
      <c r="F336" s="456" t="s">
        <v>723</v>
      </c>
      <c r="G336" s="456" t="s">
        <v>724</v>
      </c>
      <c r="H336" s="103" t="s">
        <v>63</v>
      </c>
      <c r="I336" s="103"/>
      <c r="J336" s="456" t="s">
        <v>446</v>
      </c>
      <c r="K336" s="458" t="s">
        <v>72</v>
      </c>
      <c r="L336" s="459" t="s">
        <v>73</v>
      </c>
      <c r="M336" s="460" t="s">
        <v>744</v>
      </c>
      <c r="N336" s="460" t="s">
        <v>75</v>
      </c>
      <c r="O336" s="103" t="s">
        <v>69</v>
      </c>
      <c r="P336" s="103" t="s">
        <v>69</v>
      </c>
      <c r="Q336" s="103" t="s">
        <v>69</v>
      </c>
      <c r="R336" s="465" t="s">
        <v>745</v>
      </c>
      <c r="S336" s="103" t="s">
        <v>69</v>
      </c>
      <c r="T336" s="103">
        <v>2</v>
      </c>
      <c r="U336" s="103" t="str">
        <f t="shared" si="153"/>
        <v>Medio</v>
      </c>
      <c r="V336" s="103">
        <v>1</v>
      </c>
      <c r="W336" s="103" t="str">
        <f t="shared" si="154"/>
        <v>Esporadica</v>
      </c>
      <c r="X336" s="103">
        <f t="shared" si="155"/>
        <v>2</v>
      </c>
      <c r="Y336" s="103" t="str">
        <f t="shared" si="156"/>
        <v>Bajo</v>
      </c>
      <c r="Z336" s="103">
        <v>25</v>
      </c>
      <c r="AA336" s="103" t="str">
        <f t="shared" si="157"/>
        <v>Grave</v>
      </c>
      <c r="AB336" s="103">
        <f t="shared" si="158"/>
        <v>50</v>
      </c>
      <c r="AC336" s="103" t="str">
        <f t="shared" si="159"/>
        <v>III</v>
      </c>
      <c r="AD336" s="103" t="str">
        <f t="shared" si="145"/>
        <v>MEJORABLE</v>
      </c>
      <c r="AE336" s="103" t="s">
        <v>258</v>
      </c>
      <c r="AF336" s="103" t="s">
        <v>75</v>
      </c>
      <c r="AG336" s="103" t="s">
        <v>38</v>
      </c>
      <c r="AH336" s="103"/>
      <c r="AI336" s="103" t="s">
        <v>63</v>
      </c>
      <c r="AJ336" s="103" t="s">
        <v>63</v>
      </c>
      <c r="AK336" s="103" t="s">
        <v>63</v>
      </c>
      <c r="AL336" s="462" t="s">
        <v>63</v>
      </c>
      <c r="AM336" s="463"/>
      <c r="AN336" s="463"/>
      <c r="AO336" s="463"/>
      <c r="AP336" s="463"/>
      <c r="AQ336" s="463"/>
      <c r="AR336" s="463"/>
      <c r="AS336" s="464"/>
      <c r="AT336" s="470"/>
      <c r="AU336" s="463" t="str">
        <f t="shared" si="146"/>
        <v>Bajo</v>
      </c>
      <c r="AV336" s="470"/>
      <c r="AW336" s="463" t="b">
        <f t="shared" si="147"/>
        <v>0</v>
      </c>
      <c r="AX336" s="463">
        <f t="shared" si="148"/>
        <v>0</v>
      </c>
      <c r="AY336" s="463" t="str">
        <f t="shared" si="149"/>
        <v>Bajo</v>
      </c>
      <c r="AZ336" s="470"/>
      <c r="BA336" s="463" t="b">
        <f t="shared" si="150"/>
        <v>0</v>
      </c>
      <c r="BB336" s="463">
        <f t="shared" si="151"/>
        <v>0</v>
      </c>
      <c r="BC336" s="463" t="str">
        <f t="shared" si="160"/>
        <v>IV</v>
      </c>
      <c r="BD336" s="463" t="str">
        <f t="shared" si="152"/>
        <v>ACEPTABLE</v>
      </c>
      <c r="BE336" s="295"/>
    </row>
    <row r="337" spans="1:57" ht="114.75" x14ac:dyDescent="0.2">
      <c r="A337" s="115"/>
      <c r="B337" s="103" t="s">
        <v>259</v>
      </c>
      <c r="C337" s="459" t="s">
        <v>722</v>
      </c>
      <c r="D337" s="456" t="s">
        <v>443</v>
      </c>
      <c r="E337" s="456" t="s">
        <v>444</v>
      </c>
      <c r="F337" s="456" t="s">
        <v>723</v>
      </c>
      <c r="G337" s="456" t="s">
        <v>724</v>
      </c>
      <c r="H337" s="103" t="s">
        <v>63</v>
      </c>
      <c r="I337" s="103"/>
      <c r="J337" s="456" t="s">
        <v>446</v>
      </c>
      <c r="K337" s="458" t="s">
        <v>282</v>
      </c>
      <c r="L337" s="459" t="s">
        <v>747</v>
      </c>
      <c r="M337" s="460" t="s">
        <v>748</v>
      </c>
      <c r="N337" s="460" t="s">
        <v>289</v>
      </c>
      <c r="O337" s="103" t="s">
        <v>69</v>
      </c>
      <c r="P337" s="103" t="s">
        <v>69</v>
      </c>
      <c r="Q337" s="103"/>
      <c r="R337" s="465" t="s">
        <v>749</v>
      </c>
      <c r="S337" s="103" t="s">
        <v>672</v>
      </c>
      <c r="T337" s="103">
        <v>0</v>
      </c>
      <c r="U337" s="103" t="str">
        <f t="shared" si="153"/>
        <v>Bajo</v>
      </c>
      <c r="V337" s="103">
        <v>1</v>
      </c>
      <c r="W337" s="103" t="str">
        <f t="shared" si="154"/>
        <v>Esporadica</v>
      </c>
      <c r="X337" s="103">
        <f t="shared" si="155"/>
        <v>0</v>
      </c>
      <c r="Y337" s="103" t="str">
        <f t="shared" si="156"/>
        <v>Bajo</v>
      </c>
      <c r="Z337" s="103">
        <v>25</v>
      </c>
      <c r="AA337" s="103" t="str">
        <f t="shared" si="157"/>
        <v>Grave</v>
      </c>
      <c r="AB337" s="103">
        <f t="shared" si="158"/>
        <v>0</v>
      </c>
      <c r="AC337" s="103" t="str">
        <f t="shared" si="159"/>
        <v>IV</v>
      </c>
      <c r="AD337" s="103" t="str">
        <f t="shared" si="145"/>
        <v>ACEPTABLE</v>
      </c>
      <c r="AE337" s="103" t="s">
        <v>258</v>
      </c>
      <c r="AF337" s="103" t="str">
        <f>N337</f>
        <v>Golpes, trapamientos, aplastamiento, muerte</v>
      </c>
      <c r="AG337" s="103" t="s">
        <v>38</v>
      </c>
      <c r="AH337" s="103"/>
      <c r="AI337" s="103" t="s">
        <v>63</v>
      </c>
      <c r="AJ337" s="103" t="s">
        <v>63</v>
      </c>
      <c r="AK337" s="103" t="s">
        <v>63</v>
      </c>
      <c r="AL337" s="462" t="s">
        <v>63</v>
      </c>
      <c r="AM337" s="463"/>
      <c r="AN337" s="463"/>
      <c r="AO337" s="463"/>
      <c r="AP337" s="463"/>
      <c r="AQ337" s="463"/>
      <c r="AR337" s="463"/>
      <c r="AS337" s="464"/>
      <c r="AT337" s="470"/>
      <c r="AU337" s="463" t="str">
        <f t="shared" si="146"/>
        <v>Bajo</v>
      </c>
      <c r="AV337" s="470"/>
      <c r="AW337" s="463" t="b">
        <f t="shared" si="147"/>
        <v>0</v>
      </c>
      <c r="AX337" s="463">
        <f t="shared" si="148"/>
        <v>0</v>
      </c>
      <c r="AY337" s="463" t="str">
        <f t="shared" si="149"/>
        <v>Bajo</v>
      </c>
      <c r="AZ337" s="470"/>
      <c r="BA337" s="463" t="b">
        <f t="shared" si="150"/>
        <v>0</v>
      </c>
      <c r="BB337" s="463">
        <f t="shared" si="151"/>
        <v>0</v>
      </c>
      <c r="BC337" s="463" t="str">
        <f t="shared" si="160"/>
        <v>IV</v>
      </c>
      <c r="BD337" s="463" t="str">
        <f t="shared" si="152"/>
        <v>ACEPTABLE</v>
      </c>
      <c r="BE337" s="295"/>
    </row>
    <row r="338" spans="1:57" ht="216.75" x14ac:dyDescent="0.2">
      <c r="A338" s="485"/>
      <c r="B338" s="103" t="s">
        <v>259</v>
      </c>
      <c r="C338" s="459" t="s">
        <v>722</v>
      </c>
      <c r="D338" s="456" t="s">
        <v>433</v>
      </c>
      <c r="E338" s="456" t="s">
        <v>764</v>
      </c>
      <c r="F338" s="456" t="s">
        <v>723</v>
      </c>
      <c r="G338" s="456" t="s">
        <v>724</v>
      </c>
      <c r="H338" s="103" t="s">
        <v>63</v>
      </c>
      <c r="I338" s="103"/>
      <c r="J338" s="456" t="s">
        <v>764</v>
      </c>
      <c r="K338" s="458" t="s">
        <v>65</v>
      </c>
      <c r="L338" s="471" t="s">
        <v>760</v>
      </c>
      <c r="M338" s="458" t="s">
        <v>765</v>
      </c>
      <c r="N338" s="458" t="s">
        <v>758</v>
      </c>
      <c r="O338" s="103"/>
      <c r="P338" s="103" t="s">
        <v>685</v>
      </c>
      <c r="Q338" s="465"/>
      <c r="R338" s="465" t="s">
        <v>766</v>
      </c>
      <c r="S338" s="465" t="s">
        <v>767</v>
      </c>
      <c r="T338" s="103">
        <v>0</v>
      </c>
      <c r="U338" s="103" t="str">
        <f t="shared" si="153"/>
        <v>Bajo</v>
      </c>
      <c r="V338" s="103">
        <v>2</v>
      </c>
      <c r="W338" s="103" t="str">
        <f t="shared" si="154"/>
        <v>Ocasional</v>
      </c>
      <c r="X338" s="103">
        <f t="shared" si="155"/>
        <v>0</v>
      </c>
      <c r="Y338" s="103" t="str">
        <f t="shared" si="156"/>
        <v>Bajo</v>
      </c>
      <c r="Z338" s="103">
        <v>25</v>
      </c>
      <c r="AA338" s="103" t="str">
        <f t="shared" si="157"/>
        <v>Grave</v>
      </c>
      <c r="AB338" s="103">
        <f t="shared" si="158"/>
        <v>0</v>
      </c>
      <c r="AC338" s="103" t="str">
        <f t="shared" si="159"/>
        <v>IV</v>
      </c>
      <c r="AD338" s="103" t="str">
        <f t="shared" si="145"/>
        <v>ACEPTABLE</v>
      </c>
      <c r="AE338" s="103" t="s">
        <v>258</v>
      </c>
      <c r="AF338" s="103" t="str">
        <f>N338</f>
        <v>Enfermedades gastrointestinales, Intoxicaciones, reacciones alérgicas, muerte</v>
      </c>
      <c r="AG338" s="103"/>
      <c r="AH338" s="103" t="s">
        <v>63</v>
      </c>
      <c r="AI338" s="103" t="s">
        <v>63</v>
      </c>
      <c r="AJ338" s="103" t="s">
        <v>63</v>
      </c>
      <c r="AK338" s="103"/>
      <c r="AL338" s="462" t="s">
        <v>63</v>
      </c>
      <c r="AM338" s="463"/>
      <c r="AN338" s="463"/>
      <c r="AO338" s="463"/>
      <c r="AP338" s="463"/>
      <c r="AQ338" s="463"/>
      <c r="AR338" s="463"/>
      <c r="AS338" s="464"/>
      <c r="AT338" s="470"/>
      <c r="AU338" s="463" t="str">
        <f t="shared" si="146"/>
        <v>Bajo</v>
      </c>
      <c r="AV338" s="470"/>
      <c r="AW338" s="463" t="b">
        <f t="shared" si="147"/>
        <v>0</v>
      </c>
      <c r="AX338" s="463">
        <f t="shared" si="148"/>
        <v>0</v>
      </c>
      <c r="AY338" s="463" t="str">
        <f t="shared" si="149"/>
        <v>Bajo</v>
      </c>
      <c r="AZ338" s="470"/>
      <c r="BA338" s="463" t="b">
        <f t="shared" si="150"/>
        <v>0</v>
      </c>
      <c r="BB338" s="463">
        <f t="shared" si="151"/>
        <v>0</v>
      </c>
      <c r="BC338" s="463" t="str">
        <f t="shared" si="160"/>
        <v>IV</v>
      </c>
      <c r="BD338" s="463" t="str">
        <f t="shared" si="152"/>
        <v>ACEPTABLE</v>
      </c>
      <c r="BE338" s="295"/>
    </row>
    <row r="339" spans="1:57" ht="51" x14ac:dyDescent="0.2">
      <c r="A339" s="469"/>
      <c r="B339" s="103" t="s">
        <v>259</v>
      </c>
      <c r="C339" s="459" t="s">
        <v>722</v>
      </c>
      <c r="D339" s="456" t="s">
        <v>433</v>
      </c>
      <c r="E339" s="456" t="s">
        <v>764</v>
      </c>
      <c r="F339" s="456" t="s">
        <v>723</v>
      </c>
      <c r="G339" s="456" t="s">
        <v>724</v>
      </c>
      <c r="H339" s="103" t="s">
        <v>63</v>
      </c>
      <c r="I339" s="103"/>
      <c r="J339" s="456" t="s">
        <v>764</v>
      </c>
      <c r="K339" s="458" t="s">
        <v>282</v>
      </c>
      <c r="L339" s="459" t="s">
        <v>88</v>
      </c>
      <c r="M339" s="460" t="s">
        <v>344</v>
      </c>
      <c r="N339" s="465" t="s">
        <v>345</v>
      </c>
      <c r="O339" s="103"/>
      <c r="P339" s="103"/>
      <c r="Q339" s="465" t="s">
        <v>735</v>
      </c>
      <c r="R339" s="103" t="s">
        <v>346</v>
      </c>
      <c r="S339" s="465" t="s">
        <v>92</v>
      </c>
      <c r="T339" s="103">
        <v>0</v>
      </c>
      <c r="U339" s="103" t="str">
        <f t="shared" si="153"/>
        <v>Bajo</v>
      </c>
      <c r="V339" s="103">
        <v>2</v>
      </c>
      <c r="W339" s="103" t="str">
        <f t="shared" si="154"/>
        <v>Ocasional</v>
      </c>
      <c r="X339" s="103">
        <f t="shared" si="155"/>
        <v>0</v>
      </c>
      <c r="Y339" s="103" t="str">
        <f t="shared" si="156"/>
        <v>Bajo</v>
      </c>
      <c r="Z339" s="103">
        <v>25</v>
      </c>
      <c r="AA339" s="103" t="str">
        <f t="shared" si="157"/>
        <v>Grave</v>
      </c>
      <c r="AB339" s="103">
        <f t="shared" si="158"/>
        <v>0</v>
      </c>
      <c r="AC339" s="103" t="str">
        <f t="shared" si="159"/>
        <v>IV</v>
      </c>
      <c r="AD339" s="103" t="str">
        <f t="shared" si="145"/>
        <v>ACEPTABLE</v>
      </c>
      <c r="AE339" s="103" t="s">
        <v>258</v>
      </c>
      <c r="AF339" s="103" t="str">
        <f>N339</f>
        <v>Golpes, descargas electricas, heridas</v>
      </c>
      <c r="AG339" s="103" t="s">
        <v>38</v>
      </c>
      <c r="AH339" s="103" t="s">
        <v>63</v>
      </c>
      <c r="AI339" s="103" t="s">
        <v>63</v>
      </c>
      <c r="AJ339" s="103" t="s">
        <v>63</v>
      </c>
      <c r="AK339" s="103"/>
      <c r="AL339" s="462" t="s">
        <v>63</v>
      </c>
      <c r="AM339" s="463"/>
      <c r="AN339" s="463"/>
      <c r="AO339" s="463"/>
      <c r="AP339" s="463"/>
      <c r="AQ339" s="463"/>
      <c r="AR339" s="463"/>
      <c r="AS339" s="464"/>
      <c r="AT339" s="470"/>
      <c r="AU339" s="463" t="str">
        <f t="shared" si="146"/>
        <v>Bajo</v>
      </c>
      <c r="AV339" s="470"/>
      <c r="AW339" s="463" t="b">
        <f t="shared" si="147"/>
        <v>0</v>
      </c>
      <c r="AX339" s="463">
        <f t="shared" si="148"/>
        <v>0</v>
      </c>
      <c r="AY339" s="463" t="str">
        <f t="shared" si="149"/>
        <v>Bajo</v>
      </c>
      <c r="AZ339" s="470"/>
      <c r="BA339" s="463" t="b">
        <f t="shared" si="150"/>
        <v>0</v>
      </c>
      <c r="BB339" s="463">
        <f t="shared" si="151"/>
        <v>0</v>
      </c>
      <c r="BC339" s="463" t="str">
        <f t="shared" si="160"/>
        <v>IV</v>
      </c>
      <c r="BD339" s="463" t="str">
        <f t="shared" si="152"/>
        <v>ACEPTABLE</v>
      </c>
      <c r="BE339" s="295"/>
    </row>
    <row r="340" spans="1:57" ht="51" x14ac:dyDescent="0.2">
      <c r="A340" s="469"/>
      <c r="B340" s="103" t="s">
        <v>259</v>
      </c>
      <c r="C340" s="459" t="s">
        <v>722</v>
      </c>
      <c r="D340" s="456" t="s">
        <v>433</v>
      </c>
      <c r="E340" s="456" t="s">
        <v>764</v>
      </c>
      <c r="F340" s="456" t="s">
        <v>723</v>
      </c>
      <c r="G340" s="456" t="s">
        <v>724</v>
      </c>
      <c r="H340" s="103" t="s">
        <v>63</v>
      </c>
      <c r="I340" s="103"/>
      <c r="J340" s="456" t="s">
        <v>764</v>
      </c>
      <c r="K340" s="458" t="s">
        <v>282</v>
      </c>
      <c r="L340" s="471" t="s">
        <v>641</v>
      </c>
      <c r="M340" s="465" t="s">
        <v>642</v>
      </c>
      <c r="N340" s="465" t="s">
        <v>643</v>
      </c>
      <c r="O340" s="103"/>
      <c r="P340" s="103"/>
      <c r="Q340" s="465" t="s">
        <v>736</v>
      </c>
      <c r="R340" s="103" t="s">
        <v>751</v>
      </c>
      <c r="S340" s="103" t="s">
        <v>645</v>
      </c>
      <c r="T340" s="103">
        <v>0</v>
      </c>
      <c r="U340" s="103" t="str">
        <f t="shared" si="153"/>
        <v>Bajo</v>
      </c>
      <c r="V340" s="103">
        <v>1</v>
      </c>
      <c r="W340" s="103" t="str">
        <f t="shared" si="154"/>
        <v>Esporadica</v>
      </c>
      <c r="X340" s="103">
        <f t="shared" si="155"/>
        <v>0</v>
      </c>
      <c r="Y340" s="103" t="str">
        <f t="shared" si="156"/>
        <v>Bajo</v>
      </c>
      <c r="Z340" s="103">
        <v>60</v>
      </c>
      <c r="AA340" s="103" t="str">
        <f t="shared" si="157"/>
        <v>Muy Grave</v>
      </c>
      <c r="AB340" s="103">
        <f t="shared" si="158"/>
        <v>0</v>
      </c>
      <c r="AC340" s="103" t="str">
        <f t="shared" si="159"/>
        <v>IV</v>
      </c>
      <c r="AD340" s="103" t="str">
        <f t="shared" si="145"/>
        <v>ACEPTABLE</v>
      </c>
      <c r="AE340" s="103" t="s">
        <v>258</v>
      </c>
      <c r="AF340" s="103" t="str">
        <f>N340</f>
        <v>Golpes, heridas, atrapamiento muerte</v>
      </c>
      <c r="AG340" s="103" t="s">
        <v>38</v>
      </c>
      <c r="AH340" s="103" t="s">
        <v>63</v>
      </c>
      <c r="AI340" s="103" t="s">
        <v>63</v>
      </c>
      <c r="AJ340" s="103" t="s">
        <v>63</v>
      </c>
      <c r="AK340" s="103"/>
      <c r="AL340" s="462" t="s">
        <v>63</v>
      </c>
      <c r="AM340" s="463"/>
      <c r="AN340" s="463"/>
      <c r="AO340" s="463"/>
      <c r="AP340" s="463"/>
      <c r="AQ340" s="463"/>
      <c r="AR340" s="463"/>
      <c r="AS340" s="464"/>
      <c r="AT340" s="470"/>
      <c r="AU340" s="463" t="str">
        <f t="shared" si="146"/>
        <v>Bajo</v>
      </c>
      <c r="AV340" s="470"/>
      <c r="AW340" s="463" t="b">
        <f t="shared" si="147"/>
        <v>0</v>
      </c>
      <c r="AX340" s="463">
        <f t="shared" si="148"/>
        <v>0</v>
      </c>
      <c r="AY340" s="463" t="str">
        <f t="shared" si="149"/>
        <v>Bajo</v>
      </c>
      <c r="AZ340" s="470"/>
      <c r="BA340" s="463" t="b">
        <f t="shared" si="150"/>
        <v>0</v>
      </c>
      <c r="BB340" s="463">
        <f t="shared" si="151"/>
        <v>0</v>
      </c>
      <c r="BC340" s="463" t="str">
        <f t="shared" si="160"/>
        <v>IV</v>
      </c>
      <c r="BD340" s="463" t="str">
        <f t="shared" si="152"/>
        <v>ACEPTABLE</v>
      </c>
      <c r="BE340" s="295"/>
    </row>
    <row r="341" spans="1:57" ht="51" x14ac:dyDescent="0.2">
      <c r="A341" s="115"/>
      <c r="B341" s="103" t="s">
        <v>259</v>
      </c>
      <c r="C341" s="459" t="s">
        <v>722</v>
      </c>
      <c r="D341" s="456" t="s">
        <v>433</v>
      </c>
      <c r="E341" s="456" t="s">
        <v>764</v>
      </c>
      <c r="F341" s="456" t="s">
        <v>723</v>
      </c>
      <c r="G341" s="456" t="s">
        <v>724</v>
      </c>
      <c r="H341" s="103" t="s">
        <v>63</v>
      </c>
      <c r="I341" s="103"/>
      <c r="J341" s="456" t="s">
        <v>764</v>
      </c>
      <c r="K341" s="103" t="s">
        <v>276</v>
      </c>
      <c r="L341" s="471" t="s">
        <v>528</v>
      </c>
      <c r="M341" s="465" t="s">
        <v>704</v>
      </c>
      <c r="N341" s="465" t="s">
        <v>512</v>
      </c>
      <c r="O341" s="103"/>
      <c r="P341" s="103"/>
      <c r="Q341" s="465"/>
      <c r="R341" s="465" t="s">
        <v>737</v>
      </c>
      <c r="S341" s="465" t="s">
        <v>648</v>
      </c>
      <c r="T341" s="103">
        <v>0</v>
      </c>
      <c r="U341" s="103" t="str">
        <f t="shared" si="153"/>
        <v>Bajo</v>
      </c>
      <c r="V341" s="103">
        <v>3</v>
      </c>
      <c r="W341" s="103" t="str">
        <f t="shared" si="154"/>
        <v>Frecuente</v>
      </c>
      <c r="X341" s="103">
        <f t="shared" si="155"/>
        <v>0</v>
      </c>
      <c r="Y341" s="103" t="str">
        <f t="shared" si="156"/>
        <v>Bajo</v>
      </c>
      <c r="Z341" s="103">
        <v>25</v>
      </c>
      <c r="AA341" s="103" t="str">
        <f t="shared" si="157"/>
        <v>Grave</v>
      </c>
      <c r="AB341" s="103">
        <f t="shared" si="158"/>
        <v>0</v>
      </c>
      <c r="AC341" s="103" t="str">
        <f t="shared" si="159"/>
        <v>IV</v>
      </c>
      <c r="AD341" s="103" t="str">
        <f t="shared" si="145"/>
        <v>ACEPTABLE</v>
      </c>
      <c r="AE341" s="103" t="s">
        <v>258</v>
      </c>
      <c r="AF341" s="103" t="s">
        <v>512</v>
      </c>
      <c r="AG341" s="103"/>
      <c r="AH341" s="103" t="s">
        <v>63</v>
      </c>
      <c r="AI341" s="103" t="s">
        <v>63</v>
      </c>
      <c r="AJ341" s="103" t="s">
        <v>63</v>
      </c>
      <c r="AK341" s="103"/>
      <c r="AL341" s="462"/>
      <c r="AM341" s="463"/>
      <c r="AN341" s="463"/>
      <c r="AO341" s="463"/>
      <c r="AP341" s="463"/>
      <c r="AQ341" s="463"/>
      <c r="AR341" s="463"/>
      <c r="AS341" s="464"/>
      <c r="AT341" s="470"/>
      <c r="AU341" s="463" t="str">
        <f t="shared" si="146"/>
        <v>Bajo</v>
      </c>
      <c r="AV341" s="470"/>
      <c r="AW341" s="463" t="b">
        <f t="shared" si="147"/>
        <v>0</v>
      </c>
      <c r="AX341" s="463">
        <f t="shared" si="148"/>
        <v>0</v>
      </c>
      <c r="AY341" s="463" t="str">
        <f t="shared" si="149"/>
        <v>Bajo</v>
      </c>
      <c r="AZ341" s="470"/>
      <c r="BA341" s="463" t="b">
        <f t="shared" si="150"/>
        <v>0</v>
      </c>
      <c r="BB341" s="463">
        <f t="shared" si="151"/>
        <v>0</v>
      </c>
      <c r="BC341" s="463" t="str">
        <f t="shared" si="160"/>
        <v>IV</v>
      </c>
      <c r="BD341" s="463" t="str">
        <f t="shared" si="152"/>
        <v>ACEPTABLE</v>
      </c>
      <c r="BE341" s="295"/>
    </row>
    <row r="342" spans="1:57" ht="51" x14ac:dyDescent="0.2">
      <c r="A342" s="115"/>
      <c r="B342" s="103" t="s">
        <v>259</v>
      </c>
      <c r="C342" s="459" t="s">
        <v>722</v>
      </c>
      <c r="D342" s="456" t="s">
        <v>433</v>
      </c>
      <c r="E342" s="456" t="s">
        <v>764</v>
      </c>
      <c r="F342" s="456" t="s">
        <v>723</v>
      </c>
      <c r="G342" s="456" t="s">
        <v>724</v>
      </c>
      <c r="H342" s="103" t="s">
        <v>63</v>
      </c>
      <c r="I342" s="103"/>
      <c r="J342" s="456" t="s">
        <v>764</v>
      </c>
      <c r="K342" s="458" t="s">
        <v>282</v>
      </c>
      <c r="L342" s="459" t="s">
        <v>739</v>
      </c>
      <c r="M342" s="460" t="s">
        <v>740</v>
      </c>
      <c r="N342" s="465" t="s">
        <v>741</v>
      </c>
      <c r="O342" s="103"/>
      <c r="P342" s="103"/>
      <c r="Q342" s="465"/>
      <c r="R342" s="103" t="s">
        <v>742</v>
      </c>
      <c r="S342" s="465" t="s">
        <v>743</v>
      </c>
      <c r="T342" s="103"/>
      <c r="U342" s="103" t="str">
        <f t="shared" si="153"/>
        <v>Bajo</v>
      </c>
      <c r="V342" s="103">
        <v>1</v>
      </c>
      <c r="W342" s="103" t="str">
        <f t="shared" si="154"/>
        <v>Esporadica</v>
      </c>
      <c r="X342" s="103">
        <f t="shared" si="155"/>
        <v>0</v>
      </c>
      <c r="Y342" s="103" t="str">
        <f t="shared" si="156"/>
        <v>Bajo</v>
      </c>
      <c r="Z342" s="103">
        <v>25</v>
      </c>
      <c r="AA342" s="103" t="str">
        <f t="shared" si="157"/>
        <v>Grave</v>
      </c>
      <c r="AB342" s="103">
        <f t="shared" si="158"/>
        <v>0</v>
      </c>
      <c r="AC342" s="103" t="str">
        <f t="shared" si="159"/>
        <v>IV</v>
      </c>
      <c r="AD342" s="103" t="str">
        <f>IF(AND(AC342="I"),"NO ACEPTABLE",IF(AND(AC342="II"),"ACEPTABLE CON CONTROL ESPECIFICO",IF(AND(AC342="III"),"MEJORABLE",IF(AND(AC342="IV"),"ACEPTABLE"))))</f>
        <v>ACEPTABLE</v>
      </c>
      <c r="AE342" s="103">
        <v>2</v>
      </c>
      <c r="AF342" s="103" t="s">
        <v>180</v>
      </c>
      <c r="AG342" s="103" t="s">
        <v>38</v>
      </c>
      <c r="AH342" s="103"/>
      <c r="AI342" s="103"/>
      <c r="AJ342" s="103" t="s">
        <v>63</v>
      </c>
      <c r="AK342" s="103"/>
      <c r="AL342" s="462" t="s">
        <v>63</v>
      </c>
      <c r="AM342" s="463"/>
      <c r="AN342" s="463"/>
      <c r="AO342" s="463"/>
      <c r="AP342" s="463"/>
      <c r="AQ342" s="463"/>
      <c r="AR342" s="463"/>
      <c r="AS342" s="464"/>
      <c r="AT342" s="470"/>
      <c r="AU342" s="463" t="str">
        <f>IF(AT342=10,"Muy Alto",IF(AT342=6,"Alto",IF(AT342=2,"Medio",IF(AT342=0,"Bajo"))))</f>
        <v>Bajo</v>
      </c>
      <c r="AV342" s="470"/>
      <c r="AW342" s="463" t="b">
        <f>IF(AV342=4,"Continua",IF(AV342=3,"Frecuente",IF(AV342=2,"Ocasional",IF(AV342=1,"Esporadica"))))</f>
        <v>0</v>
      </c>
      <c r="AX342" s="463">
        <f>AT342*AV342</f>
        <v>0</v>
      </c>
      <c r="AY342" s="463" t="str">
        <f>IF(AND(AX342&gt;=24,AX342&lt;=40),"Medio Alto",IF(AND(AX342&gt;=10,AX342&lt;=20),"Alto",IF(AND(AX342&gt;=6,AX342&lt;=8),"Medio",IF(AND(AX342&gt;=0,AX342&lt;=4),"Bajo"))))</f>
        <v>Bajo</v>
      </c>
      <c r="AZ342" s="470"/>
      <c r="BA342" s="463" t="b">
        <f>IF(AZ342=100,"Mortal o Catrastrofico",IF(AZ342=60,"Muy Grave",IF(AZ342=25,"Grave",IF(AZ342=10,"Leve"))))</f>
        <v>0</v>
      </c>
      <c r="BB342" s="463">
        <f>AX342*AZ342</f>
        <v>0</v>
      </c>
      <c r="BC342" s="463" t="str">
        <f>IF(AND(BB342&gt;=600,AZ342&lt;=4000),"I",IF(AND(BB342&gt;=150,BB342&lt;=500),"II",IF(AND(BB342&gt;=40,BB342&lt;=120),"III",IF(AND(BB342&gt;=0,BB342&lt;=40),"IV"))))</f>
        <v>IV</v>
      </c>
      <c r="BD342" s="463" t="str">
        <f>IF(AND(BC342="I"),"NO ACEPTABLE",IF(AND(BC342="II"),"ACEPTABLE CON CONTROL ESPECIFICO",IF(AND(BC342="III"),"MEJORABLE",IF(AND(BC342="IV"),"ACEPTABLE"))))</f>
        <v>ACEPTABLE</v>
      </c>
      <c r="BE342" s="295"/>
    </row>
    <row r="343" spans="1:57" ht="51" x14ac:dyDescent="0.2">
      <c r="A343" s="115"/>
      <c r="B343" s="103" t="s">
        <v>259</v>
      </c>
      <c r="C343" s="459" t="s">
        <v>722</v>
      </c>
      <c r="D343" s="456" t="s">
        <v>433</v>
      </c>
      <c r="E343" s="456" t="s">
        <v>764</v>
      </c>
      <c r="F343" s="456" t="s">
        <v>723</v>
      </c>
      <c r="G343" s="456" t="s">
        <v>724</v>
      </c>
      <c r="H343" s="103" t="s">
        <v>63</v>
      </c>
      <c r="I343" s="103"/>
      <c r="J343" s="456" t="s">
        <v>764</v>
      </c>
      <c r="K343" s="103" t="s">
        <v>276</v>
      </c>
      <c r="L343" s="471" t="s">
        <v>178</v>
      </c>
      <c r="M343" s="460" t="s">
        <v>738</v>
      </c>
      <c r="N343" s="460" t="s">
        <v>180</v>
      </c>
      <c r="O343" s="103"/>
      <c r="P343" s="103"/>
      <c r="Q343" s="465"/>
      <c r="R343" s="465" t="s">
        <v>737</v>
      </c>
      <c r="S343" s="465" t="s">
        <v>648</v>
      </c>
      <c r="T343" s="103">
        <v>0</v>
      </c>
      <c r="U343" s="103" t="str">
        <f t="shared" si="153"/>
        <v>Bajo</v>
      </c>
      <c r="V343" s="103">
        <v>3</v>
      </c>
      <c r="W343" s="103" t="str">
        <f t="shared" si="154"/>
        <v>Frecuente</v>
      </c>
      <c r="X343" s="103">
        <f t="shared" si="155"/>
        <v>0</v>
      </c>
      <c r="Y343" s="103" t="str">
        <f t="shared" si="156"/>
        <v>Bajo</v>
      </c>
      <c r="Z343" s="103">
        <v>25</v>
      </c>
      <c r="AA343" s="103" t="str">
        <f t="shared" si="157"/>
        <v>Grave</v>
      </c>
      <c r="AB343" s="103">
        <f t="shared" si="158"/>
        <v>0</v>
      </c>
      <c r="AC343" s="103" t="str">
        <f t="shared" si="159"/>
        <v>IV</v>
      </c>
      <c r="AD343" s="103" t="str">
        <f t="shared" si="145"/>
        <v>ACEPTABLE</v>
      </c>
      <c r="AE343" s="103" t="s">
        <v>258</v>
      </c>
      <c r="AF343" s="103" t="s">
        <v>180</v>
      </c>
      <c r="AG343" s="103"/>
      <c r="AH343" s="103" t="s">
        <v>63</v>
      </c>
      <c r="AI343" s="103" t="s">
        <v>63</v>
      </c>
      <c r="AJ343" s="103" t="s">
        <v>63</v>
      </c>
      <c r="AK343" s="103"/>
      <c r="AL343" s="462"/>
      <c r="AM343" s="463"/>
      <c r="AN343" s="463"/>
      <c r="AO343" s="463"/>
      <c r="AP343" s="463"/>
      <c r="AQ343" s="463"/>
      <c r="AR343" s="463"/>
      <c r="AS343" s="464"/>
      <c r="AT343" s="470"/>
      <c r="AU343" s="463" t="str">
        <f t="shared" si="146"/>
        <v>Bajo</v>
      </c>
      <c r="AV343" s="470"/>
      <c r="AW343" s="463" t="b">
        <f t="shared" si="147"/>
        <v>0</v>
      </c>
      <c r="AX343" s="463">
        <f t="shared" si="148"/>
        <v>0</v>
      </c>
      <c r="AY343" s="463" t="str">
        <f t="shared" si="149"/>
        <v>Bajo</v>
      </c>
      <c r="AZ343" s="470"/>
      <c r="BA343" s="463" t="b">
        <f t="shared" si="150"/>
        <v>0</v>
      </c>
      <c r="BB343" s="463">
        <f t="shared" si="151"/>
        <v>0</v>
      </c>
      <c r="BC343" s="463" t="str">
        <f t="shared" si="160"/>
        <v>IV</v>
      </c>
      <c r="BD343" s="463" t="str">
        <f t="shared" si="152"/>
        <v>ACEPTABLE</v>
      </c>
      <c r="BE343" s="295"/>
    </row>
    <row r="344" spans="1:57" ht="102" x14ac:dyDescent="0.2">
      <c r="A344" s="115"/>
      <c r="B344" s="103" t="s">
        <v>259</v>
      </c>
      <c r="C344" s="459" t="s">
        <v>722</v>
      </c>
      <c r="D344" s="456" t="s">
        <v>433</v>
      </c>
      <c r="E344" s="456" t="s">
        <v>764</v>
      </c>
      <c r="F344" s="456" t="s">
        <v>723</v>
      </c>
      <c r="G344" s="456" t="s">
        <v>724</v>
      </c>
      <c r="H344" s="103" t="s">
        <v>63</v>
      </c>
      <c r="I344" s="103"/>
      <c r="J344" s="456" t="s">
        <v>764</v>
      </c>
      <c r="K344" s="103" t="s">
        <v>99</v>
      </c>
      <c r="L344" s="103" t="s">
        <v>100</v>
      </c>
      <c r="M344" s="465" t="s">
        <v>333</v>
      </c>
      <c r="N344" s="465" t="s">
        <v>102</v>
      </c>
      <c r="O344" s="466"/>
      <c r="P344" s="466"/>
      <c r="Q344" s="466"/>
      <c r="R344" s="494" t="s">
        <v>477</v>
      </c>
      <c r="S344" s="466"/>
      <c r="T344" s="103"/>
      <c r="U344" s="103" t="str">
        <f t="shared" si="153"/>
        <v>Bajo</v>
      </c>
      <c r="V344" s="103">
        <v>3</v>
      </c>
      <c r="W344" s="103" t="str">
        <f t="shared" si="154"/>
        <v>Frecuente</v>
      </c>
      <c r="X344" s="103">
        <f t="shared" si="155"/>
        <v>0</v>
      </c>
      <c r="Y344" s="103" t="str">
        <f t="shared" si="156"/>
        <v>Bajo</v>
      </c>
      <c r="Z344" s="103">
        <v>25</v>
      </c>
      <c r="AA344" s="103" t="str">
        <f t="shared" si="157"/>
        <v>Grave</v>
      </c>
      <c r="AB344" s="103">
        <f t="shared" si="158"/>
        <v>0</v>
      </c>
      <c r="AC344" s="103" t="str">
        <f t="shared" si="159"/>
        <v>IV</v>
      </c>
      <c r="AD344" s="103" t="str">
        <f t="shared" si="145"/>
        <v>ACEPTABLE</v>
      </c>
      <c r="AE344" s="103" t="s">
        <v>258</v>
      </c>
      <c r="AF344" s="103" t="s">
        <v>102</v>
      </c>
      <c r="AG344" s="103" t="s">
        <v>38</v>
      </c>
      <c r="AH344" s="103" t="s">
        <v>63</v>
      </c>
      <c r="AI344" s="103" t="s">
        <v>63</v>
      </c>
      <c r="AJ344" s="103" t="s">
        <v>63</v>
      </c>
      <c r="AK344" s="103"/>
      <c r="AL344" s="462"/>
      <c r="AM344" s="463"/>
      <c r="AN344" s="463"/>
      <c r="AO344" s="463"/>
      <c r="AP344" s="463"/>
      <c r="AQ344" s="463"/>
      <c r="AR344" s="463"/>
      <c r="AS344" s="468"/>
      <c r="AT344" s="464"/>
      <c r="AU344" s="463" t="str">
        <f t="shared" si="146"/>
        <v>Bajo</v>
      </c>
      <c r="AV344" s="464"/>
      <c r="AW344" s="463" t="b">
        <f t="shared" si="147"/>
        <v>0</v>
      </c>
      <c r="AX344" s="463">
        <f t="shared" si="148"/>
        <v>0</v>
      </c>
      <c r="AY344" s="463" t="str">
        <f t="shared" si="149"/>
        <v>Bajo</v>
      </c>
      <c r="AZ344" s="464"/>
      <c r="BA344" s="463" t="b">
        <f t="shared" si="150"/>
        <v>0</v>
      </c>
      <c r="BB344" s="463">
        <f t="shared" si="151"/>
        <v>0</v>
      </c>
      <c r="BC344" s="463" t="str">
        <f t="shared" si="160"/>
        <v>IV</v>
      </c>
      <c r="BD344" s="463" t="str">
        <f t="shared" si="152"/>
        <v>ACEPTABLE</v>
      </c>
      <c r="BE344" s="295"/>
    </row>
    <row r="345" spans="1:57" ht="51" x14ac:dyDescent="0.2">
      <c r="A345" s="115"/>
      <c r="B345" s="103" t="s">
        <v>259</v>
      </c>
      <c r="C345" s="459" t="s">
        <v>722</v>
      </c>
      <c r="D345" s="456" t="s">
        <v>433</v>
      </c>
      <c r="E345" s="456" t="s">
        <v>764</v>
      </c>
      <c r="F345" s="456" t="s">
        <v>723</v>
      </c>
      <c r="G345" s="456" t="s">
        <v>724</v>
      </c>
      <c r="H345" s="103" t="s">
        <v>63</v>
      </c>
      <c r="I345" s="103"/>
      <c r="J345" s="456" t="s">
        <v>764</v>
      </c>
      <c r="K345" s="458" t="s">
        <v>72</v>
      </c>
      <c r="L345" s="459" t="s">
        <v>73</v>
      </c>
      <c r="M345" s="460" t="s">
        <v>744</v>
      </c>
      <c r="N345" s="460" t="s">
        <v>75</v>
      </c>
      <c r="O345" s="103" t="s">
        <v>69</v>
      </c>
      <c r="P345" s="103" t="s">
        <v>69</v>
      </c>
      <c r="Q345" s="103" t="s">
        <v>69</v>
      </c>
      <c r="R345" s="465" t="s">
        <v>745</v>
      </c>
      <c r="S345" s="103" t="s">
        <v>69</v>
      </c>
      <c r="T345" s="103">
        <v>2</v>
      </c>
      <c r="U345" s="103" t="str">
        <f t="shared" si="153"/>
        <v>Medio</v>
      </c>
      <c r="V345" s="103">
        <v>1</v>
      </c>
      <c r="W345" s="103" t="str">
        <f t="shared" si="154"/>
        <v>Esporadica</v>
      </c>
      <c r="X345" s="103">
        <f t="shared" si="155"/>
        <v>2</v>
      </c>
      <c r="Y345" s="103" t="str">
        <f t="shared" si="156"/>
        <v>Bajo</v>
      </c>
      <c r="Z345" s="103">
        <v>25</v>
      </c>
      <c r="AA345" s="103" t="str">
        <f t="shared" si="157"/>
        <v>Grave</v>
      </c>
      <c r="AB345" s="103">
        <f t="shared" si="158"/>
        <v>50</v>
      </c>
      <c r="AC345" s="103" t="str">
        <f t="shared" si="159"/>
        <v>III</v>
      </c>
      <c r="AD345" s="103" t="str">
        <f t="shared" si="145"/>
        <v>MEJORABLE</v>
      </c>
      <c r="AE345" s="103" t="s">
        <v>258</v>
      </c>
      <c r="AF345" s="103" t="s">
        <v>75</v>
      </c>
      <c r="AG345" s="103" t="s">
        <v>38</v>
      </c>
      <c r="AH345" s="103"/>
      <c r="AI345" s="103" t="s">
        <v>63</v>
      </c>
      <c r="AJ345" s="103" t="s">
        <v>63</v>
      </c>
      <c r="AK345" s="103" t="s">
        <v>63</v>
      </c>
      <c r="AL345" s="462" t="s">
        <v>63</v>
      </c>
      <c r="AM345" s="463"/>
      <c r="AN345" s="463"/>
      <c r="AO345" s="463"/>
      <c r="AP345" s="463"/>
      <c r="AQ345" s="463"/>
      <c r="AR345" s="463"/>
      <c r="AS345" s="464"/>
      <c r="AT345" s="470"/>
      <c r="AU345" s="463" t="str">
        <f t="shared" si="146"/>
        <v>Bajo</v>
      </c>
      <c r="AV345" s="470"/>
      <c r="AW345" s="463" t="b">
        <f t="shared" si="147"/>
        <v>0</v>
      </c>
      <c r="AX345" s="463">
        <f t="shared" si="148"/>
        <v>0</v>
      </c>
      <c r="AY345" s="463" t="str">
        <f t="shared" si="149"/>
        <v>Bajo</v>
      </c>
      <c r="AZ345" s="470"/>
      <c r="BA345" s="463" t="b">
        <f t="shared" si="150"/>
        <v>0</v>
      </c>
      <c r="BB345" s="463">
        <f t="shared" si="151"/>
        <v>0</v>
      </c>
      <c r="BC345" s="463" t="str">
        <f t="shared" si="160"/>
        <v>IV</v>
      </c>
      <c r="BD345" s="463" t="str">
        <f t="shared" si="152"/>
        <v>ACEPTABLE</v>
      </c>
      <c r="BE345" s="295"/>
    </row>
    <row r="346" spans="1:57" ht="51" x14ac:dyDescent="0.2">
      <c r="A346" s="115"/>
      <c r="B346" s="103" t="s">
        <v>259</v>
      </c>
      <c r="C346" s="459" t="s">
        <v>722</v>
      </c>
      <c r="D346" s="456" t="s">
        <v>433</v>
      </c>
      <c r="E346" s="456" t="s">
        <v>764</v>
      </c>
      <c r="F346" s="456" t="s">
        <v>723</v>
      </c>
      <c r="G346" s="456" t="s">
        <v>724</v>
      </c>
      <c r="H346" s="103" t="s">
        <v>63</v>
      </c>
      <c r="I346" s="103"/>
      <c r="J346" s="456" t="s">
        <v>764</v>
      </c>
      <c r="K346" s="458" t="s">
        <v>282</v>
      </c>
      <c r="L346" s="459" t="s">
        <v>747</v>
      </c>
      <c r="M346" s="460" t="s">
        <v>748</v>
      </c>
      <c r="N346" s="460" t="s">
        <v>289</v>
      </c>
      <c r="O346" s="103" t="s">
        <v>69</v>
      </c>
      <c r="P346" s="103" t="s">
        <v>69</v>
      </c>
      <c r="Q346" s="103"/>
      <c r="R346" s="465" t="s">
        <v>749</v>
      </c>
      <c r="S346" s="103" t="s">
        <v>672</v>
      </c>
      <c r="T346" s="103">
        <v>0</v>
      </c>
      <c r="U346" s="103" t="str">
        <f t="shared" si="153"/>
        <v>Bajo</v>
      </c>
      <c r="V346" s="103">
        <v>1</v>
      </c>
      <c r="W346" s="103" t="str">
        <f t="shared" si="154"/>
        <v>Esporadica</v>
      </c>
      <c r="X346" s="103">
        <f t="shared" si="155"/>
        <v>0</v>
      </c>
      <c r="Y346" s="103" t="str">
        <f t="shared" si="156"/>
        <v>Bajo</v>
      </c>
      <c r="Z346" s="103">
        <v>25</v>
      </c>
      <c r="AA346" s="103" t="str">
        <f t="shared" si="157"/>
        <v>Grave</v>
      </c>
      <c r="AB346" s="103">
        <f t="shared" si="158"/>
        <v>0</v>
      </c>
      <c r="AC346" s="103" t="str">
        <f t="shared" si="159"/>
        <v>IV</v>
      </c>
      <c r="AD346" s="103" t="str">
        <f t="shared" si="145"/>
        <v>ACEPTABLE</v>
      </c>
      <c r="AE346" s="103" t="s">
        <v>258</v>
      </c>
      <c r="AF346" s="103" t="str">
        <f>N346</f>
        <v>Golpes, trapamientos, aplastamiento, muerte</v>
      </c>
      <c r="AG346" s="103" t="s">
        <v>38</v>
      </c>
      <c r="AH346" s="103"/>
      <c r="AI346" s="103" t="s">
        <v>63</v>
      </c>
      <c r="AJ346" s="103" t="s">
        <v>63</v>
      </c>
      <c r="AK346" s="103" t="s">
        <v>63</v>
      </c>
      <c r="AL346" s="462" t="s">
        <v>63</v>
      </c>
      <c r="AM346" s="463"/>
      <c r="AN346" s="463"/>
      <c r="AO346" s="463"/>
      <c r="AP346" s="463"/>
      <c r="AQ346" s="463"/>
      <c r="AR346" s="463"/>
      <c r="AS346" s="464"/>
      <c r="AT346" s="470"/>
      <c r="AU346" s="463" t="str">
        <f t="shared" si="146"/>
        <v>Bajo</v>
      </c>
      <c r="AV346" s="470"/>
      <c r="AW346" s="463" t="b">
        <f t="shared" si="147"/>
        <v>0</v>
      </c>
      <c r="AX346" s="463">
        <f t="shared" si="148"/>
        <v>0</v>
      </c>
      <c r="AY346" s="463" t="str">
        <f t="shared" si="149"/>
        <v>Bajo</v>
      </c>
      <c r="AZ346" s="470"/>
      <c r="BA346" s="463" t="b">
        <f t="shared" si="150"/>
        <v>0</v>
      </c>
      <c r="BB346" s="463">
        <f t="shared" si="151"/>
        <v>0</v>
      </c>
      <c r="BC346" s="463" t="str">
        <f t="shared" si="160"/>
        <v>IV</v>
      </c>
      <c r="BD346" s="463" t="str">
        <f t="shared" si="152"/>
        <v>ACEPTABLE</v>
      </c>
      <c r="BE346" s="295"/>
    </row>
    <row r="347" spans="1:57" ht="51" x14ac:dyDescent="0.2">
      <c r="A347" s="469"/>
      <c r="B347" s="103" t="s">
        <v>259</v>
      </c>
      <c r="C347" s="459" t="s">
        <v>722</v>
      </c>
      <c r="D347" s="456" t="s">
        <v>630</v>
      </c>
      <c r="E347" s="456" t="s">
        <v>631</v>
      </c>
      <c r="F347" s="456" t="s">
        <v>723</v>
      </c>
      <c r="G347" s="456" t="s">
        <v>724</v>
      </c>
      <c r="H347" s="103" t="s">
        <v>63</v>
      </c>
      <c r="I347" s="103"/>
      <c r="J347" s="456" t="s">
        <v>721</v>
      </c>
      <c r="K347" s="458" t="s">
        <v>65</v>
      </c>
      <c r="L347" s="458" t="s">
        <v>756</v>
      </c>
      <c r="M347" s="458" t="s">
        <v>757</v>
      </c>
      <c r="N347" s="458" t="s">
        <v>758</v>
      </c>
      <c r="O347" s="103"/>
      <c r="P347" s="103"/>
      <c r="Q347" s="465"/>
      <c r="R347" s="465" t="s">
        <v>543</v>
      </c>
      <c r="S347" s="465" t="s">
        <v>768</v>
      </c>
      <c r="T347" s="103">
        <v>0</v>
      </c>
      <c r="U347" s="103" t="str">
        <f t="shared" si="153"/>
        <v>Bajo</v>
      </c>
      <c r="V347" s="103">
        <v>1</v>
      </c>
      <c r="W347" s="103" t="str">
        <f t="shared" si="154"/>
        <v>Esporadica</v>
      </c>
      <c r="X347" s="103">
        <f t="shared" si="155"/>
        <v>0</v>
      </c>
      <c r="Y347" s="103" t="str">
        <f t="shared" si="156"/>
        <v>Bajo</v>
      </c>
      <c r="Z347" s="103">
        <v>25</v>
      </c>
      <c r="AA347" s="103" t="str">
        <f t="shared" si="157"/>
        <v>Grave</v>
      </c>
      <c r="AB347" s="103">
        <f t="shared" si="158"/>
        <v>0</v>
      </c>
      <c r="AC347" s="103" t="str">
        <f t="shared" si="159"/>
        <v>IV</v>
      </c>
      <c r="AD347" s="103" t="str">
        <f t="shared" si="145"/>
        <v>ACEPTABLE</v>
      </c>
      <c r="AE347" s="103" t="s">
        <v>258</v>
      </c>
      <c r="AF347" s="103" t="str">
        <f>N347</f>
        <v>Enfermedades gastrointestinales, Intoxicaciones, reacciones alérgicas, muerte</v>
      </c>
      <c r="AG347" s="103"/>
      <c r="AH347" s="103" t="s">
        <v>63</v>
      </c>
      <c r="AI347" s="103" t="s">
        <v>63</v>
      </c>
      <c r="AJ347" s="103" t="s">
        <v>63</v>
      </c>
      <c r="AK347" s="103"/>
      <c r="AL347" s="462" t="s">
        <v>63</v>
      </c>
      <c r="AM347" s="463"/>
      <c r="AN347" s="463"/>
      <c r="AO347" s="463"/>
      <c r="AP347" s="463"/>
      <c r="AQ347" s="463"/>
      <c r="AR347" s="463"/>
      <c r="AS347" s="464"/>
      <c r="AT347" s="470"/>
      <c r="AU347" s="463" t="str">
        <f t="shared" si="146"/>
        <v>Bajo</v>
      </c>
      <c r="AV347" s="470"/>
      <c r="AW347" s="463" t="b">
        <f t="shared" si="147"/>
        <v>0</v>
      </c>
      <c r="AX347" s="463">
        <f t="shared" si="148"/>
        <v>0</v>
      </c>
      <c r="AY347" s="463" t="str">
        <f t="shared" si="149"/>
        <v>Bajo</v>
      </c>
      <c r="AZ347" s="470"/>
      <c r="BA347" s="463" t="b">
        <f t="shared" si="150"/>
        <v>0</v>
      </c>
      <c r="BB347" s="463">
        <f t="shared" si="151"/>
        <v>0</v>
      </c>
      <c r="BC347" s="463" t="str">
        <f t="shared" si="160"/>
        <v>IV</v>
      </c>
      <c r="BD347" s="463" t="str">
        <f t="shared" si="152"/>
        <v>ACEPTABLE</v>
      </c>
      <c r="BE347" s="295"/>
    </row>
    <row r="348" spans="1:57" ht="63.75" x14ac:dyDescent="0.2">
      <c r="A348" s="469"/>
      <c r="B348" s="103" t="s">
        <v>259</v>
      </c>
      <c r="C348" s="459" t="s">
        <v>722</v>
      </c>
      <c r="D348" s="456" t="s">
        <v>630</v>
      </c>
      <c r="E348" s="456" t="s">
        <v>631</v>
      </c>
      <c r="F348" s="456" t="s">
        <v>723</v>
      </c>
      <c r="G348" s="456" t="s">
        <v>724</v>
      </c>
      <c r="H348" s="103" t="s">
        <v>63</v>
      </c>
      <c r="I348" s="103"/>
      <c r="J348" s="456" t="s">
        <v>721</v>
      </c>
      <c r="K348" s="458" t="s">
        <v>65</v>
      </c>
      <c r="L348" s="471" t="s">
        <v>316</v>
      </c>
      <c r="M348" s="465" t="s">
        <v>725</v>
      </c>
      <c r="N348" s="460" t="s">
        <v>726</v>
      </c>
      <c r="O348" s="103" t="s">
        <v>69</v>
      </c>
      <c r="P348" s="103" t="s">
        <v>69</v>
      </c>
      <c r="Q348" s="103"/>
      <c r="R348" s="460" t="s">
        <v>750</v>
      </c>
      <c r="S348" s="103"/>
      <c r="T348" s="103"/>
      <c r="U348" s="103" t="str">
        <f t="shared" si="153"/>
        <v>Bajo</v>
      </c>
      <c r="V348" s="103">
        <v>2</v>
      </c>
      <c r="W348" s="103" t="str">
        <f t="shared" si="154"/>
        <v>Ocasional</v>
      </c>
      <c r="X348" s="103">
        <f t="shared" si="155"/>
        <v>0</v>
      </c>
      <c r="Y348" s="103" t="str">
        <f t="shared" si="156"/>
        <v>Bajo</v>
      </c>
      <c r="Z348" s="103">
        <v>10</v>
      </c>
      <c r="AA348" s="103" t="str">
        <f t="shared" si="157"/>
        <v>Leve</v>
      </c>
      <c r="AB348" s="103">
        <f t="shared" si="158"/>
        <v>0</v>
      </c>
      <c r="AC348" s="103" t="str">
        <f t="shared" si="159"/>
        <v>IV</v>
      </c>
      <c r="AD348" s="103" t="str">
        <f t="shared" si="145"/>
        <v>ACEPTABLE</v>
      </c>
      <c r="AE348" s="103" t="s">
        <v>258</v>
      </c>
      <c r="AF348" s="103" t="str">
        <f>N348</f>
        <v>Golpes, traumas, heridas, infecciones, intoxicación, Mordeduras, picaduras, punciones, reacciones alérgicas, muerte, Enfermedades como dengue, fiebre amariila, etc</v>
      </c>
      <c r="AG348" s="103" t="s">
        <v>38</v>
      </c>
      <c r="AH348" s="103" t="s">
        <v>63</v>
      </c>
      <c r="AI348" s="103" t="s">
        <v>63</v>
      </c>
      <c r="AJ348" s="103" t="s">
        <v>63</v>
      </c>
      <c r="AK348" s="103"/>
      <c r="AL348" s="462" t="s">
        <v>63</v>
      </c>
      <c r="AM348" s="463"/>
      <c r="AN348" s="463"/>
      <c r="AO348" s="463"/>
      <c r="AP348" s="463"/>
      <c r="AQ348" s="463"/>
      <c r="AR348" s="463"/>
      <c r="AS348" s="464"/>
      <c r="AT348" s="470"/>
      <c r="AU348" s="463" t="str">
        <f t="shared" si="146"/>
        <v>Bajo</v>
      </c>
      <c r="AV348" s="470"/>
      <c r="AW348" s="463" t="b">
        <f t="shared" si="147"/>
        <v>0</v>
      </c>
      <c r="AX348" s="463">
        <f t="shared" si="148"/>
        <v>0</v>
      </c>
      <c r="AY348" s="463" t="str">
        <f t="shared" si="149"/>
        <v>Bajo</v>
      </c>
      <c r="AZ348" s="470"/>
      <c r="BA348" s="463" t="b">
        <f t="shared" si="150"/>
        <v>0</v>
      </c>
      <c r="BB348" s="463">
        <f t="shared" si="151"/>
        <v>0</v>
      </c>
      <c r="BC348" s="463" t="str">
        <f t="shared" si="160"/>
        <v>IV</v>
      </c>
      <c r="BD348" s="463" t="str">
        <f t="shared" si="152"/>
        <v>ACEPTABLE</v>
      </c>
      <c r="BE348" s="295"/>
    </row>
    <row r="349" spans="1:57" ht="51" x14ac:dyDescent="0.2">
      <c r="A349" s="115"/>
      <c r="B349" s="103" t="s">
        <v>259</v>
      </c>
      <c r="C349" s="459" t="s">
        <v>722</v>
      </c>
      <c r="D349" s="456" t="s">
        <v>630</v>
      </c>
      <c r="E349" s="456" t="s">
        <v>631</v>
      </c>
      <c r="F349" s="456" t="s">
        <v>723</v>
      </c>
      <c r="G349" s="456" t="s">
        <v>724</v>
      </c>
      <c r="H349" s="103" t="s">
        <v>63</v>
      </c>
      <c r="I349" s="103"/>
      <c r="J349" s="456" t="s">
        <v>721</v>
      </c>
      <c r="K349" s="458" t="s">
        <v>282</v>
      </c>
      <c r="L349" s="459" t="s">
        <v>739</v>
      </c>
      <c r="M349" s="460" t="s">
        <v>740</v>
      </c>
      <c r="N349" s="465" t="s">
        <v>741</v>
      </c>
      <c r="O349" s="103"/>
      <c r="P349" s="103"/>
      <c r="Q349" s="465"/>
      <c r="R349" s="103" t="s">
        <v>742</v>
      </c>
      <c r="S349" s="465" t="s">
        <v>743</v>
      </c>
      <c r="T349" s="103"/>
      <c r="U349" s="103" t="str">
        <f t="shared" si="153"/>
        <v>Bajo</v>
      </c>
      <c r="V349" s="103">
        <v>1</v>
      </c>
      <c r="W349" s="103" t="str">
        <f t="shared" si="154"/>
        <v>Esporadica</v>
      </c>
      <c r="X349" s="103">
        <f t="shared" si="155"/>
        <v>0</v>
      </c>
      <c r="Y349" s="103" t="str">
        <f t="shared" si="156"/>
        <v>Bajo</v>
      </c>
      <c r="Z349" s="103">
        <v>25</v>
      </c>
      <c r="AA349" s="103" t="str">
        <f t="shared" si="157"/>
        <v>Grave</v>
      </c>
      <c r="AB349" s="103">
        <f t="shared" si="158"/>
        <v>0</v>
      </c>
      <c r="AC349" s="103" t="str">
        <f t="shared" si="159"/>
        <v>IV</v>
      </c>
      <c r="AD349" s="103" t="str">
        <f>IF(AND(AC349="I"),"NO ACEPTABLE",IF(AND(AC349="II"),"ACEPTABLE CON CONTROL ESPECIFICO",IF(AND(AC349="III"),"MEJORABLE",IF(AND(AC349="IV"),"ACEPTABLE"))))</f>
        <v>ACEPTABLE</v>
      </c>
      <c r="AE349" s="103">
        <v>2</v>
      </c>
      <c r="AF349" s="103" t="s">
        <v>180</v>
      </c>
      <c r="AG349" s="103" t="s">
        <v>38</v>
      </c>
      <c r="AH349" s="103"/>
      <c r="AI349" s="103"/>
      <c r="AJ349" s="103" t="s">
        <v>63</v>
      </c>
      <c r="AK349" s="103"/>
      <c r="AL349" s="462" t="s">
        <v>63</v>
      </c>
      <c r="AM349" s="463"/>
      <c r="AN349" s="463"/>
      <c r="AO349" s="463"/>
      <c r="AP349" s="463"/>
      <c r="AQ349" s="463"/>
      <c r="AR349" s="463"/>
      <c r="AS349" s="464"/>
      <c r="AT349" s="470"/>
      <c r="AU349" s="463" t="str">
        <f>IF(AT349=10,"Muy Alto",IF(AT349=6,"Alto",IF(AT349=2,"Medio",IF(AT349=0,"Bajo"))))</f>
        <v>Bajo</v>
      </c>
      <c r="AV349" s="470"/>
      <c r="AW349" s="463" t="b">
        <f>IF(AV349=4,"Continua",IF(AV349=3,"Frecuente",IF(AV349=2,"Ocasional",IF(AV349=1,"Esporadica"))))</f>
        <v>0</v>
      </c>
      <c r="AX349" s="463">
        <f>AT349*AV349</f>
        <v>0</v>
      </c>
      <c r="AY349" s="463" t="str">
        <f>IF(AND(AX349&gt;=24,AX349&lt;=40),"Medio Alto",IF(AND(AX349&gt;=10,AX349&lt;=20),"Alto",IF(AND(AX349&gt;=6,AX349&lt;=8),"Medio",IF(AND(AX349&gt;=0,AX349&lt;=4),"Bajo"))))</f>
        <v>Bajo</v>
      </c>
      <c r="AZ349" s="470"/>
      <c r="BA349" s="463" t="b">
        <f>IF(AZ349=100,"Mortal o Catrastrofico",IF(AZ349=60,"Muy Grave",IF(AZ349=25,"Grave",IF(AZ349=10,"Leve"))))</f>
        <v>0</v>
      </c>
      <c r="BB349" s="463">
        <f>AX349*AZ349</f>
        <v>0</v>
      </c>
      <c r="BC349" s="463" t="str">
        <f>IF(AND(BB349&gt;=600,AZ349&lt;=4000),"I",IF(AND(BB349&gt;=150,BB349&lt;=500),"II",IF(AND(BB349&gt;=40,BB349&lt;=120),"III",IF(AND(BB349&gt;=0,BB349&lt;=40),"IV"))))</f>
        <v>IV</v>
      </c>
      <c r="BD349" s="463" t="str">
        <f>IF(AND(BC349="I"),"NO ACEPTABLE",IF(AND(BC349="II"),"ACEPTABLE CON CONTROL ESPECIFICO",IF(AND(BC349="III"),"MEJORABLE",IF(AND(BC349="IV"),"ACEPTABLE"))))</f>
        <v>ACEPTABLE</v>
      </c>
      <c r="BE349" s="295"/>
    </row>
    <row r="350" spans="1:57" ht="51" x14ac:dyDescent="0.2">
      <c r="A350" s="469"/>
      <c r="B350" s="103" t="s">
        <v>259</v>
      </c>
      <c r="C350" s="459" t="s">
        <v>722</v>
      </c>
      <c r="D350" s="456" t="s">
        <v>630</v>
      </c>
      <c r="E350" s="456" t="s">
        <v>631</v>
      </c>
      <c r="F350" s="456" t="s">
        <v>723</v>
      </c>
      <c r="G350" s="456" t="s">
        <v>724</v>
      </c>
      <c r="H350" s="103" t="s">
        <v>63</v>
      </c>
      <c r="I350" s="103"/>
      <c r="J350" s="456" t="s">
        <v>721</v>
      </c>
      <c r="K350" s="458" t="s">
        <v>72</v>
      </c>
      <c r="L350" s="471" t="s">
        <v>319</v>
      </c>
      <c r="M350" s="465" t="s">
        <v>728</v>
      </c>
      <c r="N350" s="465" t="s">
        <v>127</v>
      </c>
      <c r="O350" s="103" t="s">
        <v>69</v>
      </c>
      <c r="P350" s="103" t="s">
        <v>69</v>
      </c>
      <c r="Q350" s="465"/>
      <c r="R350" s="465" t="s">
        <v>729</v>
      </c>
      <c r="S350" s="103" t="s">
        <v>69</v>
      </c>
      <c r="T350" s="103">
        <v>0</v>
      </c>
      <c r="U350" s="103" t="str">
        <f t="shared" si="153"/>
        <v>Bajo</v>
      </c>
      <c r="V350" s="103">
        <v>2</v>
      </c>
      <c r="W350" s="103" t="str">
        <f t="shared" si="154"/>
        <v>Ocasional</v>
      </c>
      <c r="X350" s="103">
        <f t="shared" si="155"/>
        <v>0</v>
      </c>
      <c r="Y350" s="103" t="str">
        <f t="shared" si="156"/>
        <v>Bajo</v>
      </c>
      <c r="Z350" s="103">
        <v>60</v>
      </c>
      <c r="AA350" s="103" t="str">
        <f t="shared" si="157"/>
        <v>Muy Grave</v>
      </c>
      <c r="AB350" s="103">
        <f t="shared" si="158"/>
        <v>0</v>
      </c>
      <c r="AC350" s="103" t="str">
        <f t="shared" si="159"/>
        <v>IV</v>
      </c>
      <c r="AD350" s="103" t="str">
        <f t="shared" si="145"/>
        <v>ACEPTABLE</v>
      </c>
      <c r="AE350" s="103" t="s">
        <v>258</v>
      </c>
      <c r="AF350" s="103" t="str">
        <f>N350</f>
        <v>Descargas eléctricas, dolor de cabeza, quemaduras, shock, golpes, heridas, contusiones.</v>
      </c>
      <c r="AG350" s="103" t="s">
        <v>38</v>
      </c>
      <c r="AH350" s="103" t="s">
        <v>63</v>
      </c>
      <c r="AI350" s="103" t="s">
        <v>63</v>
      </c>
      <c r="AJ350" s="103" t="s">
        <v>63</v>
      </c>
      <c r="AK350" s="103"/>
      <c r="AL350" s="462"/>
      <c r="AM350" s="463"/>
      <c r="AN350" s="463"/>
      <c r="AO350" s="463"/>
      <c r="AP350" s="463"/>
      <c r="AQ350" s="463"/>
      <c r="AR350" s="463"/>
      <c r="AS350" s="464"/>
      <c r="AT350" s="470"/>
      <c r="AU350" s="463" t="str">
        <f t="shared" si="146"/>
        <v>Bajo</v>
      </c>
      <c r="AV350" s="470"/>
      <c r="AW350" s="463" t="b">
        <f t="shared" si="147"/>
        <v>0</v>
      </c>
      <c r="AX350" s="463">
        <f t="shared" si="148"/>
        <v>0</v>
      </c>
      <c r="AY350" s="463" t="str">
        <f t="shared" si="149"/>
        <v>Bajo</v>
      </c>
      <c r="AZ350" s="470"/>
      <c r="BA350" s="463" t="b">
        <f t="shared" si="150"/>
        <v>0</v>
      </c>
      <c r="BB350" s="463">
        <f t="shared" si="151"/>
        <v>0</v>
      </c>
      <c r="BC350" s="463" t="str">
        <f t="shared" si="160"/>
        <v>IV</v>
      </c>
      <c r="BD350" s="463" t="str">
        <f t="shared" si="152"/>
        <v>ACEPTABLE</v>
      </c>
      <c r="BE350" s="295"/>
    </row>
    <row r="351" spans="1:57" ht="51" x14ac:dyDescent="0.2">
      <c r="A351" s="115"/>
      <c r="B351" s="103" t="s">
        <v>259</v>
      </c>
      <c r="C351" s="459" t="s">
        <v>722</v>
      </c>
      <c r="D351" s="456" t="s">
        <v>630</v>
      </c>
      <c r="E351" s="456" t="s">
        <v>631</v>
      </c>
      <c r="F351" s="456" t="s">
        <v>723</v>
      </c>
      <c r="G351" s="456" t="s">
        <v>724</v>
      </c>
      <c r="H351" s="103" t="s">
        <v>63</v>
      </c>
      <c r="I351" s="103"/>
      <c r="J351" s="456" t="s">
        <v>721</v>
      </c>
      <c r="K351" s="458" t="s">
        <v>72</v>
      </c>
      <c r="L351" s="459" t="s">
        <v>119</v>
      </c>
      <c r="M351" s="472" t="s">
        <v>730</v>
      </c>
      <c r="N351" s="460" t="s">
        <v>731</v>
      </c>
      <c r="O351" s="103" t="s">
        <v>69</v>
      </c>
      <c r="P351" s="103" t="s">
        <v>69</v>
      </c>
      <c r="Q351" s="460" t="s">
        <v>732</v>
      </c>
      <c r="R351" s="460" t="s">
        <v>733</v>
      </c>
      <c r="S351" s="465" t="s">
        <v>734</v>
      </c>
      <c r="T351" s="103">
        <v>0</v>
      </c>
      <c r="U351" s="103" t="str">
        <f t="shared" ref="U351:U413" si="161">IF(T351=10,"Muy Alto",IF(T351=6,"Alto",IF(T351=2,"Medio",IF(T351=0,"Bajo"))))</f>
        <v>Bajo</v>
      </c>
      <c r="V351" s="103">
        <v>2</v>
      </c>
      <c r="W351" s="103" t="str">
        <f t="shared" ref="W351:W413" si="162">IF(V351=4,"Continua",IF(V351=3,"Frecuente",IF(V351=2,"Ocasional",IF(V351=1,"Esporadica"))))</f>
        <v>Ocasional</v>
      </c>
      <c r="X351" s="103">
        <f t="shared" ref="X351:X413" si="163">T351*V351</f>
        <v>0</v>
      </c>
      <c r="Y351" s="103" t="str">
        <f t="shared" ref="Y351:Y413" si="164">IF(AND(X351&gt;=24,X351&lt;=40),"Medio Alto",IF(AND(X351&gt;=10,X351&lt;=20),"Alto",IF(AND(X351&gt;=6,X351&lt;=8),"Medio",IF(AND(X351&gt;=0,X351&lt;=4),"Bajo"))))</f>
        <v>Bajo</v>
      </c>
      <c r="Z351" s="103">
        <v>60</v>
      </c>
      <c r="AA351" s="103" t="str">
        <f t="shared" ref="AA351:AA413" si="165">IF(Z351=100,"Mortal o Catrastrofico",IF(Z351=60,"Muy Grave",IF(Z351=25,"Grave",IF(Z351=10,"Leve"))))</f>
        <v>Muy Grave</v>
      </c>
      <c r="AB351" s="103">
        <f t="shared" ref="AB351:AB413" si="166">X351*Z351</f>
        <v>0</v>
      </c>
      <c r="AC351" s="103" t="str">
        <f t="shared" ref="AC351:AC413" si="167">IF(AND(AB351&gt;=600,Z351&lt;=4000),"I",IF(AND(AB351&gt;=150,AB351&lt;=500),"II",IF(AND(AB351&gt;=40,AB351&lt;=120),"III",IF(AND(AB351&gt;=0,AB351&lt;=40),"IV"))))</f>
        <v>IV</v>
      </c>
      <c r="AD351" s="103" t="str">
        <f t="shared" si="145"/>
        <v>ACEPTABLE</v>
      </c>
      <c r="AE351" s="103" t="s">
        <v>258</v>
      </c>
      <c r="AF351" s="103" t="s">
        <v>731</v>
      </c>
      <c r="AG351" s="103" t="s">
        <v>38</v>
      </c>
      <c r="AH351" s="103" t="s">
        <v>63</v>
      </c>
      <c r="AI351" s="103" t="s">
        <v>63</v>
      </c>
      <c r="AJ351" s="103" t="s">
        <v>63</v>
      </c>
      <c r="AK351" s="103"/>
      <c r="AL351" s="462"/>
      <c r="AM351" s="463"/>
      <c r="AN351" s="463"/>
      <c r="AO351" s="463"/>
      <c r="AP351" s="463"/>
      <c r="AQ351" s="463"/>
      <c r="AR351" s="463"/>
      <c r="AS351" s="464"/>
      <c r="AT351" s="470"/>
      <c r="AU351" s="463" t="str">
        <f t="shared" si="146"/>
        <v>Bajo</v>
      </c>
      <c r="AV351" s="470"/>
      <c r="AW351" s="463" t="b">
        <f t="shared" si="147"/>
        <v>0</v>
      </c>
      <c r="AX351" s="463">
        <f t="shared" si="148"/>
        <v>0</v>
      </c>
      <c r="AY351" s="463" t="str">
        <f t="shared" si="149"/>
        <v>Bajo</v>
      </c>
      <c r="AZ351" s="470"/>
      <c r="BA351" s="463" t="b">
        <f t="shared" si="150"/>
        <v>0</v>
      </c>
      <c r="BB351" s="463">
        <f t="shared" si="151"/>
        <v>0</v>
      </c>
      <c r="BC351" s="463" t="str">
        <f t="shared" si="160"/>
        <v>IV</v>
      </c>
      <c r="BD351" s="463" t="str">
        <f t="shared" si="152"/>
        <v>ACEPTABLE</v>
      </c>
      <c r="BE351" s="295"/>
    </row>
    <row r="352" spans="1:57" ht="51" x14ac:dyDescent="0.2">
      <c r="A352" s="469"/>
      <c r="B352" s="103" t="s">
        <v>259</v>
      </c>
      <c r="C352" s="459" t="s">
        <v>722</v>
      </c>
      <c r="D352" s="456" t="s">
        <v>630</v>
      </c>
      <c r="E352" s="456" t="s">
        <v>631</v>
      </c>
      <c r="F352" s="456" t="s">
        <v>723</v>
      </c>
      <c r="G352" s="456" t="s">
        <v>724</v>
      </c>
      <c r="H352" s="103" t="s">
        <v>63</v>
      </c>
      <c r="I352" s="103"/>
      <c r="J352" s="456" t="s">
        <v>721</v>
      </c>
      <c r="K352" s="458" t="s">
        <v>282</v>
      </c>
      <c r="L352" s="459" t="s">
        <v>88</v>
      </c>
      <c r="M352" s="460" t="s">
        <v>344</v>
      </c>
      <c r="N352" s="465" t="s">
        <v>345</v>
      </c>
      <c r="O352" s="103"/>
      <c r="P352" s="103"/>
      <c r="Q352" s="465" t="s">
        <v>735</v>
      </c>
      <c r="R352" s="103" t="s">
        <v>346</v>
      </c>
      <c r="S352" s="465" t="s">
        <v>92</v>
      </c>
      <c r="T352" s="103">
        <v>0</v>
      </c>
      <c r="U352" s="103" t="str">
        <f t="shared" si="161"/>
        <v>Bajo</v>
      </c>
      <c r="V352" s="103">
        <v>2</v>
      </c>
      <c r="W352" s="103" t="str">
        <f t="shared" si="162"/>
        <v>Ocasional</v>
      </c>
      <c r="X352" s="103">
        <f t="shared" si="163"/>
        <v>0</v>
      </c>
      <c r="Y352" s="103" t="str">
        <f t="shared" si="164"/>
        <v>Bajo</v>
      </c>
      <c r="Z352" s="103">
        <v>25</v>
      </c>
      <c r="AA352" s="103" t="str">
        <f t="shared" si="165"/>
        <v>Grave</v>
      </c>
      <c r="AB352" s="103">
        <f t="shared" si="166"/>
        <v>0</v>
      </c>
      <c r="AC352" s="103" t="str">
        <f t="shared" si="167"/>
        <v>IV</v>
      </c>
      <c r="AD352" s="103" t="str">
        <f t="shared" si="145"/>
        <v>ACEPTABLE</v>
      </c>
      <c r="AE352" s="103" t="s">
        <v>258</v>
      </c>
      <c r="AF352" s="103" t="str">
        <f>N352</f>
        <v>Golpes, descargas electricas, heridas</v>
      </c>
      <c r="AG352" s="103" t="s">
        <v>38</v>
      </c>
      <c r="AH352" s="103" t="s">
        <v>63</v>
      </c>
      <c r="AI352" s="103" t="s">
        <v>63</v>
      </c>
      <c r="AJ352" s="103" t="s">
        <v>63</v>
      </c>
      <c r="AK352" s="103"/>
      <c r="AL352" s="462" t="s">
        <v>63</v>
      </c>
      <c r="AM352" s="463"/>
      <c r="AN352" s="463"/>
      <c r="AO352" s="463"/>
      <c r="AP352" s="463"/>
      <c r="AQ352" s="463"/>
      <c r="AR352" s="463"/>
      <c r="AS352" s="464"/>
      <c r="AT352" s="470"/>
      <c r="AU352" s="463" t="str">
        <f t="shared" si="146"/>
        <v>Bajo</v>
      </c>
      <c r="AV352" s="470"/>
      <c r="AW352" s="463" t="b">
        <f t="shared" si="147"/>
        <v>0</v>
      </c>
      <c r="AX352" s="463">
        <f t="shared" si="148"/>
        <v>0</v>
      </c>
      <c r="AY352" s="463" t="str">
        <f t="shared" si="149"/>
        <v>Bajo</v>
      </c>
      <c r="AZ352" s="470"/>
      <c r="BA352" s="463" t="b">
        <f t="shared" si="150"/>
        <v>0</v>
      </c>
      <c r="BB352" s="463">
        <f t="shared" si="151"/>
        <v>0</v>
      </c>
      <c r="BC352" s="463" t="str">
        <f t="shared" si="160"/>
        <v>IV</v>
      </c>
      <c r="BD352" s="463" t="str">
        <f t="shared" si="152"/>
        <v>ACEPTABLE</v>
      </c>
      <c r="BE352" s="295"/>
    </row>
    <row r="353" spans="1:57" ht="51" x14ac:dyDescent="0.2">
      <c r="A353" s="469"/>
      <c r="B353" s="103" t="s">
        <v>259</v>
      </c>
      <c r="C353" s="459" t="s">
        <v>722</v>
      </c>
      <c r="D353" s="456" t="s">
        <v>630</v>
      </c>
      <c r="E353" s="456" t="s">
        <v>631</v>
      </c>
      <c r="F353" s="456" t="s">
        <v>723</v>
      </c>
      <c r="G353" s="456" t="s">
        <v>724</v>
      </c>
      <c r="H353" s="103" t="s">
        <v>63</v>
      </c>
      <c r="I353" s="103"/>
      <c r="J353" s="456" t="s">
        <v>721</v>
      </c>
      <c r="K353" s="458" t="s">
        <v>282</v>
      </c>
      <c r="L353" s="471" t="s">
        <v>641</v>
      </c>
      <c r="M353" s="465" t="s">
        <v>642</v>
      </c>
      <c r="N353" s="465" t="s">
        <v>643</v>
      </c>
      <c r="O353" s="103"/>
      <c r="P353" s="103"/>
      <c r="Q353" s="465" t="s">
        <v>736</v>
      </c>
      <c r="R353" s="103" t="s">
        <v>751</v>
      </c>
      <c r="S353" s="103" t="s">
        <v>645</v>
      </c>
      <c r="T353" s="103">
        <v>0</v>
      </c>
      <c r="U353" s="103" t="str">
        <f t="shared" si="161"/>
        <v>Bajo</v>
      </c>
      <c r="V353" s="103">
        <v>1</v>
      </c>
      <c r="W353" s="103" t="str">
        <f t="shared" si="162"/>
        <v>Esporadica</v>
      </c>
      <c r="X353" s="103">
        <f t="shared" si="163"/>
        <v>0</v>
      </c>
      <c r="Y353" s="103" t="str">
        <f t="shared" si="164"/>
        <v>Bajo</v>
      </c>
      <c r="Z353" s="103">
        <v>60</v>
      </c>
      <c r="AA353" s="103" t="str">
        <f t="shared" si="165"/>
        <v>Muy Grave</v>
      </c>
      <c r="AB353" s="103">
        <f t="shared" si="166"/>
        <v>0</v>
      </c>
      <c r="AC353" s="103" t="str">
        <f t="shared" si="167"/>
        <v>IV</v>
      </c>
      <c r="AD353" s="103" t="str">
        <f t="shared" si="145"/>
        <v>ACEPTABLE</v>
      </c>
      <c r="AE353" s="103" t="s">
        <v>258</v>
      </c>
      <c r="AF353" s="103" t="str">
        <f>N353</f>
        <v>Golpes, heridas, atrapamiento muerte</v>
      </c>
      <c r="AG353" s="103" t="s">
        <v>38</v>
      </c>
      <c r="AH353" s="103" t="s">
        <v>63</v>
      </c>
      <c r="AI353" s="103" t="s">
        <v>63</v>
      </c>
      <c r="AJ353" s="103" t="s">
        <v>63</v>
      </c>
      <c r="AK353" s="103"/>
      <c r="AL353" s="462" t="s">
        <v>63</v>
      </c>
      <c r="AM353" s="463"/>
      <c r="AN353" s="463"/>
      <c r="AO353" s="463"/>
      <c r="AP353" s="463"/>
      <c r="AQ353" s="463"/>
      <c r="AR353" s="463"/>
      <c r="AS353" s="464"/>
      <c r="AT353" s="470"/>
      <c r="AU353" s="463" t="str">
        <f t="shared" si="146"/>
        <v>Bajo</v>
      </c>
      <c r="AV353" s="470"/>
      <c r="AW353" s="463" t="b">
        <f t="shared" si="147"/>
        <v>0</v>
      </c>
      <c r="AX353" s="463">
        <f t="shared" si="148"/>
        <v>0</v>
      </c>
      <c r="AY353" s="463" t="str">
        <f t="shared" si="149"/>
        <v>Bajo</v>
      </c>
      <c r="AZ353" s="470"/>
      <c r="BA353" s="463" t="b">
        <f t="shared" si="150"/>
        <v>0</v>
      </c>
      <c r="BB353" s="463">
        <f t="shared" si="151"/>
        <v>0</v>
      </c>
      <c r="BC353" s="463" t="str">
        <f t="shared" si="160"/>
        <v>IV</v>
      </c>
      <c r="BD353" s="463" t="str">
        <f t="shared" si="152"/>
        <v>ACEPTABLE</v>
      </c>
      <c r="BE353" s="295"/>
    </row>
    <row r="354" spans="1:57" ht="51" x14ac:dyDescent="0.2">
      <c r="A354" s="115"/>
      <c r="B354" s="103" t="s">
        <v>259</v>
      </c>
      <c r="C354" s="459" t="s">
        <v>722</v>
      </c>
      <c r="D354" s="456" t="s">
        <v>630</v>
      </c>
      <c r="E354" s="456" t="s">
        <v>631</v>
      </c>
      <c r="F354" s="456" t="s">
        <v>723</v>
      </c>
      <c r="G354" s="456" t="s">
        <v>724</v>
      </c>
      <c r="H354" s="103" t="s">
        <v>63</v>
      </c>
      <c r="I354" s="103"/>
      <c r="J354" s="456" t="s">
        <v>721</v>
      </c>
      <c r="K354" s="103" t="s">
        <v>276</v>
      </c>
      <c r="L354" s="471" t="s">
        <v>528</v>
      </c>
      <c r="M354" s="465" t="s">
        <v>704</v>
      </c>
      <c r="N354" s="465" t="s">
        <v>512</v>
      </c>
      <c r="O354" s="103"/>
      <c r="P354" s="103"/>
      <c r="Q354" s="465"/>
      <c r="R354" s="465" t="s">
        <v>737</v>
      </c>
      <c r="S354" s="465" t="s">
        <v>648</v>
      </c>
      <c r="T354" s="103">
        <v>0</v>
      </c>
      <c r="U354" s="103" t="str">
        <f t="shared" si="161"/>
        <v>Bajo</v>
      </c>
      <c r="V354" s="103">
        <v>3</v>
      </c>
      <c r="W354" s="103" t="str">
        <f t="shared" si="162"/>
        <v>Frecuente</v>
      </c>
      <c r="X354" s="103">
        <f t="shared" si="163"/>
        <v>0</v>
      </c>
      <c r="Y354" s="103" t="str">
        <f t="shared" si="164"/>
        <v>Bajo</v>
      </c>
      <c r="Z354" s="103">
        <v>25</v>
      </c>
      <c r="AA354" s="103" t="str">
        <f t="shared" si="165"/>
        <v>Grave</v>
      </c>
      <c r="AB354" s="103">
        <f t="shared" si="166"/>
        <v>0</v>
      </c>
      <c r="AC354" s="103" t="str">
        <f t="shared" si="167"/>
        <v>IV</v>
      </c>
      <c r="AD354" s="103" t="str">
        <f t="shared" si="145"/>
        <v>ACEPTABLE</v>
      </c>
      <c r="AE354" s="103" t="s">
        <v>258</v>
      </c>
      <c r="AF354" s="103" t="s">
        <v>512</v>
      </c>
      <c r="AG354" s="103"/>
      <c r="AH354" s="103" t="s">
        <v>63</v>
      </c>
      <c r="AI354" s="103" t="s">
        <v>63</v>
      </c>
      <c r="AJ354" s="103" t="s">
        <v>63</v>
      </c>
      <c r="AK354" s="103"/>
      <c r="AL354" s="462"/>
      <c r="AM354" s="463"/>
      <c r="AN354" s="463"/>
      <c r="AO354" s="463"/>
      <c r="AP354" s="463"/>
      <c r="AQ354" s="463"/>
      <c r="AR354" s="463"/>
      <c r="AS354" s="464"/>
      <c r="AT354" s="470"/>
      <c r="AU354" s="463" t="str">
        <f t="shared" si="146"/>
        <v>Bajo</v>
      </c>
      <c r="AV354" s="470"/>
      <c r="AW354" s="463" t="b">
        <f t="shared" si="147"/>
        <v>0</v>
      </c>
      <c r="AX354" s="463">
        <f t="shared" si="148"/>
        <v>0</v>
      </c>
      <c r="AY354" s="463" t="str">
        <f t="shared" si="149"/>
        <v>Bajo</v>
      </c>
      <c r="AZ354" s="470"/>
      <c r="BA354" s="463" t="b">
        <f t="shared" si="150"/>
        <v>0</v>
      </c>
      <c r="BB354" s="463">
        <f t="shared" si="151"/>
        <v>0</v>
      </c>
      <c r="BC354" s="463" t="str">
        <f t="shared" si="160"/>
        <v>IV</v>
      </c>
      <c r="BD354" s="463" t="str">
        <f t="shared" si="152"/>
        <v>ACEPTABLE</v>
      </c>
      <c r="BE354" s="295"/>
    </row>
    <row r="355" spans="1:57" ht="51" x14ac:dyDescent="0.2">
      <c r="A355" s="115"/>
      <c r="B355" s="103" t="s">
        <v>259</v>
      </c>
      <c r="C355" s="459" t="s">
        <v>722</v>
      </c>
      <c r="D355" s="456" t="s">
        <v>630</v>
      </c>
      <c r="E355" s="456" t="s">
        <v>631</v>
      </c>
      <c r="F355" s="456" t="s">
        <v>723</v>
      </c>
      <c r="G355" s="456" t="s">
        <v>724</v>
      </c>
      <c r="H355" s="103" t="s">
        <v>63</v>
      </c>
      <c r="I355" s="103"/>
      <c r="J355" s="456" t="s">
        <v>721</v>
      </c>
      <c r="K355" s="103" t="s">
        <v>276</v>
      </c>
      <c r="L355" s="471" t="s">
        <v>178</v>
      </c>
      <c r="M355" s="460" t="s">
        <v>738</v>
      </c>
      <c r="N355" s="460" t="s">
        <v>180</v>
      </c>
      <c r="O355" s="103"/>
      <c r="P355" s="103"/>
      <c r="Q355" s="465"/>
      <c r="R355" s="465" t="s">
        <v>737</v>
      </c>
      <c r="S355" s="465" t="s">
        <v>648</v>
      </c>
      <c r="T355" s="103">
        <v>0</v>
      </c>
      <c r="U355" s="103" t="str">
        <f t="shared" si="161"/>
        <v>Bajo</v>
      </c>
      <c r="V355" s="103">
        <v>3</v>
      </c>
      <c r="W355" s="103" t="str">
        <f t="shared" si="162"/>
        <v>Frecuente</v>
      </c>
      <c r="X355" s="103">
        <f t="shared" si="163"/>
        <v>0</v>
      </c>
      <c r="Y355" s="103" t="str">
        <f t="shared" si="164"/>
        <v>Bajo</v>
      </c>
      <c r="Z355" s="103">
        <v>25</v>
      </c>
      <c r="AA355" s="103" t="str">
        <f t="shared" si="165"/>
        <v>Grave</v>
      </c>
      <c r="AB355" s="103">
        <f t="shared" si="166"/>
        <v>0</v>
      </c>
      <c r="AC355" s="103" t="str">
        <f t="shared" si="167"/>
        <v>IV</v>
      </c>
      <c r="AD355" s="103" t="str">
        <f t="shared" si="145"/>
        <v>ACEPTABLE</v>
      </c>
      <c r="AE355" s="103" t="s">
        <v>258</v>
      </c>
      <c r="AF355" s="103" t="s">
        <v>180</v>
      </c>
      <c r="AG355" s="103"/>
      <c r="AH355" s="103" t="s">
        <v>63</v>
      </c>
      <c r="AI355" s="103" t="s">
        <v>63</v>
      </c>
      <c r="AJ355" s="103" t="s">
        <v>63</v>
      </c>
      <c r="AK355" s="103"/>
      <c r="AL355" s="462"/>
      <c r="AM355" s="463"/>
      <c r="AN355" s="463"/>
      <c r="AO355" s="463"/>
      <c r="AP355" s="463"/>
      <c r="AQ355" s="463"/>
      <c r="AR355" s="463"/>
      <c r="AS355" s="464"/>
      <c r="AT355" s="470"/>
      <c r="AU355" s="463" t="str">
        <f t="shared" si="146"/>
        <v>Bajo</v>
      </c>
      <c r="AV355" s="470"/>
      <c r="AW355" s="463" t="b">
        <f t="shared" si="147"/>
        <v>0</v>
      </c>
      <c r="AX355" s="463">
        <f t="shared" si="148"/>
        <v>0</v>
      </c>
      <c r="AY355" s="463" t="str">
        <f t="shared" si="149"/>
        <v>Bajo</v>
      </c>
      <c r="AZ355" s="470"/>
      <c r="BA355" s="463" t="b">
        <f t="shared" si="150"/>
        <v>0</v>
      </c>
      <c r="BB355" s="463">
        <f t="shared" si="151"/>
        <v>0</v>
      </c>
      <c r="BC355" s="463" t="str">
        <f t="shared" si="160"/>
        <v>IV</v>
      </c>
      <c r="BD355" s="463" t="str">
        <f t="shared" si="152"/>
        <v>ACEPTABLE</v>
      </c>
      <c r="BE355" s="295"/>
    </row>
    <row r="356" spans="1:57" ht="102" x14ac:dyDescent="0.2">
      <c r="A356" s="115"/>
      <c r="B356" s="103" t="s">
        <v>259</v>
      </c>
      <c r="C356" s="459" t="s">
        <v>722</v>
      </c>
      <c r="D356" s="456" t="s">
        <v>630</v>
      </c>
      <c r="E356" s="456" t="s">
        <v>631</v>
      </c>
      <c r="F356" s="456" t="s">
        <v>723</v>
      </c>
      <c r="G356" s="456" t="s">
        <v>724</v>
      </c>
      <c r="H356" s="103" t="s">
        <v>63</v>
      </c>
      <c r="I356" s="103"/>
      <c r="J356" s="456" t="s">
        <v>721</v>
      </c>
      <c r="K356" s="103" t="s">
        <v>99</v>
      </c>
      <c r="L356" s="103" t="s">
        <v>100</v>
      </c>
      <c r="M356" s="465" t="s">
        <v>333</v>
      </c>
      <c r="N356" s="465" t="s">
        <v>102</v>
      </c>
      <c r="O356" s="466"/>
      <c r="P356" s="466"/>
      <c r="Q356" s="466"/>
      <c r="R356" s="494" t="s">
        <v>477</v>
      </c>
      <c r="S356" s="466"/>
      <c r="T356" s="103"/>
      <c r="U356" s="103" t="str">
        <f t="shared" si="161"/>
        <v>Bajo</v>
      </c>
      <c r="V356" s="103">
        <v>3</v>
      </c>
      <c r="W356" s="103" t="str">
        <f t="shared" si="162"/>
        <v>Frecuente</v>
      </c>
      <c r="X356" s="103">
        <f t="shared" si="163"/>
        <v>0</v>
      </c>
      <c r="Y356" s="103" t="str">
        <f t="shared" si="164"/>
        <v>Bajo</v>
      </c>
      <c r="Z356" s="103">
        <v>25</v>
      </c>
      <c r="AA356" s="103" t="str">
        <f t="shared" si="165"/>
        <v>Grave</v>
      </c>
      <c r="AB356" s="103">
        <f t="shared" si="166"/>
        <v>0</v>
      </c>
      <c r="AC356" s="103" t="str">
        <f t="shared" si="167"/>
        <v>IV</v>
      </c>
      <c r="AD356" s="103" t="str">
        <f t="shared" ref="AD356:AD425" si="168">IF(AND(AC356="I"),"NO ACEPTABLE",IF(AND(AC356="II"),"ACEPTABLE CON CONTROL ESPECIFICO",IF(AND(AC356="III"),"MEJORABLE",IF(AND(AC356="IV"),"ACEPTABLE"))))</f>
        <v>ACEPTABLE</v>
      </c>
      <c r="AE356" s="103" t="s">
        <v>258</v>
      </c>
      <c r="AF356" s="103" t="s">
        <v>102</v>
      </c>
      <c r="AG356" s="103" t="s">
        <v>38</v>
      </c>
      <c r="AH356" s="103" t="s">
        <v>63</v>
      </c>
      <c r="AI356" s="103" t="s">
        <v>63</v>
      </c>
      <c r="AJ356" s="103" t="s">
        <v>63</v>
      </c>
      <c r="AK356" s="103"/>
      <c r="AL356" s="462"/>
      <c r="AM356" s="463"/>
      <c r="AN356" s="463"/>
      <c r="AO356" s="463"/>
      <c r="AP356" s="463"/>
      <c r="AQ356" s="463"/>
      <c r="AR356" s="463"/>
      <c r="AS356" s="468"/>
      <c r="AT356" s="464"/>
      <c r="AU356" s="463" t="str">
        <f t="shared" ref="AU356:AU415" si="169">IF(AT356=10,"Muy Alto",IF(AT356=6,"Alto",IF(AT356=2,"Medio",IF(AT356=0,"Bajo"))))</f>
        <v>Bajo</v>
      </c>
      <c r="AV356" s="464"/>
      <c r="AW356" s="463" t="b">
        <f t="shared" ref="AW356:AW415" si="170">IF(AV356=4,"Continua",IF(AV356=3,"Frecuente",IF(AV356=2,"Ocasional",IF(AV356=1,"Esporadica"))))</f>
        <v>0</v>
      </c>
      <c r="AX356" s="463">
        <f t="shared" ref="AX356:AX415" si="171">AT356*AV356</f>
        <v>0</v>
      </c>
      <c r="AY356" s="463" t="str">
        <f t="shared" ref="AY356:AY415" si="172">IF(AND(AX356&gt;=24,AX356&lt;=40),"Medio Alto",IF(AND(AX356&gt;=10,AX356&lt;=20),"Alto",IF(AND(AX356&gt;=6,AX356&lt;=8),"Medio",IF(AND(AX356&gt;=0,AX356&lt;=4),"Bajo"))))</f>
        <v>Bajo</v>
      </c>
      <c r="AZ356" s="464"/>
      <c r="BA356" s="463" t="b">
        <f t="shared" ref="BA356:BA415" si="173">IF(AZ356=100,"Mortal o Catrastrofico",IF(AZ356=60,"Muy Grave",IF(AZ356=25,"Grave",IF(AZ356=10,"Leve"))))</f>
        <v>0</v>
      </c>
      <c r="BB356" s="463">
        <f t="shared" ref="BB356:BB415" si="174">AX356*AZ356</f>
        <v>0</v>
      </c>
      <c r="BC356" s="463" t="str">
        <f t="shared" si="160"/>
        <v>IV</v>
      </c>
      <c r="BD356" s="463" t="str">
        <f t="shared" ref="BD356:BD415" si="175">IF(AND(BC356="I"),"NO ACEPTABLE",IF(AND(BC356="II"),"ACEPTABLE CON CONTROL ESPECIFICO",IF(AND(BC356="III"),"MEJORABLE",IF(AND(BC356="IV"),"ACEPTABLE"))))</f>
        <v>ACEPTABLE</v>
      </c>
      <c r="BE356" s="295"/>
    </row>
    <row r="357" spans="1:57" ht="51" x14ac:dyDescent="0.2">
      <c r="A357" s="115"/>
      <c r="B357" s="103" t="s">
        <v>259</v>
      </c>
      <c r="C357" s="459" t="s">
        <v>722</v>
      </c>
      <c r="D357" s="456" t="s">
        <v>630</v>
      </c>
      <c r="E357" s="456" t="s">
        <v>631</v>
      </c>
      <c r="F357" s="456" t="s">
        <v>723</v>
      </c>
      <c r="G357" s="456" t="s">
        <v>724</v>
      </c>
      <c r="H357" s="103" t="s">
        <v>63</v>
      </c>
      <c r="I357" s="103"/>
      <c r="J357" s="456" t="s">
        <v>721</v>
      </c>
      <c r="K357" s="458" t="s">
        <v>72</v>
      </c>
      <c r="L357" s="459" t="s">
        <v>73</v>
      </c>
      <c r="M357" s="460" t="s">
        <v>744</v>
      </c>
      <c r="N357" s="460" t="s">
        <v>75</v>
      </c>
      <c r="O357" s="103" t="s">
        <v>69</v>
      </c>
      <c r="P357" s="103" t="s">
        <v>69</v>
      </c>
      <c r="Q357" s="103" t="s">
        <v>69</v>
      </c>
      <c r="R357" s="465" t="s">
        <v>769</v>
      </c>
      <c r="S357" s="103" t="s">
        <v>69</v>
      </c>
      <c r="T357" s="103">
        <v>2</v>
      </c>
      <c r="U357" s="103" t="str">
        <f t="shared" si="161"/>
        <v>Medio</v>
      </c>
      <c r="V357" s="103">
        <v>1</v>
      </c>
      <c r="W357" s="103" t="str">
        <f t="shared" si="162"/>
        <v>Esporadica</v>
      </c>
      <c r="X357" s="103">
        <f t="shared" si="163"/>
        <v>2</v>
      </c>
      <c r="Y357" s="103" t="str">
        <f t="shared" si="164"/>
        <v>Bajo</v>
      </c>
      <c r="Z357" s="103">
        <v>25</v>
      </c>
      <c r="AA357" s="103" t="str">
        <f t="shared" si="165"/>
        <v>Grave</v>
      </c>
      <c r="AB357" s="103">
        <f t="shared" si="166"/>
        <v>50</v>
      </c>
      <c r="AC357" s="103" t="str">
        <f t="shared" si="167"/>
        <v>III</v>
      </c>
      <c r="AD357" s="103" t="str">
        <f t="shared" si="168"/>
        <v>MEJORABLE</v>
      </c>
      <c r="AE357" s="103" t="s">
        <v>258</v>
      </c>
      <c r="AF357" s="103" t="s">
        <v>75</v>
      </c>
      <c r="AG357" s="103" t="s">
        <v>38</v>
      </c>
      <c r="AH357" s="103"/>
      <c r="AI357" s="103" t="s">
        <v>63</v>
      </c>
      <c r="AJ357" s="103" t="s">
        <v>63</v>
      </c>
      <c r="AK357" s="103" t="s">
        <v>63</v>
      </c>
      <c r="AL357" s="462" t="s">
        <v>63</v>
      </c>
      <c r="AM357" s="463"/>
      <c r="AN357" s="463"/>
      <c r="AO357" s="463"/>
      <c r="AP357" s="463"/>
      <c r="AQ357" s="463"/>
      <c r="AR357" s="463"/>
      <c r="AS357" s="464"/>
      <c r="AT357" s="470"/>
      <c r="AU357" s="463" t="str">
        <f t="shared" si="169"/>
        <v>Bajo</v>
      </c>
      <c r="AV357" s="470"/>
      <c r="AW357" s="463" t="b">
        <f t="shared" si="170"/>
        <v>0</v>
      </c>
      <c r="AX357" s="463">
        <f t="shared" si="171"/>
        <v>0</v>
      </c>
      <c r="AY357" s="463" t="str">
        <f t="shared" si="172"/>
        <v>Bajo</v>
      </c>
      <c r="AZ357" s="470"/>
      <c r="BA357" s="463" t="b">
        <f t="shared" si="173"/>
        <v>0</v>
      </c>
      <c r="BB357" s="463">
        <f t="shared" si="174"/>
        <v>0</v>
      </c>
      <c r="BC357" s="463" t="str">
        <f t="shared" ref="BC357:BC368" si="176">IF(AND(BB357&gt;=600,AZ357&lt;=4000),"I",IF(AND(BB357&gt;=150,BB357&lt;=500),"II",IF(AND(BB357&gt;=40,BB357&lt;=120),"III",IF(AND(BB357&gt;=0,BB357&lt;=40),"IV"))))</f>
        <v>IV</v>
      </c>
      <c r="BD357" s="463" t="str">
        <f t="shared" si="175"/>
        <v>ACEPTABLE</v>
      </c>
      <c r="BE357" s="295"/>
    </row>
    <row r="358" spans="1:57" ht="51" x14ac:dyDescent="0.2">
      <c r="A358" s="115"/>
      <c r="B358" s="103" t="s">
        <v>259</v>
      </c>
      <c r="C358" s="459" t="s">
        <v>722</v>
      </c>
      <c r="D358" s="456" t="s">
        <v>630</v>
      </c>
      <c r="E358" s="456" t="s">
        <v>631</v>
      </c>
      <c r="F358" s="456" t="s">
        <v>723</v>
      </c>
      <c r="G358" s="456" t="s">
        <v>724</v>
      </c>
      <c r="H358" s="103" t="s">
        <v>63</v>
      </c>
      <c r="I358" s="103"/>
      <c r="J358" s="456" t="s">
        <v>721</v>
      </c>
      <c r="K358" s="458" t="s">
        <v>282</v>
      </c>
      <c r="L358" s="459" t="s">
        <v>747</v>
      </c>
      <c r="M358" s="460" t="s">
        <v>748</v>
      </c>
      <c r="N358" s="460" t="s">
        <v>289</v>
      </c>
      <c r="O358" s="103" t="s">
        <v>69</v>
      </c>
      <c r="P358" s="103" t="s">
        <v>69</v>
      </c>
      <c r="Q358" s="103"/>
      <c r="R358" s="465" t="s">
        <v>749</v>
      </c>
      <c r="S358" s="103" t="s">
        <v>672</v>
      </c>
      <c r="T358" s="103">
        <v>0</v>
      </c>
      <c r="U358" s="103" t="str">
        <f t="shared" si="161"/>
        <v>Bajo</v>
      </c>
      <c r="V358" s="103">
        <v>1</v>
      </c>
      <c r="W358" s="103" t="str">
        <f t="shared" si="162"/>
        <v>Esporadica</v>
      </c>
      <c r="X358" s="103">
        <f t="shared" si="163"/>
        <v>0</v>
      </c>
      <c r="Y358" s="103" t="str">
        <f t="shared" si="164"/>
        <v>Bajo</v>
      </c>
      <c r="Z358" s="103">
        <v>25</v>
      </c>
      <c r="AA358" s="103" t="str">
        <f t="shared" si="165"/>
        <v>Grave</v>
      </c>
      <c r="AB358" s="103">
        <f t="shared" si="166"/>
        <v>0</v>
      </c>
      <c r="AC358" s="103" t="str">
        <f t="shared" si="167"/>
        <v>IV</v>
      </c>
      <c r="AD358" s="103" t="str">
        <f t="shared" si="168"/>
        <v>ACEPTABLE</v>
      </c>
      <c r="AE358" s="103" t="s">
        <v>258</v>
      </c>
      <c r="AF358" s="103" t="str">
        <f t="shared" ref="AF358:AF379" si="177">N358</f>
        <v>Golpes, trapamientos, aplastamiento, muerte</v>
      </c>
      <c r="AG358" s="103" t="s">
        <v>38</v>
      </c>
      <c r="AH358" s="103"/>
      <c r="AI358" s="103" t="s">
        <v>63</v>
      </c>
      <c r="AJ358" s="103" t="s">
        <v>63</v>
      </c>
      <c r="AK358" s="103" t="s">
        <v>63</v>
      </c>
      <c r="AL358" s="462" t="s">
        <v>63</v>
      </c>
      <c r="AM358" s="463"/>
      <c r="AN358" s="463"/>
      <c r="AO358" s="463"/>
      <c r="AP358" s="463"/>
      <c r="AQ358" s="463"/>
      <c r="AR358" s="463"/>
      <c r="AS358" s="464"/>
      <c r="AT358" s="470"/>
      <c r="AU358" s="463" t="str">
        <f t="shared" si="169"/>
        <v>Bajo</v>
      </c>
      <c r="AV358" s="470"/>
      <c r="AW358" s="463" t="b">
        <f t="shared" si="170"/>
        <v>0</v>
      </c>
      <c r="AX358" s="463">
        <f t="shared" si="171"/>
        <v>0</v>
      </c>
      <c r="AY358" s="463" t="str">
        <f t="shared" si="172"/>
        <v>Bajo</v>
      </c>
      <c r="AZ358" s="470"/>
      <c r="BA358" s="463" t="b">
        <f t="shared" si="173"/>
        <v>0</v>
      </c>
      <c r="BB358" s="463">
        <f t="shared" si="174"/>
        <v>0</v>
      </c>
      <c r="BC358" s="463" t="str">
        <f t="shared" si="176"/>
        <v>IV</v>
      </c>
      <c r="BD358" s="463" t="str">
        <f t="shared" si="175"/>
        <v>ACEPTABLE</v>
      </c>
      <c r="BE358" s="295"/>
    </row>
    <row r="359" spans="1:57" ht="51" x14ac:dyDescent="0.2">
      <c r="A359" s="115"/>
      <c r="B359" s="103" t="s">
        <v>259</v>
      </c>
      <c r="C359" s="115" t="s">
        <v>770</v>
      </c>
      <c r="D359" s="456" t="s">
        <v>248</v>
      </c>
      <c r="E359" s="456" t="s">
        <v>249</v>
      </c>
      <c r="F359" s="456" t="s">
        <v>771</v>
      </c>
      <c r="G359" s="456" t="s">
        <v>772</v>
      </c>
      <c r="H359" s="103" t="s">
        <v>63</v>
      </c>
      <c r="I359" s="103"/>
      <c r="J359" s="456" t="s">
        <v>773</v>
      </c>
      <c r="K359" s="458" t="s">
        <v>72</v>
      </c>
      <c r="L359" s="459" t="s">
        <v>73</v>
      </c>
      <c r="M359" s="460" t="s">
        <v>654</v>
      </c>
      <c r="N359" s="460" t="s">
        <v>75</v>
      </c>
      <c r="O359" s="103" t="s">
        <v>69</v>
      </c>
      <c r="P359" s="103" t="s">
        <v>69</v>
      </c>
      <c r="Q359" s="103" t="s">
        <v>69</v>
      </c>
      <c r="R359" s="465" t="s">
        <v>774</v>
      </c>
      <c r="S359" s="103" t="s">
        <v>69</v>
      </c>
      <c r="T359" s="103">
        <v>0</v>
      </c>
      <c r="U359" s="103" t="str">
        <f t="shared" si="161"/>
        <v>Bajo</v>
      </c>
      <c r="V359" s="103">
        <v>1</v>
      </c>
      <c r="W359" s="103" t="str">
        <f t="shared" si="162"/>
        <v>Esporadica</v>
      </c>
      <c r="X359" s="103">
        <f t="shared" si="163"/>
        <v>0</v>
      </c>
      <c r="Y359" s="103" t="str">
        <f t="shared" si="164"/>
        <v>Bajo</v>
      </c>
      <c r="Z359" s="103">
        <v>25</v>
      </c>
      <c r="AA359" s="103" t="str">
        <f t="shared" si="165"/>
        <v>Grave</v>
      </c>
      <c r="AB359" s="103">
        <f t="shared" si="166"/>
        <v>0</v>
      </c>
      <c r="AC359" s="103" t="str">
        <f t="shared" si="167"/>
        <v>IV</v>
      </c>
      <c r="AD359" s="103" t="str">
        <f t="shared" si="168"/>
        <v>ACEPTABLE</v>
      </c>
      <c r="AE359" s="103" t="s">
        <v>258</v>
      </c>
      <c r="AF359" s="103" t="str">
        <f t="shared" si="177"/>
        <v>Heridas, golpes, muerte, fatiga, estrés, disminución de la destreza y precisión. Estados de ansiedad y/o depresión y trastornos del aparato digestivo.</v>
      </c>
      <c r="AG359" s="103" t="s">
        <v>38</v>
      </c>
      <c r="AH359" s="103"/>
      <c r="AI359" s="103" t="s">
        <v>63</v>
      </c>
      <c r="AJ359" s="103" t="s">
        <v>63</v>
      </c>
      <c r="AK359" s="103" t="s">
        <v>63</v>
      </c>
      <c r="AL359" s="462"/>
      <c r="AM359" s="463"/>
      <c r="AN359" s="463"/>
      <c r="AO359" s="463"/>
      <c r="AP359" s="463"/>
      <c r="AQ359" s="463"/>
      <c r="AR359" s="463"/>
      <c r="AS359" s="464"/>
      <c r="AT359" s="470"/>
      <c r="AU359" s="463" t="str">
        <f t="shared" si="169"/>
        <v>Bajo</v>
      </c>
      <c r="AV359" s="470"/>
      <c r="AW359" s="463" t="b">
        <f t="shared" si="170"/>
        <v>0</v>
      </c>
      <c r="AX359" s="463">
        <f t="shared" si="171"/>
        <v>0</v>
      </c>
      <c r="AY359" s="463" t="str">
        <f t="shared" si="172"/>
        <v>Bajo</v>
      </c>
      <c r="AZ359" s="470"/>
      <c r="BA359" s="463" t="b">
        <f t="shared" si="173"/>
        <v>0</v>
      </c>
      <c r="BB359" s="463">
        <f t="shared" si="174"/>
        <v>0</v>
      </c>
      <c r="BC359" s="463" t="str">
        <f t="shared" si="176"/>
        <v>IV</v>
      </c>
      <c r="BD359" s="463" t="str">
        <f t="shared" si="175"/>
        <v>ACEPTABLE</v>
      </c>
      <c r="BE359" s="295"/>
    </row>
    <row r="360" spans="1:57" ht="51" x14ac:dyDescent="0.2">
      <c r="A360" s="115"/>
      <c r="B360" s="103" t="s">
        <v>259</v>
      </c>
      <c r="C360" s="115" t="s">
        <v>770</v>
      </c>
      <c r="D360" s="456" t="s">
        <v>248</v>
      </c>
      <c r="E360" s="456" t="s">
        <v>249</v>
      </c>
      <c r="F360" s="456" t="s">
        <v>771</v>
      </c>
      <c r="G360" s="456" t="s">
        <v>772</v>
      </c>
      <c r="H360" s="103" t="s">
        <v>63</v>
      </c>
      <c r="I360" s="103"/>
      <c r="J360" s="456" t="s">
        <v>773</v>
      </c>
      <c r="K360" s="458" t="s">
        <v>282</v>
      </c>
      <c r="L360" s="459" t="s">
        <v>775</v>
      </c>
      <c r="M360" s="460" t="s">
        <v>776</v>
      </c>
      <c r="N360" s="460" t="s">
        <v>777</v>
      </c>
      <c r="O360" s="103"/>
      <c r="P360" s="103"/>
      <c r="Q360" s="465" t="s">
        <v>778</v>
      </c>
      <c r="R360" s="465" t="s">
        <v>779</v>
      </c>
      <c r="S360" s="465" t="s">
        <v>780</v>
      </c>
      <c r="T360" s="103">
        <v>0</v>
      </c>
      <c r="U360" s="103" t="str">
        <f t="shared" si="161"/>
        <v>Bajo</v>
      </c>
      <c r="V360" s="103">
        <v>2</v>
      </c>
      <c r="W360" s="103" t="str">
        <f t="shared" si="162"/>
        <v>Ocasional</v>
      </c>
      <c r="X360" s="103">
        <f t="shared" si="163"/>
        <v>0</v>
      </c>
      <c r="Y360" s="103" t="str">
        <f t="shared" si="164"/>
        <v>Bajo</v>
      </c>
      <c r="Z360" s="103">
        <v>25</v>
      </c>
      <c r="AA360" s="103" t="str">
        <f t="shared" si="165"/>
        <v>Grave</v>
      </c>
      <c r="AB360" s="103">
        <f t="shared" si="166"/>
        <v>0</v>
      </c>
      <c r="AC360" s="103" t="str">
        <f t="shared" si="167"/>
        <v>IV</v>
      </c>
      <c r="AD360" s="103" t="str">
        <f t="shared" si="168"/>
        <v>ACEPTABLE</v>
      </c>
      <c r="AE360" s="103" t="s">
        <v>258</v>
      </c>
      <c r="AF360" s="103" t="str">
        <f t="shared" si="177"/>
        <v>Accidentes aéreos, muertefracturas, contusiones, laceraciones,  golpes, machucones, muerte.</v>
      </c>
      <c r="AG360" s="103" t="s">
        <v>38</v>
      </c>
      <c r="AH360" s="103"/>
      <c r="AI360" s="103" t="s">
        <v>63</v>
      </c>
      <c r="AJ360" s="103" t="s">
        <v>63</v>
      </c>
      <c r="AK360" s="103" t="s">
        <v>63</v>
      </c>
      <c r="AL360" s="462" t="s">
        <v>63</v>
      </c>
      <c r="AM360" s="463"/>
      <c r="AN360" s="463"/>
      <c r="AO360" s="463"/>
      <c r="AP360" s="463"/>
      <c r="AQ360" s="463"/>
      <c r="AR360" s="463"/>
      <c r="AS360" s="464"/>
      <c r="AT360" s="470"/>
      <c r="AU360" s="463" t="str">
        <f t="shared" si="169"/>
        <v>Bajo</v>
      </c>
      <c r="AV360" s="470"/>
      <c r="AW360" s="463" t="b">
        <f t="shared" si="170"/>
        <v>0</v>
      </c>
      <c r="AX360" s="463">
        <f t="shared" si="171"/>
        <v>0</v>
      </c>
      <c r="AY360" s="463" t="str">
        <f t="shared" si="172"/>
        <v>Bajo</v>
      </c>
      <c r="AZ360" s="470"/>
      <c r="BA360" s="463" t="b">
        <f t="shared" si="173"/>
        <v>0</v>
      </c>
      <c r="BB360" s="463">
        <f t="shared" si="174"/>
        <v>0</v>
      </c>
      <c r="BC360" s="463" t="str">
        <f t="shared" si="176"/>
        <v>IV</v>
      </c>
      <c r="BD360" s="463" t="str">
        <f t="shared" si="175"/>
        <v>ACEPTABLE</v>
      </c>
      <c r="BE360" s="295"/>
    </row>
    <row r="361" spans="1:57" ht="89.25" x14ac:dyDescent="0.2">
      <c r="A361" s="115"/>
      <c r="B361" s="103" t="s">
        <v>259</v>
      </c>
      <c r="C361" s="115" t="s">
        <v>770</v>
      </c>
      <c r="D361" s="456" t="s">
        <v>248</v>
      </c>
      <c r="E361" s="456" t="s">
        <v>249</v>
      </c>
      <c r="F361" s="456" t="s">
        <v>771</v>
      </c>
      <c r="G361" s="456" t="s">
        <v>772</v>
      </c>
      <c r="H361" s="103" t="s">
        <v>63</v>
      </c>
      <c r="I361" s="103"/>
      <c r="J361" s="456" t="s">
        <v>773</v>
      </c>
      <c r="K361" s="103" t="s">
        <v>72</v>
      </c>
      <c r="L361" s="103" t="s">
        <v>781</v>
      </c>
      <c r="M361" s="460" t="s">
        <v>782</v>
      </c>
      <c r="N361" s="460" t="s">
        <v>777</v>
      </c>
      <c r="O361" s="103"/>
      <c r="P361" s="103"/>
      <c r="Q361" s="103"/>
      <c r="R361" s="465" t="s">
        <v>783</v>
      </c>
      <c r="S361" s="103"/>
      <c r="T361" s="103">
        <v>0</v>
      </c>
      <c r="U361" s="103" t="str">
        <f t="shared" si="161"/>
        <v>Bajo</v>
      </c>
      <c r="V361" s="103">
        <v>1</v>
      </c>
      <c r="W361" s="103" t="str">
        <f t="shared" si="162"/>
        <v>Esporadica</v>
      </c>
      <c r="X361" s="103">
        <f t="shared" si="163"/>
        <v>0</v>
      </c>
      <c r="Y361" s="103" t="str">
        <f t="shared" si="164"/>
        <v>Bajo</v>
      </c>
      <c r="Z361" s="103">
        <v>25</v>
      </c>
      <c r="AA361" s="103" t="str">
        <f t="shared" si="165"/>
        <v>Grave</v>
      </c>
      <c r="AB361" s="103">
        <f t="shared" si="166"/>
        <v>0</v>
      </c>
      <c r="AC361" s="103" t="str">
        <f t="shared" si="167"/>
        <v>IV</v>
      </c>
      <c r="AD361" s="103" t="str">
        <f t="shared" si="168"/>
        <v>ACEPTABLE</v>
      </c>
      <c r="AE361" s="103" t="s">
        <v>258</v>
      </c>
      <c r="AF361" s="103" t="str">
        <f t="shared" si="177"/>
        <v>Accidentes aéreos, muertefracturas, contusiones, laceraciones,  golpes, machucones, muerte.</v>
      </c>
      <c r="AG361" s="103" t="s">
        <v>38</v>
      </c>
      <c r="AH361" s="103"/>
      <c r="AI361" s="103" t="s">
        <v>63</v>
      </c>
      <c r="AJ361" s="103" t="s">
        <v>63</v>
      </c>
      <c r="AK361" s="103" t="s">
        <v>63</v>
      </c>
      <c r="AL361" s="462"/>
      <c r="AM361" s="463"/>
      <c r="AN361" s="463"/>
      <c r="AO361" s="463"/>
      <c r="AP361" s="463"/>
      <c r="AQ361" s="463"/>
      <c r="AR361" s="463"/>
      <c r="AS361" s="464"/>
      <c r="AT361" s="470"/>
      <c r="AU361" s="463" t="str">
        <f t="shared" si="169"/>
        <v>Bajo</v>
      </c>
      <c r="AV361" s="470"/>
      <c r="AW361" s="463" t="b">
        <f t="shared" si="170"/>
        <v>0</v>
      </c>
      <c r="AX361" s="463">
        <f t="shared" si="171"/>
        <v>0</v>
      </c>
      <c r="AY361" s="463" t="str">
        <f t="shared" si="172"/>
        <v>Bajo</v>
      </c>
      <c r="AZ361" s="470"/>
      <c r="BA361" s="463" t="b">
        <f t="shared" si="173"/>
        <v>0</v>
      </c>
      <c r="BB361" s="463">
        <f t="shared" si="174"/>
        <v>0</v>
      </c>
      <c r="BC361" s="463" t="str">
        <f t="shared" si="176"/>
        <v>IV</v>
      </c>
      <c r="BD361" s="463" t="str">
        <f t="shared" si="175"/>
        <v>ACEPTABLE</v>
      </c>
      <c r="BE361" s="295"/>
    </row>
    <row r="362" spans="1:57" ht="229.5" x14ac:dyDescent="0.2">
      <c r="A362" s="115"/>
      <c r="B362" s="103" t="s">
        <v>259</v>
      </c>
      <c r="C362" s="115" t="s">
        <v>784</v>
      </c>
      <c r="D362" s="456" t="s">
        <v>391</v>
      </c>
      <c r="E362" s="456" t="s">
        <v>565</v>
      </c>
      <c r="F362" s="456" t="s">
        <v>566</v>
      </c>
      <c r="G362" s="456" t="s">
        <v>785</v>
      </c>
      <c r="H362" s="103" t="s">
        <v>63</v>
      </c>
      <c r="I362" s="103"/>
      <c r="J362" s="103" t="s">
        <v>252</v>
      </c>
      <c r="K362" s="103" t="s">
        <v>77</v>
      </c>
      <c r="L362" s="459" t="s">
        <v>132</v>
      </c>
      <c r="M362" s="472" t="s">
        <v>568</v>
      </c>
      <c r="N362" s="460" t="s">
        <v>569</v>
      </c>
      <c r="O362" s="103" t="s">
        <v>69</v>
      </c>
      <c r="P362" s="103" t="s">
        <v>69</v>
      </c>
      <c r="Q362" s="103" t="s">
        <v>570</v>
      </c>
      <c r="R362" s="465" t="s">
        <v>786</v>
      </c>
      <c r="S362" s="465" t="s">
        <v>787</v>
      </c>
      <c r="T362" s="103">
        <v>0</v>
      </c>
      <c r="U362" s="103" t="str">
        <f t="shared" si="161"/>
        <v>Bajo</v>
      </c>
      <c r="V362" s="103">
        <v>2</v>
      </c>
      <c r="W362" s="103" t="str">
        <f t="shared" si="162"/>
        <v>Ocasional</v>
      </c>
      <c r="X362" s="103">
        <f t="shared" si="163"/>
        <v>0</v>
      </c>
      <c r="Y362" s="103" t="str">
        <f t="shared" si="164"/>
        <v>Bajo</v>
      </c>
      <c r="Z362" s="103">
        <v>60</v>
      </c>
      <c r="AA362" s="103" t="str">
        <f t="shared" si="165"/>
        <v>Muy Grave</v>
      </c>
      <c r="AB362" s="103">
        <f t="shared" si="166"/>
        <v>0</v>
      </c>
      <c r="AC362" s="103" t="str">
        <f t="shared" si="167"/>
        <v>IV</v>
      </c>
      <c r="AD362" s="103" t="str">
        <f t="shared" si="168"/>
        <v>ACEPTABLE</v>
      </c>
      <c r="AE362" s="103">
        <v>6</v>
      </c>
      <c r="AF362" s="103" t="str">
        <f t="shared" si="177"/>
        <v>intoxicación, afectaciones respiratorias, dermatitis, alergias.</v>
      </c>
      <c r="AG362" s="103" t="s">
        <v>38</v>
      </c>
      <c r="AH362" s="103"/>
      <c r="AI362" s="103" t="s">
        <v>63</v>
      </c>
      <c r="AJ362" s="103" t="s">
        <v>63</v>
      </c>
      <c r="AK362" s="103"/>
      <c r="AL362" s="462"/>
      <c r="AM362" s="463"/>
      <c r="AN362" s="463"/>
      <c r="AO362" s="463"/>
      <c r="AP362" s="463"/>
      <c r="AQ362" s="463"/>
      <c r="AR362" s="463"/>
      <c r="AS362" s="464"/>
      <c r="AT362" s="470"/>
      <c r="AU362" s="463" t="str">
        <f t="shared" si="169"/>
        <v>Bajo</v>
      </c>
      <c r="AV362" s="470"/>
      <c r="AW362" s="463" t="b">
        <f t="shared" si="170"/>
        <v>0</v>
      </c>
      <c r="AX362" s="463">
        <f t="shared" si="171"/>
        <v>0</v>
      </c>
      <c r="AY362" s="463" t="str">
        <f t="shared" si="172"/>
        <v>Bajo</v>
      </c>
      <c r="AZ362" s="470"/>
      <c r="BA362" s="463" t="b">
        <f t="shared" si="173"/>
        <v>0</v>
      </c>
      <c r="BB362" s="463">
        <f t="shared" si="174"/>
        <v>0</v>
      </c>
      <c r="BC362" s="463" t="str">
        <f t="shared" si="176"/>
        <v>IV</v>
      </c>
      <c r="BD362" s="463" t="str">
        <f t="shared" si="175"/>
        <v>ACEPTABLE</v>
      </c>
      <c r="BE362" s="295"/>
    </row>
    <row r="363" spans="1:57" ht="38.25" x14ac:dyDescent="0.2">
      <c r="A363" s="115"/>
      <c r="B363" s="103" t="s">
        <v>259</v>
      </c>
      <c r="C363" s="115" t="s">
        <v>784</v>
      </c>
      <c r="D363" s="456" t="s">
        <v>391</v>
      </c>
      <c r="E363" s="456" t="s">
        <v>565</v>
      </c>
      <c r="F363" s="456" t="s">
        <v>566</v>
      </c>
      <c r="G363" s="456" t="s">
        <v>785</v>
      </c>
      <c r="H363" s="103" t="s">
        <v>63</v>
      </c>
      <c r="I363" s="103"/>
      <c r="J363" s="103" t="s">
        <v>572</v>
      </c>
      <c r="K363" s="458" t="s">
        <v>72</v>
      </c>
      <c r="L363" s="459" t="s">
        <v>119</v>
      </c>
      <c r="M363" s="460" t="s">
        <v>576</v>
      </c>
      <c r="N363" s="460" t="s">
        <v>569</v>
      </c>
      <c r="O363" s="103"/>
      <c r="P363" s="103"/>
      <c r="Q363" s="460"/>
      <c r="R363" s="460" t="s">
        <v>577</v>
      </c>
      <c r="S363" s="103" t="s">
        <v>564</v>
      </c>
      <c r="T363" s="103">
        <v>0</v>
      </c>
      <c r="U363" s="103" t="str">
        <f t="shared" si="161"/>
        <v>Bajo</v>
      </c>
      <c r="V363" s="103">
        <v>2</v>
      </c>
      <c r="W363" s="103" t="str">
        <f t="shared" si="162"/>
        <v>Ocasional</v>
      </c>
      <c r="X363" s="103">
        <f t="shared" si="163"/>
        <v>0</v>
      </c>
      <c r="Y363" s="103" t="str">
        <f t="shared" si="164"/>
        <v>Bajo</v>
      </c>
      <c r="Z363" s="103">
        <v>60</v>
      </c>
      <c r="AA363" s="103" t="str">
        <f t="shared" si="165"/>
        <v>Muy Grave</v>
      </c>
      <c r="AB363" s="103">
        <f t="shared" si="166"/>
        <v>0</v>
      </c>
      <c r="AC363" s="103" t="str">
        <f t="shared" si="167"/>
        <v>IV</v>
      </c>
      <c r="AD363" s="103" t="str">
        <f t="shared" si="168"/>
        <v>ACEPTABLE</v>
      </c>
      <c r="AE363" s="103">
        <v>6</v>
      </c>
      <c r="AF363" s="103" t="str">
        <f t="shared" si="177"/>
        <v>intoxicación, afectaciones respiratorias, dermatitis, alergias.</v>
      </c>
      <c r="AG363" s="103" t="s">
        <v>38</v>
      </c>
      <c r="AH363" s="103"/>
      <c r="AI363" s="103"/>
      <c r="AJ363" s="103" t="s">
        <v>63</v>
      </c>
      <c r="AK363" s="103"/>
      <c r="AL363" s="462"/>
      <c r="AM363" s="463"/>
      <c r="AN363" s="463"/>
      <c r="AO363" s="463"/>
      <c r="AP363" s="463"/>
      <c r="AQ363" s="463"/>
      <c r="AR363" s="463"/>
      <c r="AS363" s="464"/>
      <c r="AT363" s="470"/>
      <c r="AU363" s="463" t="str">
        <f t="shared" si="169"/>
        <v>Bajo</v>
      </c>
      <c r="AV363" s="470"/>
      <c r="AW363" s="463" t="b">
        <f t="shared" si="170"/>
        <v>0</v>
      </c>
      <c r="AX363" s="463">
        <f t="shared" si="171"/>
        <v>0</v>
      </c>
      <c r="AY363" s="463" t="str">
        <f t="shared" si="172"/>
        <v>Bajo</v>
      </c>
      <c r="AZ363" s="470"/>
      <c r="BA363" s="463" t="b">
        <f t="shared" si="173"/>
        <v>0</v>
      </c>
      <c r="BB363" s="463">
        <f t="shared" si="174"/>
        <v>0</v>
      </c>
      <c r="BC363" s="463" t="str">
        <f t="shared" si="176"/>
        <v>IV</v>
      </c>
      <c r="BD363" s="463" t="str">
        <f t="shared" si="175"/>
        <v>ACEPTABLE</v>
      </c>
      <c r="BE363" s="295"/>
    </row>
    <row r="364" spans="1:57" ht="38.25" x14ac:dyDescent="0.2">
      <c r="A364" s="115"/>
      <c r="B364" s="103" t="s">
        <v>259</v>
      </c>
      <c r="C364" s="115" t="s">
        <v>784</v>
      </c>
      <c r="D364" s="456" t="s">
        <v>391</v>
      </c>
      <c r="E364" s="456" t="s">
        <v>565</v>
      </c>
      <c r="F364" s="456" t="s">
        <v>566</v>
      </c>
      <c r="G364" s="456" t="s">
        <v>785</v>
      </c>
      <c r="H364" s="103" t="s">
        <v>63</v>
      </c>
      <c r="I364" s="103"/>
      <c r="J364" s="103" t="s">
        <v>572</v>
      </c>
      <c r="K364" s="103" t="s">
        <v>325</v>
      </c>
      <c r="L364" s="103" t="s">
        <v>424</v>
      </c>
      <c r="M364" s="460" t="s">
        <v>578</v>
      </c>
      <c r="N364" s="460" t="s">
        <v>191</v>
      </c>
      <c r="O364" s="103"/>
      <c r="P364" s="103"/>
      <c r="Q364" s="103"/>
      <c r="R364" s="465" t="s">
        <v>788</v>
      </c>
      <c r="S364" s="465"/>
      <c r="T364" s="103">
        <v>0</v>
      </c>
      <c r="U364" s="103" t="str">
        <f t="shared" si="161"/>
        <v>Bajo</v>
      </c>
      <c r="V364" s="103">
        <v>2</v>
      </c>
      <c r="W364" s="103" t="str">
        <f t="shared" si="162"/>
        <v>Ocasional</v>
      </c>
      <c r="X364" s="103">
        <f t="shared" si="163"/>
        <v>0</v>
      </c>
      <c r="Y364" s="103" t="str">
        <f t="shared" si="164"/>
        <v>Bajo</v>
      </c>
      <c r="Z364" s="103">
        <v>60</v>
      </c>
      <c r="AA364" s="103" t="str">
        <f t="shared" si="165"/>
        <v>Muy Grave</v>
      </c>
      <c r="AB364" s="103">
        <f t="shared" si="166"/>
        <v>0</v>
      </c>
      <c r="AC364" s="103" t="str">
        <f t="shared" si="167"/>
        <v>IV</v>
      </c>
      <c r="AD364" s="103" t="str">
        <f t="shared" si="168"/>
        <v>ACEPTABLE</v>
      </c>
      <c r="AE364" s="103">
        <v>6</v>
      </c>
      <c r="AF364" s="103" t="str">
        <f t="shared" si="177"/>
        <v>Desordenes de trauma acumulativo, lesiones del sistema músculo esquelético.</v>
      </c>
      <c r="AG364" s="103" t="s">
        <v>38</v>
      </c>
      <c r="AH364" s="103"/>
      <c r="AI364" s="103"/>
      <c r="AJ364" s="103" t="s">
        <v>63</v>
      </c>
      <c r="AK364" s="103"/>
      <c r="AL364" s="462"/>
      <c r="AM364" s="463"/>
      <c r="AN364" s="463"/>
      <c r="AO364" s="463"/>
      <c r="AP364" s="463"/>
      <c r="AQ364" s="463"/>
      <c r="AR364" s="463"/>
      <c r="AS364" s="464"/>
      <c r="AT364" s="470"/>
      <c r="AU364" s="463" t="str">
        <f t="shared" si="169"/>
        <v>Bajo</v>
      </c>
      <c r="AV364" s="470"/>
      <c r="AW364" s="463" t="b">
        <f t="shared" si="170"/>
        <v>0</v>
      </c>
      <c r="AX364" s="463">
        <f t="shared" si="171"/>
        <v>0</v>
      </c>
      <c r="AY364" s="463" t="str">
        <f t="shared" si="172"/>
        <v>Bajo</v>
      </c>
      <c r="AZ364" s="470"/>
      <c r="BA364" s="463" t="b">
        <f t="shared" si="173"/>
        <v>0</v>
      </c>
      <c r="BB364" s="463">
        <f t="shared" si="174"/>
        <v>0</v>
      </c>
      <c r="BC364" s="463" t="str">
        <f t="shared" si="176"/>
        <v>IV</v>
      </c>
      <c r="BD364" s="463" t="str">
        <f t="shared" si="175"/>
        <v>ACEPTABLE</v>
      </c>
      <c r="BE364" s="295"/>
    </row>
    <row r="365" spans="1:57" ht="25.5" x14ac:dyDescent="0.2">
      <c r="A365" s="115"/>
      <c r="B365" s="103" t="s">
        <v>259</v>
      </c>
      <c r="C365" s="115" t="s">
        <v>784</v>
      </c>
      <c r="D365" s="456" t="s">
        <v>391</v>
      </c>
      <c r="E365" s="456" t="s">
        <v>565</v>
      </c>
      <c r="F365" s="456" t="s">
        <v>566</v>
      </c>
      <c r="G365" s="456" t="s">
        <v>785</v>
      </c>
      <c r="H365" s="103" t="s">
        <v>63</v>
      </c>
      <c r="I365" s="103"/>
      <c r="J365" s="103" t="s">
        <v>572</v>
      </c>
      <c r="K365" s="103" t="s">
        <v>72</v>
      </c>
      <c r="L365" s="471" t="s">
        <v>302</v>
      </c>
      <c r="M365" s="457" t="s">
        <v>303</v>
      </c>
      <c r="N365" s="460" t="s">
        <v>304</v>
      </c>
      <c r="O365" s="103"/>
      <c r="P365" s="103"/>
      <c r="Q365" s="465"/>
      <c r="R365" s="460" t="s">
        <v>789</v>
      </c>
      <c r="S365" s="103"/>
      <c r="T365" s="103">
        <v>0</v>
      </c>
      <c r="U365" s="103" t="str">
        <f t="shared" si="161"/>
        <v>Bajo</v>
      </c>
      <c r="V365" s="103">
        <v>2</v>
      </c>
      <c r="W365" s="103" t="str">
        <f t="shared" si="162"/>
        <v>Ocasional</v>
      </c>
      <c r="X365" s="103">
        <f t="shared" si="163"/>
        <v>0</v>
      </c>
      <c r="Y365" s="103" t="str">
        <f t="shared" si="164"/>
        <v>Bajo</v>
      </c>
      <c r="Z365" s="103">
        <v>60</v>
      </c>
      <c r="AA365" s="103" t="str">
        <f t="shared" si="165"/>
        <v>Muy Grave</v>
      </c>
      <c r="AB365" s="103">
        <f t="shared" si="166"/>
        <v>0</v>
      </c>
      <c r="AC365" s="103" t="str">
        <f t="shared" si="167"/>
        <v>IV</v>
      </c>
      <c r="AD365" s="103" t="str">
        <f t="shared" si="168"/>
        <v>ACEPTABLE</v>
      </c>
      <c r="AE365" s="103"/>
      <c r="AF365" s="103" t="str">
        <f t="shared" si="177"/>
        <v>Golpes, atrapamientos, contusiones.</v>
      </c>
      <c r="AG365" s="103" t="s">
        <v>38</v>
      </c>
      <c r="AH365" s="103"/>
      <c r="AI365" s="103"/>
      <c r="AJ365" s="103" t="s">
        <v>63</v>
      </c>
      <c r="AK365" s="103"/>
      <c r="AL365" s="462"/>
      <c r="AM365" s="463"/>
      <c r="AN365" s="463"/>
      <c r="AO365" s="463"/>
      <c r="AP365" s="463"/>
      <c r="AQ365" s="463"/>
      <c r="AR365" s="463"/>
      <c r="AS365" s="464"/>
      <c r="AT365" s="470"/>
      <c r="AU365" s="463" t="str">
        <f t="shared" si="169"/>
        <v>Bajo</v>
      </c>
      <c r="AV365" s="470"/>
      <c r="AW365" s="463" t="b">
        <f t="shared" si="170"/>
        <v>0</v>
      </c>
      <c r="AX365" s="463">
        <f t="shared" si="171"/>
        <v>0</v>
      </c>
      <c r="AY365" s="463" t="str">
        <f t="shared" si="172"/>
        <v>Bajo</v>
      </c>
      <c r="AZ365" s="470"/>
      <c r="BA365" s="463" t="b">
        <f t="shared" si="173"/>
        <v>0</v>
      </c>
      <c r="BB365" s="463">
        <f t="shared" si="174"/>
        <v>0</v>
      </c>
      <c r="BC365" s="463" t="str">
        <f t="shared" si="176"/>
        <v>IV</v>
      </c>
      <c r="BD365" s="463" t="str">
        <f t="shared" si="175"/>
        <v>ACEPTABLE</v>
      </c>
      <c r="BE365" s="295"/>
    </row>
    <row r="366" spans="1:57" ht="51" x14ac:dyDescent="0.2">
      <c r="A366" s="115"/>
      <c r="B366" s="103" t="s">
        <v>259</v>
      </c>
      <c r="C366" s="115" t="s">
        <v>784</v>
      </c>
      <c r="D366" s="456" t="s">
        <v>391</v>
      </c>
      <c r="E366" s="456" t="s">
        <v>565</v>
      </c>
      <c r="F366" s="456" t="s">
        <v>566</v>
      </c>
      <c r="G366" s="456" t="s">
        <v>785</v>
      </c>
      <c r="H366" s="103" t="s">
        <v>63</v>
      </c>
      <c r="I366" s="103"/>
      <c r="J366" s="103" t="s">
        <v>572</v>
      </c>
      <c r="K366" s="458" t="s">
        <v>65</v>
      </c>
      <c r="L366" s="459" t="s">
        <v>153</v>
      </c>
      <c r="M366" s="472" t="s">
        <v>580</v>
      </c>
      <c r="N366" s="460" t="s">
        <v>155</v>
      </c>
      <c r="O366" s="103"/>
      <c r="P366" s="103"/>
      <c r="Q366" s="103"/>
      <c r="R366" s="465" t="s">
        <v>581</v>
      </c>
      <c r="S366" s="465" t="s">
        <v>575</v>
      </c>
      <c r="T366" s="103"/>
      <c r="U366" s="103" t="str">
        <f t="shared" si="161"/>
        <v>Bajo</v>
      </c>
      <c r="V366" s="103">
        <v>2</v>
      </c>
      <c r="W366" s="103" t="str">
        <f t="shared" si="162"/>
        <v>Ocasional</v>
      </c>
      <c r="X366" s="103">
        <f t="shared" si="163"/>
        <v>0</v>
      </c>
      <c r="Y366" s="103" t="str">
        <f t="shared" si="164"/>
        <v>Bajo</v>
      </c>
      <c r="Z366" s="103">
        <v>25</v>
      </c>
      <c r="AA366" s="103" t="str">
        <f t="shared" si="165"/>
        <v>Grave</v>
      </c>
      <c r="AB366" s="103">
        <f t="shared" si="166"/>
        <v>0</v>
      </c>
      <c r="AC366" s="103" t="str">
        <f t="shared" si="167"/>
        <v>IV</v>
      </c>
      <c r="AD366" s="103" t="str">
        <f t="shared" si="168"/>
        <v>ACEPTABLE</v>
      </c>
      <c r="AE366" s="103">
        <v>6</v>
      </c>
      <c r="AF366" s="103" t="str">
        <f t="shared" si="177"/>
        <v xml:space="preserve">Zoonosis, Enfermedades infecciosas, gastrointestinales, tóxicas y reacciones alérgicas. </v>
      </c>
      <c r="AG366" s="103" t="s">
        <v>38</v>
      </c>
      <c r="AH366" s="103"/>
      <c r="AI366" s="103"/>
      <c r="AJ366" s="103" t="s">
        <v>63</v>
      </c>
      <c r="AK366" s="103"/>
      <c r="AL366" s="462" t="s">
        <v>63</v>
      </c>
      <c r="AM366" s="463"/>
      <c r="AN366" s="463"/>
      <c r="AO366" s="463"/>
      <c r="AP366" s="463"/>
      <c r="AQ366" s="463"/>
      <c r="AR366" s="463"/>
      <c r="AS366" s="464"/>
      <c r="AT366" s="470"/>
      <c r="AU366" s="463" t="str">
        <f t="shared" si="169"/>
        <v>Bajo</v>
      </c>
      <c r="AV366" s="470"/>
      <c r="AW366" s="463" t="b">
        <f t="shared" si="170"/>
        <v>0</v>
      </c>
      <c r="AX366" s="463">
        <f t="shared" si="171"/>
        <v>0</v>
      </c>
      <c r="AY366" s="463" t="str">
        <f t="shared" si="172"/>
        <v>Bajo</v>
      </c>
      <c r="AZ366" s="470"/>
      <c r="BA366" s="463" t="b">
        <f t="shared" si="173"/>
        <v>0</v>
      </c>
      <c r="BB366" s="463">
        <f t="shared" si="174"/>
        <v>0</v>
      </c>
      <c r="BC366" s="463" t="str">
        <f t="shared" si="176"/>
        <v>IV</v>
      </c>
      <c r="BD366" s="463" t="str">
        <f t="shared" si="175"/>
        <v>ACEPTABLE</v>
      </c>
      <c r="BE366" s="295"/>
    </row>
    <row r="367" spans="1:57" ht="117" customHeight="1" x14ac:dyDescent="0.2">
      <c r="A367" s="115"/>
      <c r="B367" s="103" t="s">
        <v>259</v>
      </c>
      <c r="C367" s="115" t="s">
        <v>784</v>
      </c>
      <c r="D367" s="456" t="s">
        <v>391</v>
      </c>
      <c r="E367" s="456" t="s">
        <v>565</v>
      </c>
      <c r="F367" s="456" t="s">
        <v>566</v>
      </c>
      <c r="G367" s="456" t="s">
        <v>785</v>
      </c>
      <c r="H367" s="103" t="s">
        <v>63</v>
      </c>
      <c r="I367" s="103"/>
      <c r="J367" s="103" t="s">
        <v>572</v>
      </c>
      <c r="K367" s="103" t="s">
        <v>276</v>
      </c>
      <c r="L367" s="471" t="s">
        <v>528</v>
      </c>
      <c r="M367" s="465" t="s">
        <v>704</v>
      </c>
      <c r="N367" s="465" t="s">
        <v>512</v>
      </c>
      <c r="O367" s="103"/>
      <c r="P367" s="103"/>
      <c r="Q367" s="465"/>
      <c r="R367" s="465" t="s">
        <v>705</v>
      </c>
      <c r="S367" s="465" t="s">
        <v>706</v>
      </c>
      <c r="T367" s="103">
        <v>0</v>
      </c>
      <c r="U367" s="103" t="str">
        <f t="shared" si="161"/>
        <v>Bajo</v>
      </c>
      <c r="V367" s="103">
        <v>3</v>
      </c>
      <c r="W367" s="103" t="str">
        <f t="shared" si="162"/>
        <v>Frecuente</v>
      </c>
      <c r="X367" s="103">
        <f t="shared" si="163"/>
        <v>0</v>
      </c>
      <c r="Y367" s="103" t="str">
        <f t="shared" si="164"/>
        <v>Bajo</v>
      </c>
      <c r="Z367" s="103">
        <v>25</v>
      </c>
      <c r="AA367" s="103" t="str">
        <f t="shared" si="165"/>
        <v>Grave</v>
      </c>
      <c r="AB367" s="103">
        <f t="shared" si="166"/>
        <v>0</v>
      </c>
      <c r="AC367" s="103" t="str">
        <f t="shared" si="167"/>
        <v>IV</v>
      </c>
      <c r="AD367" s="103" t="str">
        <f t="shared" si="168"/>
        <v>ACEPTABLE</v>
      </c>
      <c r="AE367" s="103">
        <v>2</v>
      </c>
      <c r="AF367" s="103" t="str">
        <f t="shared" si="177"/>
        <v>Fatiga, estrés</v>
      </c>
      <c r="AG367" s="103"/>
      <c r="AH367" s="103"/>
      <c r="AI367" s="103"/>
      <c r="AJ367" s="103" t="s">
        <v>63</v>
      </c>
      <c r="AK367" s="103"/>
      <c r="AL367" s="462"/>
      <c r="AM367" s="463"/>
      <c r="AN367" s="463"/>
      <c r="AO367" s="463"/>
      <c r="AP367" s="463"/>
      <c r="AQ367" s="463"/>
      <c r="AR367" s="463"/>
      <c r="AS367" s="464"/>
      <c r="AT367" s="470"/>
      <c r="AU367" s="463" t="str">
        <f t="shared" si="169"/>
        <v>Bajo</v>
      </c>
      <c r="AV367" s="470"/>
      <c r="AW367" s="463" t="b">
        <f t="shared" si="170"/>
        <v>0</v>
      </c>
      <c r="AX367" s="463">
        <f t="shared" si="171"/>
        <v>0</v>
      </c>
      <c r="AY367" s="463" t="str">
        <f t="shared" si="172"/>
        <v>Bajo</v>
      </c>
      <c r="AZ367" s="470"/>
      <c r="BA367" s="463" t="b">
        <f t="shared" si="173"/>
        <v>0</v>
      </c>
      <c r="BB367" s="463">
        <f t="shared" si="174"/>
        <v>0</v>
      </c>
      <c r="BC367" s="463" t="str">
        <f t="shared" si="176"/>
        <v>IV</v>
      </c>
      <c r="BD367" s="463" t="str">
        <f t="shared" si="175"/>
        <v>ACEPTABLE</v>
      </c>
      <c r="BE367" s="295"/>
    </row>
    <row r="368" spans="1:57" ht="117" customHeight="1" x14ac:dyDescent="0.2">
      <c r="A368" s="115"/>
      <c r="B368" s="103" t="s">
        <v>259</v>
      </c>
      <c r="C368" s="115" t="s">
        <v>784</v>
      </c>
      <c r="D368" s="456" t="s">
        <v>391</v>
      </c>
      <c r="E368" s="456" t="s">
        <v>565</v>
      </c>
      <c r="F368" s="456" t="s">
        <v>566</v>
      </c>
      <c r="G368" s="456" t="s">
        <v>785</v>
      </c>
      <c r="H368" s="103" t="s">
        <v>63</v>
      </c>
      <c r="I368" s="103"/>
      <c r="J368" s="103" t="s">
        <v>572</v>
      </c>
      <c r="K368" s="103" t="s">
        <v>276</v>
      </c>
      <c r="L368" s="471" t="s">
        <v>178</v>
      </c>
      <c r="M368" s="460" t="s">
        <v>738</v>
      </c>
      <c r="N368" s="460" t="s">
        <v>180</v>
      </c>
      <c r="O368" s="103"/>
      <c r="P368" s="103"/>
      <c r="Q368" s="465"/>
      <c r="R368" s="465" t="s">
        <v>705</v>
      </c>
      <c r="S368" s="465" t="s">
        <v>706</v>
      </c>
      <c r="T368" s="103">
        <v>0</v>
      </c>
      <c r="U368" s="103" t="str">
        <f t="shared" si="161"/>
        <v>Bajo</v>
      </c>
      <c r="V368" s="103">
        <v>3</v>
      </c>
      <c r="W368" s="103" t="str">
        <f t="shared" si="162"/>
        <v>Frecuente</v>
      </c>
      <c r="X368" s="103">
        <f t="shared" si="163"/>
        <v>0</v>
      </c>
      <c r="Y368" s="103" t="str">
        <f t="shared" si="164"/>
        <v>Bajo</v>
      </c>
      <c r="Z368" s="103">
        <v>25</v>
      </c>
      <c r="AA368" s="103" t="str">
        <f t="shared" si="165"/>
        <v>Grave</v>
      </c>
      <c r="AB368" s="103">
        <f t="shared" si="166"/>
        <v>0</v>
      </c>
      <c r="AC368" s="103" t="str">
        <f t="shared" si="167"/>
        <v>IV</v>
      </c>
      <c r="AD368" s="103" t="str">
        <f t="shared" si="168"/>
        <v>ACEPTABLE</v>
      </c>
      <c r="AE368" s="103">
        <v>2</v>
      </c>
      <c r="AF368" s="103" t="str">
        <f t="shared" si="177"/>
        <v>Alteraciones de la piel, deshidratación, alteración en algunos tejidos blandos (ojos). Fatiga, estrés, cambios neurológico, resfriados.</v>
      </c>
      <c r="AG368" s="103"/>
      <c r="AH368" s="103"/>
      <c r="AI368" s="103"/>
      <c r="AJ368" s="103" t="s">
        <v>63</v>
      </c>
      <c r="AK368" s="103"/>
      <c r="AL368" s="462"/>
      <c r="AM368" s="463"/>
      <c r="AN368" s="463"/>
      <c r="AO368" s="463"/>
      <c r="AP368" s="463"/>
      <c r="AQ368" s="463"/>
      <c r="AR368" s="463"/>
      <c r="AS368" s="464"/>
      <c r="AT368" s="470"/>
      <c r="AU368" s="463" t="str">
        <f t="shared" si="169"/>
        <v>Bajo</v>
      </c>
      <c r="AV368" s="470"/>
      <c r="AW368" s="463" t="b">
        <f t="shared" si="170"/>
        <v>0</v>
      </c>
      <c r="AX368" s="463">
        <f t="shared" si="171"/>
        <v>0</v>
      </c>
      <c r="AY368" s="463" t="str">
        <f t="shared" si="172"/>
        <v>Bajo</v>
      </c>
      <c r="AZ368" s="470"/>
      <c r="BA368" s="463" t="b">
        <f t="shared" si="173"/>
        <v>0</v>
      </c>
      <c r="BB368" s="463">
        <f t="shared" si="174"/>
        <v>0</v>
      </c>
      <c r="BC368" s="463" t="str">
        <f t="shared" si="176"/>
        <v>IV</v>
      </c>
      <c r="BD368" s="463" t="str">
        <f t="shared" si="175"/>
        <v>ACEPTABLE</v>
      </c>
      <c r="BE368" s="295"/>
    </row>
    <row r="369" spans="1:57" ht="38.25" x14ac:dyDescent="0.2">
      <c r="A369" s="115"/>
      <c r="B369" s="103" t="s">
        <v>259</v>
      </c>
      <c r="C369" s="115" t="s">
        <v>784</v>
      </c>
      <c r="D369" s="456" t="s">
        <v>391</v>
      </c>
      <c r="E369" s="456" t="s">
        <v>565</v>
      </c>
      <c r="F369" s="456" t="s">
        <v>566</v>
      </c>
      <c r="G369" s="456" t="s">
        <v>785</v>
      </c>
      <c r="H369" s="103" t="s">
        <v>63</v>
      </c>
      <c r="I369" s="103"/>
      <c r="J369" s="103" t="s">
        <v>572</v>
      </c>
      <c r="K369" s="458" t="s">
        <v>72</v>
      </c>
      <c r="L369" s="459" t="s">
        <v>119</v>
      </c>
      <c r="M369" s="472" t="s">
        <v>790</v>
      </c>
      <c r="N369" s="460" t="s">
        <v>731</v>
      </c>
      <c r="O369" s="103" t="s">
        <v>69</v>
      </c>
      <c r="P369" s="103" t="s">
        <v>69</v>
      </c>
      <c r="Q369" s="460" t="s">
        <v>791</v>
      </c>
      <c r="R369" s="460" t="s">
        <v>792</v>
      </c>
      <c r="S369" s="465" t="s">
        <v>793</v>
      </c>
      <c r="T369" s="103">
        <v>0</v>
      </c>
      <c r="U369" s="103" t="str">
        <f t="shared" si="161"/>
        <v>Bajo</v>
      </c>
      <c r="V369" s="103">
        <v>2</v>
      </c>
      <c r="W369" s="103" t="str">
        <f t="shared" si="162"/>
        <v>Ocasional</v>
      </c>
      <c r="X369" s="103">
        <f t="shared" si="163"/>
        <v>0</v>
      </c>
      <c r="Y369" s="103" t="str">
        <f t="shared" si="164"/>
        <v>Bajo</v>
      </c>
      <c r="Z369" s="103">
        <v>25</v>
      </c>
      <c r="AA369" s="103" t="str">
        <f t="shared" si="165"/>
        <v>Grave</v>
      </c>
      <c r="AB369" s="103">
        <f t="shared" si="166"/>
        <v>0</v>
      </c>
      <c r="AC369" s="103" t="str">
        <f t="shared" si="167"/>
        <v>IV</v>
      </c>
      <c r="AD369" s="103" t="str">
        <f t="shared" si="168"/>
        <v>ACEPTABLE</v>
      </c>
      <c r="AE369" s="103">
        <v>2</v>
      </c>
      <c r="AF369" s="103" t="str">
        <f t="shared" si="177"/>
        <v>Caídas al mismo nivel, golpes, traumas, laceraciones.</v>
      </c>
      <c r="AG369" s="103"/>
      <c r="AH369" s="103"/>
      <c r="AI369" s="103"/>
      <c r="AJ369" s="103" t="s">
        <v>63</v>
      </c>
      <c r="AK369" s="103"/>
      <c r="AL369" s="462"/>
      <c r="AM369" s="463"/>
      <c r="AN369" s="463"/>
      <c r="AO369" s="463"/>
      <c r="AP369" s="463"/>
      <c r="AQ369" s="463"/>
      <c r="AR369" s="463"/>
      <c r="AS369" s="464"/>
      <c r="AT369" s="470"/>
      <c r="AU369" s="463" t="str">
        <f t="shared" si="169"/>
        <v>Bajo</v>
      </c>
      <c r="AV369" s="470"/>
      <c r="AW369" s="463" t="b">
        <f t="shared" si="170"/>
        <v>0</v>
      </c>
      <c r="AX369" s="463">
        <f t="shared" si="171"/>
        <v>0</v>
      </c>
      <c r="AY369" s="463" t="str">
        <f t="shared" si="172"/>
        <v>Bajo</v>
      </c>
      <c r="AZ369" s="470"/>
      <c r="BA369" s="463" t="b">
        <f t="shared" si="173"/>
        <v>0</v>
      </c>
      <c r="BB369" s="463">
        <f t="shared" si="174"/>
        <v>0</v>
      </c>
      <c r="BC369" s="463"/>
      <c r="BD369" s="463" t="b">
        <f t="shared" si="175"/>
        <v>0</v>
      </c>
      <c r="BE369" s="295"/>
    </row>
    <row r="370" spans="1:57" ht="51" x14ac:dyDescent="0.2">
      <c r="A370" s="115"/>
      <c r="B370" s="103" t="s">
        <v>259</v>
      </c>
      <c r="C370" s="115" t="s">
        <v>784</v>
      </c>
      <c r="D370" s="456" t="s">
        <v>391</v>
      </c>
      <c r="E370" s="456" t="s">
        <v>565</v>
      </c>
      <c r="F370" s="456" t="s">
        <v>566</v>
      </c>
      <c r="G370" s="456" t="s">
        <v>785</v>
      </c>
      <c r="H370" s="103" t="s">
        <v>63</v>
      </c>
      <c r="I370" s="103"/>
      <c r="J370" s="103" t="s">
        <v>572</v>
      </c>
      <c r="K370" s="458" t="s">
        <v>282</v>
      </c>
      <c r="L370" s="459" t="s">
        <v>739</v>
      </c>
      <c r="M370" s="460" t="s">
        <v>740</v>
      </c>
      <c r="N370" s="465" t="s">
        <v>741</v>
      </c>
      <c r="O370" s="103"/>
      <c r="P370" s="103"/>
      <c r="Q370" s="465"/>
      <c r="R370" s="103" t="s">
        <v>742</v>
      </c>
      <c r="S370" s="465" t="s">
        <v>743</v>
      </c>
      <c r="T370" s="103"/>
      <c r="U370" s="103" t="str">
        <f t="shared" si="161"/>
        <v>Bajo</v>
      </c>
      <c r="V370" s="103">
        <v>1</v>
      </c>
      <c r="W370" s="103" t="str">
        <f t="shared" si="162"/>
        <v>Esporadica</v>
      </c>
      <c r="X370" s="103">
        <f t="shared" si="163"/>
        <v>0</v>
      </c>
      <c r="Y370" s="103" t="str">
        <f t="shared" si="164"/>
        <v>Bajo</v>
      </c>
      <c r="Z370" s="103">
        <v>25</v>
      </c>
      <c r="AA370" s="103" t="str">
        <f t="shared" si="165"/>
        <v>Grave</v>
      </c>
      <c r="AB370" s="103">
        <f t="shared" si="166"/>
        <v>0</v>
      </c>
      <c r="AC370" s="103" t="str">
        <f t="shared" si="167"/>
        <v>IV</v>
      </c>
      <c r="AD370" s="103" t="str">
        <f>IF(AND(AC370="I"),"NO ACEPTABLE",IF(AND(AC370="II"),"ACEPTABLE CON CONTROL ESPECIFICO",IF(AND(AC370="III"),"MEJORABLE",IF(AND(AC370="IV"),"ACEPTABLE"))))</f>
        <v>ACEPTABLE</v>
      </c>
      <c r="AE370" s="103">
        <v>2</v>
      </c>
      <c r="AF370" s="103" t="s">
        <v>180</v>
      </c>
      <c r="AG370" s="103" t="s">
        <v>38</v>
      </c>
      <c r="AH370" s="103"/>
      <c r="AI370" s="103"/>
      <c r="AJ370" s="103" t="s">
        <v>63</v>
      </c>
      <c r="AK370" s="103"/>
      <c r="AL370" s="462" t="s">
        <v>63</v>
      </c>
      <c r="AM370" s="463"/>
      <c r="AN370" s="463"/>
      <c r="AO370" s="463"/>
      <c r="AP370" s="463"/>
      <c r="AQ370" s="463"/>
      <c r="AR370" s="463"/>
      <c r="AS370" s="464"/>
      <c r="AT370" s="470"/>
      <c r="AU370" s="463" t="str">
        <f>IF(AT370=10,"Muy Alto",IF(AT370=6,"Alto",IF(AT370=2,"Medio",IF(AT370=0,"Bajo"))))</f>
        <v>Bajo</v>
      </c>
      <c r="AV370" s="470"/>
      <c r="AW370" s="463" t="b">
        <f>IF(AV370=4,"Continua",IF(AV370=3,"Frecuente",IF(AV370=2,"Ocasional",IF(AV370=1,"Esporadica"))))</f>
        <v>0</v>
      </c>
      <c r="AX370" s="463">
        <f>AT370*AV370</f>
        <v>0</v>
      </c>
      <c r="AY370" s="463" t="str">
        <f>IF(AND(AX370&gt;=24,AX370&lt;=40),"Medio Alto",IF(AND(AX370&gt;=10,AX370&lt;=20),"Alto",IF(AND(AX370&gt;=6,AX370&lt;=8),"Medio",IF(AND(AX370&gt;=0,AX370&lt;=4),"Bajo"))))</f>
        <v>Bajo</v>
      </c>
      <c r="AZ370" s="470"/>
      <c r="BA370" s="463" t="b">
        <f>IF(AZ370=100,"Mortal o Catrastrofico",IF(AZ370=60,"Muy Grave",IF(AZ370=25,"Grave",IF(AZ370=10,"Leve"))))</f>
        <v>0</v>
      </c>
      <c r="BB370" s="463">
        <f>AX370*AZ370</f>
        <v>0</v>
      </c>
      <c r="BC370" s="463" t="str">
        <f>IF(AND(BB370&gt;=600,AZ370&lt;=4000),"I",IF(AND(BB370&gt;=150,BB370&lt;=500),"II",IF(AND(BB370&gt;=40,BB370&lt;=120),"III",IF(AND(BB370&gt;=0,BB370&lt;=40),"IV"))))</f>
        <v>IV</v>
      </c>
      <c r="BD370" s="463" t="str">
        <f>IF(AND(BC370="I"),"NO ACEPTABLE",IF(AND(BC370="II"),"ACEPTABLE CON CONTROL ESPECIFICO",IF(AND(BC370="III"),"MEJORABLE",IF(AND(BC370="IV"),"ACEPTABLE"))))</f>
        <v>ACEPTABLE</v>
      </c>
      <c r="BE370" s="295"/>
    </row>
    <row r="371" spans="1:57" ht="51" x14ac:dyDescent="0.2">
      <c r="A371" s="469"/>
      <c r="B371" s="103" t="s">
        <v>259</v>
      </c>
      <c r="C371" s="115" t="s">
        <v>784</v>
      </c>
      <c r="D371" s="456" t="s">
        <v>391</v>
      </c>
      <c r="E371" s="456" t="s">
        <v>565</v>
      </c>
      <c r="F371" s="456" t="s">
        <v>566</v>
      </c>
      <c r="G371" s="456" t="s">
        <v>785</v>
      </c>
      <c r="H371" s="103" t="s">
        <v>63</v>
      </c>
      <c r="I371" s="103"/>
      <c r="J371" s="103" t="s">
        <v>572</v>
      </c>
      <c r="K371" s="458" t="s">
        <v>282</v>
      </c>
      <c r="L371" s="459" t="s">
        <v>88</v>
      </c>
      <c r="M371" s="460" t="s">
        <v>344</v>
      </c>
      <c r="N371" s="465" t="s">
        <v>345</v>
      </c>
      <c r="O371" s="103"/>
      <c r="P371" s="103"/>
      <c r="Q371" s="465" t="s">
        <v>735</v>
      </c>
      <c r="R371" s="103" t="s">
        <v>346</v>
      </c>
      <c r="S371" s="465" t="s">
        <v>92</v>
      </c>
      <c r="T371" s="103">
        <v>0</v>
      </c>
      <c r="U371" s="103" t="str">
        <f t="shared" si="161"/>
        <v>Bajo</v>
      </c>
      <c r="V371" s="103">
        <v>2</v>
      </c>
      <c r="W371" s="103" t="str">
        <f t="shared" si="162"/>
        <v>Ocasional</v>
      </c>
      <c r="X371" s="103">
        <f t="shared" si="163"/>
        <v>0</v>
      </c>
      <c r="Y371" s="103" t="str">
        <f t="shared" si="164"/>
        <v>Bajo</v>
      </c>
      <c r="Z371" s="103">
        <v>25</v>
      </c>
      <c r="AA371" s="103" t="str">
        <f t="shared" si="165"/>
        <v>Grave</v>
      </c>
      <c r="AB371" s="103">
        <f t="shared" si="166"/>
        <v>0</v>
      </c>
      <c r="AC371" s="103" t="str">
        <f t="shared" si="167"/>
        <v>IV</v>
      </c>
      <c r="AD371" s="103" t="str">
        <f t="shared" ref="AD371:AD372" si="178">IF(AND(AC371="I"),"NO ACEPTABLE",IF(AND(AC371="II"),"ACEPTABLE CON CONTROL ESPECIFICO",IF(AND(AC371="III"),"MEJORABLE",IF(AND(AC371="IV"),"ACEPTABLE"))))</f>
        <v>ACEPTABLE</v>
      </c>
      <c r="AE371" s="103" t="s">
        <v>258</v>
      </c>
      <c r="AF371" s="103" t="str">
        <f>N371</f>
        <v>Golpes, descargas electricas, heridas</v>
      </c>
      <c r="AG371" s="103" t="s">
        <v>38</v>
      </c>
      <c r="AH371" s="103" t="s">
        <v>63</v>
      </c>
      <c r="AI371" s="103" t="s">
        <v>63</v>
      </c>
      <c r="AJ371" s="103" t="s">
        <v>63</v>
      </c>
      <c r="AK371" s="103"/>
      <c r="AL371" s="462" t="s">
        <v>63</v>
      </c>
      <c r="AM371" s="463"/>
      <c r="AN371" s="463"/>
      <c r="AO371" s="463"/>
      <c r="AP371" s="463"/>
      <c r="AQ371" s="463"/>
      <c r="AR371" s="463"/>
      <c r="AS371" s="464"/>
      <c r="AT371" s="470"/>
      <c r="AU371" s="463" t="str">
        <f t="shared" ref="AU371:AU372" si="179">IF(AT371=10,"Muy Alto",IF(AT371=6,"Alto",IF(AT371=2,"Medio",IF(AT371=0,"Bajo"))))</f>
        <v>Bajo</v>
      </c>
      <c r="AV371" s="470"/>
      <c r="AW371" s="463" t="b">
        <f t="shared" ref="AW371:AW372" si="180">IF(AV371=4,"Continua",IF(AV371=3,"Frecuente",IF(AV371=2,"Ocasional",IF(AV371=1,"Esporadica"))))</f>
        <v>0</v>
      </c>
      <c r="AX371" s="463">
        <f t="shared" ref="AX371:AX372" si="181">AT371*AV371</f>
        <v>0</v>
      </c>
      <c r="AY371" s="463" t="str">
        <f t="shared" ref="AY371:AY372" si="182">IF(AND(AX371&gt;=24,AX371&lt;=40),"Medio Alto",IF(AND(AX371&gt;=10,AX371&lt;=20),"Alto",IF(AND(AX371&gt;=6,AX371&lt;=8),"Medio",IF(AND(AX371&gt;=0,AX371&lt;=4),"Bajo"))))</f>
        <v>Bajo</v>
      </c>
      <c r="AZ371" s="470"/>
      <c r="BA371" s="463" t="b">
        <f t="shared" ref="BA371:BA372" si="183">IF(AZ371=100,"Mortal o Catrastrofico",IF(AZ371=60,"Muy Grave",IF(AZ371=25,"Grave",IF(AZ371=10,"Leve"))))</f>
        <v>0</v>
      </c>
      <c r="BB371" s="463">
        <f t="shared" ref="BB371:BB372" si="184">AX371*AZ371</f>
        <v>0</v>
      </c>
      <c r="BC371" s="463" t="str">
        <f t="shared" ref="BC371:BC372" si="185">IF(AND(BB371&gt;=600,AZ371&lt;=4000),"I",IF(AND(BB371&gt;=150,BB371&lt;=500),"II",IF(AND(BB371&gt;=40,BB371&lt;=120),"III",IF(AND(BB371&gt;=0,BB371&lt;=40),"IV"))))</f>
        <v>IV</v>
      </c>
      <c r="BD371" s="463" t="str">
        <f t="shared" ref="BD371:BD372" si="186">IF(AND(BC371="I"),"NO ACEPTABLE",IF(AND(BC371="II"),"ACEPTABLE CON CONTROL ESPECIFICO",IF(AND(BC371="III"),"MEJORABLE",IF(AND(BC371="IV"),"ACEPTABLE"))))</f>
        <v>ACEPTABLE</v>
      </c>
      <c r="BE371" s="295"/>
    </row>
    <row r="372" spans="1:57" ht="51" x14ac:dyDescent="0.2">
      <c r="A372" s="115"/>
      <c r="B372" s="103" t="s">
        <v>259</v>
      </c>
      <c r="C372" s="115" t="s">
        <v>784</v>
      </c>
      <c r="D372" s="456" t="s">
        <v>391</v>
      </c>
      <c r="E372" s="456" t="s">
        <v>565</v>
      </c>
      <c r="F372" s="456" t="s">
        <v>566</v>
      </c>
      <c r="G372" s="456" t="s">
        <v>785</v>
      </c>
      <c r="H372" s="103" t="s">
        <v>63</v>
      </c>
      <c r="I372" s="103"/>
      <c r="J372" s="103" t="s">
        <v>572</v>
      </c>
      <c r="K372" s="458" t="s">
        <v>282</v>
      </c>
      <c r="L372" s="459" t="s">
        <v>747</v>
      </c>
      <c r="M372" s="460" t="s">
        <v>748</v>
      </c>
      <c r="N372" s="460" t="s">
        <v>289</v>
      </c>
      <c r="O372" s="103" t="s">
        <v>69</v>
      </c>
      <c r="P372" s="103" t="s">
        <v>69</v>
      </c>
      <c r="Q372" s="103"/>
      <c r="R372" s="465" t="s">
        <v>749</v>
      </c>
      <c r="S372" s="103" t="s">
        <v>672</v>
      </c>
      <c r="T372" s="103">
        <v>0</v>
      </c>
      <c r="U372" s="103" t="str">
        <f t="shared" si="161"/>
        <v>Bajo</v>
      </c>
      <c r="V372" s="103">
        <v>1</v>
      </c>
      <c r="W372" s="103" t="str">
        <f t="shared" si="162"/>
        <v>Esporadica</v>
      </c>
      <c r="X372" s="103">
        <f t="shared" si="163"/>
        <v>0</v>
      </c>
      <c r="Y372" s="103" t="str">
        <f t="shared" si="164"/>
        <v>Bajo</v>
      </c>
      <c r="Z372" s="103">
        <v>25</v>
      </c>
      <c r="AA372" s="103" t="str">
        <f t="shared" si="165"/>
        <v>Grave</v>
      </c>
      <c r="AB372" s="103">
        <f t="shared" si="166"/>
        <v>0</v>
      </c>
      <c r="AC372" s="103" t="str">
        <f t="shared" si="167"/>
        <v>IV</v>
      </c>
      <c r="AD372" s="103" t="str">
        <f t="shared" si="178"/>
        <v>ACEPTABLE</v>
      </c>
      <c r="AE372" s="103" t="s">
        <v>258</v>
      </c>
      <c r="AF372" s="103" t="str">
        <f>N372</f>
        <v>Golpes, trapamientos, aplastamiento, muerte</v>
      </c>
      <c r="AG372" s="103" t="s">
        <v>38</v>
      </c>
      <c r="AH372" s="103"/>
      <c r="AI372" s="103" t="s">
        <v>63</v>
      </c>
      <c r="AJ372" s="103" t="s">
        <v>63</v>
      </c>
      <c r="AK372" s="103" t="s">
        <v>63</v>
      </c>
      <c r="AL372" s="462" t="s">
        <v>63</v>
      </c>
      <c r="AM372" s="463"/>
      <c r="AN372" s="463"/>
      <c r="AO372" s="463"/>
      <c r="AP372" s="463"/>
      <c r="AQ372" s="463"/>
      <c r="AR372" s="463"/>
      <c r="AS372" s="464"/>
      <c r="AT372" s="470"/>
      <c r="AU372" s="463" t="str">
        <f t="shared" si="179"/>
        <v>Bajo</v>
      </c>
      <c r="AV372" s="470"/>
      <c r="AW372" s="463" t="b">
        <f t="shared" si="180"/>
        <v>0</v>
      </c>
      <c r="AX372" s="463">
        <f t="shared" si="181"/>
        <v>0</v>
      </c>
      <c r="AY372" s="463" t="str">
        <f t="shared" si="182"/>
        <v>Bajo</v>
      </c>
      <c r="AZ372" s="470"/>
      <c r="BA372" s="463" t="b">
        <f t="shared" si="183"/>
        <v>0</v>
      </c>
      <c r="BB372" s="463">
        <f t="shared" si="184"/>
        <v>0</v>
      </c>
      <c r="BC372" s="463" t="str">
        <f t="shared" si="185"/>
        <v>IV</v>
      </c>
      <c r="BD372" s="463" t="str">
        <f t="shared" si="186"/>
        <v>ACEPTABLE</v>
      </c>
      <c r="BE372" s="295"/>
    </row>
    <row r="373" spans="1:57" ht="76.5" x14ac:dyDescent="0.2">
      <c r="A373" s="115"/>
      <c r="B373" s="103" t="s">
        <v>259</v>
      </c>
      <c r="C373" s="115" t="s">
        <v>784</v>
      </c>
      <c r="D373" s="456" t="s">
        <v>391</v>
      </c>
      <c r="E373" s="456" t="s">
        <v>565</v>
      </c>
      <c r="F373" s="456" t="s">
        <v>566</v>
      </c>
      <c r="G373" s="456" t="s">
        <v>785</v>
      </c>
      <c r="H373" s="103" t="s">
        <v>63</v>
      </c>
      <c r="I373" s="103"/>
      <c r="J373" s="103" t="s">
        <v>572</v>
      </c>
      <c r="K373" s="458" t="s">
        <v>72</v>
      </c>
      <c r="L373" s="471" t="s">
        <v>319</v>
      </c>
      <c r="M373" s="465" t="s">
        <v>794</v>
      </c>
      <c r="N373" s="465" t="s">
        <v>127</v>
      </c>
      <c r="O373" s="103" t="s">
        <v>69</v>
      </c>
      <c r="P373" s="103" t="s">
        <v>69</v>
      </c>
      <c r="Q373" s="465" t="s">
        <v>795</v>
      </c>
      <c r="R373" s="465" t="s">
        <v>796</v>
      </c>
      <c r="S373" s="465" t="s">
        <v>614</v>
      </c>
      <c r="T373" s="103">
        <v>0</v>
      </c>
      <c r="U373" s="103" t="str">
        <f t="shared" si="161"/>
        <v>Bajo</v>
      </c>
      <c r="V373" s="103">
        <v>2</v>
      </c>
      <c r="W373" s="103" t="str">
        <f t="shared" si="162"/>
        <v>Ocasional</v>
      </c>
      <c r="X373" s="103">
        <f t="shared" si="163"/>
        <v>0</v>
      </c>
      <c r="Y373" s="103" t="str">
        <f t="shared" si="164"/>
        <v>Bajo</v>
      </c>
      <c r="Z373" s="103">
        <v>60</v>
      </c>
      <c r="AA373" s="103" t="str">
        <f t="shared" si="165"/>
        <v>Muy Grave</v>
      </c>
      <c r="AB373" s="103">
        <f t="shared" si="166"/>
        <v>0</v>
      </c>
      <c r="AC373" s="103" t="str">
        <f t="shared" si="167"/>
        <v>IV</v>
      </c>
      <c r="AD373" s="103" t="str">
        <f t="shared" si="168"/>
        <v>ACEPTABLE</v>
      </c>
      <c r="AE373" s="103">
        <v>2</v>
      </c>
      <c r="AF373" s="103" t="str">
        <f t="shared" si="177"/>
        <v>Descargas eléctricas, dolor de cabeza, quemaduras, shock, golpes, heridas, contusiones.</v>
      </c>
      <c r="AG373" s="103"/>
      <c r="AH373" s="103"/>
      <c r="AI373" s="103"/>
      <c r="AJ373" s="103" t="s">
        <v>63</v>
      </c>
      <c r="AK373" s="103"/>
      <c r="AL373" s="462"/>
      <c r="AM373" s="463"/>
      <c r="AN373" s="463"/>
      <c r="AO373" s="463"/>
      <c r="AP373" s="463"/>
      <c r="AQ373" s="463"/>
      <c r="AR373" s="463"/>
      <c r="AS373" s="464"/>
      <c r="AT373" s="470"/>
      <c r="AU373" s="463" t="str">
        <f t="shared" si="169"/>
        <v>Bajo</v>
      </c>
      <c r="AV373" s="470"/>
      <c r="AW373" s="463" t="b">
        <f t="shared" si="170"/>
        <v>0</v>
      </c>
      <c r="AX373" s="463">
        <f t="shared" si="171"/>
        <v>0</v>
      </c>
      <c r="AY373" s="463" t="str">
        <f t="shared" si="172"/>
        <v>Bajo</v>
      </c>
      <c r="AZ373" s="470"/>
      <c r="BA373" s="463" t="b">
        <f t="shared" si="173"/>
        <v>0</v>
      </c>
      <c r="BB373" s="463">
        <f t="shared" si="174"/>
        <v>0</v>
      </c>
      <c r="BC373" s="463" t="str">
        <f>IF(AND(BB373&gt;=600,AZ373&lt;=4000),"I",IF(AND(BB373&gt;=150,BB373&lt;=500),"II",IF(AND(BB373&gt;=40,BB373&lt;=120),"III",IF(AND(BB373&gt;=0,BB373&lt;=40),"IV"))))</f>
        <v>IV</v>
      </c>
      <c r="BD373" s="463" t="str">
        <f t="shared" si="175"/>
        <v>ACEPTABLE</v>
      </c>
      <c r="BE373" s="295"/>
    </row>
    <row r="374" spans="1:57" ht="51" x14ac:dyDescent="0.2">
      <c r="A374" s="115"/>
      <c r="B374" s="103" t="s">
        <v>259</v>
      </c>
      <c r="C374" s="115" t="s">
        <v>784</v>
      </c>
      <c r="D374" s="456" t="s">
        <v>391</v>
      </c>
      <c r="E374" s="456" t="s">
        <v>565</v>
      </c>
      <c r="F374" s="456" t="s">
        <v>566</v>
      </c>
      <c r="G374" s="456" t="s">
        <v>785</v>
      </c>
      <c r="H374" s="103" t="s">
        <v>63</v>
      </c>
      <c r="I374" s="103"/>
      <c r="J374" s="103" t="s">
        <v>572</v>
      </c>
      <c r="K374" s="458" t="s">
        <v>65</v>
      </c>
      <c r="L374" s="458" t="s">
        <v>756</v>
      </c>
      <c r="M374" s="458" t="s">
        <v>757</v>
      </c>
      <c r="N374" s="458" t="s">
        <v>758</v>
      </c>
      <c r="O374" s="103"/>
      <c r="P374" s="103"/>
      <c r="Q374" s="465"/>
      <c r="R374" s="465" t="s">
        <v>543</v>
      </c>
      <c r="S374" s="465" t="s">
        <v>797</v>
      </c>
      <c r="T374" s="103">
        <v>0</v>
      </c>
      <c r="U374" s="103" t="str">
        <f t="shared" si="161"/>
        <v>Bajo</v>
      </c>
      <c r="V374" s="103">
        <v>1</v>
      </c>
      <c r="W374" s="103" t="str">
        <f t="shared" si="162"/>
        <v>Esporadica</v>
      </c>
      <c r="X374" s="103">
        <f t="shared" si="163"/>
        <v>0</v>
      </c>
      <c r="Y374" s="103" t="str">
        <f t="shared" si="164"/>
        <v>Bajo</v>
      </c>
      <c r="Z374" s="103">
        <v>25</v>
      </c>
      <c r="AA374" s="103" t="str">
        <f t="shared" si="165"/>
        <v>Grave</v>
      </c>
      <c r="AB374" s="103">
        <f t="shared" si="166"/>
        <v>0</v>
      </c>
      <c r="AC374" s="103" t="str">
        <f t="shared" si="167"/>
        <v>IV</v>
      </c>
      <c r="AD374" s="103" t="str">
        <f t="shared" si="168"/>
        <v>ACEPTABLE</v>
      </c>
      <c r="AE374" s="103">
        <v>2</v>
      </c>
      <c r="AF374" s="103" t="str">
        <f t="shared" si="177"/>
        <v>Enfermedades gastrointestinales, Intoxicaciones, reacciones alérgicas, muerte</v>
      </c>
      <c r="AG374" s="103"/>
      <c r="AH374" s="103"/>
      <c r="AI374" s="103"/>
      <c r="AJ374" s="103" t="s">
        <v>63</v>
      </c>
      <c r="AK374" s="103"/>
      <c r="AL374" s="462" t="s">
        <v>63</v>
      </c>
      <c r="AM374" s="463"/>
      <c r="AN374" s="463"/>
      <c r="AO374" s="463"/>
      <c r="AP374" s="463"/>
      <c r="AQ374" s="463"/>
      <c r="AR374" s="463"/>
      <c r="AS374" s="464"/>
      <c r="AT374" s="470"/>
      <c r="AU374" s="463" t="str">
        <f t="shared" si="169"/>
        <v>Bajo</v>
      </c>
      <c r="AV374" s="470"/>
      <c r="AW374" s="463" t="b">
        <f t="shared" si="170"/>
        <v>0</v>
      </c>
      <c r="AX374" s="463">
        <f t="shared" si="171"/>
        <v>0</v>
      </c>
      <c r="AY374" s="463" t="str">
        <f t="shared" si="172"/>
        <v>Bajo</v>
      </c>
      <c r="AZ374" s="470"/>
      <c r="BA374" s="463" t="b">
        <f t="shared" si="173"/>
        <v>0</v>
      </c>
      <c r="BB374" s="463">
        <f t="shared" si="174"/>
        <v>0</v>
      </c>
      <c r="BC374" s="463" t="str">
        <f>IF(AND(BB374&gt;=600,AZ374&lt;=4000),"I",IF(AND(BB374&gt;=150,BB374&lt;=500),"II",IF(AND(BB374&gt;=40,BB374&lt;=120),"III",IF(AND(BB374&gt;=0,BB374&lt;=40),"IV"))))</f>
        <v>IV</v>
      </c>
      <c r="BD374" s="463" t="str">
        <f t="shared" si="175"/>
        <v>ACEPTABLE</v>
      </c>
      <c r="BE374" s="295"/>
    </row>
    <row r="375" spans="1:57" ht="63.75" x14ac:dyDescent="0.2">
      <c r="A375" s="115"/>
      <c r="B375" s="103" t="s">
        <v>259</v>
      </c>
      <c r="C375" s="115" t="s">
        <v>784</v>
      </c>
      <c r="D375" s="456" t="s">
        <v>391</v>
      </c>
      <c r="E375" s="456" t="s">
        <v>565</v>
      </c>
      <c r="F375" s="456" t="s">
        <v>566</v>
      </c>
      <c r="G375" s="456" t="s">
        <v>785</v>
      </c>
      <c r="H375" s="103" t="s">
        <v>63</v>
      </c>
      <c r="I375" s="103"/>
      <c r="J375" s="103" t="s">
        <v>572</v>
      </c>
      <c r="K375" s="458" t="s">
        <v>65</v>
      </c>
      <c r="L375" s="459" t="s">
        <v>153</v>
      </c>
      <c r="M375" s="472" t="s">
        <v>154</v>
      </c>
      <c r="N375" s="460" t="s">
        <v>155</v>
      </c>
      <c r="O375" s="103"/>
      <c r="P375" s="103"/>
      <c r="Q375" s="103"/>
      <c r="R375" s="465" t="s">
        <v>581</v>
      </c>
      <c r="S375" s="465" t="s">
        <v>797</v>
      </c>
      <c r="T375" s="103"/>
      <c r="U375" s="103" t="str">
        <f t="shared" si="161"/>
        <v>Bajo</v>
      </c>
      <c r="V375" s="103">
        <v>2</v>
      </c>
      <c r="W375" s="103" t="str">
        <f t="shared" si="162"/>
        <v>Ocasional</v>
      </c>
      <c r="X375" s="103">
        <f t="shared" si="163"/>
        <v>0</v>
      </c>
      <c r="Y375" s="103" t="str">
        <f t="shared" si="164"/>
        <v>Bajo</v>
      </c>
      <c r="Z375" s="103">
        <v>25</v>
      </c>
      <c r="AA375" s="103" t="str">
        <f t="shared" si="165"/>
        <v>Grave</v>
      </c>
      <c r="AB375" s="103">
        <f t="shared" si="166"/>
        <v>0</v>
      </c>
      <c r="AC375" s="103" t="str">
        <f t="shared" si="167"/>
        <v>IV</v>
      </c>
      <c r="AD375" s="103" t="str">
        <f t="shared" si="168"/>
        <v>ACEPTABLE</v>
      </c>
      <c r="AE375" s="103">
        <v>2</v>
      </c>
      <c r="AF375" s="103" t="str">
        <f t="shared" si="177"/>
        <v xml:space="preserve">Zoonosis, Enfermedades infecciosas, gastrointestinales, tóxicas y reacciones alérgicas. </v>
      </c>
      <c r="AG375" s="103"/>
      <c r="AH375" s="103"/>
      <c r="AI375" s="103"/>
      <c r="AJ375" s="103" t="s">
        <v>63</v>
      </c>
      <c r="AK375" s="103"/>
      <c r="AL375" s="462" t="s">
        <v>63</v>
      </c>
      <c r="AM375" s="463"/>
      <c r="AN375" s="463"/>
      <c r="AO375" s="463"/>
      <c r="AP375" s="463"/>
      <c r="AQ375" s="463"/>
      <c r="AR375" s="463"/>
      <c r="AS375" s="464"/>
      <c r="AT375" s="470"/>
      <c r="AU375" s="463" t="str">
        <f t="shared" si="169"/>
        <v>Bajo</v>
      </c>
      <c r="AV375" s="470"/>
      <c r="AW375" s="463" t="b">
        <f t="shared" si="170"/>
        <v>0</v>
      </c>
      <c r="AX375" s="463">
        <f t="shared" si="171"/>
        <v>0</v>
      </c>
      <c r="AY375" s="463" t="str">
        <f t="shared" si="172"/>
        <v>Bajo</v>
      </c>
      <c r="AZ375" s="470"/>
      <c r="BA375" s="463" t="b">
        <f t="shared" si="173"/>
        <v>0</v>
      </c>
      <c r="BB375" s="463">
        <f t="shared" si="174"/>
        <v>0</v>
      </c>
      <c r="BC375" s="463" t="str">
        <f>IF(AND(BB375&gt;=600,AZ375&lt;=4000),"I",IF(AND(BB375&gt;=150,BB375&lt;=500),"II",IF(AND(BB375&gt;=40,BB375&lt;=120),"III",IF(AND(BB375&gt;=0,BB375&lt;=40),"IV"))))</f>
        <v>IV</v>
      </c>
      <c r="BD375" s="463" t="str">
        <f t="shared" si="175"/>
        <v>ACEPTABLE</v>
      </c>
      <c r="BE375" s="295"/>
    </row>
    <row r="376" spans="1:57" ht="89.25" x14ac:dyDescent="0.2">
      <c r="A376" s="115"/>
      <c r="B376" s="103" t="s">
        <v>259</v>
      </c>
      <c r="C376" s="115" t="s">
        <v>784</v>
      </c>
      <c r="D376" s="456" t="s">
        <v>391</v>
      </c>
      <c r="E376" s="456" t="s">
        <v>565</v>
      </c>
      <c r="F376" s="456" t="s">
        <v>566</v>
      </c>
      <c r="G376" s="456" t="s">
        <v>785</v>
      </c>
      <c r="H376" s="103" t="s">
        <v>63</v>
      </c>
      <c r="I376" s="103"/>
      <c r="J376" s="103" t="s">
        <v>572</v>
      </c>
      <c r="K376" s="458" t="s">
        <v>65</v>
      </c>
      <c r="L376" s="471" t="s">
        <v>316</v>
      </c>
      <c r="M376" s="465" t="s">
        <v>725</v>
      </c>
      <c r="N376" s="460" t="s">
        <v>726</v>
      </c>
      <c r="O376" s="103" t="s">
        <v>69</v>
      </c>
      <c r="P376" s="103" t="s">
        <v>69</v>
      </c>
      <c r="Q376" s="103" t="s">
        <v>69</v>
      </c>
      <c r="R376" s="465" t="s">
        <v>798</v>
      </c>
      <c r="S376" s="465" t="s">
        <v>799</v>
      </c>
      <c r="T376" s="103">
        <v>0</v>
      </c>
      <c r="U376" s="103" t="str">
        <f t="shared" si="161"/>
        <v>Bajo</v>
      </c>
      <c r="V376" s="103">
        <v>2</v>
      </c>
      <c r="W376" s="103" t="str">
        <f t="shared" si="162"/>
        <v>Ocasional</v>
      </c>
      <c r="X376" s="103">
        <f t="shared" si="163"/>
        <v>0</v>
      </c>
      <c r="Y376" s="103" t="str">
        <f t="shared" si="164"/>
        <v>Bajo</v>
      </c>
      <c r="Z376" s="103">
        <v>25</v>
      </c>
      <c r="AA376" s="103" t="str">
        <f t="shared" si="165"/>
        <v>Grave</v>
      </c>
      <c r="AB376" s="103">
        <f t="shared" si="166"/>
        <v>0</v>
      </c>
      <c r="AC376" s="103" t="str">
        <f t="shared" si="167"/>
        <v>IV</v>
      </c>
      <c r="AD376" s="103" t="str">
        <f t="shared" si="168"/>
        <v>ACEPTABLE</v>
      </c>
      <c r="AE376" s="103">
        <v>2</v>
      </c>
      <c r="AF376" s="103" t="str">
        <f t="shared" si="177"/>
        <v>Golpes, traumas, heridas, infecciones, intoxicación, Mordeduras, picaduras, punciones, reacciones alérgicas, muerte, Enfermedades como dengue, fiebre amariila, etc</v>
      </c>
      <c r="AG376" s="103" t="s">
        <v>38</v>
      </c>
      <c r="AH376" s="103"/>
      <c r="AI376" s="103"/>
      <c r="AJ376" s="103" t="s">
        <v>63</v>
      </c>
      <c r="AK376" s="103"/>
      <c r="AL376" s="462" t="s">
        <v>63</v>
      </c>
      <c r="AM376" s="463"/>
      <c r="AN376" s="463"/>
      <c r="AO376" s="463"/>
      <c r="AP376" s="463"/>
      <c r="AQ376" s="463"/>
      <c r="AR376" s="463"/>
      <c r="AS376" s="464"/>
      <c r="AT376" s="470"/>
      <c r="AU376" s="463" t="str">
        <f t="shared" si="169"/>
        <v>Bajo</v>
      </c>
      <c r="AV376" s="470"/>
      <c r="AW376" s="463" t="b">
        <f t="shared" si="170"/>
        <v>0</v>
      </c>
      <c r="AX376" s="463">
        <f t="shared" si="171"/>
        <v>0</v>
      </c>
      <c r="AY376" s="463" t="str">
        <f t="shared" si="172"/>
        <v>Bajo</v>
      </c>
      <c r="AZ376" s="470"/>
      <c r="BA376" s="463" t="b">
        <f t="shared" si="173"/>
        <v>0</v>
      </c>
      <c r="BB376" s="463">
        <f t="shared" si="174"/>
        <v>0</v>
      </c>
      <c r="BC376" s="463"/>
      <c r="BD376" s="463" t="b">
        <f t="shared" si="175"/>
        <v>0</v>
      </c>
      <c r="BE376" s="295"/>
    </row>
    <row r="377" spans="1:57" ht="117" customHeight="1" x14ac:dyDescent="0.2">
      <c r="A377" s="115"/>
      <c r="B377" s="103" t="s">
        <v>259</v>
      </c>
      <c r="C377" s="115" t="s">
        <v>784</v>
      </c>
      <c r="D377" s="456" t="s">
        <v>391</v>
      </c>
      <c r="E377" s="456" t="s">
        <v>420</v>
      </c>
      <c r="F377" s="456" t="s">
        <v>800</v>
      </c>
      <c r="G377" s="456" t="s">
        <v>801</v>
      </c>
      <c r="H377" s="103" t="s">
        <v>63</v>
      </c>
      <c r="I377" s="103"/>
      <c r="J377" s="103" t="s">
        <v>423</v>
      </c>
      <c r="K377" s="458" t="s">
        <v>282</v>
      </c>
      <c r="L377" s="459" t="s">
        <v>88</v>
      </c>
      <c r="M377" s="460" t="s">
        <v>344</v>
      </c>
      <c r="N377" s="465" t="s">
        <v>345</v>
      </c>
      <c r="O377" s="103"/>
      <c r="P377" s="103"/>
      <c r="Q377" s="465" t="s">
        <v>735</v>
      </c>
      <c r="R377" s="103" t="s">
        <v>346</v>
      </c>
      <c r="S377" s="465" t="s">
        <v>92</v>
      </c>
      <c r="T377" s="103">
        <v>0</v>
      </c>
      <c r="U377" s="103" t="str">
        <f t="shared" si="161"/>
        <v>Bajo</v>
      </c>
      <c r="V377" s="103">
        <v>2</v>
      </c>
      <c r="W377" s="103" t="str">
        <f t="shared" si="162"/>
        <v>Ocasional</v>
      </c>
      <c r="X377" s="103">
        <f t="shared" si="163"/>
        <v>0</v>
      </c>
      <c r="Y377" s="103" t="str">
        <f t="shared" si="164"/>
        <v>Bajo</v>
      </c>
      <c r="Z377" s="103">
        <v>25</v>
      </c>
      <c r="AA377" s="103" t="str">
        <f t="shared" si="165"/>
        <v>Grave</v>
      </c>
      <c r="AB377" s="103">
        <f t="shared" si="166"/>
        <v>0</v>
      </c>
      <c r="AC377" s="103" t="str">
        <f t="shared" si="167"/>
        <v>IV</v>
      </c>
      <c r="AD377" s="103" t="str">
        <f t="shared" si="168"/>
        <v>ACEPTABLE</v>
      </c>
      <c r="AE377" s="103">
        <v>2</v>
      </c>
      <c r="AF377" s="103" t="str">
        <f t="shared" si="177"/>
        <v>Golpes, descargas electricas, heridas</v>
      </c>
      <c r="AG377" s="103"/>
      <c r="AH377" s="103"/>
      <c r="AI377" s="103" t="s">
        <v>63</v>
      </c>
      <c r="AJ377" s="103" t="s">
        <v>63</v>
      </c>
      <c r="AK377" s="103"/>
      <c r="AL377" s="462" t="s">
        <v>63</v>
      </c>
      <c r="AM377" s="463"/>
      <c r="AN377" s="463"/>
      <c r="AO377" s="463"/>
      <c r="AP377" s="463"/>
      <c r="AQ377" s="463"/>
      <c r="AR377" s="463"/>
      <c r="AS377" s="464"/>
      <c r="AT377" s="470"/>
      <c r="AU377" s="463" t="str">
        <f t="shared" si="169"/>
        <v>Bajo</v>
      </c>
      <c r="AV377" s="470"/>
      <c r="AW377" s="463" t="b">
        <f t="shared" si="170"/>
        <v>0</v>
      </c>
      <c r="AX377" s="463">
        <f t="shared" si="171"/>
        <v>0</v>
      </c>
      <c r="AY377" s="463" t="str">
        <f t="shared" si="172"/>
        <v>Bajo</v>
      </c>
      <c r="AZ377" s="470"/>
      <c r="BA377" s="463" t="b">
        <f t="shared" si="173"/>
        <v>0</v>
      </c>
      <c r="BB377" s="463">
        <f t="shared" si="174"/>
        <v>0</v>
      </c>
      <c r="BC377" s="463" t="str">
        <f t="shared" ref="BC377:BC382" si="187">IF(AND(BB377&gt;=600,AZ377&lt;=4000),"I",IF(AND(BB377&gt;=150,BB377&lt;=500),"II",IF(AND(BB377&gt;=40,BB377&lt;=120),"III",IF(AND(BB377&gt;=0,BB377&lt;=40),"IV"))))</f>
        <v>IV</v>
      </c>
      <c r="BD377" s="463" t="str">
        <f t="shared" si="175"/>
        <v>ACEPTABLE</v>
      </c>
      <c r="BE377" s="295"/>
    </row>
    <row r="378" spans="1:57" ht="51" x14ac:dyDescent="0.2">
      <c r="A378" s="115"/>
      <c r="B378" s="103" t="s">
        <v>259</v>
      </c>
      <c r="C378" s="115" t="s">
        <v>784</v>
      </c>
      <c r="D378" s="456" t="s">
        <v>391</v>
      </c>
      <c r="E378" s="456" t="s">
        <v>420</v>
      </c>
      <c r="F378" s="456" t="s">
        <v>800</v>
      </c>
      <c r="G378" s="456" t="s">
        <v>801</v>
      </c>
      <c r="H378" s="103" t="s">
        <v>63</v>
      </c>
      <c r="I378" s="103"/>
      <c r="J378" s="103" t="s">
        <v>423</v>
      </c>
      <c r="K378" s="458" t="s">
        <v>282</v>
      </c>
      <c r="L378" s="459" t="s">
        <v>739</v>
      </c>
      <c r="M378" s="460" t="s">
        <v>740</v>
      </c>
      <c r="N378" s="465" t="s">
        <v>741</v>
      </c>
      <c r="O378" s="103"/>
      <c r="P378" s="103"/>
      <c r="Q378" s="465"/>
      <c r="R378" s="103" t="s">
        <v>742</v>
      </c>
      <c r="S378" s="465" t="s">
        <v>743</v>
      </c>
      <c r="T378" s="103"/>
      <c r="U378" s="103" t="str">
        <f t="shared" si="161"/>
        <v>Bajo</v>
      </c>
      <c r="V378" s="103">
        <v>1</v>
      </c>
      <c r="W378" s="103" t="str">
        <f t="shared" si="162"/>
        <v>Esporadica</v>
      </c>
      <c r="X378" s="103">
        <f t="shared" si="163"/>
        <v>0</v>
      </c>
      <c r="Y378" s="103" t="str">
        <f t="shared" si="164"/>
        <v>Bajo</v>
      </c>
      <c r="Z378" s="103">
        <v>25</v>
      </c>
      <c r="AA378" s="103" t="str">
        <f t="shared" si="165"/>
        <v>Grave</v>
      </c>
      <c r="AB378" s="103">
        <f t="shared" si="166"/>
        <v>0</v>
      </c>
      <c r="AC378" s="103" t="str">
        <f t="shared" si="167"/>
        <v>IV</v>
      </c>
      <c r="AD378" s="103" t="str">
        <f>IF(AND(AC378="I"),"NO ACEPTABLE",IF(AND(AC378="II"),"ACEPTABLE CON CONTROL ESPECIFICO",IF(AND(AC378="III"),"MEJORABLE",IF(AND(AC378="IV"),"ACEPTABLE"))))</f>
        <v>ACEPTABLE</v>
      </c>
      <c r="AE378" s="103">
        <v>2</v>
      </c>
      <c r="AF378" s="103" t="s">
        <v>180</v>
      </c>
      <c r="AG378" s="103" t="s">
        <v>38</v>
      </c>
      <c r="AH378" s="103"/>
      <c r="AI378" s="103"/>
      <c r="AJ378" s="103" t="s">
        <v>63</v>
      </c>
      <c r="AK378" s="103"/>
      <c r="AL378" s="462" t="s">
        <v>63</v>
      </c>
      <c r="AM378" s="463"/>
      <c r="AN378" s="463"/>
      <c r="AO378" s="463"/>
      <c r="AP378" s="463"/>
      <c r="AQ378" s="463"/>
      <c r="AR378" s="463"/>
      <c r="AS378" s="464"/>
      <c r="AT378" s="470"/>
      <c r="AU378" s="463" t="str">
        <f>IF(AT378=10,"Muy Alto",IF(AT378=6,"Alto",IF(AT378=2,"Medio",IF(AT378=0,"Bajo"))))</f>
        <v>Bajo</v>
      </c>
      <c r="AV378" s="470"/>
      <c r="AW378" s="463" t="b">
        <f>IF(AV378=4,"Continua",IF(AV378=3,"Frecuente",IF(AV378=2,"Ocasional",IF(AV378=1,"Esporadica"))))</f>
        <v>0</v>
      </c>
      <c r="AX378" s="463">
        <f>AT378*AV378</f>
        <v>0</v>
      </c>
      <c r="AY378" s="463" t="str">
        <f>IF(AND(AX378&gt;=24,AX378&lt;=40),"Medio Alto",IF(AND(AX378&gt;=10,AX378&lt;=20),"Alto",IF(AND(AX378&gt;=6,AX378&lt;=8),"Medio",IF(AND(AX378&gt;=0,AX378&lt;=4),"Bajo"))))</f>
        <v>Bajo</v>
      </c>
      <c r="AZ378" s="470"/>
      <c r="BA378" s="463" t="b">
        <f>IF(AZ378=100,"Mortal o Catrastrofico",IF(AZ378=60,"Muy Grave",IF(AZ378=25,"Grave",IF(AZ378=10,"Leve"))))</f>
        <v>0</v>
      </c>
      <c r="BB378" s="463">
        <f>AX378*AZ378</f>
        <v>0</v>
      </c>
      <c r="BC378" s="463" t="str">
        <f>IF(AND(BB378&gt;=600,AZ378&lt;=4000),"I",IF(AND(BB378&gt;=150,BB378&lt;=500),"II",IF(AND(BB378&gt;=40,BB378&lt;=120),"III",IF(AND(BB378&gt;=0,BB378&lt;=40),"IV"))))</f>
        <v>IV</v>
      </c>
      <c r="BD378" s="463" t="str">
        <f>IF(AND(BC378="I"),"NO ACEPTABLE",IF(AND(BC378="II"),"ACEPTABLE CON CONTROL ESPECIFICO",IF(AND(BC378="III"),"MEJORABLE",IF(AND(BC378="IV"),"ACEPTABLE"))))</f>
        <v>ACEPTABLE</v>
      </c>
      <c r="BE378" s="295"/>
    </row>
    <row r="379" spans="1:57" ht="51" x14ac:dyDescent="0.2">
      <c r="A379" s="115"/>
      <c r="B379" s="103" t="s">
        <v>259</v>
      </c>
      <c r="C379" s="115" t="s">
        <v>784</v>
      </c>
      <c r="D379" s="456" t="s">
        <v>391</v>
      </c>
      <c r="E379" s="456" t="s">
        <v>420</v>
      </c>
      <c r="F379" s="456" t="s">
        <v>800</v>
      </c>
      <c r="G379" s="456" t="s">
        <v>801</v>
      </c>
      <c r="H379" s="103" t="s">
        <v>63</v>
      </c>
      <c r="I379" s="103"/>
      <c r="J379" s="103" t="s">
        <v>423</v>
      </c>
      <c r="K379" s="458" t="s">
        <v>282</v>
      </c>
      <c r="L379" s="459" t="s">
        <v>287</v>
      </c>
      <c r="M379" s="460" t="s">
        <v>288</v>
      </c>
      <c r="N379" s="460" t="s">
        <v>289</v>
      </c>
      <c r="O379" s="103" t="s">
        <v>69</v>
      </c>
      <c r="P379" s="103" t="s">
        <v>69</v>
      </c>
      <c r="Q379" s="103"/>
      <c r="R379" s="465" t="s">
        <v>650</v>
      </c>
      <c r="S379" s="103" t="s">
        <v>69</v>
      </c>
      <c r="T379" s="103">
        <v>0</v>
      </c>
      <c r="U379" s="103" t="str">
        <f t="shared" si="161"/>
        <v>Bajo</v>
      </c>
      <c r="V379" s="103">
        <v>1</v>
      </c>
      <c r="W379" s="103" t="str">
        <f t="shared" si="162"/>
        <v>Esporadica</v>
      </c>
      <c r="X379" s="103">
        <f t="shared" si="163"/>
        <v>0</v>
      </c>
      <c r="Y379" s="103" t="str">
        <f t="shared" si="164"/>
        <v>Bajo</v>
      </c>
      <c r="Z379" s="103">
        <v>25</v>
      </c>
      <c r="AA379" s="103" t="str">
        <f t="shared" si="165"/>
        <v>Grave</v>
      </c>
      <c r="AB379" s="103">
        <f t="shared" si="166"/>
        <v>0</v>
      </c>
      <c r="AC379" s="103" t="str">
        <f t="shared" si="167"/>
        <v>IV</v>
      </c>
      <c r="AD379" s="103" t="str">
        <f t="shared" si="168"/>
        <v>ACEPTABLE</v>
      </c>
      <c r="AE379" s="103" t="s">
        <v>258</v>
      </c>
      <c r="AF379" s="103" t="str">
        <f t="shared" si="177"/>
        <v>Golpes, trapamientos, aplastamiento, muerte</v>
      </c>
      <c r="AG379" s="103" t="s">
        <v>38</v>
      </c>
      <c r="AH379" s="103"/>
      <c r="AI379" s="103" t="s">
        <v>63</v>
      </c>
      <c r="AJ379" s="103" t="s">
        <v>63</v>
      </c>
      <c r="AK379" s="103"/>
      <c r="AL379" s="462" t="s">
        <v>63</v>
      </c>
      <c r="AM379" s="463"/>
      <c r="AN379" s="463"/>
      <c r="AO379" s="463"/>
      <c r="AP379" s="463"/>
      <c r="AQ379" s="463"/>
      <c r="AR379" s="463"/>
      <c r="AS379" s="464"/>
      <c r="AT379" s="470"/>
      <c r="AU379" s="463" t="str">
        <f t="shared" si="169"/>
        <v>Bajo</v>
      </c>
      <c r="AV379" s="470"/>
      <c r="AW379" s="463" t="b">
        <f t="shared" si="170"/>
        <v>0</v>
      </c>
      <c r="AX379" s="463">
        <f t="shared" si="171"/>
        <v>0</v>
      </c>
      <c r="AY379" s="463" t="str">
        <f t="shared" si="172"/>
        <v>Bajo</v>
      </c>
      <c r="AZ379" s="470"/>
      <c r="BA379" s="463" t="b">
        <f t="shared" si="173"/>
        <v>0</v>
      </c>
      <c r="BB379" s="463">
        <f t="shared" si="174"/>
        <v>0</v>
      </c>
      <c r="BC379" s="463" t="str">
        <f t="shared" si="187"/>
        <v>IV</v>
      </c>
      <c r="BD379" s="463" t="str">
        <f t="shared" si="175"/>
        <v>ACEPTABLE</v>
      </c>
      <c r="BE379" s="295"/>
    </row>
    <row r="380" spans="1:57" ht="51" x14ac:dyDescent="0.2">
      <c r="A380" s="115"/>
      <c r="B380" s="103" t="s">
        <v>259</v>
      </c>
      <c r="C380" s="115" t="s">
        <v>784</v>
      </c>
      <c r="D380" s="456" t="s">
        <v>391</v>
      </c>
      <c r="E380" s="456" t="s">
        <v>420</v>
      </c>
      <c r="F380" s="456" t="s">
        <v>800</v>
      </c>
      <c r="G380" s="456" t="s">
        <v>801</v>
      </c>
      <c r="H380" s="103" t="s">
        <v>63</v>
      </c>
      <c r="I380" s="103"/>
      <c r="J380" s="103" t="s">
        <v>423</v>
      </c>
      <c r="K380" s="103" t="s">
        <v>325</v>
      </c>
      <c r="L380" s="103" t="s">
        <v>424</v>
      </c>
      <c r="M380" s="460" t="s">
        <v>802</v>
      </c>
      <c r="N380" s="460" t="s">
        <v>191</v>
      </c>
      <c r="O380" s="103" t="s">
        <v>69</v>
      </c>
      <c r="P380" s="103" t="s">
        <v>69</v>
      </c>
      <c r="Q380" s="103" t="s">
        <v>69</v>
      </c>
      <c r="R380" s="465" t="s">
        <v>803</v>
      </c>
      <c r="S380" s="465"/>
      <c r="T380" s="103">
        <v>0</v>
      </c>
      <c r="U380" s="103" t="str">
        <f t="shared" si="161"/>
        <v>Bajo</v>
      </c>
      <c r="V380" s="103">
        <v>2</v>
      </c>
      <c r="W380" s="103" t="str">
        <f t="shared" si="162"/>
        <v>Ocasional</v>
      </c>
      <c r="X380" s="103">
        <f t="shared" si="163"/>
        <v>0</v>
      </c>
      <c r="Y380" s="103" t="str">
        <f t="shared" si="164"/>
        <v>Bajo</v>
      </c>
      <c r="Z380" s="103">
        <v>60</v>
      </c>
      <c r="AA380" s="103" t="str">
        <f t="shared" si="165"/>
        <v>Muy Grave</v>
      </c>
      <c r="AB380" s="103">
        <f t="shared" si="166"/>
        <v>0</v>
      </c>
      <c r="AC380" s="103" t="str">
        <f t="shared" si="167"/>
        <v>IV</v>
      </c>
      <c r="AD380" s="103" t="str">
        <f t="shared" si="168"/>
        <v>ACEPTABLE</v>
      </c>
      <c r="AE380" s="103">
        <v>2</v>
      </c>
      <c r="AF380" s="103" t="s">
        <v>191</v>
      </c>
      <c r="AG380" s="103" t="s">
        <v>38</v>
      </c>
      <c r="AH380" s="103"/>
      <c r="AI380" s="103"/>
      <c r="AJ380" s="103" t="s">
        <v>63</v>
      </c>
      <c r="AK380" s="103"/>
      <c r="AL380" s="462"/>
      <c r="AM380" s="463"/>
      <c r="AN380" s="463"/>
      <c r="AO380" s="463"/>
      <c r="AP380" s="463"/>
      <c r="AQ380" s="463"/>
      <c r="AR380" s="463"/>
      <c r="AS380" s="464"/>
      <c r="AT380" s="470"/>
      <c r="AU380" s="463" t="str">
        <f t="shared" si="169"/>
        <v>Bajo</v>
      </c>
      <c r="AV380" s="470"/>
      <c r="AW380" s="463" t="b">
        <f t="shared" si="170"/>
        <v>0</v>
      </c>
      <c r="AX380" s="463">
        <f t="shared" si="171"/>
        <v>0</v>
      </c>
      <c r="AY380" s="463" t="str">
        <f t="shared" si="172"/>
        <v>Bajo</v>
      </c>
      <c r="AZ380" s="470"/>
      <c r="BA380" s="463" t="b">
        <f t="shared" si="173"/>
        <v>0</v>
      </c>
      <c r="BB380" s="463">
        <f t="shared" si="174"/>
        <v>0</v>
      </c>
      <c r="BC380" s="463" t="str">
        <f t="shared" si="187"/>
        <v>IV</v>
      </c>
      <c r="BD380" s="463" t="str">
        <f t="shared" si="175"/>
        <v>ACEPTABLE</v>
      </c>
      <c r="BE380" s="295"/>
    </row>
    <row r="381" spans="1:57" ht="117" customHeight="1" x14ac:dyDescent="0.2">
      <c r="A381" s="115"/>
      <c r="B381" s="103" t="s">
        <v>259</v>
      </c>
      <c r="C381" s="115" t="s">
        <v>784</v>
      </c>
      <c r="D381" s="456" t="s">
        <v>391</v>
      </c>
      <c r="E381" s="456" t="s">
        <v>420</v>
      </c>
      <c r="F381" s="456" t="s">
        <v>800</v>
      </c>
      <c r="G381" s="456" t="s">
        <v>801</v>
      </c>
      <c r="H381" s="103" t="s">
        <v>63</v>
      </c>
      <c r="I381" s="103"/>
      <c r="J381" s="103" t="s">
        <v>423</v>
      </c>
      <c r="K381" s="103" t="s">
        <v>276</v>
      </c>
      <c r="L381" s="471" t="s">
        <v>528</v>
      </c>
      <c r="M381" s="465" t="s">
        <v>704</v>
      </c>
      <c r="N381" s="465" t="s">
        <v>512</v>
      </c>
      <c r="O381" s="103"/>
      <c r="P381" s="103"/>
      <c r="Q381" s="465"/>
      <c r="R381" s="465" t="s">
        <v>705</v>
      </c>
      <c r="S381" s="465" t="s">
        <v>706</v>
      </c>
      <c r="T381" s="103">
        <v>0</v>
      </c>
      <c r="U381" s="103" t="str">
        <f t="shared" si="161"/>
        <v>Bajo</v>
      </c>
      <c r="V381" s="103">
        <v>3</v>
      </c>
      <c r="W381" s="103" t="str">
        <f t="shared" si="162"/>
        <v>Frecuente</v>
      </c>
      <c r="X381" s="103">
        <f t="shared" si="163"/>
        <v>0</v>
      </c>
      <c r="Y381" s="103" t="str">
        <f t="shared" si="164"/>
        <v>Bajo</v>
      </c>
      <c r="Z381" s="103">
        <v>25</v>
      </c>
      <c r="AA381" s="103" t="str">
        <f t="shared" si="165"/>
        <v>Grave</v>
      </c>
      <c r="AB381" s="103">
        <f t="shared" si="166"/>
        <v>0</v>
      </c>
      <c r="AC381" s="103" t="str">
        <f t="shared" si="167"/>
        <v>IV</v>
      </c>
      <c r="AD381" s="103" t="str">
        <f t="shared" si="168"/>
        <v>ACEPTABLE</v>
      </c>
      <c r="AE381" s="103">
        <v>2</v>
      </c>
      <c r="AF381" s="103" t="str">
        <f t="shared" ref="AF381:AF389" si="188">N381</f>
        <v>Fatiga, estrés</v>
      </c>
      <c r="AG381" s="103"/>
      <c r="AH381" s="103"/>
      <c r="AI381" s="103"/>
      <c r="AJ381" s="103" t="s">
        <v>63</v>
      </c>
      <c r="AK381" s="103"/>
      <c r="AL381" s="462"/>
      <c r="AM381" s="463"/>
      <c r="AN381" s="463"/>
      <c r="AO381" s="463"/>
      <c r="AP381" s="463"/>
      <c r="AQ381" s="463"/>
      <c r="AR381" s="463"/>
      <c r="AS381" s="464"/>
      <c r="AT381" s="470"/>
      <c r="AU381" s="463" t="str">
        <f t="shared" si="169"/>
        <v>Bajo</v>
      </c>
      <c r="AV381" s="470"/>
      <c r="AW381" s="463" t="b">
        <f t="shared" si="170"/>
        <v>0</v>
      </c>
      <c r="AX381" s="463">
        <f t="shared" si="171"/>
        <v>0</v>
      </c>
      <c r="AY381" s="463" t="str">
        <f t="shared" si="172"/>
        <v>Bajo</v>
      </c>
      <c r="AZ381" s="470"/>
      <c r="BA381" s="463" t="b">
        <f t="shared" si="173"/>
        <v>0</v>
      </c>
      <c r="BB381" s="463">
        <f t="shared" si="174"/>
        <v>0</v>
      </c>
      <c r="BC381" s="463" t="str">
        <f t="shared" si="187"/>
        <v>IV</v>
      </c>
      <c r="BD381" s="463" t="str">
        <f t="shared" si="175"/>
        <v>ACEPTABLE</v>
      </c>
      <c r="BE381" s="295"/>
    </row>
    <row r="382" spans="1:57" ht="117" customHeight="1" x14ac:dyDescent="0.2">
      <c r="A382" s="115"/>
      <c r="B382" s="103" t="s">
        <v>259</v>
      </c>
      <c r="C382" s="115" t="s">
        <v>784</v>
      </c>
      <c r="D382" s="456" t="s">
        <v>391</v>
      </c>
      <c r="E382" s="456" t="s">
        <v>420</v>
      </c>
      <c r="F382" s="456" t="s">
        <v>800</v>
      </c>
      <c r="G382" s="456" t="s">
        <v>801</v>
      </c>
      <c r="H382" s="103" t="s">
        <v>63</v>
      </c>
      <c r="I382" s="103"/>
      <c r="J382" s="103" t="s">
        <v>423</v>
      </c>
      <c r="K382" s="103" t="s">
        <v>276</v>
      </c>
      <c r="L382" s="471" t="s">
        <v>178</v>
      </c>
      <c r="M382" s="460" t="s">
        <v>738</v>
      </c>
      <c r="N382" s="460" t="s">
        <v>180</v>
      </c>
      <c r="O382" s="103"/>
      <c r="P382" s="103"/>
      <c r="Q382" s="465"/>
      <c r="R382" s="465" t="s">
        <v>705</v>
      </c>
      <c r="S382" s="465" t="s">
        <v>706</v>
      </c>
      <c r="T382" s="103">
        <v>0</v>
      </c>
      <c r="U382" s="103" t="str">
        <f t="shared" si="161"/>
        <v>Bajo</v>
      </c>
      <c r="V382" s="103">
        <v>3</v>
      </c>
      <c r="W382" s="103" t="str">
        <f t="shared" si="162"/>
        <v>Frecuente</v>
      </c>
      <c r="X382" s="103">
        <f t="shared" si="163"/>
        <v>0</v>
      </c>
      <c r="Y382" s="103" t="str">
        <f t="shared" si="164"/>
        <v>Bajo</v>
      </c>
      <c r="Z382" s="103">
        <v>25</v>
      </c>
      <c r="AA382" s="103" t="str">
        <f t="shared" si="165"/>
        <v>Grave</v>
      </c>
      <c r="AB382" s="103">
        <f t="shared" si="166"/>
        <v>0</v>
      </c>
      <c r="AC382" s="103" t="str">
        <f t="shared" si="167"/>
        <v>IV</v>
      </c>
      <c r="AD382" s="103" t="str">
        <f t="shared" si="168"/>
        <v>ACEPTABLE</v>
      </c>
      <c r="AE382" s="103">
        <v>2</v>
      </c>
      <c r="AF382" s="103" t="str">
        <f t="shared" si="188"/>
        <v>Alteraciones de la piel, deshidratación, alteración en algunos tejidos blandos (ojos). Fatiga, estrés, cambios neurológico, resfriados.</v>
      </c>
      <c r="AG382" s="103"/>
      <c r="AH382" s="103"/>
      <c r="AI382" s="103"/>
      <c r="AJ382" s="103" t="s">
        <v>63</v>
      </c>
      <c r="AK382" s="103"/>
      <c r="AL382" s="462"/>
      <c r="AM382" s="463"/>
      <c r="AN382" s="463"/>
      <c r="AO382" s="463"/>
      <c r="AP382" s="463"/>
      <c r="AQ382" s="463"/>
      <c r="AR382" s="463"/>
      <c r="AS382" s="464"/>
      <c r="AT382" s="470"/>
      <c r="AU382" s="463" t="str">
        <f t="shared" si="169"/>
        <v>Bajo</v>
      </c>
      <c r="AV382" s="470"/>
      <c r="AW382" s="463" t="b">
        <f t="shared" si="170"/>
        <v>0</v>
      </c>
      <c r="AX382" s="463">
        <f t="shared" si="171"/>
        <v>0</v>
      </c>
      <c r="AY382" s="463" t="str">
        <f t="shared" si="172"/>
        <v>Bajo</v>
      </c>
      <c r="AZ382" s="470"/>
      <c r="BA382" s="463" t="b">
        <f t="shared" si="173"/>
        <v>0</v>
      </c>
      <c r="BB382" s="463">
        <f t="shared" si="174"/>
        <v>0</v>
      </c>
      <c r="BC382" s="463" t="str">
        <f t="shared" si="187"/>
        <v>IV</v>
      </c>
      <c r="BD382" s="463" t="str">
        <f t="shared" si="175"/>
        <v>ACEPTABLE</v>
      </c>
      <c r="BE382" s="295"/>
    </row>
    <row r="383" spans="1:57" ht="51" x14ac:dyDescent="0.2">
      <c r="A383" s="115"/>
      <c r="B383" s="103" t="s">
        <v>259</v>
      </c>
      <c r="C383" s="115" t="s">
        <v>784</v>
      </c>
      <c r="D383" s="456" t="s">
        <v>391</v>
      </c>
      <c r="E383" s="456" t="s">
        <v>420</v>
      </c>
      <c r="F383" s="456" t="s">
        <v>800</v>
      </c>
      <c r="G383" s="456" t="s">
        <v>801</v>
      </c>
      <c r="H383" s="103" t="s">
        <v>63</v>
      </c>
      <c r="I383" s="103"/>
      <c r="J383" s="103" t="s">
        <v>423</v>
      </c>
      <c r="K383" s="458" t="s">
        <v>72</v>
      </c>
      <c r="L383" s="459" t="s">
        <v>119</v>
      </c>
      <c r="M383" s="472" t="s">
        <v>790</v>
      </c>
      <c r="N383" s="460" t="s">
        <v>731</v>
      </c>
      <c r="O383" s="103" t="s">
        <v>69</v>
      </c>
      <c r="P383" s="103" t="s">
        <v>69</v>
      </c>
      <c r="Q383" s="460" t="s">
        <v>791</v>
      </c>
      <c r="R383" s="460" t="s">
        <v>792</v>
      </c>
      <c r="S383" s="465" t="s">
        <v>793</v>
      </c>
      <c r="T383" s="103">
        <v>0</v>
      </c>
      <c r="U383" s="103" t="str">
        <f t="shared" si="161"/>
        <v>Bajo</v>
      </c>
      <c r="V383" s="103">
        <v>2</v>
      </c>
      <c r="W383" s="103" t="str">
        <f t="shared" si="162"/>
        <v>Ocasional</v>
      </c>
      <c r="X383" s="103">
        <f t="shared" si="163"/>
        <v>0</v>
      </c>
      <c r="Y383" s="103" t="str">
        <f t="shared" si="164"/>
        <v>Bajo</v>
      </c>
      <c r="Z383" s="103">
        <v>25</v>
      </c>
      <c r="AA383" s="103" t="str">
        <f t="shared" si="165"/>
        <v>Grave</v>
      </c>
      <c r="AB383" s="103">
        <f t="shared" si="166"/>
        <v>0</v>
      </c>
      <c r="AC383" s="103" t="str">
        <f t="shared" si="167"/>
        <v>IV</v>
      </c>
      <c r="AD383" s="103" t="str">
        <f t="shared" si="168"/>
        <v>ACEPTABLE</v>
      </c>
      <c r="AE383" s="103">
        <v>2</v>
      </c>
      <c r="AF383" s="103" t="str">
        <f t="shared" si="188"/>
        <v>Caídas al mismo nivel, golpes, traumas, laceraciones.</v>
      </c>
      <c r="AG383" s="103"/>
      <c r="AH383" s="103"/>
      <c r="AI383" s="103"/>
      <c r="AJ383" s="103" t="s">
        <v>63</v>
      </c>
      <c r="AK383" s="103"/>
      <c r="AL383" s="462"/>
      <c r="AM383" s="463"/>
      <c r="AN383" s="463"/>
      <c r="AO383" s="463"/>
      <c r="AP383" s="463"/>
      <c r="AQ383" s="463"/>
      <c r="AR383" s="463"/>
      <c r="AS383" s="464"/>
      <c r="AT383" s="470"/>
      <c r="AU383" s="463" t="str">
        <f t="shared" si="169"/>
        <v>Bajo</v>
      </c>
      <c r="AV383" s="470"/>
      <c r="AW383" s="463" t="b">
        <f t="shared" si="170"/>
        <v>0</v>
      </c>
      <c r="AX383" s="463">
        <f t="shared" si="171"/>
        <v>0</v>
      </c>
      <c r="AY383" s="463" t="str">
        <f t="shared" si="172"/>
        <v>Bajo</v>
      </c>
      <c r="AZ383" s="470"/>
      <c r="BA383" s="463" t="b">
        <f t="shared" si="173"/>
        <v>0</v>
      </c>
      <c r="BB383" s="463">
        <f t="shared" si="174"/>
        <v>0</v>
      </c>
      <c r="BC383" s="463"/>
      <c r="BD383" s="463" t="b">
        <f t="shared" si="175"/>
        <v>0</v>
      </c>
      <c r="BE383" s="295"/>
    </row>
    <row r="384" spans="1:57" ht="76.5" x14ac:dyDescent="0.2">
      <c r="A384" s="115"/>
      <c r="B384" s="103" t="s">
        <v>259</v>
      </c>
      <c r="C384" s="115" t="s">
        <v>784</v>
      </c>
      <c r="D384" s="456" t="s">
        <v>391</v>
      </c>
      <c r="E384" s="456" t="s">
        <v>420</v>
      </c>
      <c r="F384" s="456" t="s">
        <v>800</v>
      </c>
      <c r="G384" s="456" t="s">
        <v>801</v>
      </c>
      <c r="H384" s="103" t="s">
        <v>63</v>
      </c>
      <c r="I384" s="103"/>
      <c r="J384" s="103" t="s">
        <v>423</v>
      </c>
      <c r="K384" s="458" t="s">
        <v>72</v>
      </c>
      <c r="L384" s="471" t="s">
        <v>319</v>
      </c>
      <c r="M384" s="465" t="s">
        <v>794</v>
      </c>
      <c r="N384" s="465" t="s">
        <v>127</v>
      </c>
      <c r="O384" s="103" t="s">
        <v>69</v>
      </c>
      <c r="P384" s="103" t="s">
        <v>69</v>
      </c>
      <c r="Q384" s="465" t="s">
        <v>795</v>
      </c>
      <c r="R384" s="465" t="s">
        <v>796</v>
      </c>
      <c r="S384" s="465" t="s">
        <v>614</v>
      </c>
      <c r="T384" s="103">
        <v>0</v>
      </c>
      <c r="U384" s="103" t="str">
        <f t="shared" si="161"/>
        <v>Bajo</v>
      </c>
      <c r="V384" s="103">
        <v>2</v>
      </c>
      <c r="W384" s="103" t="str">
        <f t="shared" si="162"/>
        <v>Ocasional</v>
      </c>
      <c r="X384" s="103">
        <f t="shared" si="163"/>
        <v>0</v>
      </c>
      <c r="Y384" s="103" t="str">
        <f t="shared" si="164"/>
        <v>Bajo</v>
      </c>
      <c r="Z384" s="103">
        <v>60</v>
      </c>
      <c r="AA384" s="103" t="str">
        <f t="shared" si="165"/>
        <v>Muy Grave</v>
      </c>
      <c r="AB384" s="103">
        <f t="shared" si="166"/>
        <v>0</v>
      </c>
      <c r="AC384" s="103" t="str">
        <f t="shared" si="167"/>
        <v>IV</v>
      </c>
      <c r="AD384" s="103" t="str">
        <f t="shared" si="168"/>
        <v>ACEPTABLE</v>
      </c>
      <c r="AE384" s="103">
        <v>2</v>
      </c>
      <c r="AF384" s="103" t="str">
        <f t="shared" si="188"/>
        <v>Descargas eléctricas, dolor de cabeza, quemaduras, shock, golpes, heridas, contusiones.</v>
      </c>
      <c r="AG384" s="103"/>
      <c r="AH384" s="103"/>
      <c r="AI384" s="103"/>
      <c r="AJ384" s="103" t="s">
        <v>63</v>
      </c>
      <c r="AK384" s="103"/>
      <c r="AL384" s="462"/>
      <c r="AM384" s="463"/>
      <c r="AN384" s="463"/>
      <c r="AO384" s="463"/>
      <c r="AP384" s="463"/>
      <c r="AQ384" s="463"/>
      <c r="AR384" s="463"/>
      <c r="AS384" s="464"/>
      <c r="AT384" s="470"/>
      <c r="AU384" s="463" t="str">
        <f t="shared" si="169"/>
        <v>Bajo</v>
      </c>
      <c r="AV384" s="470"/>
      <c r="AW384" s="463" t="b">
        <f t="shared" si="170"/>
        <v>0</v>
      </c>
      <c r="AX384" s="463">
        <f t="shared" si="171"/>
        <v>0</v>
      </c>
      <c r="AY384" s="463" t="str">
        <f t="shared" si="172"/>
        <v>Bajo</v>
      </c>
      <c r="AZ384" s="470"/>
      <c r="BA384" s="463" t="b">
        <f t="shared" si="173"/>
        <v>0</v>
      </c>
      <c r="BB384" s="463">
        <f t="shared" si="174"/>
        <v>0</v>
      </c>
      <c r="BC384" s="463" t="str">
        <f>IF(AND(BB384&gt;=600,AZ384&lt;=4000),"I",IF(AND(BB384&gt;=150,BB384&lt;=500),"II",IF(AND(BB384&gt;=40,BB384&lt;=120),"III",IF(AND(BB384&gt;=0,BB384&lt;=40),"IV"))))</f>
        <v>IV</v>
      </c>
      <c r="BD384" s="463" t="str">
        <f t="shared" si="175"/>
        <v>ACEPTABLE</v>
      </c>
      <c r="BE384" s="295"/>
    </row>
    <row r="385" spans="1:57" ht="51" x14ac:dyDescent="0.2">
      <c r="A385" s="115"/>
      <c r="B385" s="103" t="s">
        <v>259</v>
      </c>
      <c r="C385" s="115" t="s">
        <v>784</v>
      </c>
      <c r="D385" s="456" t="s">
        <v>391</v>
      </c>
      <c r="E385" s="456" t="s">
        <v>420</v>
      </c>
      <c r="F385" s="456" t="s">
        <v>800</v>
      </c>
      <c r="G385" s="456" t="s">
        <v>801</v>
      </c>
      <c r="H385" s="103" t="s">
        <v>63</v>
      </c>
      <c r="I385" s="103"/>
      <c r="J385" s="103" t="s">
        <v>423</v>
      </c>
      <c r="K385" s="458" t="s">
        <v>65</v>
      </c>
      <c r="L385" s="458" t="s">
        <v>756</v>
      </c>
      <c r="M385" s="458" t="s">
        <v>757</v>
      </c>
      <c r="N385" s="458" t="s">
        <v>758</v>
      </c>
      <c r="O385" s="103"/>
      <c r="P385" s="103"/>
      <c r="Q385" s="465"/>
      <c r="R385" s="465" t="s">
        <v>543</v>
      </c>
      <c r="S385" s="465" t="s">
        <v>797</v>
      </c>
      <c r="T385" s="103">
        <v>0</v>
      </c>
      <c r="U385" s="103" t="str">
        <f t="shared" si="161"/>
        <v>Bajo</v>
      </c>
      <c r="V385" s="103">
        <v>1</v>
      </c>
      <c r="W385" s="103" t="str">
        <f t="shared" si="162"/>
        <v>Esporadica</v>
      </c>
      <c r="X385" s="103">
        <f t="shared" si="163"/>
        <v>0</v>
      </c>
      <c r="Y385" s="103" t="str">
        <f t="shared" si="164"/>
        <v>Bajo</v>
      </c>
      <c r="Z385" s="103">
        <v>25</v>
      </c>
      <c r="AA385" s="103" t="str">
        <f t="shared" si="165"/>
        <v>Grave</v>
      </c>
      <c r="AB385" s="103">
        <f t="shared" si="166"/>
        <v>0</v>
      </c>
      <c r="AC385" s="103" t="str">
        <f t="shared" si="167"/>
        <v>IV</v>
      </c>
      <c r="AD385" s="103" t="str">
        <f t="shared" si="168"/>
        <v>ACEPTABLE</v>
      </c>
      <c r="AE385" s="103">
        <v>2</v>
      </c>
      <c r="AF385" s="103" t="str">
        <f t="shared" si="188"/>
        <v>Enfermedades gastrointestinales, Intoxicaciones, reacciones alérgicas, muerte</v>
      </c>
      <c r="AG385" s="103"/>
      <c r="AH385" s="103"/>
      <c r="AI385" s="103"/>
      <c r="AJ385" s="103" t="s">
        <v>63</v>
      </c>
      <c r="AK385" s="103"/>
      <c r="AL385" s="462" t="s">
        <v>63</v>
      </c>
      <c r="AM385" s="463"/>
      <c r="AN385" s="463"/>
      <c r="AO385" s="463"/>
      <c r="AP385" s="463"/>
      <c r="AQ385" s="463"/>
      <c r="AR385" s="463"/>
      <c r="AS385" s="464"/>
      <c r="AT385" s="470"/>
      <c r="AU385" s="463" t="str">
        <f t="shared" si="169"/>
        <v>Bajo</v>
      </c>
      <c r="AV385" s="470"/>
      <c r="AW385" s="463" t="b">
        <f t="shared" si="170"/>
        <v>0</v>
      </c>
      <c r="AX385" s="463">
        <f t="shared" si="171"/>
        <v>0</v>
      </c>
      <c r="AY385" s="463" t="str">
        <f t="shared" si="172"/>
        <v>Bajo</v>
      </c>
      <c r="AZ385" s="470"/>
      <c r="BA385" s="463" t="b">
        <f t="shared" si="173"/>
        <v>0</v>
      </c>
      <c r="BB385" s="463">
        <f t="shared" si="174"/>
        <v>0</v>
      </c>
      <c r="BC385" s="463" t="str">
        <f>IF(AND(BB385&gt;=600,AZ385&lt;=4000),"I",IF(AND(BB385&gt;=150,BB385&lt;=500),"II",IF(AND(BB385&gt;=40,BB385&lt;=120),"III",IF(AND(BB385&gt;=0,BB385&lt;=40),"IV"))))</f>
        <v>IV</v>
      </c>
      <c r="BD385" s="463" t="str">
        <f t="shared" si="175"/>
        <v>ACEPTABLE</v>
      </c>
      <c r="BE385" s="295"/>
    </row>
    <row r="386" spans="1:57" ht="63.75" x14ac:dyDescent="0.2">
      <c r="A386" s="115"/>
      <c r="B386" s="103" t="s">
        <v>259</v>
      </c>
      <c r="C386" s="115" t="s">
        <v>784</v>
      </c>
      <c r="D386" s="456" t="s">
        <v>391</v>
      </c>
      <c r="E386" s="456" t="s">
        <v>420</v>
      </c>
      <c r="F386" s="456" t="s">
        <v>800</v>
      </c>
      <c r="G386" s="456" t="s">
        <v>801</v>
      </c>
      <c r="H386" s="103" t="s">
        <v>63</v>
      </c>
      <c r="I386" s="103"/>
      <c r="J386" s="103" t="s">
        <v>423</v>
      </c>
      <c r="K386" s="458" t="s">
        <v>65</v>
      </c>
      <c r="L386" s="459" t="s">
        <v>153</v>
      </c>
      <c r="M386" s="472" t="s">
        <v>154</v>
      </c>
      <c r="N386" s="460" t="s">
        <v>155</v>
      </c>
      <c r="O386" s="103"/>
      <c r="P386" s="103"/>
      <c r="Q386" s="103"/>
      <c r="R386" s="465" t="s">
        <v>581</v>
      </c>
      <c r="S386" s="465" t="s">
        <v>797</v>
      </c>
      <c r="T386" s="103"/>
      <c r="U386" s="103" t="str">
        <f t="shared" si="161"/>
        <v>Bajo</v>
      </c>
      <c r="V386" s="103">
        <v>2</v>
      </c>
      <c r="W386" s="103" t="str">
        <f t="shared" si="162"/>
        <v>Ocasional</v>
      </c>
      <c r="X386" s="103">
        <f t="shared" si="163"/>
        <v>0</v>
      </c>
      <c r="Y386" s="103" t="str">
        <f t="shared" si="164"/>
        <v>Bajo</v>
      </c>
      <c r="Z386" s="103">
        <v>25</v>
      </c>
      <c r="AA386" s="103" t="str">
        <f t="shared" si="165"/>
        <v>Grave</v>
      </c>
      <c r="AB386" s="103">
        <f t="shared" si="166"/>
        <v>0</v>
      </c>
      <c r="AC386" s="103" t="str">
        <f t="shared" si="167"/>
        <v>IV</v>
      </c>
      <c r="AD386" s="103" t="str">
        <f t="shared" si="168"/>
        <v>ACEPTABLE</v>
      </c>
      <c r="AE386" s="103">
        <v>2</v>
      </c>
      <c r="AF386" s="103" t="str">
        <f t="shared" si="188"/>
        <v xml:space="preserve">Zoonosis, Enfermedades infecciosas, gastrointestinales, tóxicas y reacciones alérgicas. </v>
      </c>
      <c r="AG386" s="103"/>
      <c r="AH386" s="103"/>
      <c r="AI386" s="103"/>
      <c r="AJ386" s="103" t="s">
        <v>63</v>
      </c>
      <c r="AK386" s="103"/>
      <c r="AL386" s="462" t="s">
        <v>63</v>
      </c>
      <c r="AM386" s="463"/>
      <c r="AN386" s="463"/>
      <c r="AO386" s="463"/>
      <c r="AP386" s="463"/>
      <c r="AQ386" s="463"/>
      <c r="AR386" s="463"/>
      <c r="AS386" s="464"/>
      <c r="AT386" s="470"/>
      <c r="AU386" s="463" t="str">
        <f t="shared" si="169"/>
        <v>Bajo</v>
      </c>
      <c r="AV386" s="470"/>
      <c r="AW386" s="463" t="b">
        <f t="shared" si="170"/>
        <v>0</v>
      </c>
      <c r="AX386" s="463">
        <f t="shared" si="171"/>
        <v>0</v>
      </c>
      <c r="AY386" s="463" t="str">
        <f t="shared" si="172"/>
        <v>Bajo</v>
      </c>
      <c r="AZ386" s="470"/>
      <c r="BA386" s="463" t="b">
        <f t="shared" si="173"/>
        <v>0</v>
      </c>
      <c r="BB386" s="463">
        <f t="shared" si="174"/>
        <v>0</v>
      </c>
      <c r="BC386" s="463" t="str">
        <f>IF(AND(BB386&gt;=600,AZ386&lt;=4000),"I",IF(AND(BB386&gt;=150,BB386&lt;=500),"II",IF(AND(BB386&gt;=40,BB386&lt;=120),"III",IF(AND(BB386&gt;=0,BB386&lt;=40),"IV"))))</f>
        <v>IV</v>
      </c>
      <c r="BD386" s="463" t="str">
        <f t="shared" si="175"/>
        <v>ACEPTABLE</v>
      </c>
      <c r="BE386" s="295"/>
    </row>
    <row r="387" spans="1:57" ht="89.25" x14ac:dyDescent="0.2">
      <c r="A387" s="115"/>
      <c r="B387" s="103" t="s">
        <v>259</v>
      </c>
      <c r="C387" s="115" t="s">
        <v>784</v>
      </c>
      <c r="D387" s="456" t="s">
        <v>391</v>
      </c>
      <c r="E387" s="456" t="s">
        <v>420</v>
      </c>
      <c r="F387" s="456" t="s">
        <v>800</v>
      </c>
      <c r="G387" s="456" t="s">
        <v>801</v>
      </c>
      <c r="H387" s="103" t="s">
        <v>63</v>
      </c>
      <c r="I387" s="103"/>
      <c r="J387" s="103" t="s">
        <v>423</v>
      </c>
      <c r="K387" s="458" t="s">
        <v>65</v>
      </c>
      <c r="L387" s="471" t="s">
        <v>316</v>
      </c>
      <c r="M387" s="465" t="s">
        <v>725</v>
      </c>
      <c r="N387" s="460" t="s">
        <v>726</v>
      </c>
      <c r="O387" s="103" t="s">
        <v>69</v>
      </c>
      <c r="P387" s="103" t="s">
        <v>69</v>
      </c>
      <c r="Q387" s="103" t="s">
        <v>69</v>
      </c>
      <c r="R387" s="465" t="s">
        <v>798</v>
      </c>
      <c r="S387" s="465" t="s">
        <v>799</v>
      </c>
      <c r="T387" s="103">
        <v>0</v>
      </c>
      <c r="U387" s="103" t="str">
        <f t="shared" si="161"/>
        <v>Bajo</v>
      </c>
      <c r="V387" s="103">
        <v>2</v>
      </c>
      <c r="W387" s="103" t="str">
        <f t="shared" si="162"/>
        <v>Ocasional</v>
      </c>
      <c r="X387" s="103">
        <f t="shared" si="163"/>
        <v>0</v>
      </c>
      <c r="Y387" s="103" t="str">
        <f t="shared" si="164"/>
        <v>Bajo</v>
      </c>
      <c r="Z387" s="103">
        <v>25</v>
      </c>
      <c r="AA387" s="103" t="str">
        <f t="shared" si="165"/>
        <v>Grave</v>
      </c>
      <c r="AB387" s="103">
        <f t="shared" si="166"/>
        <v>0</v>
      </c>
      <c r="AC387" s="103" t="str">
        <f t="shared" si="167"/>
        <v>IV</v>
      </c>
      <c r="AD387" s="103" t="str">
        <f t="shared" si="168"/>
        <v>ACEPTABLE</v>
      </c>
      <c r="AE387" s="103">
        <v>2</v>
      </c>
      <c r="AF387" s="103" t="str">
        <f t="shared" si="188"/>
        <v>Golpes, traumas, heridas, infecciones, intoxicación, Mordeduras, picaduras, punciones, reacciones alérgicas, muerte, Enfermedades como dengue, fiebre amariila, etc</v>
      </c>
      <c r="AG387" s="103" t="s">
        <v>38</v>
      </c>
      <c r="AH387" s="103"/>
      <c r="AI387" s="103"/>
      <c r="AJ387" s="103" t="s">
        <v>63</v>
      </c>
      <c r="AK387" s="103"/>
      <c r="AL387" s="462" t="s">
        <v>63</v>
      </c>
      <c r="AM387" s="463"/>
      <c r="AN387" s="463"/>
      <c r="AO387" s="463"/>
      <c r="AP387" s="463"/>
      <c r="AQ387" s="463"/>
      <c r="AR387" s="463"/>
      <c r="AS387" s="464"/>
      <c r="AT387" s="470"/>
      <c r="AU387" s="463" t="str">
        <f t="shared" si="169"/>
        <v>Bajo</v>
      </c>
      <c r="AV387" s="470"/>
      <c r="AW387" s="463" t="b">
        <f t="shared" si="170"/>
        <v>0</v>
      </c>
      <c r="AX387" s="463">
        <f t="shared" si="171"/>
        <v>0</v>
      </c>
      <c r="AY387" s="463" t="str">
        <f t="shared" si="172"/>
        <v>Bajo</v>
      </c>
      <c r="AZ387" s="470"/>
      <c r="BA387" s="463" t="b">
        <f t="shared" si="173"/>
        <v>0</v>
      </c>
      <c r="BB387" s="463">
        <f t="shared" si="174"/>
        <v>0</v>
      </c>
      <c r="BC387" s="463"/>
      <c r="BD387" s="463" t="b">
        <f t="shared" si="175"/>
        <v>0</v>
      </c>
      <c r="BE387" s="295"/>
    </row>
    <row r="388" spans="1:57" ht="51" x14ac:dyDescent="0.2">
      <c r="A388" s="115"/>
      <c r="B388" s="103" t="s">
        <v>259</v>
      </c>
      <c r="C388" s="115" t="s">
        <v>784</v>
      </c>
      <c r="D388" s="456" t="s">
        <v>391</v>
      </c>
      <c r="E388" s="456" t="s">
        <v>420</v>
      </c>
      <c r="F388" s="456" t="s">
        <v>800</v>
      </c>
      <c r="G388" s="456" t="s">
        <v>801</v>
      </c>
      <c r="H388" s="103" t="s">
        <v>63</v>
      </c>
      <c r="I388" s="103"/>
      <c r="J388" s="103" t="s">
        <v>423</v>
      </c>
      <c r="K388" s="458" t="s">
        <v>72</v>
      </c>
      <c r="L388" s="471" t="s">
        <v>302</v>
      </c>
      <c r="M388" s="472" t="s">
        <v>582</v>
      </c>
      <c r="N388" s="460" t="s">
        <v>150</v>
      </c>
      <c r="O388" s="103" t="s">
        <v>69</v>
      </c>
      <c r="P388" s="103" t="s">
        <v>69</v>
      </c>
      <c r="Q388" s="103" t="s">
        <v>69</v>
      </c>
      <c r="R388" s="465" t="s">
        <v>151</v>
      </c>
      <c r="S388" s="465" t="s">
        <v>584</v>
      </c>
      <c r="T388" s="103">
        <v>0</v>
      </c>
      <c r="U388" s="103" t="str">
        <f t="shared" si="161"/>
        <v>Bajo</v>
      </c>
      <c r="V388" s="103">
        <v>2</v>
      </c>
      <c r="W388" s="103" t="str">
        <f t="shared" si="162"/>
        <v>Ocasional</v>
      </c>
      <c r="X388" s="103">
        <f t="shared" si="163"/>
        <v>0</v>
      </c>
      <c r="Y388" s="103" t="str">
        <f t="shared" si="164"/>
        <v>Bajo</v>
      </c>
      <c r="Z388" s="103">
        <v>60</v>
      </c>
      <c r="AA388" s="103" t="str">
        <f t="shared" si="165"/>
        <v>Muy Grave</v>
      </c>
      <c r="AB388" s="103">
        <f t="shared" si="166"/>
        <v>0</v>
      </c>
      <c r="AC388" s="103" t="str">
        <f t="shared" si="167"/>
        <v>IV</v>
      </c>
      <c r="AD388" s="103" t="str">
        <f t="shared" si="168"/>
        <v>ACEPTABLE</v>
      </c>
      <c r="AE388" s="103">
        <v>2</v>
      </c>
      <c r="AF388" s="103" t="str">
        <f t="shared" si="188"/>
        <v>Golpes, traumas, laceraciones, punciones</v>
      </c>
      <c r="AG388" s="103" t="s">
        <v>38</v>
      </c>
      <c r="AH388" s="103"/>
      <c r="AI388" s="103"/>
      <c r="AJ388" s="103" t="s">
        <v>63</v>
      </c>
      <c r="AK388" s="103"/>
      <c r="AL388" s="462"/>
      <c r="AM388" s="463"/>
      <c r="AN388" s="463"/>
      <c r="AO388" s="463"/>
      <c r="AP388" s="463"/>
      <c r="AQ388" s="463"/>
      <c r="AR388" s="463"/>
      <c r="AS388" s="464"/>
      <c r="AT388" s="470"/>
      <c r="AU388" s="463" t="str">
        <f t="shared" si="169"/>
        <v>Bajo</v>
      </c>
      <c r="AV388" s="470"/>
      <c r="AW388" s="463" t="b">
        <f t="shared" si="170"/>
        <v>0</v>
      </c>
      <c r="AX388" s="463">
        <f t="shared" si="171"/>
        <v>0</v>
      </c>
      <c r="AY388" s="463" t="str">
        <f t="shared" si="172"/>
        <v>Bajo</v>
      </c>
      <c r="AZ388" s="470"/>
      <c r="BA388" s="463" t="b">
        <f t="shared" si="173"/>
        <v>0</v>
      </c>
      <c r="BB388" s="463">
        <f t="shared" si="174"/>
        <v>0</v>
      </c>
      <c r="BC388" s="463" t="str">
        <f t="shared" ref="BC388:BC397" si="189">IF(AND(BB388&gt;=600,AZ388&lt;=4000),"I",IF(AND(BB388&gt;=150,BB388&lt;=500),"II",IF(AND(BB388&gt;=40,BB388&lt;=120),"III",IF(AND(BB388&gt;=0,BB388&lt;=40),"IV"))))</f>
        <v>IV</v>
      </c>
      <c r="BD388" s="463" t="str">
        <f t="shared" si="175"/>
        <v>ACEPTABLE</v>
      </c>
      <c r="BE388" s="295"/>
    </row>
    <row r="389" spans="1:57" ht="68.099999999999994" customHeight="1" x14ac:dyDescent="0.2">
      <c r="A389" s="115"/>
      <c r="B389" s="103" t="s">
        <v>259</v>
      </c>
      <c r="C389" s="115" t="s">
        <v>784</v>
      </c>
      <c r="D389" s="456" t="s">
        <v>391</v>
      </c>
      <c r="E389" s="456" t="s">
        <v>585</v>
      </c>
      <c r="F389" s="456" t="s">
        <v>586</v>
      </c>
      <c r="G389" s="456" t="s">
        <v>804</v>
      </c>
      <c r="H389" s="103" t="s">
        <v>63</v>
      </c>
      <c r="I389" s="103"/>
      <c r="J389" s="456" t="s">
        <v>588</v>
      </c>
      <c r="K389" s="458" t="s">
        <v>72</v>
      </c>
      <c r="L389" s="471" t="s">
        <v>302</v>
      </c>
      <c r="M389" s="472" t="s">
        <v>589</v>
      </c>
      <c r="N389" s="460" t="s">
        <v>590</v>
      </c>
      <c r="O389" s="103"/>
      <c r="P389" s="103"/>
      <c r="Q389" s="103"/>
      <c r="R389" s="465" t="s">
        <v>805</v>
      </c>
      <c r="S389" s="465" t="s">
        <v>592</v>
      </c>
      <c r="T389" s="103">
        <v>0</v>
      </c>
      <c r="U389" s="103" t="str">
        <f t="shared" si="161"/>
        <v>Bajo</v>
      </c>
      <c r="V389" s="103">
        <v>2</v>
      </c>
      <c r="W389" s="103" t="str">
        <f t="shared" si="162"/>
        <v>Ocasional</v>
      </c>
      <c r="X389" s="103">
        <f t="shared" si="163"/>
        <v>0</v>
      </c>
      <c r="Y389" s="103" t="str">
        <f t="shared" si="164"/>
        <v>Bajo</v>
      </c>
      <c r="Z389" s="103">
        <v>60</v>
      </c>
      <c r="AA389" s="103" t="str">
        <f t="shared" si="165"/>
        <v>Muy Grave</v>
      </c>
      <c r="AB389" s="103">
        <f t="shared" si="166"/>
        <v>0</v>
      </c>
      <c r="AC389" s="103" t="str">
        <f t="shared" si="167"/>
        <v>IV</v>
      </c>
      <c r="AD389" s="103" t="str">
        <f t="shared" si="168"/>
        <v>ACEPTABLE</v>
      </c>
      <c r="AE389" s="103">
        <v>6</v>
      </c>
      <c r="AF389" s="103" t="str">
        <f t="shared" si="188"/>
        <v>Golpes, traumas, laceraciones, punciones, heridas</v>
      </c>
      <c r="AG389" s="103" t="s">
        <v>38</v>
      </c>
      <c r="AH389" s="103"/>
      <c r="AI389" s="103"/>
      <c r="AJ389" s="103" t="s">
        <v>63</v>
      </c>
      <c r="AK389" s="103"/>
      <c r="AL389" s="462"/>
      <c r="AM389" s="463"/>
      <c r="AN389" s="463"/>
      <c r="AO389" s="463"/>
      <c r="AP389" s="463"/>
      <c r="AQ389" s="463"/>
      <c r="AR389" s="463"/>
      <c r="AS389" s="464"/>
      <c r="AT389" s="470"/>
      <c r="AU389" s="463" t="str">
        <f t="shared" si="169"/>
        <v>Bajo</v>
      </c>
      <c r="AV389" s="470"/>
      <c r="AW389" s="463" t="b">
        <f t="shared" si="170"/>
        <v>0</v>
      </c>
      <c r="AX389" s="463">
        <f t="shared" si="171"/>
        <v>0</v>
      </c>
      <c r="AY389" s="463" t="str">
        <f t="shared" si="172"/>
        <v>Bajo</v>
      </c>
      <c r="AZ389" s="470"/>
      <c r="BA389" s="463" t="b">
        <f t="shared" si="173"/>
        <v>0</v>
      </c>
      <c r="BB389" s="463">
        <f t="shared" si="174"/>
        <v>0</v>
      </c>
      <c r="BC389" s="463" t="str">
        <f t="shared" si="189"/>
        <v>IV</v>
      </c>
      <c r="BD389" s="463" t="str">
        <f t="shared" si="175"/>
        <v>ACEPTABLE</v>
      </c>
      <c r="BE389" s="295"/>
    </row>
    <row r="390" spans="1:57" ht="51" x14ac:dyDescent="0.2">
      <c r="A390" s="115"/>
      <c r="B390" s="103" t="s">
        <v>259</v>
      </c>
      <c r="C390" s="115" t="s">
        <v>784</v>
      </c>
      <c r="D390" s="456" t="s">
        <v>391</v>
      </c>
      <c r="E390" s="456" t="s">
        <v>585</v>
      </c>
      <c r="F390" s="456" t="s">
        <v>586</v>
      </c>
      <c r="G390" s="456" t="s">
        <v>804</v>
      </c>
      <c r="H390" s="103" t="s">
        <v>63</v>
      </c>
      <c r="I390" s="103"/>
      <c r="J390" s="456" t="s">
        <v>588</v>
      </c>
      <c r="K390" s="103" t="s">
        <v>325</v>
      </c>
      <c r="L390" s="103" t="s">
        <v>424</v>
      </c>
      <c r="M390" s="460" t="s">
        <v>517</v>
      </c>
      <c r="N390" s="460" t="s">
        <v>191</v>
      </c>
      <c r="O390" s="103"/>
      <c r="P390" s="103"/>
      <c r="Q390" s="465"/>
      <c r="R390" s="465" t="s">
        <v>806</v>
      </c>
      <c r="S390" s="465"/>
      <c r="T390" s="103">
        <v>0</v>
      </c>
      <c r="U390" s="103" t="str">
        <f t="shared" si="161"/>
        <v>Bajo</v>
      </c>
      <c r="V390" s="103">
        <v>2</v>
      </c>
      <c r="W390" s="103" t="str">
        <f t="shared" si="162"/>
        <v>Ocasional</v>
      </c>
      <c r="X390" s="103">
        <f t="shared" si="163"/>
        <v>0</v>
      </c>
      <c r="Y390" s="103" t="str">
        <f t="shared" si="164"/>
        <v>Bajo</v>
      </c>
      <c r="Z390" s="103">
        <v>60</v>
      </c>
      <c r="AA390" s="103" t="str">
        <f t="shared" si="165"/>
        <v>Muy Grave</v>
      </c>
      <c r="AB390" s="103">
        <f t="shared" si="166"/>
        <v>0</v>
      </c>
      <c r="AC390" s="103" t="str">
        <f t="shared" si="167"/>
        <v>IV</v>
      </c>
      <c r="AD390" s="103" t="str">
        <f t="shared" si="168"/>
        <v>ACEPTABLE</v>
      </c>
      <c r="AE390" s="103">
        <v>6</v>
      </c>
      <c r="AF390" s="103" t="s">
        <v>167</v>
      </c>
      <c r="AG390" s="103" t="s">
        <v>38</v>
      </c>
      <c r="AH390" s="103"/>
      <c r="AI390" s="103"/>
      <c r="AJ390" s="103" t="s">
        <v>63</v>
      </c>
      <c r="AK390" s="103"/>
      <c r="AL390" s="462"/>
      <c r="AM390" s="463"/>
      <c r="AN390" s="463"/>
      <c r="AO390" s="463"/>
      <c r="AP390" s="463"/>
      <c r="AQ390" s="463"/>
      <c r="AR390" s="463"/>
      <c r="AS390" s="464"/>
      <c r="AT390" s="470"/>
      <c r="AU390" s="463" t="str">
        <f t="shared" si="169"/>
        <v>Bajo</v>
      </c>
      <c r="AV390" s="470"/>
      <c r="AW390" s="463" t="b">
        <f t="shared" si="170"/>
        <v>0</v>
      </c>
      <c r="AX390" s="463">
        <f t="shared" si="171"/>
        <v>0</v>
      </c>
      <c r="AY390" s="463" t="str">
        <f t="shared" si="172"/>
        <v>Bajo</v>
      </c>
      <c r="AZ390" s="470"/>
      <c r="BA390" s="463" t="b">
        <f t="shared" si="173"/>
        <v>0</v>
      </c>
      <c r="BB390" s="463">
        <f t="shared" si="174"/>
        <v>0</v>
      </c>
      <c r="BC390" s="463" t="str">
        <f t="shared" si="189"/>
        <v>IV</v>
      </c>
      <c r="BD390" s="463" t="str">
        <f t="shared" si="175"/>
        <v>ACEPTABLE</v>
      </c>
      <c r="BE390" s="295"/>
    </row>
    <row r="391" spans="1:57" ht="51" x14ac:dyDescent="0.2">
      <c r="A391" s="115"/>
      <c r="B391" s="103" t="s">
        <v>259</v>
      </c>
      <c r="C391" s="115" t="s">
        <v>784</v>
      </c>
      <c r="D391" s="456" t="s">
        <v>391</v>
      </c>
      <c r="E391" s="456" t="s">
        <v>585</v>
      </c>
      <c r="F391" s="456" t="s">
        <v>586</v>
      </c>
      <c r="G391" s="456" t="s">
        <v>804</v>
      </c>
      <c r="H391" s="103" t="s">
        <v>63</v>
      </c>
      <c r="I391" s="103"/>
      <c r="J391" s="456" t="s">
        <v>588</v>
      </c>
      <c r="K391" s="103" t="s">
        <v>72</v>
      </c>
      <c r="L391" s="103" t="s">
        <v>119</v>
      </c>
      <c r="M391" s="460" t="s">
        <v>594</v>
      </c>
      <c r="N391" s="460" t="s">
        <v>540</v>
      </c>
      <c r="O391" s="103"/>
      <c r="P391" s="103"/>
      <c r="Q391" s="465"/>
      <c r="R391" s="465" t="s">
        <v>807</v>
      </c>
      <c r="S391" s="465" t="s">
        <v>595</v>
      </c>
      <c r="T391" s="103">
        <v>0</v>
      </c>
      <c r="U391" s="103" t="str">
        <f t="shared" si="161"/>
        <v>Bajo</v>
      </c>
      <c r="V391" s="103">
        <v>2</v>
      </c>
      <c r="W391" s="103" t="str">
        <f t="shared" si="162"/>
        <v>Ocasional</v>
      </c>
      <c r="X391" s="103">
        <f t="shared" si="163"/>
        <v>0</v>
      </c>
      <c r="Y391" s="103" t="str">
        <f t="shared" si="164"/>
        <v>Bajo</v>
      </c>
      <c r="Z391" s="103">
        <v>25</v>
      </c>
      <c r="AA391" s="103" t="str">
        <f t="shared" si="165"/>
        <v>Grave</v>
      </c>
      <c r="AB391" s="103">
        <f t="shared" si="166"/>
        <v>0</v>
      </c>
      <c r="AC391" s="103" t="str">
        <f t="shared" si="167"/>
        <v>IV</v>
      </c>
      <c r="AD391" s="103" t="str">
        <f t="shared" si="168"/>
        <v>ACEPTABLE</v>
      </c>
      <c r="AE391" s="103">
        <v>6</v>
      </c>
      <c r="AF391" s="103" t="s">
        <v>134</v>
      </c>
      <c r="AG391" s="103" t="s">
        <v>38</v>
      </c>
      <c r="AH391" s="103"/>
      <c r="AI391" s="103"/>
      <c r="AJ391" s="103" t="s">
        <v>63</v>
      </c>
      <c r="AK391" s="103"/>
      <c r="AL391" s="462"/>
      <c r="AM391" s="463"/>
      <c r="AN391" s="463"/>
      <c r="AO391" s="463"/>
      <c r="AP391" s="463"/>
      <c r="AQ391" s="463"/>
      <c r="AR391" s="463"/>
      <c r="AS391" s="464"/>
      <c r="AT391" s="470"/>
      <c r="AU391" s="463" t="str">
        <f t="shared" si="169"/>
        <v>Bajo</v>
      </c>
      <c r="AV391" s="470"/>
      <c r="AW391" s="463" t="b">
        <f t="shared" si="170"/>
        <v>0</v>
      </c>
      <c r="AX391" s="463">
        <f t="shared" si="171"/>
        <v>0</v>
      </c>
      <c r="AY391" s="463" t="str">
        <f t="shared" si="172"/>
        <v>Bajo</v>
      </c>
      <c r="AZ391" s="470"/>
      <c r="BA391" s="463" t="b">
        <f t="shared" si="173"/>
        <v>0</v>
      </c>
      <c r="BB391" s="463">
        <f t="shared" si="174"/>
        <v>0</v>
      </c>
      <c r="BC391" s="463" t="str">
        <f t="shared" si="189"/>
        <v>IV</v>
      </c>
      <c r="BD391" s="463" t="str">
        <f t="shared" si="175"/>
        <v>ACEPTABLE</v>
      </c>
      <c r="BE391" s="295"/>
    </row>
    <row r="392" spans="1:57" ht="51" x14ac:dyDescent="0.2">
      <c r="A392" s="469"/>
      <c r="B392" s="103" t="s">
        <v>259</v>
      </c>
      <c r="C392" s="115" t="s">
        <v>784</v>
      </c>
      <c r="D392" s="456" t="s">
        <v>391</v>
      </c>
      <c r="E392" s="456" t="s">
        <v>585</v>
      </c>
      <c r="F392" s="456" t="s">
        <v>586</v>
      </c>
      <c r="G392" s="456" t="s">
        <v>804</v>
      </c>
      <c r="H392" s="103" t="s">
        <v>63</v>
      </c>
      <c r="I392" s="103"/>
      <c r="J392" s="456" t="s">
        <v>588</v>
      </c>
      <c r="K392" s="458" t="s">
        <v>282</v>
      </c>
      <c r="L392" s="459" t="s">
        <v>88</v>
      </c>
      <c r="M392" s="460" t="s">
        <v>344</v>
      </c>
      <c r="N392" s="465" t="s">
        <v>345</v>
      </c>
      <c r="O392" s="103"/>
      <c r="P392" s="103"/>
      <c r="Q392" s="465" t="s">
        <v>735</v>
      </c>
      <c r="R392" s="103" t="s">
        <v>346</v>
      </c>
      <c r="S392" s="465" t="s">
        <v>92</v>
      </c>
      <c r="T392" s="103">
        <v>0</v>
      </c>
      <c r="U392" s="103" t="str">
        <f t="shared" si="161"/>
        <v>Bajo</v>
      </c>
      <c r="V392" s="103">
        <v>2</v>
      </c>
      <c r="W392" s="103" t="str">
        <f t="shared" si="162"/>
        <v>Ocasional</v>
      </c>
      <c r="X392" s="103">
        <f t="shared" si="163"/>
        <v>0</v>
      </c>
      <c r="Y392" s="103" t="str">
        <f t="shared" si="164"/>
        <v>Bajo</v>
      </c>
      <c r="Z392" s="103">
        <v>25</v>
      </c>
      <c r="AA392" s="103" t="str">
        <f t="shared" si="165"/>
        <v>Grave</v>
      </c>
      <c r="AB392" s="103">
        <f t="shared" si="166"/>
        <v>0</v>
      </c>
      <c r="AC392" s="103" t="str">
        <f t="shared" si="167"/>
        <v>IV</v>
      </c>
      <c r="AD392" s="103" t="str">
        <f t="shared" si="168"/>
        <v>ACEPTABLE</v>
      </c>
      <c r="AE392" s="103" t="s">
        <v>258</v>
      </c>
      <c r="AF392" s="103" t="str">
        <f>N392</f>
        <v>Golpes, descargas electricas, heridas</v>
      </c>
      <c r="AG392" s="103" t="s">
        <v>38</v>
      </c>
      <c r="AH392" s="103" t="s">
        <v>63</v>
      </c>
      <c r="AI392" s="103" t="s">
        <v>63</v>
      </c>
      <c r="AJ392" s="103" t="s">
        <v>63</v>
      </c>
      <c r="AK392" s="103"/>
      <c r="AL392" s="462" t="s">
        <v>63</v>
      </c>
      <c r="AM392" s="463"/>
      <c r="AN392" s="463"/>
      <c r="AO392" s="463"/>
      <c r="AP392" s="463"/>
      <c r="AQ392" s="463"/>
      <c r="AR392" s="463"/>
      <c r="AS392" s="464"/>
      <c r="AT392" s="470"/>
      <c r="AU392" s="463" t="str">
        <f t="shared" si="169"/>
        <v>Bajo</v>
      </c>
      <c r="AV392" s="470"/>
      <c r="AW392" s="463" t="b">
        <f t="shared" si="170"/>
        <v>0</v>
      </c>
      <c r="AX392" s="463">
        <f t="shared" si="171"/>
        <v>0</v>
      </c>
      <c r="AY392" s="463" t="str">
        <f t="shared" si="172"/>
        <v>Bajo</v>
      </c>
      <c r="AZ392" s="470"/>
      <c r="BA392" s="463" t="b">
        <f t="shared" si="173"/>
        <v>0</v>
      </c>
      <c r="BB392" s="463">
        <f t="shared" si="174"/>
        <v>0</v>
      </c>
      <c r="BC392" s="463" t="str">
        <f t="shared" si="189"/>
        <v>IV</v>
      </c>
      <c r="BD392" s="463" t="str">
        <f t="shared" si="175"/>
        <v>ACEPTABLE</v>
      </c>
      <c r="BE392" s="295"/>
    </row>
    <row r="393" spans="1:57" ht="51" x14ac:dyDescent="0.2">
      <c r="A393" s="115"/>
      <c r="B393" s="103" t="s">
        <v>259</v>
      </c>
      <c r="C393" s="115" t="s">
        <v>784</v>
      </c>
      <c r="D393" s="456" t="s">
        <v>391</v>
      </c>
      <c r="E393" s="456" t="s">
        <v>585</v>
      </c>
      <c r="F393" s="456" t="s">
        <v>586</v>
      </c>
      <c r="G393" s="456" t="s">
        <v>804</v>
      </c>
      <c r="H393" s="103" t="s">
        <v>63</v>
      </c>
      <c r="I393" s="103"/>
      <c r="J393" s="456" t="s">
        <v>588</v>
      </c>
      <c r="K393" s="458" t="s">
        <v>282</v>
      </c>
      <c r="L393" s="459" t="s">
        <v>739</v>
      </c>
      <c r="M393" s="460" t="s">
        <v>740</v>
      </c>
      <c r="N393" s="465" t="s">
        <v>741</v>
      </c>
      <c r="O393" s="103"/>
      <c r="P393" s="103"/>
      <c r="Q393" s="465"/>
      <c r="R393" s="103" t="s">
        <v>742</v>
      </c>
      <c r="S393" s="465" t="s">
        <v>743</v>
      </c>
      <c r="T393" s="103"/>
      <c r="U393" s="103" t="str">
        <f t="shared" si="161"/>
        <v>Bajo</v>
      </c>
      <c r="V393" s="103">
        <v>1</v>
      </c>
      <c r="W393" s="103" t="str">
        <f t="shared" si="162"/>
        <v>Esporadica</v>
      </c>
      <c r="X393" s="103">
        <f t="shared" si="163"/>
        <v>0</v>
      </c>
      <c r="Y393" s="103" t="str">
        <f t="shared" si="164"/>
        <v>Bajo</v>
      </c>
      <c r="Z393" s="103">
        <v>25</v>
      </c>
      <c r="AA393" s="103" t="str">
        <f t="shared" si="165"/>
        <v>Grave</v>
      </c>
      <c r="AB393" s="103">
        <f t="shared" si="166"/>
        <v>0</v>
      </c>
      <c r="AC393" s="103" t="str">
        <f t="shared" si="167"/>
        <v>IV</v>
      </c>
      <c r="AD393" s="103" t="str">
        <f>IF(AND(AC393="I"),"NO ACEPTABLE",IF(AND(AC393="II"),"ACEPTABLE CON CONTROL ESPECIFICO",IF(AND(AC393="III"),"MEJORABLE",IF(AND(AC393="IV"),"ACEPTABLE"))))</f>
        <v>ACEPTABLE</v>
      </c>
      <c r="AE393" s="103">
        <v>2</v>
      </c>
      <c r="AF393" s="103" t="s">
        <v>180</v>
      </c>
      <c r="AG393" s="103" t="s">
        <v>38</v>
      </c>
      <c r="AH393" s="103"/>
      <c r="AI393" s="103"/>
      <c r="AJ393" s="103" t="s">
        <v>63</v>
      </c>
      <c r="AK393" s="103"/>
      <c r="AL393" s="462" t="s">
        <v>63</v>
      </c>
      <c r="AM393" s="463"/>
      <c r="AN393" s="463"/>
      <c r="AO393" s="463"/>
      <c r="AP393" s="463"/>
      <c r="AQ393" s="463"/>
      <c r="AR393" s="463"/>
      <c r="AS393" s="464"/>
      <c r="AT393" s="470"/>
      <c r="AU393" s="463" t="str">
        <f>IF(AT393=10,"Muy Alto",IF(AT393=6,"Alto",IF(AT393=2,"Medio",IF(AT393=0,"Bajo"))))</f>
        <v>Bajo</v>
      </c>
      <c r="AV393" s="470"/>
      <c r="AW393" s="463" t="b">
        <f>IF(AV393=4,"Continua",IF(AV393=3,"Frecuente",IF(AV393=2,"Ocasional",IF(AV393=1,"Esporadica"))))</f>
        <v>0</v>
      </c>
      <c r="AX393" s="463">
        <f>AT393*AV393</f>
        <v>0</v>
      </c>
      <c r="AY393" s="463" t="str">
        <f>IF(AND(AX393&gt;=24,AX393&lt;=40),"Medio Alto",IF(AND(AX393&gt;=10,AX393&lt;=20),"Alto",IF(AND(AX393&gt;=6,AX393&lt;=8),"Medio",IF(AND(AX393&gt;=0,AX393&lt;=4),"Bajo"))))</f>
        <v>Bajo</v>
      </c>
      <c r="AZ393" s="470"/>
      <c r="BA393" s="463" t="b">
        <f>IF(AZ393=100,"Mortal o Catrastrofico",IF(AZ393=60,"Muy Grave",IF(AZ393=25,"Grave",IF(AZ393=10,"Leve"))))</f>
        <v>0</v>
      </c>
      <c r="BB393" s="463">
        <f>AX393*AZ393</f>
        <v>0</v>
      </c>
      <c r="BC393" s="463" t="str">
        <f>IF(AND(BB393&gt;=600,AZ393&lt;=4000),"I",IF(AND(BB393&gt;=150,BB393&lt;=500),"II",IF(AND(BB393&gt;=40,BB393&lt;=120),"III",IF(AND(BB393&gt;=0,BB393&lt;=40),"IV"))))</f>
        <v>IV</v>
      </c>
      <c r="BD393" s="463" t="str">
        <f>IF(AND(BC393="I"),"NO ACEPTABLE",IF(AND(BC393="II"),"ACEPTABLE CON CONTROL ESPECIFICO",IF(AND(BC393="III"),"MEJORABLE",IF(AND(BC393="IV"),"ACEPTABLE"))))</f>
        <v>ACEPTABLE</v>
      </c>
      <c r="BE393" s="295"/>
    </row>
    <row r="394" spans="1:57" ht="51" x14ac:dyDescent="0.2">
      <c r="A394" s="115"/>
      <c r="B394" s="103" t="s">
        <v>259</v>
      </c>
      <c r="C394" s="115" t="s">
        <v>784</v>
      </c>
      <c r="D394" s="456" t="s">
        <v>391</v>
      </c>
      <c r="E394" s="456" t="s">
        <v>585</v>
      </c>
      <c r="F394" s="456" t="s">
        <v>586</v>
      </c>
      <c r="G394" s="456" t="s">
        <v>804</v>
      </c>
      <c r="H394" s="103" t="s">
        <v>63</v>
      </c>
      <c r="I394" s="103"/>
      <c r="J394" s="456" t="s">
        <v>588</v>
      </c>
      <c r="K394" s="458" t="s">
        <v>282</v>
      </c>
      <c r="L394" s="459" t="s">
        <v>747</v>
      </c>
      <c r="M394" s="460" t="s">
        <v>748</v>
      </c>
      <c r="N394" s="460" t="s">
        <v>289</v>
      </c>
      <c r="O394" s="103" t="s">
        <v>69</v>
      </c>
      <c r="P394" s="103" t="s">
        <v>69</v>
      </c>
      <c r="Q394" s="103"/>
      <c r="R394" s="465" t="s">
        <v>749</v>
      </c>
      <c r="S394" s="103" t="s">
        <v>672</v>
      </c>
      <c r="T394" s="103">
        <v>0</v>
      </c>
      <c r="U394" s="103" t="str">
        <f t="shared" si="161"/>
        <v>Bajo</v>
      </c>
      <c r="V394" s="103">
        <v>1</v>
      </c>
      <c r="W394" s="103" t="str">
        <f t="shared" si="162"/>
        <v>Esporadica</v>
      </c>
      <c r="X394" s="103">
        <f t="shared" si="163"/>
        <v>0</v>
      </c>
      <c r="Y394" s="103" t="str">
        <f t="shared" si="164"/>
        <v>Bajo</v>
      </c>
      <c r="Z394" s="103">
        <v>25</v>
      </c>
      <c r="AA394" s="103" t="str">
        <f t="shared" si="165"/>
        <v>Grave</v>
      </c>
      <c r="AB394" s="103">
        <f t="shared" si="166"/>
        <v>0</v>
      </c>
      <c r="AC394" s="103" t="str">
        <f t="shared" si="167"/>
        <v>IV</v>
      </c>
      <c r="AD394" s="103" t="str">
        <f t="shared" ref="AD394" si="190">IF(AND(AC394="I"),"NO ACEPTABLE",IF(AND(AC394="II"),"ACEPTABLE CON CONTROL ESPECIFICO",IF(AND(AC394="III"),"MEJORABLE",IF(AND(AC394="IV"),"ACEPTABLE"))))</f>
        <v>ACEPTABLE</v>
      </c>
      <c r="AE394" s="103" t="s">
        <v>258</v>
      </c>
      <c r="AF394" s="103" t="str">
        <f>N394</f>
        <v>Golpes, trapamientos, aplastamiento, muerte</v>
      </c>
      <c r="AG394" s="103" t="s">
        <v>38</v>
      </c>
      <c r="AH394" s="103"/>
      <c r="AI394" s="103" t="s">
        <v>63</v>
      </c>
      <c r="AJ394" s="103" t="s">
        <v>63</v>
      </c>
      <c r="AK394" s="103" t="s">
        <v>63</v>
      </c>
      <c r="AL394" s="462" t="s">
        <v>63</v>
      </c>
      <c r="AM394" s="463"/>
      <c r="AN394" s="463"/>
      <c r="AO394" s="463"/>
      <c r="AP394" s="463"/>
      <c r="AQ394" s="463"/>
      <c r="AR394" s="463"/>
      <c r="AS394" s="464"/>
      <c r="AT394" s="470"/>
      <c r="AU394" s="463" t="str">
        <f t="shared" ref="AU394" si="191">IF(AT394=10,"Muy Alto",IF(AT394=6,"Alto",IF(AT394=2,"Medio",IF(AT394=0,"Bajo"))))</f>
        <v>Bajo</v>
      </c>
      <c r="AV394" s="470"/>
      <c r="AW394" s="463" t="b">
        <f t="shared" ref="AW394" si="192">IF(AV394=4,"Continua",IF(AV394=3,"Frecuente",IF(AV394=2,"Ocasional",IF(AV394=1,"Esporadica"))))</f>
        <v>0</v>
      </c>
      <c r="AX394" s="463">
        <f t="shared" ref="AX394" si="193">AT394*AV394</f>
        <v>0</v>
      </c>
      <c r="AY394" s="463" t="str">
        <f t="shared" ref="AY394" si="194">IF(AND(AX394&gt;=24,AX394&lt;=40),"Medio Alto",IF(AND(AX394&gt;=10,AX394&lt;=20),"Alto",IF(AND(AX394&gt;=6,AX394&lt;=8),"Medio",IF(AND(AX394&gt;=0,AX394&lt;=4),"Bajo"))))</f>
        <v>Bajo</v>
      </c>
      <c r="AZ394" s="470"/>
      <c r="BA394" s="463" t="b">
        <f t="shared" ref="BA394" si="195">IF(AZ394=100,"Mortal o Catrastrofico",IF(AZ394=60,"Muy Grave",IF(AZ394=25,"Grave",IF(AZ394=10,"Leve"))))</f>
        <v>0</v>
      </c>
      <c r="BB394" s="463">
        <f t="shared" ref="BB394" si="196">AX394*AZ394</f>
        <v>0</v>
      </c>
      <c r="BC394" s="463" t="str">
        <f t="shared" ref="BC394" si="197">IF(AND(BB394&gt;=600,AZ394&lt;=4000),"I",IF(AND(BB394&gt;=150,BB394&lt;=500),"II",IF(AND(BB394&gt;=40,BB394&lt;=120),"III",IF(AND(BB394&gt;=0,BB394&lt;=40),"IV"))))</f>
        <v>IV</v>
      </c>
      <c r="BD394" s="463" t="str">
        <f t="shared" ref="BD394" si="198">IF(AND(BC394="I"),"NO ACEPTABLE",IF(AND(BC394="II"),"ACEPTABLE CON CONTROL ESPECIFICO",IF(AND(BC394="III"),"MEJORABLE",IF(AND(BC394="IV"),"ACEPTABLE"))))</f>
        <v>ACEPTABLE</v>
      </c>
      <c r="BE394" s="295"/>
    </row>
    <row r="395" spans="1:57" ht="89.25" x14ac:dyDescent="0.2">
      <c r="A395" s="115"/>
      <c r="B395" s="103" t="s">
        <v>259</v>
      </c>
      <c r="C395" s="115" t="s">
        <v>784</v>
      </c>
      <c r="D395" s="456" t="s">
        <v>391</v>
      </c>
      <c r="E395" s="456" t="s">
        <v>585</v>
      </c>
      <c r="F395" s="456" t="s">
        <v>586</v>
      </c>
      <c r="G395" s="456" t="s">
        <v>804</v>
      </c>
      <c r="H395" s="103" t="s">
        <v>63</v>
      </c>
      <c r="I395" s="103"/>
      <c r="J395" s="456" t="s">
        <v>588</v>
      </c>
      <c r="K395" s="103" t="s">
        <v>77</v>
      </c>
      <c r="L395" s="471" t="s">
        <v>596</v>
      </c>
      <c r="M395" s="460" t="s">
        <v>597</v>
      </c>
      <c r="N395" s="460" t="s">
        <v>514</v>
      </c>
      <c r="O395" s="103"/>
      <c r="P395" s="103"/>
      <c r="Q395" s="465"/>
      <c r="R395" s="465" t="s">
        <v>808</v>
      </c>
      <c r="S395" s="465" t="s">
        <v>599</v>
      </c>
      <c r="T395" s="103">
        <v>0</v>
      </c>
      <c r="U395" s="103" t="str">
        <f t="shared" si="161"/>
        <v>Bajo</v>
      </c>
      <c r="V395" s="103">
        <v>2</v>
      </c>
      <c r="W395" s="103" t="str">
        <f t="shared" si="162"/>
        <v>Ocasional</v>
      </c>
      <c r="X395" s="103">
        <f t="shared" si="163"/>
        <v>0</v>
      </c>
      <c r="Y395" s="103" t="str">
        <f t="shared" si="164"/>
        <v>Bajo</v>
      </c>
      <c r="Z395" s="103">
        <v>25</v>
      </c>
      <c r="AA395" s="103" t="str">
        <f t="shared" si="165"/>
        <v>Grave</v>
      </c>
      <c r="AB395" s="103">
        <f t="shared" si="166"/>
        <v>0</v>
      </c>
      <c r="AC395" s="103" t="str">
        <f t="shared" si="167"/>
        <v>IV</v>
      </c>
      <c r="AD395" s="103" t="str">
        <f t="shared" si="168"/>
        <v>ACEPTABLE</v>
      </c>
      <c r="AE395" s="103">
        <v>6</v>
      </c>
      <c r="AF395" s="103" t="s">
        <v>134</v>
      </c>
      <c r="AG395" s="103" t="s">
        <v>38</v>
      </c>
      <c r="AH395" s="103"/>
      <c r="AI395" s="103"/>
      <c r="AJ395" s="103" t="s">
        <v>63</v>
      </c>
      <c r="AK395" s="103"/>
      <c r="AL395" s="462"/>
      <c r="AM395" s="463"/>
      <c r="AN395" s="463"/>
      <c r="AO395" s="463"/>
      <c r="AP395" s="463"/>
      <c r="AQ395" s="463"/>
      <c r="AR395" s="463"/>
      <c r="AS395" s="464"/>
      <c r="AT395" s="470"/>
      <c r="AU395" s="463" t="str">
        <f t="shared" si="169"/>
        <v>Bajo</v>
      </c>
      <c r="AV395" s="470"/>
      <c r="AW395" s="463" t="b">
        <f t="shared" si="170"/>
        <v>0</v>
      </c>
      <c r="AX395" s="463">
        <f t="shared" si="171"/>
        <v>0</v>
      </c>
      <c r="AY395" s="463" t="str">
        <f t="shared" si="172"/>
        <v>Bajo</v>
      </c>
      <c r="AZ395" s="470"/>
      <c r="BA395" s="463" t="b">
        <f t="shared" si="173"/>
        <v>0</v>
      </c>
      <c r="BB395" s="463">
        <f t="shared" si="174"/>
        <v>0</v>
      </c>
      <c r="BC395" s="463" t="str">
        <f t="shared" si="189"/>
        <v>IV</v>
      </c>
      <c r="BD395" s="463" t="str">
        <f t="shared" si="175"/>
        <v>ACEPTABLE</v>
      </c>
      <c r="BE395" s="295"/>
    </row>
    <row r="396" spans="1:57" ht="51" x14ac:dyDescent="0.2">
      <c r="A396" s="115"/>
      <c r="B396" s="103" t="s">
        <v>259</v>
      </c>
      <c r="C396" s="115" t="s">
        <v>784</v>
      </c>
      <c r="D396" s="456" t="s">
        <v>391</v>
      </c>
      <c r="E396" s="456" t="s">
        <v>585</v>
      </c>
      <c r="F396" s="456" t="s">
        <v>586</v>
      </c>
      <c r="G396" s="456" t="s">
        <v>804</v>
      </c>
      <c r="H396" s="103" t="s">
        <v>63</v>
      </c>
      <c r="I396" s="103"/>
      <c r="J396" s="456" t="s">
        <v>588</v>
      </c>
      <c r="K396" s="103" t="s">
        <v>276</v>
      </c>
      <c r="L396" s="471" t="s">
        <v>178</v>
      </c>
      <c r="M396" s="460" t="s">
        <v>520</v>
      </c>
      <c r="N396" s="460" t="s">
        <v>180</v>
      </c>
      <c r="O396" s="103"/>
      <c r="P396" s="103"/>
      <c r="Q396" s="465"/>
      <c r="R396" s="465" t="s">
        <v>600</v>
      </c>
      <c r="S396" s="465" t="s">
        <v>601</v>
      </c>
      <c r="T396" s="103">
        <v>0</v>
      </c>
      <c r="U396" s="103" t="str">
        <f t="shared" si="161"/>
        <v>Bajo</v>
      </c>
      <c r="V396" s="103">
        <v>3</v>
      </c>
      <c r="W396" s="103" t="str">
        <f t="shared" si="162"/>
        <v>Frecuente</v>
      </c>
      <c r="X396" s="103">
        <f t="shared" si="163"/>
        <v>0</v>
      </c>
      <c r="Y396" s="103" t="str">
        <f t="shared" si="164"/>
        <v>Bajo</v>
      </c>
      <c r="Z396" s="103">
        <v>25</v>
      </c>
      <c r="AA396" s="103" t="str">
        <f t="shared" si="165"/>
        <v>Grave</v>
      </c>
      <c r="AB396" s="103">
        <f t="shared" si="166"/>
        <v>0</v>
      </c>
      <c r="AC396" s="103" t="str">
        <f t="shared" si="167"/>
        <v>IV</v>
      </c>
      <c r="AD396" s="103" t="str">
        <f t="shared" si="168"/>
        <v>ACEPTABLE</v>
      </c>
      <c r="AE396" s="103">
        <v>6</v>
      </c>
      <c r="AF396" s="103" t="s">
        <v>180</v>
      </c>
      <c r="AG396" s="103"/>
      <c r="AH396" s="103"/>
      <c r="AI396" s="103"/>
      <c r="AJ396" s="103" t="s">
        <v>63</v>
      </c>
      <c r="AK396" s="103"/>
      <c r="AL396" s="462"/>
      <c r="AM396" s="463"/>
      <c r="AN396" s="463"/>
      <c r="AO396" s="463"/>
      <c r="AP396" s="463"/>
      <c r="AQ396" s="463"/>
      <c r="AR396" s="463"/>
      <c r="AS396" s="464"/>
      <c r="AT396" s="470"/>
      <c r="AU396" s="463" t="str">
        <f t="shared" si="169"/>
        <v>Bajo</v>
      </c>
      <c r="AV396" s="470"/>
      <c r="AW396" s="463" t="b">
        <f t="shared" si="170"/>
        <v>0</v>
      </c>
      <c r="AX396" s="463">
        <f t="shared" si="171"/>
        <v>0</v>
      </c>
      <c r="AY396" s="463" t="str">
        <f t="shared" si="172"/>
        <v>Bajo</v>
      </c>
      <c r="AZ396" s="470"/>
      <c r="BA396" s="463" t="b">
        <f t="shared" si="173"/>
        <v>0</v>
      </c>
      <c r="BB396" s="463">
        <f t="shared" si="174"/>
        <v>0</v>
      </c>
      <c r="BC396" s="463" t="str">
        <f t="shared" si="189"/>
        <v>IV</v>
      </c>
      <c r="BD396" s="463" t="str">
        <f t="shared" si="175"/>
        <v>ACEPTABLE</v>
      </c>
      <c r="BE396" s="295"/>
    </row>
    <row r="397" spans="1:57" ht="51" x14ac:dyDescent="0.2">
      <c r="A397" s="115"/>
      <c r="B397" s="103" t="s">
        <v>259</v>
      </c>
      <c r="C397" s="115" t="s">
        <v>784</v>
      </c>
      <c r="D397" s="456" t="s">
        <v>391</v>
      </c>
      <c r="E397" s="456" t="s">
        <v>585</v>
      </c>
      <c r="F397" s="456" t="s">
        <v>586</v>
      </c>
      <c r="G397" s="456" t="s">
        <v>804</v>
      </c>
      <c r="H397" s="103" t="s">
        <v>63</v>
      </c>
      <c r="I397" s="103"/>
      <c r="J397" s="456" t="s">
        <v>588</v>
      </c>
      <c r="K397" s="458" t="s">
        <v>65</v>
      </c>
      <c r="L397" s="459" t="s">
        <v>153</v>
      </c>
      <c r="M397" s="472" t="s">
        <v>602</v>
      </c>
      <c r="N397" s="460" t="s">
        <v>155</v>
      </c>
      <c r="O397" s="103"/>
      <c r="P397" s="103"/>
      <c r="Q397" s="103"/>
      <c r="R397" s="465" t="s">
        <v>603</v>
      </c>
      <c r="S397" s="465" t="s">
        <v>524</v>
      </c>
      <c r="T397" s="103"/>
      <c r="U397" s="103" t="str">
        <f t="shared" si="161"/>
        <v>Bajo</v>
      </c>
      <c r="V397" s="103">
        <v>2</v>
      </c>
      <c r="W397" s="103" t="str">
        <f t="shared" si="162"/>
        <v>Ocasional</v>
      </c>
      <c r="X397" s="103">
        <f t="shared" si="163"/>
        <v>0</v>
      </c>
      <c r="Y397" s="103" t="str">
        <f t="shared" si="164"/>
        <v>Bajo</v>
      </c>
      <c r="Z397" s="103">
        <v>25</v>
      </c>
      <c r="AA397" s="103" t="str">
        <f t="shared" si="165"/>
        <v>Grave</v>
      </c>
      <c r="AB397" s="103">
        <f t="shared" si="166"/>
        <v>0</v>
      </c>
      <c r="AC397" s="103" t="str">
        <f t="shared" si="167"/>
        <v>IV</v>
      </c>
      <c r="AD397" s="103" t="str">
        <f t="shared" si="168"/>
        <v>ACEPTABLE</v>
      </c>
      <c r="AE397" s="103">
        <v>6</v>
      </c>
      <c r="AF397" s="103" t="str">
        <f>N397</f>
        <v xml:space="preserve">Zoonosis, Enfermedades infecciosas, gastrointestinales, tóxicas y reacciones alérgicas. </v>
      </c>
      <c r="AG397" s="103" t="s">
        <v>38</v>
      </c>
      <c r="AH397" s="103"/>
      <c r="AI397" s="103"/>
      <c r="AJ397" s="103" t="s">
        <v>63</v>
      </c>
      <c r="AK397" s="103"/>
      <c r="AL397" s="462" t="s">
        <v>63</v>
      </c>
      <c r="AM397" s="463"/>
      <c r="AN397" s="463"/>
      <c r="AO397" s="463"/>
      <c r="AP397" s="463"/>
      <c r="AQ397" s="463"/>
      <c r="AR397" s="463"/>
      <c r="AS397" s="464"/>
      <c r="AT397" s="470"/>
      <c r="AU397" s="463" t="str">
        <f t="shared" si="169"/>
        <v>Bajo</v>
      </c>
      <c r="AV397" s="470"/>
      <c r="AW397" s="463" t="b">
        <f t="shared" si="170"/>
        <v>0</v>
      </c>
      <c r="AX397" s="463">
        <f t="shared" si="171"/>
        <v>0</v>
      </c>
      <c r="AY397" s="463" t="str">
        <f t="shared" si="172"/>
        <v>Bajo</v>
      </c>
      <c r="AZ397" s="470"/>
      <c r="BA397" s="463" t="b">
        <f t="shared" si="173"/>
        <v>0</v>
      </c>
      <c r="BB397" s="463">
        <f t="shared" si="174"/>
        <v>0</v>
      </c>
      <c r="BC397" s="463" t="str">
        <f t="shared" si="189"/>
        <v>IV</v>
      </c>
      <c r="BD397" s="463" t="str">
        <f t="shared" si="175"/>
        <v>ACEPTABLE</v>
      </c>
      <c r="BE397" s="295"/>
    </row>
    <row r="398" spans="1:57" ht="89.25" x14ac:dyDescent="0.2">
      <c r="A398" s="115"/>
      <c r="B398" s="103" t="s">
        <v>259</v>
      </c>
      <c r="C398" s="115" t="s">
        <v>784</v>
      </c>
      <c r="D398" s="456" t="s">
        <v>391</v>
      </c>
      <c r="E398" s="456" t="s">
        <v>585</v>
      </c>
      <c r="F398" s="456" t="s">
        <v>586</v>
      </c>
      <c r="G398" s="456" t="s">
        <v>804</v>
      </c>
      <c r="H398" s="103" t="s">
        <v>63</v>
      </c>
      <c r="I398" s="103"/>
      <c r="J398" s="456" t="s">
        <v>588</v>
      </c>
      <c r="K398" s="458" t="s">
        <v>65</v>
      </c>
      <c r="L398" s="471" t="s">
        <v>316</v>
      </c>
      <c r="M398" s="460" t="s">
        <v>809</v>
      </c>
      <c r="N398" s="460" t="s">
        <v>726</v>
      </c>
      <c r="O398" s="103" t="s">
        <v>69</v>
      </c>
      <c r="P398" s="103" t="s">
        <v>69</v>
      </c>
      <c r="Q398" s="103" t="s">
        <v>69</v>
      </c>
      <c r="R398" s="465" t="s">
        <v>798</v>
      </c>
      <c r="S398" s="465" t="s">
        <v>799</v>
      </c>
      <c r="T398" s="103">
        <v>0</v>
      </c>
      <c r="U398" s="103" t="str">
        <f t="shared" si="161"/>
        <v>Bajo</v>
      </c>
      <c r="V398" s="103">
        <v>1</v>
      </c>
      <c r="W398" s="103" t="str">
        <f t="shared" si="162"/>
        <v>Esporadica</v>
      </c>
      <c r="X398" s="103">
        <f t="shared" si="163"/>
        <v>0</v>
      </c>
      <c r="Y398" s="103" t="str">
        <f t="shared" si="164"/>
        <v>Bajo</v>
      </c>
      <c r="Z398" s="103">
        <v>25</v>
      </c>
      <c r="AA398" s="103" t="str">
        <f t="shared" si="165"/>
        <v>Grave</v>
      </c>
      <c r="AB398" s="103">
        <f t="shared" si="166"/>
        <v>0</v>
      </c>
      <c r="AC398" s="103" t="str">
        <f t="shared" si="167"/>
        <v>IV</v>
      </c>
      <c r="AD398" s="103" t="str">
        <f t="shared" si="168"/>
        <v>ACEPTABLE</v>
      </c>
      <c r="AE398" s="103">
        <v>2</v>
      </c>
      <c r="AF398" s="103" t="str">
        <f>N398</f>
        <v>Golpes, traumas, heridas, infecciones, intoxicación, Mordeduras, picaduras, punciones, reacciones alérgicas, muerte, Enfermedades como dengue, fiebre amariila, etc</v>
      </c>
      <c r="AG398" s="103" t="s">
        <v>38</v>
      </c>
      <c r="AH398" s="103"/>
      <c r="AI398" s="103"/>
      <c r="AJ398" s="103" t="s">
        <v>63</v>
      </c>
      <c r="AK398" s="103"/>
      <c r="AL398" s="462" t="s">
        <v>63</v>
      </c>
      <c r="AM398" s="463"/>
      <c r="AN398" s="463"/>
      <c r="AO398" s="463"/>
      <c r="AP398" s="463"/>
      <c r="AQ398" s="463"/>
      <c r="AR398" s="463"/>
      <c r="AS398" s="464"/>
      <c r="AT398" s="470"/>
      <c r="AU398" s="463" t="str">
        <f t="shared" si="169"/>
        <v>Bajo</v>
      </c>
      <c r="AV398" s="470"/>
      <c r="AW398" s="463" t="b">
        <f t="shared" si="170"/>
        <v>0</v>
      </c>
      <c r="AX398" s="463">
        <f t="shared" si="171"/>
        <v>0</v>
      </c>
      <c r="AY398" s="463" t="str">
        <f t="shared" si="172"/>
        <v>Bajo</v>
      </c>
      <c r="AZ398" s="470"/>
      <c r="BA398" s="463" t="b">
        <f t="shared" si="173"/>
        <v>0</v>
      </c>
      <c r="BB398" s="463">
        <f t="shared" si="174"/>
        <v>0</v>
      </c>
      <c r="BC398" s="463"/>
      <c r="BD398" s="463" t="b">
        <f t="shared" si="175"/>
        <v>0</v>
      </c>
      <c r="BE398" s="295"/>
    </row>
    <row r="399" spans="1:57" ht="89.25" x14ac:dyDescent="0.2">
      <c r="A399" s="115"/>
      <c r="B399" s="103" t="s">
        <v>259</v>
      </c>
      <c r="C399" s="115" t="s">
        <v>784</v>
      </c>
      <c r="D399" s="456" t="s">
        <v>391</v>
      </c>
      <c r="E399" s="456" t="s">
        <v>585</v>
      </c>
      <c r="F399" s="456" t="s">
        <v>586</v>
      </c>
      <c r="G399" s="456" t="s">
        <v>804</v>
      </c>
      <c r="H399" s="103" t="s">
        <v>63</v>
      </c>
      <c r="I399" s="103"/>
      <c r="J399" s="456" t="s">
        <v>588</v>
      </c>
      <c r="K399" s="458" t="s">
        <v>72</v>
      </c>
      <c r="L399" s="459" t="s">
        <v>604</v>
      </c>
      <c r="M399" s="459" t="s">
        <v>605</v>
      </c>
      <c r="N399" s="460" t="s">
        <v>162</v>
      </c>
      <c r="O399" s="103"/>
      <c r="P399" s="103"/>
      <c r="Q399" s="103"/>
      <c r="R399" s="460" t="s">
        <v>606</v>
      </c>
      <c r="S399" s="465" t="s">
        <v>607</v>
      </c>
      <c r="T399" s="103"/>
      <c r="U399" s="103" t="str">
        <f t="shared" si="161"/>
        <v>Bajo</v>
      </c>
      <c r="V399" s="103">
        <v>2</v>
      </c>
      <c r="W399" s="103" t="str">
        <f t="shared" si="162"/>
        <v>Ocasional</v>
      </c>
      <c r="X399" s="103">
        <f t="shared" si="163"/>
        <v>0</v>
      </c>
      <c r="Y399" s="103" t="str">
        <f t="shared" si="164"/>
        <v>Bajo</v>
      </c>
      <c r="Z399" s="103">
        <v>100</v>
      </c>
      <c r="AA399" s="103" t="str">
        <f t="shared" si="165"/>
        <v>Mortal o Catrastrofico</v>
      </c>
      <c r="AB399" s="103">
        <f t="shared" si="166"/>
        <v>0</v>
      </c>
      <c r="AC399" s="103" t="str">
        <f t="shared" si="167"/>
        <v>IV</v>
      </c>
      <c r="AD399" s="103" t="str">
        <f t="shared" si="168"/>
        <v>ACEPTABLE</v>
      </c>
      <c r="AE399" s="103">
        <v>6</v>
      </c>
      <c r="AF399" s="103" t="str">
        <f>N399</f>
        <v>Caídas a diferente nivel, golpes, traumas, laceraciones, muerte.</v>
      </c>
      <c r="AG399" s="103" t="s">
        <v>38</v>
      </c>
      <c r="AH399" s="103"/>
      <c r="AI399" s="103"/>
      <c r="AJ399" s="103" t="s">
        <v>63</v>
      </c>
      <c r="AK399" s="103"/>
      <c r="AL399" s="462"/>
      <c r="AM399" s="499"/>
      <c r="AN399" s="463"/>
      <c r="AO399" s="463"/>
      <c r="AP399" s="463" t="s">
        <v>63</v>
      </c>
      <c r="AQ399" s="463"/>
      <c r="AR399" s="463"/>
      <c r="AS399" s="499"/>
      <c r="AT399" s="464"/>
      <c r="AU399" s="463" t="str">
        <f t="shared" si="169"/>
        <v>Bajo</v>
      </c>
      <c r="AV399" s="464"/>
      <c r="AW399" s="463" t="b">
        <f t="shared" si="170"/>
        <v>0</v>
      </c>
      <c r="AX399" s="463"/>
      <c r="AY399" s="463" t="str">
        <f t="shared" si="172"/>
        <v>Bajo</v>
      </c>
      <c r="AZ399" s="464"/>
      <c r="BA399" s="463" t="b">
        <f t="shared" si="173"/>
        <v>0</v>
      </c>
      <c r="BB399" s="463">
        <f t="shared" si="174"/>
        <v>0</v>
      </c>
      <c r="BC399" s="463"/>
      <c r="BD399" s="463" t="b">
        <f t="shared" si="175"/>
        <v>0</v>
      </c>
      <c r="BE399" s="294"/>
    </row>
    <row r="400" spans="1:57" ht="51" x14ac:dyDescent="0.2">
      <c r="A400" s="115"/>
      <c r="B400" s="103" t="s">
        <v>259</v>
      </c>
      <c r="C400" s="115" t="s">
        <v>784</v>
      </c>
      <c r="D400" s="456" t="s">
        <v>391</v>
      </c>
      <c r="E400" s="456" t="s">
        <v>585</v>
      </c>
      <c r="F400" s="456" t="s">
        <v>586</v>
      </c>
      <c r="G400" s="456" t="s">
        <v>804</v>
      </c>
      <c r="H400" s="103" t="s">
        <v>63</v>
      </c>
      <c r="I400" s="103"/>
      <c r="J400" s="456" t="s">
        <v>588</v>
      </c>
      <c r="K400" s="103" t="s">
        <v>276</v>
      </c>
      <c r="L400" s="471" t="s">
        <v>528</v>
      </c>
      <c r="M400" s="465" t="s">
        <v>704</v>
      </c>
      <c r="N400" s="465" t="s">
        <v>512</v>
      </c>
      <c r="O400" s="103"/>
      <c r="P400" s="103"/>
      <c r="Q400" s="465"/>
      <c r="R400" s="465" t="s">
        <v>600</v>
      </c>
      <c r="S400" s="465" t="s">
        <v>601</v>
      </c>
      <c r="T400" s="103">
        <v>0</v>
      </c>
      <c r="U400" s="103" t="str">
        <f t="shared" si="161"/>
        <v>Bajo</v>
      </c>
      <c r="V400" s="103">
        <v>3</v>
      </c>
      <c r="W400" s="103" t="str">
        <f t="shared" si="162"/>
        <v>Frecuente</v>
      </c>
      <c r="X400" s="103">
        <f t="shared" si="163"/>
        <v>0</v>
      </c>
      <c r="Y400" s="103" t="str">
        <f t="shared" si="164"/>
        <v>Bajo</v>
      </c>
      <c r="Z400" s="103">
        <v>25</v>
      </c>
      <c r="AA400" s="103" t="str">
        <f t="shared" si="165"/>
        <v>Grave</v>
      </c>
      <c r="AB400" s="103">
        <f t="shared" si="166"/>
        <v>0</v>
      </c>
      <c r="AC400" s="103" t="str">
        <f t="shared" si="167"/>
        <v>IV</v>
      </c>
      <c r="AD400" s="103" t="str">
        <f t="shared" si="168"/>
        <v>ACEPTABLE</v>
      </c>
      <c r="AE400" s="103">
        <v>6</v>
      </c>
      <c r="AF400" s="103" t="s">
        <v>512</v>
      </c>
      <c r="AG400" s="103"/>
      <c r="AH400" s="103"/>
      <c r="AI400" s="103"/>
      <c r="AJ400" s="103" t="s">
        <v>63</v>
      </c>
      <c r="AK400" s="103"/>
      <c r="AL400" s="462"/>
      <c r="AM400" s="463"/>
      <c r="AN400" s="463"/>
      <c r="AO400" s="463"/>
      <c r="AP400" s="463"/>
      <c r="AQ400" s="463"/>
      <c r="AR400" s="463"/>
      <c r="AS400" s="464"/>
      <c r="AT400" s="470"/>
      <c r="AU400" s="463" t="str">
        <f t="shared" si="169"/>
        <v>Bajo</v>
      </c>
      <c r="AV400" s="470"/>
      <c r="AW400" s="463" t="b">
        <f t="shared" si="170"/>
        <v>0</v>
      </c>
      <c r="AX400" s="463">
        <f t="shared" si="171"/>
        <v>0</v>
      </c>
      <c r="AY400" s="463" t="str">
        <f t="shared" si="172"/>
        <v>Bajo</v>
      </c>
      <c r="AZ400" s="470"/>
      <c r="BA400" s="463" t="b">
        <f t="shared" si="173"/>
        <v>0</v>
      </c>
      <c r="BB400" s="463">
        <f t="shared" si="174"/>
        <v>0</v>
      </c>
      <c r="BC400" s="463" t="str">
        <f>IF(AND(BB400&gt;=600,AZ400&lt;=4000),"I",IF(AND(BB400&gt;=150,BB400&lt;=500),"II",IF(AND(BB400&gt;=40,BB400&lt;=120),"III",IF(AND(BB400&gt;=0,BB400&lt;=40),"IV"))))</f>
        <v>IV</v>
      </c>
      <c r="BD400" s="463" t="str">
        <f t="shared" si="175"/>
        <v>ACEPTABLE</v>
      </c>
      <c r="BE400" s="295"/>
    </row>
    <row r="401" spans="1:57" ht="127.5" x14ac:dyDescent="0.2">
      <c r="A401" s="115"/>
      <c r="B401" s="103" t="s">
        <v>259</v>
      </c>
      <c r="C401" s="115" t="s">
        <v>784</v>
      </c>
      <c r="D401" s="456" t="s">
        <v>391</v>
      </c>
      <c r="E401" s="456" t="s">
        <v>585</v>
      </c>
      <c r="F401" s="456" t="s">
        <v>586</v>
      </c>
      <c r="G401" s="456" t="s">
        <v>804</v>
      </c>
      <c r="H401" s="103" t="s">
        <v>63</v>
      </c>
      <c r="I401" s="103"/>
      <c r="J401" s="456" t="s">
        <v>588</v>
      </c>
      <c r="K401" s="458" t="s">
        <v>72</v>
      </c>
      <c r="L401" s="471" t="s">
        <v>319</v>
      </c>
      <c r="M401" s="472" t="s">
        <v>611</v>
      </c>
      <c r="N401" s="460" t="s">
        <v>612</v>
      </c>
      <c r="O401" s="103"/>
      <c r="P401" s="103"/>
      <c r="Q401" s="103"/>
      <c r="R401" s="465" t="s">
        <v>810</v>
      </c>
      <c r="S401" s="465" t="s">
        <v>614</v>
      </c>
      <c r="T401" s="103"/>
      <c r="U401" s="103" t="str">
        <f t="shared" si="161"/>
        <v>Bajo</v>
      </c>
      <c r="V401" s="103">
        <v>2</v>
      </c>
      <c r="W401" s="103" t="str">
        <f t="shared" si="162"/>
        <v>Ocasional</v>
      </c>
      <c r="X401" s="103">
        <f t="shared" si="163"/>
        <v>0</v>
      </c>
      <c r="Y401" s="103" t="str">
        <f t="shared" si="164"/>
        <v>Bajo</v>
      </c>
      <c r="Z401" s="103">
        <v>100</v>
      </c>
      <c r="AA401" s="103" t="str">
        <f t="shared" si="165"/>
        <v>Mortal o Catrastrofico</v>
      </c>
      <c r="AB401" s="103">
        <f t="shared" si="166"/>
        <v>0</v>
      </c>
      <c r="AC401" s="103" t="str">
        <f t="shared" si="167"/>
        <v>IV</v>
      </c>
      <c r="AD401" s="103" t="str">
        <f t="shared" si="168"/>
        <v>ACEPTABLE</v>
      </c>
      <c r="AE401" s="103"/>
      <c r="AF401" s="103" t="str">
        <f t="shared" ref="AF401:AF413" si="199">N401</f>
        <v>Electrocución, afectación de órganos vitales, quemaduras incendio y muerte</v>
      </c>
      <c r="AG401" s="103" t="s">
        <v>38</v>
      </c>
      <c r="AH401" s="103"/>
      <c r="AI401" s="103"/>
      <c r="AJ401" s="103" t="s">
        <v>63</v>
      </c>
      <c r="AK401" s="103"/>
      <c r="AL401" s="462"/>
      <c r="AM401" s="463"/>
      <c r="AN401" s="463"/>
      <c r="AO401" s="463"/>
      <c r="AP401" s="463" t="s">
        <v>63</v>
      </c>
      <c r="AQ401" s="463"/>
      <c r="AR401" s="463"/>
      <c r="AS401" s="464"/>
      <c r="AT401" s="464"/>
      <c r="AU401" s="463" t="str">
        <f t="shared" si="169"/>
        <v>Bajo</v>
      </c>
      <c r="AV401" s="470"/>
      <c r="AW401" s="463" t="b">
        <f t="shared" si="170"/>
        <v>0</v>
      </c>
      <c r="AX401" s="463">
        <f t="shared" si="171"/>
        <v>0</v>
      </c>
      <c r="AY401" s="463" t="str">
        <f t="shared" si="172"/>
        <v>Bajo</v>
      </c>
      <c r="AZ401" s="470"/>
      <c r="BA401" s="463" t="b">
        <f t="shared" si="173"/>
        <v>0</v>
      </c>
      <c r="BB401" s="463">
        <f t="shared" si="174"/>
        <v>0</v>
      </c>
      <c r="BC401" s="463"/>
      <c r="BD401" s="463" t="b">
        <f t="shared" si="175"/>
        <v>0</v>
      </c>
      <c r="BE401" s="295"/>
    </row>
    <row r="402" spans="1:57" ht="74.25" customHeight="1" x14ac:dyDescent="0.2">
      <c r="A402" s="115"/>
      <c r="B402" s="103" t="s">
        <v>259</v>
      </c>
      <c r="C402" s="115" t="s">
        <v>784</v>
      </c>
      <c r="D402" s="456" t="s">
        <v>391</v>
      </c>
      <c r="E402" s="456" t="s">
        <v>545</v>
      </c>
      <c r="F402" s="103" t="s">
        <v>552</v>
      </c>
      <c r="G402" s="459" t="s">
        <v>560</v>
      </c>
      <c r="H402" s="103" t="s">
        <v>63</v>
      </c>
      <c r="I402" s="103"/>
      <c r="J402" s="103" t="s">
        <v>811</v>
      </c>
      <c r="K402" s="458" t="s">
        <v>72</v>
      </c>
      <c r="L402" s="459" t="s">
        <v>270</v>
      </c>
      <c r="M402" s="472" t="s">
        <v>812</v>
      </c>
      <c r="N402" s="460" t="s">
        <v>813</v>
      </c>
      <c r="O402" s="103"/>
      <c r="P402" s="103"/>
      <c r="Q402" s="103"/>
      <c r="R402" s="465" t="s">
        <v>814</v>
      </c>
      <c r="S402" s="103" t="s">
        <v>69</v>
      </c>
      <c r="T402" s="103">
        <v>0</v>
      </c>
      <c r="U402" s="103" t="str">
        <f t="shared" si="161"/>
        <v>Bajo</v>
      </c>
      <c r="V402" s="103">
        <v>1</v>
      </c>
      <c r="W402" s="103" t="str">
        <f t="shared" si="162"/>
        <v>Esporadica</v>
      </c>
      <c r="X402" s="103">
        <f t="shared" si="163"/>
        <v>0</v>
      </c>
      <c r="Y402" s="103" t="str">
        <f t="shared" si="164"/>
        <v>Bajo</v>
      </c>
      <c r="Z402" s="103">
        <v>25</v>
      </c>
      <c r="AA402" s="103" t="str">
        <f t="shared" si="165"/>
        <v>Grave</v>
      </c>
      <c r="AB402" s="103">
        <f t="shared" si="166"/>
        <v>0</v>
      </c>
      <c r="AC402" s="103" t="str">
        <f t="shared" si="167"/>
        <v>IV</v>
      </c>
      <c r="AD402" s="103" t="str">
        <f t="shared" si="168"/>
        <v>ACEPTABLE</v>
      </c>
      <c r="AE402" s="103">
        <v>2</v>
      </c>
      <c r="AF402" s="103" t="str">
        <f t="shared" si="199"/>
        <v>Heridas, golpes, muerte, fatiga, estrés, disminución de la destreza y precisión. Contagio por virus. Estados de ansiedad y/o depresión y trastornos del aparato digestivo.</v>
      </c>
      <c r="AG402" s="103"/>
      <c r="AH402" s="103"/>
      <c r="AI402" s="103"/>
      <c r="AJ402" s="103" t="s">
        <v>63</v>
      </c>
      <c r="AK402" s="103"/>
      <c r="AL402" s="462" t="s">
        <v>63</v>
      </c>
      <c r="AM402" s="463"/>
      <c r="AN402" s="463"/>
      <c r="AO402" s="463"/>
      <c r="AP402" s="463"/>
      <c r="AQ402" s="463"/>
      <c r="AR402" s="463"/>
      <c r="AS402" s="464"/>
      <c r="AT402" s="470"/>
      <c r="AU402" s="463" t="str">
        <f t="shared" si="169"/>
        <v>Bajo</v>
      </c>
      <c r="AV402" s="470"/>
      <c r="AW402" s="463" t="b">
        <f t="shared" si="170"/>
        <v>0</v>
      </c>
      <c r="AX402" s="463">
        <f t="shared" si="171"/>
        <v>0</v>
      </c>
      <c r="AY402" s="463" t="str">
        <f t="shared" si="172"/>
        <v>Bajo</v>
      </c>
      <c r="AZ402" s="470"/>
      <c r="BA402" s="463" t="b">
        <f t="shared" si="173"/>
        <v>0</v>
      </c>
      <c r="BB402" s="463">
        <f t="shared" si="174"/>
        <v>0</v>
      </c>
      <c r="BC402" s="463" t="str">
        <f>IF(AND(BB402&gt;=600,AZ402&lt;=4000),"I",IF(AND(BB402&gt;=150,BB402&lt;=500),"II",IF(AND(BB402&gt;=40,BB402&lt;=120),"III",IF(AND(BB402&gt;=0,BB402&lt;=40),"IV"))))</f>
        <v>IV</v>
      </c>
      <c r="BD402" s="463" t="str">
        <f t="shared" si="175"/>
        <v>ACEPTABLE</v>
      </c>
      <c r="BE402" s="295"/>
    </row>
    <row r="403" spans="1:57" ht="74.25" customHeight="1" x14ac:dyDescent="0.2">
      <c r="A403" s="115"/>
      <c r="B403" s="103" t="s">
        <v>259</v>
      </c>
      <c r="C403" s="115" t="s">
        <v>784</v>
      </c>
      <c r="D403" s="456" t="s">
        <v>391</v>
      </c>
      <c r="E403" s="456" t="s">
        <v>545</v>
      </c>
      <c r="F403" s="103" t="s">
        <v>552</v>
      </c>
      <c r="G403" s="459" t="s">
        <v>560</v>
      </c>
      <c r="H403" s="103" t="s">
        <v>63</v>
      </c>
      <c r="I403" s="103"/>
      <c r="J403" s="103" t="s">
        <v>811</v>
      </c>
      <c r="K403" s="103" t="s">
        <v>325</v>
      </c>
      <c r="L403" s="103" t="s">
        <v>94</v>
      </c>
      <c r="M403" s="472" t="s">
        <v>815</v>
      </c>
      <c r="N403" s="465" t="s">
        <v>96</v>
      </c>
      <c r="O403" s="103" t="s">
        <v>69</v>
      </c>
      <c r="P403" s="103" t="s">
        <v>69</v>
      </c>
      <c r="Q403" s="103" t="s">
        <v>69</v>
      </c>
      <c r="R403" s="460" t="s">
        <v>816</v>
      </c>
      <c r="S403" s="103" t="s">
        <v>69</v>
      </c>
      <c r="T403" s="103">
        <v>0</v>
      </c>
      <c r="U403" s="103" t="str">
        <f t="shared" si="161"/>
        <v>Bajo</v>
      </c>
      <c r="V403" s="103">
        <v>3</v>
      </c>
      <c r="W403" s="103" t="str">
        <f t="shared" si="162"/>
        <v>Frecuente</v>
      </c>
      <c r="X403" s="103">
        <f t="shared" si="163"/>
        <v>0</v>
      </c>
      <c r="Y403" s="103" t="str">
        <f t="shared" si="164"/>
        <v>Bajo</v>
      </c>
      <c r="Z403" s="103">
        <v>10</v>
      </c>
      <c r="AA403" s="103" t="str">
        <f t="shared" si="165"/>
        <v>Leve</v>
      </c>
      <c r="AB403" s="103">
        <f t="shared" si="166"/>
        <v>0</v>
      </c>
      <c r="AC403" s="103" t="str">
        <f t="shared" si="167"/>
        <v>IV</v>
      </c>
      <c r="AD403" s="103" t="str">
        <f t="shared" si="168"/>
        <v>ACEPTABLE</v>
      </c>
      <c r="AE403" s="103">
        <v>2</v>
      </c>
      <c r="AF403" s="103" t="str">
        <f t="shared" si="199"/>
        <v>Desordenes de trauma acumulativo, lesiones del sistema músculo esquelético, Tendinitis, síndrome del túnel carpiano (STC)</v>
      </c>
      <c r="AG403" s="103" t="s">
        <v>38</v>
      </c>
      <c r="AH403" s="103"/>
      <c r="AI403" s="103"/>
      <c r="AJ403" s="103" t="s">
        <v>63</v>
      </c>
      <c r="AK403" s="103"/>
      <c r="AL403" s="462"/>
      <c r="AM403" s="463"/>
      <c r="AN403" s="463"/>
      <c r="AO403" s="463"/>
      <c r="AP403" s="463"/>
      <c r="AQ403" s="463"/>
      <c r="AR403" s="463"/>
      <c r="AS403" s="464"/>
      <c r="AT403" s="470"/>
      <c r="AU403" s="463" t="str">
        <f t="shared" si="169"/>
        <v>Bajo</v>
      </c>
      <c r="AV403" s="470"/>
      <c r="AW403" s="463" t="b">
        <f t="shared" si="170"/>
        <v>0</v>
      </c>
      <c r="AX403" s="463">
        <f t="shared" si="171"/>
        <v>0</v>
      </c>
      <c r="AY403" s="463" t="str">
        <f t="shared" si="172"/>
        <v>Bajo</v>
      </c>
      <c r="AZ403" s="470"/>
      <c r="BA403" s="463" t="b">
        <f t="shared" si="173"/>
        <v>0</v>
      </c>
      <c r="BB403" s="463">
        <f t="shared" si="174"/>
        <v>0</v>
      </c>
      <c r="BC403" s="463" t="str">
        <f>IF(AND(BB403&gt;=600,AZ403&lt;=4000),"I",IF(AND(BB403&gt;=150,BB403&lt;=500),"II",IF(AND(BB403&gt;=40,BB403&lt;=120),"III",IF(AND(BB403&gt;=0,BB403&lt;=40),"IV"))))</f>
        <v>IV</v>
      </c>
      <c r="BD403" s="463" t="str">
        <f t="shared" si="175"/>
        <v>ACEPTABLE</v>
      </c>
      <c r="BE403" s="295"/>
    </row>
    <row r="404" spans="1:57" ht="74.25" customHeight="1" x14ac:dyDescent="0.2">
      <c r="A404" s="103"/>
      <c r="B404" s="103" t="s">
        <v>259</v>
      </c>
      <c r="C404" s="115" t="s">
        <v>784</v>
      </c>
      <c r="D404" s="456" t="s">
        <v>391</v>
      </c>
      <c r="E404" s="456" t="s">
        <v>545</v>
      </c>
      <c r="F404" s="103" t="s">
        <v>552</v>
      </c>
      <c r="G404" s="459" t="s">
        <v>560</v>
      </c>
      <c r="H404" s="103" t="s">
        <v>63</v>
      </c>
      <c r="I404" s="103"/>
      <c r="J404" s="103" t="s">
        <v>811</v>
      </c>
      <c r="K404" s="458" t="s">
        <v>72</v>
      </c>
      <c r="L404" s="471" t="s">
        <v>302</v>
      </c>
      <c r="M404" s="472" t="s">
        <v>817</v>
      </c>
      <c r="N404" s="460" t="s">
        <v>558</v>
      </c>
      <c r="O404" s="103" t="s">
        <v>69</v>
      </c>
      <c r="P404" s="103" t="s">
        <v>69</v>
      </c>
      <c r="Q404" s="103" t="s">
        <v>69</v>
      </c>
      <c r="R404" s="465" t="s">
        <v>818</v>
      </c>
      <c r="S404" s="103" t="s">
        <v>69</v>
      </c>
      <c r="T404" s="103">
        <v>0</v>
      </c>
      <c r="U404" s="103" t="str">
        <f t="shared" si="161"/>
        <v>Bajo</v>
      </c>
      <c r="V404" s="103">
        <v>1</v>
      </c>
      <c r="W404" s="103" t="str">
        <f t="shared" si="162"/>
        <v>Esporadica</v>
      </c>
      <c r="X404" s="103">
        <f t="shared" si="163"/>
        <v>0</v>
      </c>
      <c r="Y404" s="103" t="str">
        <f t="shared" si="164"/>
        <v>Bajo</v>
      </c>
      <c r="Z404" s="103">
        <v>100</v>
      </c>
      <c r="AA404" s="103" t="str">
        <f t="shared" si="165"/>
        <v>Mortal o Catrastrofico</v>
      </c>
      <c r="AB404" s="103">
        <f t="shared" si="166"/>
        <v>0</v>
      </c>
      <c r="AC404" s="103" t="str">
        <f t="shared" si="167"/>
        <v>IV</v>
      </c>
      <c r="AD404" s="103" t="str">
        <f t="shared" si="168"/>
        <v>ACEPTABLE</v>
      </c>
      <c r="AE404" s="103">
        <v>2</v>
      </c>
      <c r="AF404" s="103" t="str">
        <f t="shared" si="199"/>
        <v>Traumas, heridas, muerte</v>
      </c>
      <c r="AG404" s="103" t="s">
        <v>38</v>
      </c>
      <c r="AH404" s="103"/>
      <c r="AI404" s="103"/>
      <c r="AJ404" s="103" t="s">
        <v>63</v>
      </c>
      <c r="AK404" s="103"/>
      <c r="AL404" s="462"/>
      <c r="AM404" s="463"/>
      <c r="AN404" s="463"/>
      <c r="AO404" s="463"/>
      <c r="AP404" s="463"/>
      <c r="AQ404" s="463"/>
      <c r="AR404" s="463"/>
      <c r="AS404" s="464"/>
      <c r="AT404" s="470"/>
      <c r="AU404" s="463" t="str">
        <f t="shared" si="169"/>
        <v>Bajo</v>
      </c>
      <c r="AV404" s="470"/>
      <c r="AW404" s="463" t="b">
        <f t="shared" si="170"/>
        <v>0</v>
      </c>
      <c r="AX404" s="463">
        <f t="shared" si="171"/>
        <v>0</v>
      </c>
      <c r="AY404" s="463" t="str">
        <f t="shared" si="172"/>
        <v>Bajo</v>
      </c>
      <c r="AZ404" s="470"/>
      <c r="BA404" s="463" t="b">
        <f t="shared" si="173"/>
        <v>0</v>
      </c>
      <c r="BB404" s="463">
        <f t="shared" si="174"/>
        <v>0</v>
      </c>
      <c r="BC404" s="463" t="str">
        <f>IF(AND(BB404&gt;=600,AZ404&lt;=4000),"I",IF(AND(BB404&gt;=150,BB404&lt;=500),"II",IF(AND(BB404&gt;=40,BB404&lt;=120),"III",IF(AND(BB404&gt;=0,BB404&lt;=40),"IV"))))</f>
        <v>IV</v>
      </c>
      <c r="BD404" s="463" t="str">
        <f t="shared" si="175"/>
        <v>ACEPTABLE</v>
      </c>
      <c r="BE404" s="295"/>
    </row>
    <row r="405" spans="1:57" ht="74.25" customHeight="1" x14ac:dyDescent="0.2">
      <c r="A405" s="115"/>
      <c r="B405" s="103" t="s">
        <v>259</v>
      </c>
      <c r="C405" s="115" t="s">
        <v>784</v>
      </c>
      <c r="D405" s="456" t="s">
        <v>391</v>
      </c>
      <c r="E405" s="456" t="s">
        <v>545</v>
      </c>
      <c r="F405" s="103" t="s">
        <v>552</v>
      </c>
      <c r="G405" s="459" t="s">
        <v>560</v>
      </c>
      <c r="H405" s="103" t="s">
        <v>63</v>
      </c>
      <c r="I405" s="103"/>
      <c r="J405" s="103" t="s">
        <v>811</v>
      </c>
      <c r="K405" s="103" t="s">
        <v>72</v>
      </c>
      <c r="L405" s="459" t="s">
        <v>119</v>
      </c>
      <c r="M405" s="465" t="s">
        <v>819</v>
      </c>
      <c r="N405" s="465" t="s">
        <v>112</v>
      </c>
      <c r="O405" s="103" t="s">
        <v>69</v>
      </c>
      <c r="P405" s="103" t="s">
        <v>69</v>
      </c>
      <c r="Q405" s="460"/>
      <c r="R405" s="465" t="s">
        <v>820</v>
      </c>
      <c r="S405" s="103" t="s">
        <v>821</v>
      </c>
      <c r="T405" s="103">
        <v>0</v>
      </c>
      <c r="U405" s="103" t="str">
        <f t="shared" si="161"/>
        <v>Bajo</v>
      </c>
      <c r="V405" s="103">
        <v>2</v>
      </c>
      <c r="W405" s="103" t="str">
        <f t="shared" si="162"/>
        <v>Ocasional</v>
      </c>
      <c r="X405" s="103">
        <f t="shared" si="163"/>
        <v>0</v>
      </c>
      <c r="Y405" s="103" t="str">
        <f t="shared" si="164"/>
        <v>Bajo</v>
      </c>
      <c r="Z405" s="103">
        <v>60</v>
      </c>
      <c r="AA405" s="103" t="str">
        <f t="shared" si="165"/>
        <v>Muy Grave</v>
      </c>
      <c r="AB405" s="103">
        <f t="shared" si="166"/>
        <v>0</v>
      </c>
      <c r="AC405" s="103" t="str">
        <f t="shared" si="167"/>
        <v>IV</v>
      </c>
      <c r="AD405" s="103" t="str">
        <f t="shared" si="168"/>
        <v>ACEPTABLE</v>
      </c>
      <c r="AE405" s="103">
        <v>2</v>
      </c>
      <c r="AF405" s="103" t="str">
        <f t="shared" si="199"/>
        <v>Caídas al mismo nivel, caídas a diferente nivel, contusiones, golpes, fracturas</v>
      </c>
      <c r="AG405" s="103"/>
      <c r="AH405" s="103"/>
      <c r="AI405" s="103"/>
      <c r="AJ405" s="103" t="s">
        <v>63</v>
      </c>
      <c r="AK405" s="103"/>
      <c r="AL405" s="462"/>
      <c r="AM405" s="463"/>
      <c r="AN405" s="463"/>
      <c r="AO405" s="463"/>
      <c r="AP405" s="463"/>
      <c r="AQ405" s="463"/>
      <c r="AR405" s="463"/>
      <c r="AS405" s="464"/>
      <c r="AT405" s="464"/>
      <c r="AU405" s="463" t="str">
        <f t="shared" si="169"/>
        <v>Bajo</v>
      </c>
      <c r="AV405" s="470"/>
      <c r="AW405" s="463" t="b">
        <f t="shared" si="170"/>
        <v>0</v>
      </c>
      <c r="AX405" s="463">
        <f t="shared" si="171"/>
        <v>0</v>
      </c>
      <c r="AY405" s="463" t="str">
        <f t="shared" si="172"/>
        <v>Bajo</v>
      </c>
      <c r="AZ405" s="470"/>
      <c r="BA405" s="463" t="b">
        <f t="shared" si="173"/>
        <v>0</v>
      </c>
      <c r="BB405" s="463">
        <f t="shared" si="174"/>
        <v>0</v>
      </c>
      <c r="BC405" s="463"/>
      <c r="BD405" s="463" t="b">
        <f t="shared" si="175"/>
        <v>0</v>
      </c>
      <c r="BE405" s="295"/>
    </row>
    <row r="406" spans="1:57" ht="51" x14ac:dyDescent="0.2">
      <c r="A406" s="115"/>
      <c r="B406" s="103" t="s">
        <v>259</v>
      </c>
      <c r="C406" s="115" t="s">
        <v>784</v>
      </c>
      <c r="D406" s="456" t="s">
        <v>391</v>
      </c>
      <c r="E406" s="456" t="s">
        <v>545</v>
      </c>
      <c r="F406" s="103" t="s">
        <v>552</v>
      </c>
      <c r="G406" s="459" t="s">
        <v>560</v>
      </c>
      <c r="H406" s="103" t="s">
        <v>63</v>
      </c>
      <c r="I406" s="103"/>
      <c r="J406" s="103" t="s">
        <v>811</v>
      </c>
      <c r="K406" s="458" t="s">
        <v>65</v>
      </c>
      <c r="L406" s="458" t="s">
        <v>756</v>
      </c>
      <c r="M406" s="458" t="s">
        <v>757</v>
      </c>
      <c r="N406" s="458" t="s">
        <v>758</v>
      </c>
      <c r="O406" s="103"/>
      <c r="P406" s="103"/>
      <c r="Q406" s="465"/>
      <c r="R406" s="465" t="s">
        <v>543</v>
      </c>
      <c r="S406" s="465" t="s">
        <v>822</v>
      </c>
      <c r="T406" s="103"/>
      <c r="U406" s="103" t="str">
        <f t="shared" si="161"/>
        <v>Bajo</v>
      </c>
      <c r="V406" s="103">
        <v>1</v>
      </c>
      <c r="W406" s="103" t="str">
        <f t="shared" si="162"/>
        <v>Esporadica</v>
      </c>
      <c r="X406" s="103">
        <f t="shared" si="163"/>
        <v>0</v>
      </c>
      <c r="Y406" s="103" t="str">
        <f t="shared" si="164"/>
        <v>Bajo</v>
      </c>
      <c r="Z406" s="103">
        <v>25</v>
      </c>
      <c r="AA406" s="103" t="str">
        <f t="shared" si="165"/>
        <v>Grave</v>
      </c>
      <c r="AB406" s="103">
        <f t="shared" si="166"/>
        <v>0</v>
      </c>
      <c r="AC406" s="103" t="str">
        <f t="shared" si="167"/>
        <v>IV</v>
      </c>
      <c r="AD406" s="103" t="str">
        <f t="shared" si="168"/>
        <v>ACEPTABLE</v>
      </c>
      <c r="AE406" s="103">
        <v>2</v>
      </c>
      <c r="AF406" s="103" t="str">
        <f t="shared" si="199"/>
        <v>Enfermedades gastrointestinales, Intoxicaciones, reacciones alérgicas, muerte</v>
      </c>
      <c r="AG406" s="103"/>
      <c r="AH406" s="103"/>
      <c r="AI406" s="103"/>
      <c r="AJ406" s="103" t="s">
        <v>63</v>
      </c>
      <c r="AK406" s="103"/>
      <c r="AL406" s="462" t="s">
        <v>63</v>
      </c>
      <c r="AM406" s="463"/>
      <c r="AN406" s="463"/>
      <c r="AO406" s="463"/>
      <c r="AP406" s="463"/>
      <c r="AQ406" s="463"/>
      <c r="AR406" s="463"/>
      <c r="AS406" s="464"/>
      <c r="AT406" s="470"/>
      <c r="AU406" s="463" t="str">
        <f t="shared" si="169"/>
        <v>Bajo</v>
      </c>
      <c r="AV406" s="470"/>
      <c r="AW406" s="463" t="b">
        <f t="shared" si="170"/>
        <v>0</v>
      </c>
      <c r="AX406" s="463">
        <f t="shared" si="171"/>
        <v>0</v>
      </c>
      <c r="AY406" s="463" t="str">
        <f t="shared" si="172"/>
        <v>Bajo</v>
      </c>
      <c r="AZ406" s="470"/>
      <c r="BA406" s="463" t="b">
        <f t="shared" si="173"/>
        <v>0</v>
      </c>
      <c r="BB406" s="463">
        <f t="shared" si="174"/>
        <v>0</v>
      </c>
      <c r="BC406" s="463" t="str">
        <f t="shared" ref="BC406:BC415" si="200">IF(AND(BB406&gt;=600,AZ406&lt;=4000),"I",IF(AND(BB406&gt;=150,BB406&lt;=500),"II",IF(AND(BB406&gt;=40,BB406&lt;=120),"III",IF(AND(BB406&gt;=0,BB406&lt;=40),"IV"))))</f>
        <v>IV</v>
      </c>
      <c r="BD406" s="463" t="str">
        <f t="shared" si="175"/>
        <v>ACEPTABLE</v>
      </c>
      <c r="BE406" s="295"/>
    </row>
    <row r="407" spans="1:57" ht="117" customHeight="1" x14ac:dyDescent="0.2">
      <c r="A407" s="115"/>
      <c r="B407" s="103" t="s">
        <v>259</v>
      </c>
      <c r="C407" s="115" t="s">
        <v>784</v>
      </c>
      <c r="D407" s="456" t="s">
        <v>391</v>
      </c>
      <c r="E407" s="456" t="s">
        <v>545</v>
      </c>
      <c r="F407" s="103" t="s">
        <v>552</v>
      </c>
      <c r="G407" s="459" t="s">
        <v>560</v>
      </c>
      <c r="H407" s="103" t="s">
        <v>63</v>
      </c>
      <c r="I407" s="103"/>
      <c r="J407" s="103" t="s">
        <v>811</v>
      </c>
      <c r="K407" s="458" t="s">
        <v>282</v>
      </c>
      <c r="L407" s="459" t="s">
        <v>88</v>
      </c>
      <c r="M407" s="460" t="s">
        <v>344</v>
      </c>
      <c r="N407" s="465" t="s">
        <v>345</v>
      </c>
      <c r="O407" s="103"/>
      <c r="P407" s="103"/>
      <c r="Q407" s="465" t="s">
        <v>735</v>
      </c>
      <c r="R407" s="103" t="s">
        <v>346</v>
      </c>
      <c r="S407" s="465" t="s">
        <v>92</v>
      </c>
      <c r="T407" s="103">
        <v>0</v>
      </c>
      <c r="U407" s="103" t="str">
        <f t="shared" si="161"/>
        <v>Bajo</v>
      </c>
      <c r="V407" s="103">
        <v>2</v>
      </c>
      <c r="W407" s="103" t="str">
        <f t="shared" si="162"/>
        <v>Ocasional</v>
      </c>
      <c r="X407" s="103">
        <f t="shared" si="163"/>
        <v>0</v>
      </c>
      <c r="Y407" s="103" t="str">
        <f t="shared" si="164"/>
        <v>Bajo</v>
      </c>
      <c r="Z407" s="103">
        <v>25</v>
      </c>
      <c r="AA407" s="103" t="str">
        <f t="shared" si="165"/>
        <v>Grave</v>
      </c>
      <c r="AB407" s="103">
        <f t="shared" si="166"/>
        <v>0</v>
      </c>
      <c r="AC407" s="103" t="str">
        <f t="shared" si="167"/>
        <v>IV</v>
      </c>
      <c r="AD407" s="103" t="str">
        <f t="shared" si="168"/>
        <v>ACEPTABLE</v>
      </c>
      <c r="AE407" s="103">
        <v>2</v>
      </c>
      <c r="AF407" s="103" t="str">
        <f t="shared" si="199"/>
        <v>Golpes, descargas electricas, heridas</v>
      </c>
      <c r="AG407" s="103"/>
      <c r="AH407" s="103"/>
      <c r="AI407" s="103" t="s">
        <v>63</v>
      </c>
      <c r="AJ407" s="103" t="s">
        <v>63</v>
      </c>
      <c r="AK407" s="103"/>
      <c r="AL407" s="462" t="s">
        <v>63</v>
      </c>
      <c r="AM407" s="463"/>
      <c r="AN407" s="463"/>
      <c r="AO407" s="463"/>
      <c r="AP407" s="463"/>
      <c r="AQ407" s="463"/>
      <c r="AR407" s="463"/>
      <c r="AS407" s="464"/>
      <c r="AT407" s="470"/>
      <c r="AU407" s="463" t="str">
        <f t="shared" si="169"/>
        <v>Bajo</v>
      </c>
      <c r="AV407" s="470"/>
      <c r="AW407" s="463" t="b">
        <f t="shared" si="170"/>
        <v>0</v>
      </c>
      <c r="AX407" s="463">
        <f t="shared" si="171"/>
        <v>0</v>
      </c>
      <c r="AY407" s="463" t="str">
        <f t="shared" si="172"/>
        <v>Bajo</v>
      </c>
      <c r="AZ407" s="470"/>
      <c r="BA407" s="463" t="b">
        <f t="shared" si="173"/>
        <v>0</v>
      </c>
      <c r="BB407" s="463">
        <f t="shared" si="174"/>
        <v>0</v>
      </c>
      <c r="BC407" s="463" t="str">
        <f t="shared" si="200"/>
        <v>IV</v>
      </c>
      <c r="BD407" s="463" t="str">
        <f t="shared" si="175"/>
        <v>ACEPTABLE</v>
      </c>
      <c r="BE407" s="295"/>
    </row>
    <row r="408" spans="1:57" ht="51" x14ac:dyDescent="0.2">
      <c r="A408" s="115"/>
      <c r="B408" s="103" t="s">
        <v>259</v>
      </c>
      <c r="C408" s="115" t="s">
        <v>784</v>
      </c>
      <c r="D408" s="456" t="s">
        <v>391</v>
      </c>
      <c r="E408" s="456" t="s">
        <v>545</v>
      </c>
      <c r="F408" s="103" t="s">
        <v>552</v>
      </c>
      <c r="G408" s="459" t="s">
        <v>560</v>
      </c>
      <c r="H408" s="103" t="s">
        <v>63</v>
      </c>
      <c r="I408" s="103"/>
      <c r="J408" s="103" t="s">
        <v>811</v>
      </c>
      <c r="K408" s="458" t="s">
        <v>282</v>
      </c>
      <c r="L408" s="459" t="s">
        <v>739</v>
      </c>
      <c r="M408" s="460" t="s">
        <v>740</v>
      </c>
      <c r="N408" s="465" t="s">
        <v>741</v>
      </c>
      <c r="O408" s="103"/>
      <c r="P408" s="103"/>
      <c r="Q408" s="465"/>
      <c r="R408" s="103" t="s">
        <v>742</v>
      </c>
      <c r="S408" s="465" t="s">
        <v>743</v>
      </c>
      <c r="T408" s="103"/>
      <c r="U408" s="103" t="str">
        <f t="shared" si="161"/>
        <v>Bajo</v>
      </c>
      <c r="V408" s="103">
        <v>1</v>
      </c>
      <c r="W408" s="103" t="str">
        <f t="shared" si="162"/>
        <v>Esporadica</v>
      </c>
      <c r="X408" s="103">
        <f t="shared" si="163"/>
        <v>0</v>
      </c>
      <c r="Y408" s="103" t="str">
        <f t="shared" si="164"/>
        <v>Bajo</v>
      </c>
      <c r="Z408" s="103">
        <v>25</v>
      </c>
      <c r="AA408" s="103" t="str">
        <f t="shared" si="165"/>
        <v>Grave</v>
      </c>
      <c r="AB408" s="103">
        <f t="shared" si="166"/>
        <v>0</v>
      </c>
      <c r="AC408" s="103" t="str">
        <f t="shared" si="167"/>
        <v>IV</v>
      </c>
      <c r="AD408" s="103" t="str">
        <f>IF(AND(AC408="I"),"NO ACEPTABLE",IF(AND(AC408="II"),"ACEPTABLE CON CONTROL ESPECIFICO",IF(AND(AC408="III"),"MEJORABLE",IF(AND(AC408="IV"),"ACEPTABLE"))))</f>
        <v>ACEPTABLE</v>
      </c>
      <c r="AE408" s="103">
        <v>2</v>
      </c>
      <c r="AF408" s="103" t="s">
        <v>180</v>
      </c>
      <c r="AG408" s="103" t="s">
        <v>38</v>
      </c>
      <c r="AH408" s="103"/>
      <c r="AI408" s="103"/>
      <c r="AJ408" s="103" t="s">
        <v>63</v>
      </c>
      <c r="AK408" s="103"/>
      <c r="AL408" s="462" t="s">
        <v>63</v>
      </c>
      <c r="AM408" s="463"/>
      <c r="AN408" s="463"/>
      <c r="AO408" s="463"/>
      <c r="AP408" s="463"/>
      <c r="AQ408" s="463"/>
      <c r="AR408" s="463"/>
      <c r="AS408" s="464"/>
      <c r="AT408" s="470"/>
      <c r="AU408" s="463" t="str">
        <f>IF(AT408=10,"Muy Alto",IF(AT408=6,"Alto",IF(AT408=2,"Medio",IF(AT408=0,"Bajo"))))</f>
        <v>Bajo</v>
      </c>
      <c r="AV408" s="470"/>
      <c r="AW408" s="463" t="b">
        <f>IF(AV408=4,"Continua",IF(AV408=3,"Frecuente",IF(AV408=2,"Ocasional",IF(AV408=1,"Esporadica"))))</f>
        <v>0</v>
      </c>
      <c r="AX408" s="463">
        <f>AT408*AV408</f>
        <v>0</v>
      </c>
      <c r="AY408" s="463" t="str">
        <f>IF(AND(AX408&gt;=24,AX408&lt;=40),"Medio Alto",IF(AND(AX408&gt;=10,AX408&lt;=20),"Alto",IF(AND(AX408&gt;=6,AX408&lt;=8),"Medio",IF(AND(AX408&gt;=0,AX408&lt;=4),"Bajo"))))</f>
        <v>Bajo</v>
      </c>
      <c r="AZ408" s="470"/>
      <c r="BA408" s="463" t="b">
        <f>IF(AZ408=100,"Mortal o Catrastrofico",IF(AZ408=60,"Muy Grave",IF(AZ408=25,"Grave",IF(AZ408=10,"Leve"))))</f>
        <v>0</v>
      </c>
      <c r="BB408" s="463">
        <f>AX408*AZ408</f>
        <v>0</v>
      </c>
      <c r="BC408" s="463" t="str">
        <f>IF(AND(BB408&gt;=600,AZ408&lt;=4000),"I",IF(AND(BB408&gt;=150,BB408&lt;=500),"II",IF(AND(BB408&gt;=40,BB408&lt;=120),"III",IF(AND(BB408&gt;=0,BB408&lt;=40),"IV"))))</f>
        <v>IV</v>
      </c>
      <c r="BD408" s="463" t="str">
        <f>IF(AND(BC408="I"),"NO ACEPTABLE",IF(AND(BC408="II"),"ACEPTABLE CON CONTROL ESPECIFICO",IF(AND(BC408="III"),"MEJORABLE",IF(AND(BC408="IV"),"ACEPTABLE"))))</f>
        <v>ACEPTABLE</v>
      </c>
      <c r="BE408" s="295"/>
    </row>
    <row r="409" spans="1:57" ht="51" x14ac:dyDescent="0.2">
      <c r="A409" s="115"/>
      <c r="B409" s="103" t="s">
        <v>259</v>
      </c>
      <c r="C409" s="115" t="s">
        <v>784</v>
      </c>
      <c r="D409" s="456" t="s">
        <v>391</v>
      </c>
      <c r="E409" s="456" t="s">
        <v>545</v>
      </c>
      <c r="F409" s="103" t="s">
        <v>552</v>
      </c>
      <c r="G409" s="459" t="s">
        <v>560</v>
      </c>
      <c r="H409" s="103" t="s">
        <v>63</v>
      </c>
      <c r="I409" s="103"/>
      <c r="J409" s="103" t="s">
        <v>811</v>
      </c>
      <c r="K409" s="458" t="s">
        <v>282</v>
      </c>
      <c r="L409" s="459" t="s">
        <v>287</v>
      </c>
      <c r="M409" s="460" t="s">
        <v>288</v>
      </c>
      <c r="N409" s="460" t="s">
        <v>289</v>
      </c>
      <c r="O409" s="103" t="s">
        <v>69</v>
      </c>
      <c r="P409" s="103" t="s">
        <v>69</v>
      </c>
      <c r="Q409" s="103"/>
      <c r="R409" s="465" t="s">
        <v>650</v>
      </c>
      <c r="S409" s="103" t="s">
        <v>69</v>
      </c>
      <c r="T409" s="103">
        <v>0</v>
      </c>
      <c r="U409" s="103" t="str">
        <f t="shared" si="161"/>
        <v>Bajo</v>
      </c>
      <c r="V409" s="103">
        <v>1</v>
      </c>
      <c r="W409" s="103" t="str">
        <f t="shared" si="162"/>
        <v>Esporadica</v>
      </c>
      <c r="X409" s="103">
        <f t="shared" si="163"/>
        <v>0</v>
      </c>
      <c r="Y409" s="103" t="str">
        <f t="shared" si="164"/>
        <v>Bajo</v>
      </c>
      <c r="Z409" s="103">
        <v>25</v>
      </c>
      <c r="AA409" s="103" t="str">
        <f t="shared" si="165"/>
        <v>Grave</v>
      </c>
      <c r="AB409" s="103">
        <f t="shared" si="166"/>
        <v>0</v>
      </c>
      <c r="AC409" s="103" t="str">
        <f t="shared" si="167"/>
        <v>IV</v>
      </c>
      <c r="AD409" s="103" t="str">
        <f t="shared" si="168"/>
        <v>ACEPTABLE</v>
      </c>
      <c r="AE409" s="103" t="s">
        <v>258</v>
      </c>
      <c r="AF409" s="103" t="str">
        <f t="shared" si="199"/>
        <v>Golpes, trapamientos, aplastamiento, muerte</v>
      </c>
      <c r="AG409" s="103" t="s">
        <v>38</v>
      </c>
      <c r="AH409" s="103"/>
      <c r="AI409" s="103" t="s">
        <v>63</v>
      </c>
      <c r="AJ409" s="103" t="s">
        <v>63</v>
      </c>
      <c r="AK409" s="103"/>
      <c r="AL409" s="462" t="s">
        <v>63</v>
      </c>
      <c r="AM409" s="463"/>
      <c r="AN409" s="463"/>
      <c r="AO409" s="463"/>
      <c r="AP409" s="463"/>
      <c r="AQ409" s="463"/>
      <c r="AR409" s="463"/>
      <c r="AS409" s="464"/>
      <c r="AT409" s="470"/>
      <c r="AU409" s="463" t="str">
        <f t="shared" si="169"/>
        <v>Bajo</v>
      </c>
      <c r="AV409" s="470"/>
      <c r="AW409" s="463" t="b">
        <f t="shared" si="170"/>
        <v>0</v>
      </c>
      <c r="AX409" s="463">
        <f t="shared" si="171"/>
        <v>0</v>
      </c>
      <c r="AY409" s="463" t="str">
        <f t="shared" si="172"/>
        <v>Bajo</v>
      </c>
      <c r="AZ409" s="470"/>
      <c r="BA409" s="463" t="b">
        <f t="shared" si="173"/>
        <v>0</v>
      </c>
      <c r="BB409" s="463">
        <f t="shared" si="174"/>
        <v>0</v>
      </c>
      <c r="BC409" s="463" t="str">
        <f t="shared" si="200"/>
        <v>IV</v>
      </c>
      <c r="BD409" s="463" t="str">
        <f t="shared" si="175"/>
        <v>ACEPTABLE</v>
      </c>
      <c r="BE409" s="295"/>
    </row>
    <row r="410" spans="1:57" ht="63.75" x14ac:dyDescent="0.2">
      <c r="A410" s="115"/>
      <c r="B410" s="103" t="s">
        <v>259</v>
      </c>
      <c r="C410" s="115" t="s">
        <v>784</v>
      </c>
      <c r="D410" s="456" t="s">
        <v>391</v>
      </c>
      <c r="E410" s="456" t="s">
        <v>545</v>
      </c>
      <c r="F410" s="103" t="s">
        <v>552</v>
      </c>
      <c r="G410" s="459" t="s">
        <v>560</v>
      </c>
      <c r="H410" s="103" t="s">
        <v>63</v>
      </c>
      <c r="I410" s="103"/>
      <c r="J410" s="103" t="s">
        <v>811</v>
      </c>
      <c r="K410" s="458" t="s">
        <v>65</v>
      </c>
      <c r="L410" s="459" t="s">
        <v>153</v>
      </c>
      <c r="M410" s="472" t="s">
        <v>154</v>
      </c>
      <c r="N410" s="460" t="s">
        <v>155</v>
      </c>
      <c r="O410" s="103" t="s">
        <v>69</v>
      </c>
      <c r="P410" s="103" t="s">
        <v>69</v>
      </c>
      <c r="Q410" s="103" t="s">
        <v>69</v>
      </c>
      <c r="R410" s="465" t="s">
        <v>823</v>
      </c>
      <c r="S410" s="465" t="s">
        <v>824</v>
      </c>
      <c r="T410" s="103"/>
      <c r="U410" s="103" t="str">
        <f t="shared" si="161"/>
        <v>Bajo</v>
      </c>
      <c r="V410" s="103">
        <v>2</v>
      </c>
      <c r="W410" s="103" t="str">
        <f t="shared" si="162"/>
        <v>Ocasional</v>
      </c>
      <c r="X410" s="103">
        <f t="shared" si="163"/>
        <v>0</v>
      </c>
      <c r="Y410" s="103" t="str">
        <f t="shared" si="164"/>
        <v>Bajo</v>
      </c>
      <c r="Z410" s="103">
        <v>25</v>
      </c>
      <c r="AA410" s="103" t="str">
        <f t="shared" si="165"/>
        <v>Grave</v>
      </c>
      <c r="AB410" s="103">
        <f t="shared" si="166"/>
        <v>0</v>
      </c>
      <c r="AC410" s="103" t="str">
        <f t="shared" si="167"/>
        <v>IV</v>
      </c>
      <c r="AD410" s="103" t="str">
        <f t="shared" si="168"/>
        <v>ACEPTABLE</v>
      </c>
      <c r="AE410" s="103">
        <v>2</v>
      </c>
      <c r="AF410" s="103" t="str">
        <f t="shared" si="199"/>
        <v xml:space="preserve">Zoonosis, Enfermedades infecciosas, gastrointestinales, tóxicas y reacciones alérgicas. </v>
      </c>
      <c r="AG410" s="103"/>
      <c r="AH410" s="103"/>
      <c r="AI410" s="103"/>
      <c r="AJ410" s="103" t="s">
        <v>63</v>
      </c>
      <c r="AK410" s="103"/>
      <c r="AL410" s="462" t="s">
        <v>63</v>
      </c>
      <c r="AM410" s="463"/>
      <c r="AN410" s="463"/>
      <c r="AO410" s="463"/>
      <c r="AP410" s="463"/>
      <c r="AQ410" s="463"/>
      <c r="AR410" s="463"/>
      <c r="AS410" s="464"/>
      <c r="AT410" s="470"/>
      <c r="AU410" s="463" t="str">
        <f t="shared" si="169"/>
        <v>Bajo</v>
      </c>
      <c r="AV410" s="470"/>
      <c r="AW410" s="463" t="b">
        <f t="shared" si="170"/>
        <v>0</v>
      </c>
      <c r="AX410" s="463">
        <f t="shared" si="171"/>
        <v>0</v>
      </c>
      <c r="AY410" s="463" t="str">
        <f t="shared" si="172"/>
        <v>Bajo</v>
      </c>
      <c r="AZ410" s="470"/>
      <c r="BA410" s="463" t="b">
        <f t="shared" si="173"/>
        <v>0</v>
      </c>
      <c r="BB410" s="463">
        <f t="shared" si="174"/>
        <v>0</v>
      </c>
      <c r="BC410" s="463" t="str">
        <f t="shared" si="200"/>
        <v>IV</v>
      </c>
      <c r="BD410" s="463" t="str">
        <f t="shared" si="175"/>
        <v>ACEPTABLE</v>
      </c>
      <c r="BE410" s="295"/>
    </row>
    <row r="411" spans="1:57" ht="89.25" x14ac:dyDescent="0.2">
      <c r="A411" s="115"/>
      <c r="B411" s="103" t="s">
        <v>259</v>
      </c>
      <c r="C411" s="115" t="s">
        <v>784</v>
      </c>
      <c r="D411" s="456" t="s">
        <v>391</v>
      </c>
      <c r="E411" s="456" t="s">
        <v>545</v>
      </c>
      <c r="F411" s="103" t="s">
        <v>552</v>
      </c>
      <c r="G411" s="459" t="s">
        <v>560</v>
      </c>
      <c r="H411" s="103" t="s">
        <v>63</v>
      </c>
      <c r="I411" s="103"/>
      <c r="J411" s="103" t="s">
        <v>811</v>
      </c>
      <c r="K411" s="458" t="s">
        <v>65</v>
      </c>
      <c r="L411" s="471" t="s">
        <v>316</v>
      </c>
      <c r="M411" s="460" t="s">
        <v>825</v>
      </c>
      <c r="N411" s="460" t="s">
        <v>726</v>
      </c>
      <c r="O411" s="103" t="s">
        <v>69</v>
      </c>
      <c r="P411" s="103" t="s">
        <v>69</v>
      </c>
      <c r="Q411" s="103" t="s">
        <v>69</v>
      </c>
      <c r="R411" s="465" t="s">
        <v>798</v>
      </c>
      <c r="S411" s="465" t="s">
        <v>826</v>
      </c>
      <c r="T411" s="103"/>
      <c r="U411" s="103" t="str">
        <f t="shared" si="161"/>
        <v>Bajo</v>
      </c>
      <c r="V411" s="103">
        <v>2</v>
      </c>
      <c r="W411" s="103" t="str">
        <f t="shared" si="162"/>
        <v>Ocasional</v>
      </c>
      <c r="X411" s="103">
        <f t="shared" si="163"/>
        <v>0</v>
      </c>
      <c r="Y411" s="103" t="str">
        <f t="shared" si="164"/>
        <v>Bajo</v>
      </c>
      <c r="Z411" s="103">
        <v>60</v>
      </c>
      <c r="AA411" s="103" t="str">
        <f t="shared" si="165"/>
        <v>Muy Grave</v>
      </c>
      <c r="AB411" s="103">
        <f t="shared" si="166"/>
        <v>0</v>
      </c>
      <c r="AC411" s="103" t="str">
        <f t="shared" si="167"/>
        <v>IV</v>
      </c>
      <c r="AD411" s="103" t="str">
        <f t="shared" si="168"/>
        <v>ACEPTABLE</v>
      </c>
      <c r="AE411" s="103">
        <v>2</v>
      </c>
      <c r="AF411" s="103" t="str">
        <f t="shared" si="199"/>
        <v>Golpes, traumas, heridas, infecciones, intoxicación, Mordeduras, picaduras, punciones, reacciones alérgicas, muerte, Enfermedades como dengue, fiebre amariila, etc</v>
      </c>
      <c r="AG411" s="103"/>
      <c r="AH411" s="103"/>
      <c r="AI411" s="103"/>
      <c r="AJ411" s="103" t="s">
        <v>63</v>
      </c>
      <c r="AK411" s="103"/>
      <c r="AL411" s="462" t="s">
        <v>63</v>
      </c>
      <c r="AM411" s="463"/>
      <c r="AN411" s="463"/>
      <c r="AO411" s="463"/>
      <c r="AP411" s="463"/>
      <c r="AQ411" s="463"/>
      <c r="AR411" s="463"/>
      <c r="AS411" s="464"/>
      <c r="AT411" s="470"/>
      <c r="AU411" s="463" t="str">
        <f t="shared" si="169"/>
        <v>Bajo</v>
      </c>
      <c r="AV411" s="470"/>
      <c r="AW411" s="463" t="b">
        <f t="shared" si="170"/>
        <v>0</v>
      </c>
      <c r="AX411" s="463">
        <f t="shared" si="171"/>
        <v>0</v>
      </c>
      <c r="AY411" s="463" t="str">
        <f t="shared" si="172"/>
        <v>Bajo</v>
      </c>
      <c r="AZ411" s="470"/>
      <c r="BA411" s="463" t="b">
        <f t="shared" si="173"/>
        <v>0</v>
      </c>
      <c r="BB411" s="463">
        <f t="shared" si="174"/>
        <v>0</v>
      </c>
      <c r="BC411" s="463" t="str">
        <f t="shared" si="200"/>
        <v>IV</v>
      </c>
      <c r="BD411" s="463" t="str">
        <f t="shared" si="175"/>
        <v>ACEPTABLE</v>
      </c>
      <c r="BE411" s="295"/>
    </row>
    <row r="412" spans="1:57" ht="117" customHeight="1" x14ac:dyDescent="0.2">
      <c r="A412" s="115"/>
      <c r="B412" s="103" t="s">
        <v>259</v>
      </c>
      <c r="C412" s="115" t="s">
        <v>784</v>
      </c>
      <c r="D412" s="456" t="s">
        <v>391</v>
      </c>
      <c r="E412" s="456" t="s">
        <v>545</v>
      </c>
      <c r="F412" s="103" t="s">
        <v>552</v>
      </c>
      <c r="G412" s="459" t="s">
        <v>560</v>
      </c>
      <c r="H412" s="103" t="s">
        <v>63</v>
      </c>
      <c r="I412" s="103"/>
      <c r="J412" s="103" t="s">
        <v>811</v>
      </c>
      <c r="K412" s="103" t="s">
        <v>276</v>
      </c>
      <c r="L412" s="471" t="s">
        <v>528</v>
      </c>
      <c r="M412" s="465" t="s">
        <v>704</v>
      </c>
      <c r="N412" s="465" t="s">
        <v>512</v>
      </c>
      <c r="O412" s="103"/>
      <c r="P412" s="103"/>
      <c r="Q412" s="465"/>
      <c r="R412" s="465" t="s">
        <v>705</v>
      </c>
      <c r="S412" s="465" t="s">
        <v>706</v>
      </c>
      <c r="T412" s="103">
        <v>0</v>
      </c>
      <c r="U412" s="103" t="str">
        <f t="shared" si="161"/>
        <v>Bajo</v>
      </c>
      <c r="V412" s="103">
        <v>3</v>
      </c>
      <c r="W412" s="103" t="str">
        <f t="shared" si="162"/>
        <v>Frecuente</v>
      </c>
      <c r="X412" s="103">
        <f t="shared" si="163"/>
        <v>0</v>
      </c>
      <c r="Y412" s="103" t="str">
        <f t="shared" si="164"/>
        <v>Bajo</v>
      </c>
      <c r="Z412" s="103">
        <v>25</v>
      </c>
      <c r="AA412" s="103" t="str">
        <f t="shared" si="165"/>
        <v>Grave</v>
      </c>
      <c r="AB412" s="103">
        <f t="shared" si="166"/>
        <v>0</v>
      </c>
      <c r="AC412" s="103" t="str">
        <f t="shared" si="167"/>
        <v>IV</v>
      </c>
      <c r="AD412" s="103" t="str">
        <f t="shared" si="168"/>
        <v>ACEPTABLE</v>
      </c>
      <c r="AE412" s="103">
        <v>2</v>
      </c>
      <c r="AF412" s="103" t="str">
        <f t="shared" si="199"/>
        <v>Fatiga, estrés</v>
      </c>
      <c r="AG412" s="103"/>
      <c r="AH412" s="103"/>
      <c r="AI412" s="103"/>
      <c r="AJ412" s="103" t="s">
        <v>63</v>
      </c>
      <c r="AK412" s="103"/>
      <c r="AL412" s="462"/>
      <c r="AM412" s="463"/>
      <c r="AN412" s="463"/>
      <c r="AO412" s="463"/>
      <c r="AP412" s="463"/>
      <c r="AQ412" s="463"/>
      <c r="AR412" s="463"/>
      <c r="AS412" s="464"/>
      <c r="AT412" s="470"/>
      <c r="AU412" s="463" t="str">
        <f t="shared" si="169"/>
        <v>Bajo</v>
      </c>
      <c r="AV412" s="470"/>
      <c r="AW412" s="463" t="b">
        <f t="shared" si="170"/>
        <v>0</v>
      </c>
      <c r="AX412" s="463">
        <f t="shared" si="171"/>
        <v>0</v>
      </c>
      <c r="AY412" s="463" t="str">
        <f t="shared" si="172"/>
        <v>Bajo</v>
      </c>
      <c r="AZ412" s="470"/>
      <c r="BA412" s="463" t="b">
        <f t="shared" si="173"/>
        <v>0</v>
      </c>
      <c r="BB412" s="463">
        <f t="shared" si="174"/>
        <v>0</v>
      </c>
      <c r="BC412" s="463" t="str">
        <f t="shared" si="200"/>
        <v>IV</v>
      </c>
      <c r="BD412" s="463" t="str">
        <f t="shared" si="175"/>
        <v>ACEPTABLE</v>
      </c>
      <c r="BE412" s="295"/>
    </row>
    <row r="413" spans="1:57" ht="117" customHeight="1" x14ac:dyDescent="0.2">
      <c r="A413" s="115"/>
      <c r="B413" s="103" t="s">
        <v>259</v>
      </c>
      <c r="C413" s="115" t="s">
        <v>784</v>
      </c>
      <c r="D413" s="456" t="s">
        <v>391</v>
      </c>
      <c r="E413" s="456" t="s">
        <v>545</v>
      </c>
      <c r="F413" s="103" t="s">
        <v>552</v>
      </c>
      <c r="G413" s="459" t="s">
        <v>560</v>
      </c>
      <c r="H413" s="103" t="s">
        <v>63</v>
      </c>
      <c r="I413" s="103"/>
      <c r="J413" s="103" t="s">
        <v>811</v>
      </c>
      <c r="K413" s="103" t="s">
        <v>276</v>
      </c>
      <c r="L413" s="471" t="s">
        <v>178</v>
      </c>
      <c r="M413" s="460" t="s">
        <v>738</v>
      </c>
      <c r="N413" s="460" t="s">
        <v>180</v>
      </c>
      <c r="O413" s="103"/>
      <c r="P413" s="103"/>
      <c r="Q413" s="465"/>
      <c r="R413" s="465" t="s">
        <v>705</v>
      </c>
      <c r="S413" s="465" t="s">
        <v>706</v>
      </c>
      <c r="T413" s="103">
        <v>0</v>
      </c>
      <c r="U413" s="103" t="str">
        <f t="shared" si="161"/>
        <v>Bajo</v>
      </c>
      <c r="V413" s="103">
        <v>3</v>
      </c>
      <c r="W413" s="103" t="str">
        <f t="shared" si="162"/>
        <v>Frecuente</v>
      </c>
      <c r="X413" s="103">
        <f t="shared" si="163"/>
        <v>0</v>
      </c>
      <c r="Y413" s="103" t="str">
        <f t="shared" si="164"/>
        <v>Bajo</v>
      </c>
      <c r="Z413" s="103">
        <v>25</v>
      </c>
      <c r="AA413" s="103" t="str">
        <f t="shared" si="165"/>
        <v>Grave</v>
      </c>
      <c r="AB413" s="103">
        <f t="shared" si="166"/>
        <v>0</v>
      </c>
      <c r="AC413" s="103" t="str">
        <f t="shared" si="167"/>
        <v>IV</v>
      </c>
      <c r="AD413" s="103" t="str">
        <f t="shared" si="168"/>
        <v>ACEPTABLE</v>
      </c>
      <c r="AE413" s="103">
        <v>2</v>
      </c>
      <c r="AF413" s="103" t="str">
        <f t="shared" si="199"/>
        <v>Alteraciones de la piel, deshidratación, alteración en algunos tejidos blandos (ojos). Fatiga, estrés, cambios neurológico, resfriados.</v>
      </c>
      <c r="AG413" s="103"/>
      <c r="AH413" s="103"/>
      <c r="AI413" s="103"/>
      <c r="AJ413" s="103" t="s">
        <v>63</v>
      </c>
      <c r="AK413" s="103"/>
      <c r="AL413" s="462"/>
      <c r="AM413" s="463"/>
      <c r="AN413" s="463"/>
      <c r="AO413" s="463"/>
      <c r="AP413" s="463"/>
      <c r="AQ413" s="463"/>
      <c r="AR413" s="463"/>
      <c r="AS413" s="464"/>
      <c r="AT413" s="470"/>
      <c r="AU413" s="463" t="str">
        <f t="shared" si="169"/>
        <v>Bajo</v>
      </c>
      <c r="AV413" s="470"/>
      <c r="AW413" s="463" t="b">
        <f t="shared" si="170"/>
        <v>0</v>
      </c>
      <c r="AX413" s="463">
        <f t="shared" si="171"/>
        <v>0</v>
      </c>
      <c r="AY413" s="463" t="str">
        <f t="shared" si="172"/>
        <v>Bajo</v>
      </c>
      <c r="AZ413" s="470"/>
      <c r="BA413" s="463" t="b">
        <f t="shared" si="173"/>
        <v>0</v>
      </c>
      <c r="BB413" s="463">
        <f t="shared" si="174"/>
        <v>0</v>
      </c>
      <c r="BC413" s="463" t="str">
        <f t="shared" si="200"/>
        <v>IV</v>
      </c>
      <c r="BD413" s="463" t="str">
        <f t="shared" si="175"/>
        <v>ACEPTABLE</v>
      </c>
      <c r="BE413" s="295"/>
    </row>
    <row r="414" spans="1:57" ht="127.5" x14ac:dyDescent="0.2">
      <c r="A414" s="115"/>
      <c r="B414" s="103" t="s">
        <v>259</v>
      </c>
      <c r="C414" s="459" t="s">
        <v>827</v>
      </c>
      <c r="D414" s="456" t="s">
        <v>248</v>
      </c>
      <c r="E414" s="456" t="s">
        <v>249</v>
      </c>
      <c r="F414" s="456" t="s">
        <v>828</v>
      </c>
      <c r="G414" s="456" t="s">
        <v>829</v>
      </c>
      <c r="H414" s="103"/>
      <c r="I414" s="103" t="s">
        <v>63</v>
      </c>
      <c r="J414" s="456" t="s">
        <v>252</v>
      </c>
      <c r="K414" s="458" t="s">
        <v>65</v>
      </c>
      <c r="L414" s="471" t="s">
        <v>316</v>
      </c>
      <c r="M414" s="460" t="s">
        <v>830</v>
      </c>
      <c r="N414" s="460" t="s">
        <v>145</v>
      </c>
      <c r="O414" s="103"/>
      <c r="P414" s="103"/>
      <c r="Q414" s="103"/>
      <c r="R414" s="494" t="s">
        <v>831</v>
      </c>
      <c r="S414" s="465" t="s">
        <v>832</v>
      </c>
      <c r="T414" s="103">
        <v>2</v>
      </c>
      <c r="U414" s="103" t="str">
        <f t="shared" ref="U414:U474" si="201">IF(T414=10,"Muy Alto",IF(T414=6,"Alto",IF(T414=2,"Medio",IF(T414=0,"Bajo"))))</f>
        <v>Medio</v>
      </c>
      <c r="V414" s="103">
        <v>1</v>
      </c>
      <c r="W414" s="103" t="str">
        <f t="shared" ref="W414:W474" si="202">IF(V414=4,"Continua",IF(V414=3,"Frecuente",IF(V414=2,"Ocasional",IF(V414=1,"Esporadica"))))</f>
        <v>Esporadica</v>
      </c>
      <c r="X414" s="103">
        <f t="shared" ref="X414:X474" si="203">T414*V414</f>
        <v>2</v>
      </c>
      <c r="Y414" s="103" t="str">
        <f t="shared" ref="Y414:Y474" si="204">IF(AND(X414&gt;=24,X414&lt;=40),"Medio Alto",IF(AND(X414&gt;=10,X414&lt;=20),"Alto",IF(AND(X414&gt;=6,X414&lt;=8),"Medio",IF(AND(X414&gt;=0,X414&lt;=4),"Bajo"))))</f>
        <v>Bajo</v>
      </c>
      <c r="Z414" s="103">
        <v>25</v>
      </c>
      <c r="AA414" s="103" t="str">
        <f t="shared" ref="AA414:AA474" si="205">IF(Z414=100,"Mortal o Catrastrofico",IF(Z414=60,"Muy Grave",IF(Z414=25,"Grave",IF(Z414=10,"Leve"))))</f>
        <v>Grave</v>
      </c>
      <c r="AB414" s="103">
        <f t="shared" ref="AB414:AB474" si="206">X414*Z414</f>
        <v>50</v>
      </c>
      <c r="AC414" s="103" t="str">
        <f t="shared" ref="AC414:AC474" si="207">IF(AND(AB414&gt;=600,Z414&lt;=4000),"I",IF(AND(AB414&gt;=150,AB414&lt;=500),"II",IF(AND(AB414&gt;=40,AB414&lt;=120),"III",IF(AND(AB414&gt;=0,AB414&lt;=40),"IV"))))</f>
        <v>III</v>
      </c>
      <c r="AD414" s="103" t="str">
        <f t="shared" si="168"/>
        <v>MEJORABLE</v>
      </c>
      <c r="AE414" s="103" t="s">
        <v>258</v>
      </c>
      <c r="AF414" s="103" t="str">
        <f>N414</f>
        <v>Golpes, traumas, heridas, infecciones, intoxicación, Mordeduras, picaduras, punciones, reacciones alérgicas, muerte</v>
      </c>
      <c r="AG414" s="103" t="s">
        <v>38</v>
      </c>
      <c r="AH414" s="103"/>
      <c r="AI414" s="103" t="s">
        <v>63</v>
      </c>
      <c r="AJ414" s="103" t="s">
        <v>63</v>
      </c>
      <c r="AK414" s="103" t="s">
        <v>63</v>
      </c>
      <c r="AL414" s="462" t="s">
        <v>63</v>
      </c>
      <c r="AM414" s="463"/>
      <c r="AN414" s="463"/>
      <c r="AO414" s="463"/>
      <c r="AP414" s="463"/>
      <c r="AQ414" s="463"/>
      <c r="AR414" s="463"/>
      <c r="AS414" s="464"/>
      <c r="AT414" s="470"/>
      <c r="AU414" s="463" t="str">
        <f t="shared" si="169"/>
        <v>Bajo</v>
      </c>
      <c r="AV414" s="470"/>
      <c r="AW414" s="463" t="b">
        <f t="shared" si="170"/>
        <v>0</v>
      </c>
      <c r="AX414" s="463">
        <f t="shared" si="171"/>
        <v>0</v>
      </c>
      <c r="AY414" s="463" t="str">
        <f t="shared" si="172"/>
        <v>Bajo</v>
      </c>
      <c r="AZ414" s="470"/>
      <c r="BA414" s="463" t="b">
        <f t="shared" si="173"/>
        <v>0</v>
      </c>
      <c r="BB414" s="463">
        <f t="shared" si="174"/>
        <v>0</v>
      </c>
      <c r="BC414" s="463" t="str">
        <f t="shared" si="200"/>
        <v>IV</v>
      </c>
      <c r="BD414" s="463" t="str">
        <f t="shared" si="175"/>
        <v>ACEPTABLE</v>
      </c>
      <c r="BE414" s="295"/>
    </row>
    <row r="415" spans="1:57" ht="127.5" x14ac:dyDescent="0.2">
      <c r="A415" s="115" t="s">
        <v>306</v>
      </c>
      <c r="B415" s="103" t="s">
        <v>259</v>
      </c>
      <c r="C415" s="459" t="s">
        <v>827</v>
      </c>
      <c r="D415" s="456" t="s">
        <v>248</v>
      </c>
      <c r="E415" s="456" t="s">
        <v>249</v>
      </c>
      <c r="F415" s="456" t="s">
        <v>828</v>
      </c>
      <c r="G415" s="456" t="s">
        <v>829</v>
      </c>
      <c r="H415" s="103"/>
      <c r="I415" s="103" t="s">
        <v>63</v>
      </c>
      <c r="J415" s="456" t="s">
        <v>252</v>
      </c>
      <c r="K415" s="103" t="s">
        <v>72</v>
      </c>
      <c r="L415" s="471" t="s">
        <v>119</v>
      </c>
      <c r="M415" s="460" t="s">
        <v>833</v>
      </c>
      <c r="N415" s="460" t="s">
        <v>834</v>
      </c>
      <c r="O415" s="103"/>
      <c r="P415" s="103"/>
      <c r="Q415" s="103"/>
      <c r="R415" s="494" t="s">
        <v>831</v>
      </c>
      <c r="S415" s="465" t="s">
        <v>832</v>
      </c>
      <c r="T415" s="103">
        <v>2</v>
      </c>
      <c r="U415" s="103" t="str">
        <f t="shared" si="201"/>
        <v>Medio</v>
      </c>
      <c r="V415" s="103">
        <v>1</v>
      </c>
      <c r="W415" s="103" t="str">
        <f t="shared" si="202"/>
        <v>Esporadica</v>
      </c>
      <c r="X415" s="103">
        <f t="shared" si="203"/>
        <v>2</v>
      </c>
      <c r="Y415" s="103" t="str">
        <f t="shared" si="204"/>
        <v>Bajo</v>
      </c>
      <c r="Z415" s="103">
        <v>25</v>
      </c>
      <c r="AA415" s="103" t="str">
        <f t="shared" si="205"/>
        <v>Grave</v>
      </c>
      <c r="AB415" s="103">
        <f t="shared" si="206"/>
        <v>50</v>
      </c>
      <c r="AC415" s="103" t="str">
        <f t="shared" si="207"/>
        <v>III</v>
      </c>
      <c r="AD415" s="103" t="str">
        <f t="shared" si="168"/>
        <v>MEJORABLE</v>
      </c>
      <c r="AE415" s="103" t="s">
        <v>258</v>
      </c>
      <c r="AF415" s="103" t="str">
        <f>M415</f>
        <v>Presencia de superficies irregulares, resbalosas, inestables, escalaeras, desniveles.Escalones, escaleras, estado de orden y aseo del lugar.</v>
      </c>
      <c r="AG415" s="103" t="s">
        <v>38</v>
      </c>
      <c r="AH415" s="103"/>
      <c r="AI415" s="103" t="s">
        <v>63</v>
      </c>
      <c r="AJ415" s="103" t="s">
        <v>63</v>
      </c>
      <c r="AK415" s="103" t="s">
        <v>63</v>
      </c>
      <c r="AL415" s="462"/>
      <c r="AM415" s="463"/>
      <c r="AN415" s="463"/>
      <c r="AO415" s="463"/>
      <c r="AP415" s="463"/>
      <c r="AQ415" s="463"/>
      <c r="AR415" s="463"/>
      <c r="AS415" s="464"/>
      <c r="AT415" s="470"/>
      <c r="AU415" s="463" t="str">
        <f t="shared" si="169"/>
        <v>Bajo</v>
      </c>
      <c r="AV415" s="470"/>
      <c r="AW415" s="463" t="b">
        <f t="shared" si="170"/>
        <v>0</v>
      </c>
      <c r="AX415" s="463">
        <f t="shared" si="171"/>
        <v>0</v>
      </c>
      <c r="AY415" s="463" t="str">
        <f t="shared" si="172"/>
        <v>Bajo</v>
      </c>
      <c r="AZ415" s="470"/>
      <c r="BA415" s="463" t="b">
        <f t="shared" si="173"/>
        <v>0</v>
      </c>
      <c r="BB415" s="463">
        <f t="shared" si="174"/>
        <v>0</v>
      </c>
      <c r="BC415" s="463" t="str">
        <f t="shared" si="200"/>
        <v>IV</v>
      </c>
      <c r="BD415" s="463" t="str">
        <f t="shared" si="175"/>
        <v>ACEPTABLE</v>
      </c>
      <c r="BE415" s="295"/>
    </row>
    <row r="416" spans="1:57" ht="127.5" x14ac:dyDescent="0.2">
      <c r="A416" s="115"/>
      <c r="B416" s="103" t="s">
        <v>259</v>
      </c>
      <c r="C416" s="459" t="s">
        <v>827</v>
      </c>
      <c r="D416" s="456" t="s">
        <v>248</v>
      </c>
      <c r="E416" s="456" t="s">
        <v>249</v>
      </c>
      <c r="F416" s="456" t="s">
        <v>828</v>
      </c>
      <c r="G416" s="456" t="s">
        <v>829</v>
      </c>
      <c r="H416" s="103"/>
      <c r="I416" s="103" t="s">
        <v>63</v>
      </c>
      <c r="J416" s="456" t="s">
        <v>252</v>
      </c>
      <c r="K416" s="458" t="s">
        <v>65</v>
      </c>
      <c r="L416" s="471" t="s">
        <v>253</v>
      </c>
      <c r="M416" s="460" t="s">
        <v>835</v>
      </c>
      <c r="N416" s="460" t="s">
        <v>836</v>
      </c>
      <c r="O416" s="103"/>
      <c r="P416" s="103"/>
      <c r="Q416" s="103"/>
      <c r="R416" s="494" t="s">
        <v>831</v>
      </c>
      <c r="S416" s="465" t="s">
        <v>832</v>
      </c>
      <c r="T416" s="103">
        <v>2</v>
      </c>
      <c r="U416" s="103" t="str">
        <f t="shared" si="201"/>
        <v>Medio</v>
      </c>
      <c r="V416" s="103">
        <v>1</v>
      </c>
      <c r="W416" s="103" t="str">
        <f t="shared" si="202"/>
        <v>Esporadica</v>
      </c>
      <c r="X416" s="103">
        <f t="shared" si="203"/>
        <v>2</v>
      </c>
      <c r="Y416" s="103" t="str">
        <f t="shared" si="204"/>
        <v>Bajo</v>
      </c>
      <c r="Z416" s="103">
        <v>60</v>
      </c>
      <c r="AA416" s="103" t="str">
        <f t="shared" si="205"/>
        <v>Muy Grave</v>
      </c>
      <c r="AB416" s="103">
        <f t="shared" si="206"/>
        <v>120</v>
      </c>
      <c r="AC416" s="103" t="str">
        <f t="shared" si="207"/>
        <v>III</v>
      </c>
      <c r="AD416" s="103" t="str">
        <f t="shared" si="168"/>
        <v>MEJORABLE</v>
      </c>
      <c r="AE416" s="103"/>
      <c r="AF416" s="103" t="str">
        <f>N416</f>
        <v>intoxicaciones, gastroenteritis</v>
      </c>
      <c r="AG416" s="103"/>
      <c r="AH416" s="103"/>
      <c r="AI416" s="103" t="s">
        <v>63</v>
      </c>
      <c r="AJ416" s="103" t="s">
        <v>63</v>
      </c>
      <c r="AK416" s="103" t="s">
        <v>63</v>
      </c>
      <c r="AL416" s="462"/>
      <c r="AM416" s="463"/>
      <c r="AN416" s="463"/>
      <c r="AO416" s="463"/>
      <c r="AP416" s="463"/>
      <c r="AQ416" s="463"/>
      <c r="AR416" s="463"/>
      <c r="AS416" s="464"/>
      <c r="AT416" s="470"/>
      <c r="AU416" s="463"/>
      <c r="AV416" s="470"/>
      <c r="AW416" s="463"/>
      <c r="AX416" s="463"/>
      <c r="AY416" s="463"/>
      <c r="AZ416" s="470"/>
      <c r="BA416" s="463"/>
      <c r="BB416" s="463"/>
      <c r="BC416" s="463"/>
      <c r="BD416" s="463"/>
      <c r="BE416" s="295"/>
    </row>
    <row r="417" spans="1:57" ht="127.5" x14ac:dyDescent="0.2">
      <c r="A417" s="115" t="s">
        <v>306</v>
      </c>
      <c r="B417" s="103" t="s">
        <v>259</v>
      </c>
      <c r="C417" s="459" t="s">
        <v>827</v>
      </c>
      <c r="D417" s="456" t="s">
        <v>248</v>
      </c>
      <c r="E417" s="456" t="s">
        <v>249</v>
      </c>
      <c r="F417" s="456" t="s">
        <v>828</v>
      </c>
      <c r="G417" s="456" t="s">
        <v>829</v>
      </c>
      <c r="H417" s="103"/>
      <c r="I417" s="103" t="s">
        <v>63</v>
      </c>
      <c r="J417" s="456" t="s">
        <v>252</v>
      </c>
      <c r="K417" s="103" t="s">
        <v>325</v>
      </c>
      <c r="L417" s="103" t="s">
        <v>424</v>
      </c>
      <c r="M417" s="460" t="s">
        <v>837</v>
      </c>
      <c r="N417" s="460" t="s">
        <v>838</v>
      </c>
      <c r="O417" s="103" t="s">
        <v>69</v>
      </c>
      <c r="P417" s="103" t="s">
        <v>69</v>
      </c>
      <c r="Q417" s="103" t="s">
        <v>69</v>
      </c>
      <c r="R417" s="494" t="s">
        <v>831</v>
      </c>
      <c r="S417" s="465" t="s">
        <v>832</v>
      </c>
      <c r="T417" s="103">
        <v>2</v>
      </c>
      <c r="U417" s="103" t="str">
        <f t="shared" si="201"/>
        <v>Medio</v>
      </c>
      <c r="V417" s="103">
        <v>1</v>
      </c>
      <c r="W417" s="103" t="str">
        <f t="shared" si="202"/>
        <v>Esporadica</v>
      </c>
      <c r="X417" s="103">
        <f t="shared" si="203"/>
        <v>2</v>
      </c>
      <c r="Y417" s="103" t="str">
        <f t="shared" si="204"/>
        <v>Bajo</v>
      </c>
      <c r="Z417" s="103">
        <v>25</v>
      </c>
      <c r="AA417" s="103" t="str">
        <f t="shared" si="205"/>
        <v>Grave</v>
      </c>
      <c r="AB417" s="103">
        <f t="shared" si="206"/>
        <v>50</v>
      </c>
      <c r="AC417" s="103" t="str">
        <f t="shared" si="207"/>
        <v>III</v>
      </c>
      <c r="AD417" s="103" t="str">
        <f t="shared" si="168"/>
        <v>MEJORABLE</v>
      </c>
      <c r="AE417" s="103" t="s">
        <v>258</v>
      </c>
      <c r="AF417" s="103" t="str">
        <f>M417</f>
        <v xml:space="preserve">Actividades recretiva, cultural. Manipulación de cargas, correr, saltar. Deportes de impacto. </v>
      </c>
      <c r="AG417" s="103" t="s">
        <v>38</v>
      </c>
      <c r="AH417" s="103"/>
      <c r="AI417" s="103" t="s">
        <v>63</v>
      </c>
      <c r="AJ417" s="103" t="s">
        <v>63</v>
      </c>
      <c r="AK417" s="103" t="s">
        <v>63</v>
      </c>
      <c r="AL417" s="462"/>
      <c r="AM417" s="463"/>
      <c r="AN417" s="463"/>
      <c r="AO417" s="463"/>
      <c r="AP417" s="463"/>
      <c r="AQ417" s="463"/>
      <c r="AR417" s="463"/>
      <c r="AS417" s="464"/>
      <c r="AT417" s="470"/>
      <c r="AU417" s="463" t="str">
        <f t="shared" ref="AU417:AU451" si="208">IF(AT417=10,"Muy Alto",IF(AT417=6,"Alto",IF(AT417=2,"Medio",IF(AT417=0,"Bajo"))))</f>
        <v>Bajo</v>
      </c>
      <c r="AV417" s="470"/>
      <c r="AW417" s="463" t="b">
        <f t="shared" ref="AW417:AW451" si="209">IF(AV417=4,"Continua",IF(AV417=3,"Frecuente",IF(AV417=2,"Ocasional",IF(AV417=1,"Esporadica"))))</f>
        <v>0</v>
      </c>
      <c r="AX417" s="463">
        <f t="shared" ref="AX417:AX451" si="210">AT417*AV417</f>
        <v>0</v>
      </c>
      <c r="AY417" s="463" t="str">
        <f t="shared" ref="AY417:AY451" si="211">IF(AND(AX417&gt;=24,AX417&lt;=40),"Medio Alto",IF(AND(AX417&gt;=10,AX417&lt;=20),"Alto",IF(AND(AX417&gt;=6,AX417&lt;=8),"Medio",IF(AND(AX417&gt;=0,AX417&lt;=4),"Bajo"))))</f>
        <v>Bajo</v>
      </c>
      <c r="AZ417" s="470"/>
      <c r="BA417" s="463" t="b">
        <f t="shared" ref="BA417:BA451" si="212">IF(AZ417=100,"Mortal o Catrastrofico",IF(AZ417=60,"Muy Grave",IF(AZ417=25,"Grave",IF(AZ417=10,"Leve"))))</f>
        <v>0</v>
      </c>
      <c r="BB417" s="463">
        <f t="shared" ref="BB417:BB451" si="213">AX417*AZ417</f>
        <v>0</v>
      </c>
      <c r="BC417" s="463" t="str">
        <f t="shared" ref="BC417:BC434" si="214">IF(AND(BB417&gt;=600,AZ417&lt;=4000),"I",IF(AND(BB417&gt;=150,BB417&lt;=500),"II",IF(AND(BB417&gt;=40,BB417&lt;=120),"III",IF(AND(BB417&gt;=0,BB417&lt;=40),"IV"))))</f>
        <v>IV</v>
      </c>
      <c r="BD417" s="463" t="str">
        <f t="shared" ref="BD417:BD451" si="215">IF(AND(BC417="I"),"NO ACEPTABLE",IF(AND(BC417="II"),"ACEPTABLE CON CONTROL ESPECIFICO",IF(AND(BC417="III"),"MEJORABLE",IF(AND(BC417="IV"),"ACEPTABLE"))))</f>
        <v>ACEPTABLE</v>
      </c>
      <c r="BE417" s="295"/>
    </row>
    <row r="418" spans="1:57" ht="202.5" customHeight="1" x14ac:dyDescent="0.2">
      <c r="A418" s="115"/>
      <c r="B418" s="103" t="s">
        <v>259</v>
      </c>
      <c r="C418" s="459" t="s">
        <v>827</v>
      </c>
      <c r="D418" s="456" t="s">
        <v>248</v>
      </c>
      <c r="E418" s="456" t="s">
        <v>249</v>
      </c>
      <c r="F418" s="456" t="s">
        <v>828</v>
      </c>
      <c r="G418" s="456" t="s">
        <v>829</v>
      </c>
      <c r="H418" s="103"/>
      <c r="I418" s="103" t="s">
        <v>63</v>
      </c>
      <c r="J418" s="456" t="s">
        <v>252</v>
      </c>
      <c r="K418" s="103" t="s">
        <v>72</v>
      </c>
      <c r="L418" s="471" t="s">
        <v>302</v>
      </c>
      <c r="M418" s="457" t="s">
        <v>839</v>
      </c>
      <c r="N418" s="460" t="s">
        <v>840</v>
      </c>
      <c r="O418" s="103" t="s">
        <v>69</v>
      </c>
      <c r="P418" s="103" t="s">
        <v>69</v>
      </c>
      <c r="Q418" s="465"/>
      <c r="R418" s="494" t="s">
        <v>831</v>
      </c>
      <c r="S418" s="465" t="s">
        <v>832</v>
      </c>
      <c r="T418" s="103">
        <v>2</v>
      </c>
      <c r="U418" s="103" t="str">
        <f t="shared" si="201"/>
        <v>Medio</v>
      </c>
      <c r="V418" s="103">
        <v>1</v>
      </c>
      <c r="W418" s="103" t="str">
        <f t="shared" si="202"/>
        <v>Esporadica</v>
      </c>
      <c r="X418" s="103">
        <f t="shared" si="203"/>
        <v>2</v>
      </c>
      <c r="Y418" s="103" t="str">
        <f t="shared" si="204"/>
        <v>Bajo</v>
      </c>
      <c r="Z418" s="103">
        <v>60</v>
      </c>
      <c r="AA418" s="103" t="str">
        <f t="shared" si="205"/>
        <v>Muy Grave</v>
      </c>
      <c r="AB418" s="103">
        <f t="shared" si="206"/>
        <v>120</v>
      </c>
      <c r="AC418" s="103" t="str">
        <f t="shared" si="207"/>
        <v>III</v>
      </c>
      <c r="AD418" s="103" t="str">
        <f t="shared" si="168"/>
        <v>MEJORABLE</v>
      </c>
      <c r="AE418" s="103" t="s">
        <v>258</v>
      </c>
      <c r="AF418" s="103" t="s">
        <v>841</v>
      </c>
      <c r="AG418" s="103" t="s">
        <v>38</v>
      </c>
      <c r="AH418" s="103"/>
      <c r="AI418" s="103" t="s">
        <v>63</v>
      </c>
      <c r="AJ418" s="103" t="s">
        <v>63</v>
      </c>
      <c r="AK418" s="103" t="s">
        <v>63</v>
      </c>
      <c r="AL418" s="462"/>
      <c r="AM418" s="463"/>
      <c r="AN418" s="463"/>
      <c r="AO418" s="463"/>
      <c r="AP418" s="463"/>
      <c r="AQ418" s="463"/>
      <c r="AR418" s="463"/>
      <c r="AS418" s="464"/>
      <c r="AT418" s="470"/>
      <c r="AU418" s="463" t="str">
        <f t="shared" si="208"/>
        <v>Bajo</v>
      </c>
      <c r="AV418" s="470"/>
      <c r="AW418" s="463" t="b">
        <f t="shared" si="209"/>
        <v>0</v>
      </c>
      <c r="AX418" s="463">
        <f t="shared" si="210"/>
        <v>0</v>
      </c>
      <c r="AY418" s="463" t="str">
        <f t="shared" si="211"/>
        <v>Bajo</v>
      </c>
      <c r="AZ418" s="470"/>
      <c r="BA418" s="463" t="b">
        <f t="shared" si="212"/>
        <v>0</v>
      </c>
      <c r="BB418" s="463">
        <f t="shared" si="213"/>
        <v>0</v>
      </c>
      <c r="BC418" s="463" t="str">
        <f t="shared" si="214"/>
        <v>IV</v>
      </c>
      <c r="BD418" s="463" t="str">
        <f t="shared" si="215"/>
        <v>ACEPTABLE</v>
      </c>
      <c r="BE418" s="295"/>
    </row>
    <row r="419" spans="1:57" ht="127.5" x14ac:dyDescent="0.2">
      <c r="A419" s="115"/>
      <c r="B419" s="103" t="s">
        <v>259</v>
      </c>
      <c r="C419" s="459" t="s">
        <v>827</v>
      </c>
      <c r="D419" s="456" t="s">
        <v>248</v>
      </c>
      <c r="E419" s="456" t="s">
        <v>249</v>
      </c>
      <c r="F419" s="456" t="s">
        <v>828</v>
      </c>
      <c r="G419" s="456" t="s">
        <v>829</v>
      </c>
      <c r="H419" s="103"/>
      <c r="I419" s="103" t="s">
        <v>63</v>
      </c>
      <c r="J419" s="456" t="s">
        <v>252</v>
      </c>
      <c r="K419" s="103" t="s">
        <v>72</v>
      </c>
      <c r="L419" s="471" t="s">
        <v>302</v>
      </c>
      <c r="M419" s="457" t="s">
        <v>842</v>
      </c>
      <c r="N419" s="460" t="s">
        <v>843</v>
      </c>
      <c r="O419" s="103"/>
      <c r="P419" s="103"/>
      <c r="Q419" s="465"/>
      <c r="R419" s="494" t="s">
        <v>831</v>
      </c>
      <c r="S419" s="465" t="s">
        <v>832</v>
      </c>
      <c r="T419" s="103">
        <v>2</v>
      </c>
      <c r="U419" s="103" t="str">
        <f t="shared" si="201"/>
        <v>Medio</v>
      </c>
      <c r="V419" s="103">
        <v>1</v>
      </c>
      <c r="W419" s="103" t="str">
        <f t="shared" si="202"/>
        <v>Esporadica</v>
      </c>
      <c r="X419" s="103">
        <f t="shared" si="203"/>
        <v>2</v>
      </c>
      <c r="Y419" s="103" t="str">
        <f t="shared" si="204"/>
        <v>Bajo</v>
      </c>
      <c r="Z419" s="103">
        <v>60</v>
      </c>
      <c r="AA419" s="103" t="str">
        <f t="shared" si="205"/>
        <v>Muy Grave</v>
      </c>
      <c r="AB419" s="103">
        <f t="shared" si="206"/>
        <v>120</v>
      </c>
      <c r="AC419" s="103" t="str">
        <f t="shared" si="207"/>
        <v>III</v>
      </c>
      <c r="AD419" s="103" t="str">
        <f t="shared" si="168"/>
        <v>MEJORABLE</v>
      </c>
      <c r="AE419" s="103" t="s">
        <v>258</v>
      </c>
      <c r="AF419" s="103" t="s">
        <v>841</v>
      </c>
      <c r="AG419" s="103" t="s">
        <v>38</v>
      </c>
      <c r="AH419" s="103"/>
      <c r="AI419" s="103" t="s">
        <v>63</v>
      </c>
      <c r="AJ419" s="103" t="s">
        <v>63</v>
      </c>
      <c r="AK419" s="103" t="s">
        <v>63</v>
      </c>
      <c r="AL419" s="462"/>
      <c r="AM419" s="463"/>
      <c r="AN419" s="463"/>
      <c r="AO419" s="463"/>
      <c r="AP419" s="463"/>
      <c r="AQ419" s="463"/>
      <c r="AR419" s="463"/>
      <c r="AS419" s="464"/>
      <c r="AT419" s="470"/>
      <c r="AU419" s="463" t="str">
        <f t="shared" si="208"/>
        <v>Bajo</v>
      </c>
      <c r="AV419" s="470"/>
      <c r="AW419" s="463" t="b">
        <f t="shared" si="209"/>
        <v>0</v>
      </c>
      <c r="AX419" s="463">
        <f t="shared" si="210"/>
        <v>0</v>
      </c>
      <c r="AY419" s="463" t="str">
        <f t="shared" si="211"/>
        <v>Bajo</v>
      </c>
      <c r="AZ419" s="470"/>
      <c r="BA419" s="463" t="b">
        <f t="shared" si="212"/>
        <v>0</v>
      </c>
      <c r="BB419" s="463">
        <f t="shared" si="213"/>
        <v>0</v>
      </c>
      <c r="BC419" s="463" t="str">
        <f t="shared" si="214"/>
        <v>IV</v>
      </c>
      <c r="BD419" s="463" t="str">
        <f t="shared" si="215"/>
        <v>ACEPTABLE</v>
      </c>
      <c r="BE419" s="295"/>
    </row>
    <row r="420" spans="1:57" ht="63.75" x14ac:dyDescent="0.2">
      <c r="A420" s="115"/>
      <c r="B420" s="103" t="s">
        <v>259</v>
      </c>
      <c r="C420" s="115" t="s">
        <v>844</v>
      </c>
      <c r="D420" s="503" t="s">
        <v>443</v>
      </c>
      <c r="E420" s="503" t="s">
        <v>845</v>
      </c>
      <c r="F420" s="456" t="s">
        <v>846</v>
      </c>
      <c r="G420" s="456" t="s">
        <v>847</v>
      </c>
      <c r="H420" s="103" t="s">
        <v>63</v>
      </c>
      <c r="I420" s="103"/>
      <c r="J420" s="103" t="s">
        <v>848</v>
      </c>
      <c r="K420" s="458" t="s">
        <v>282</v>
      </c>
      <c r="L420" s="459" t="s">
        <v>88</v>
      </c>
      <c r="M420" s="460" t="s">
        <v>344</v>
      </c>
      <c r="N420" s="465" t="s">
        <v>849</v>
      </c>
      <c r="O420" s="103"/>
      <c r="P420" s="103"/>
      <c r="Q420" s="465" t="s">
        <v>850</v>
      </c>
      <c r="R420" s="103" t="s">
        <v>851</v>
      </c>
      <c r="S420" s="465" t="s">
        <v>92</v>
      </c>
      <c r="T420" s="103"/>
      <c r="U420" s="103" t="str">
        <f t="shared" si="201"/>
        <v>Bajo</v>
      </c>
      <c r="V420" s="103">
        <v>2</v>
      </c>
      <c r="W420" s="103" t="str">
        <f t="shared" si="202"/>
        <v>Ocasional</v>
      </c>
      <c r="X420" s="103">
        <f t="shared" si="203"/>
        <v>0</v>
      </c>
      <c r="Y420" s="103" t="str">
        <f t="shared" si="204"/>
        <v>Bajo</v>
      </c>
      <c r="Z420" s="103">
        <v>25</v>
      </c>
      <c r="AA420" s="103" t="str">
        <f t="shared" si="205"/>
        <v>Grave</v>
      </c>
      <c r="AB420" s="103">
        <f t="shared" si="206"/>
        <v>0</v>
      </c>
      <c r="AC420" s="103" t="str">
        <f t="shared" si="207"/>
        <v>IV</v>
      </c>
      <c r="AD420" s="103" t="str">
        <f t="shared" si="168"/>
        <v>ACEPTABLE</v>
      </c>
      <c r="AE420" s="103">
        <v>2</v>
      </c>
      <c r="AF420" s="103" t="s">
        <v>345</v>
      </c>
      <c r="AG420" s="103" t="s">
        <v>38</v>
      </c>
      <c r="AH420" s="103"/>
      <c r="AI420" s="103" t="s">
        <v>63</v>
      </c>
      <c r="AJ420" s="103" t="s">
        <v>63</v>
      </c>
      <c r="AK420" s="103"/>
      <c r="AL420" s="462" t="s">
        <v>63</v>
      </c>
      <c r="AM420" s="463"/>
      <c r="AN420" s="463"/>
      <c r="AO420" s="463"/>
      <c r="AP420" s="463"/>
      <c r="AQ420" s="463"/>
      <c r="AR420" s="463"/>
      <c r="AS420" s="464"/>
      <c r="AT420" s="470"/>
      <c r="AU420" s="463" t="str">
        <f t="shared" si="208"/>
        <v>Bajo</v>
      </c>
      <c r="AV420" s="470"/>
      <c r="AW420" s="463" t="b">
        <f t="shared" si="209"/>
        <v>0</v>
      </c>
      <c r="AX420" s="463">
        <f t="shared" si="210"/>
        <v>0</v>
      </c>
      <c r="AY420" s="463" t="str">
        <f t="shared" si="211"/>
        <v>Bajo</v>
      </c>
      <c r="AZ420" s="470"/>
      <c r="BA420" s="463" t="b">
        <f t="shared" si="212"/>
        <v>0</v>
      </c>
      <c r="BB420" s="463">
        <f t="shared" si="213"/>
        <v>0</v>
      </c>
      <c r="BC420" s="463" t="str">
        <f t="shared" si="214"/>
        <v>IV</v>
      </c>
      <c r="BD420" s="463" t="str">
        <f t="shared" si="215"/>
        <v>ACEPTABLE</v>
      </c>
      <c r="BE420" s="295"/>
    </row>
    <row r="421" spans="1:57" ht="51" x14ac:dyDescent="0.2">
      <c r="A421" s="115"/>
      <c r="B421" s="103" t="s">
        <v>259</v>
      </c>
      <c r="C421" s="115" t="s">
        <v>844</v>
      </c>
      <c r="D421" s="503" t="s">
        <v>443</v>
      </c>
      <c r="E421" s="503" t="s">
        <v>845</v>
      </c>
      <c r="F421" s="456" t="s">
        <v>846</v>
      </c>
      <c r="G421" s="456" t="s">
        <v>847</v>
      </c>
      <c r="H421" s="103" t="s">
        <v>63</v>
      </c>
      <c r="I421" s="103"/>
      <c r="J421" s="103" t="s">
        <v>848</v>
      </c>
      <c r="K421" s="458" t="s">
        <v>282</v>
      </c>
      <c r="L421" s="459" t="s">
        <v>287</v>
      </c>
      <c r="M421" s="460" t="s">
        <v>288</v>
      </c>
      <c r="N421" s="460" t="s">
        <v>289</v>
      </c>
      <c r="O421" s="103" t="s">
        <v>69</v>
      </c>
      <c r="P421" s="103" t="s">
        <v>69</v>
      </c>
      <c r="Q421" s="103"/>
      <c r="R421" s="465" t="s">
        <v>650</v>
      </c>
      <c r="S421" s="103" t="s">
        <v>69</v>
      </c>
      <c r="T421" s="103">
        <v>0</v>
      </c>
      <c r="U421" s="103" t="str">
        <f t="shared" si="201"/>
        <v>Bajo</v>
      </c>
      <c r="V421" s="103">
        <v>1</v>
      </c>
      <c r="W421" s="103" t="str">
        <f t="shared" si="202"/>
        <v>Esporadica</v>
      </c>
      <c r="X421" s="103">
        <f t="shared" si="203"/>
        <v>0</v>
      </c>
      <c r="Y421" s="103" t="str">
        <f t="shared" si="204"/>
        <v>Bajo</v>
      </c>
      <c r="Z421" s="103">
        <v>25</v>
      </c>
      <c r="AA421" s="103" t="str">
        <f t="shared" si="205"/>
        <v>Grave</v>
      </c>
      <c r="AB421" s="103">
        <f t="shared" si="206"/>
        <v>0</v>
      </c>
      <c r="AC421" s="103" t="str">
        <f t="shared" si="207"/>
        <v>IV</v>
      </c>
      <c r="AD421" s="103" t="str">
        <f t="shared" si="168"/>
        <v>ACEPTABLE</v>
      </c>
      <c r="AE421" s="103" t="s">
        <v>258</v>
      </c>
      <c r="AF421" s="103" t="str">
        <f>N421</f>
        <v>Golpes, trapamientos, aplastamiento, muerte</v>
      </c>
      <c r="AG421" s="103" t="s">
        <v>38</v>
      </c>
      <c r="AH421" s="103"/>
      <c r="AI421" s="103" t="s">
        <v>63</v>
      </c>
      <c r="AJ421" s="103" t="s">
        <v>63</v>
      </c>
      <c r="AK421" s="103"/>
      <c r="AL421" s="462" t="s">
        <v>63</v>
      </c>
      <c r="AM421" s="463"/>
      <c r="AN421" s="463"/>
      <c r="AO421" s="463"/>
      <c r="AP421" s="463"/>
      <c r="AQ421" s="463"/>
      <c r="AR421" s="463"/>
      <c r="AS421" s="464"/>
      <c r="AT421" s="470"/>
      <c r="AU421" s="463" t="str">
        <f t="shared" si="208"/>
        <v>Bajo</v>
      </c>
      <c r="AV421" s="470"/>
      <c r="AW421" s="463" t="b">
        <f t="shared" si="209"/>
        <v>0</v>
      </c>
      <c r="AX421" s="463">
        <f t="shared" si="210"/>
        <v>0</v>
      </c>
      <c r="AY421" s="463" t="str">
        <f t="shared" si="211"/>
        <v>Bajo</v>
      </c>
      <c r="AZ421" s="470"/>
      <c r="BA421" s="463" t="b">
        <f t="shared" si="212"/>
        <v>0</v>
      </c>
      <c r="BB421" s="463">
        <f t="shared" si="213"/>
        <v>0</v>
      </c>
      <c r="BC421" s="463" t="str">
        <f t="shared" si="214"/>
        <v>IV</v>
      </c>
      <c r="BD421" s="463" t="str">
        <f t="shared" si="215"/>
        <v>ACEPTABLE</v>
      </c>
      <c r="BE421" s="295"/>
    </row>
    <row r="422" spans="1:57" ht="51" x14ac:dyDescent="0.2">
      <c r="A422" s="115"/>
      <c r="B422" s="103" t="s">
        <v>259</v>
      </c>
      <c r="C422" s="115" t="s">
        <v>844</v>
      </c>
      <c r="D422" s="503" t="s">
        <v>443</v>
      </c>
      <c r="E422" s="503" t="s">
        <v>845</v>
      </c>
      <c r="F422" s="456" t="s">
        <v>846</v>
      </c>
      <c r="G422" s="456" t="s">
        <v>847</v>
      </c>
      <c r="H422" s="103" t="s">
        <v>63</v>
      </c>
      <c r="I422" s="103"/>
      <c r="J422" s="103" t="s">
        <v>848</v>
      </c>
      <c r="K422" s="103" t="s">
        <v>325</v>
      </c>
      <c r="L422" s="103" t="s">
        <v>424</v>
      </c>
      <c r="M422" s="460" t="s">
        <v>852</v>
      </c>
      <c r="N422" s="460" t="s">
        <v>191</v>
      </c>
      <c r="O422" s="103" t="s">
        <v>69</v>
      </c>
      <c r="P422" s="103" t="s">
        <v>69</v>
      </c>
      <c r="Q422" s="103" t="s">
        <v>69</v>
      </c>
      <c r="R422" s="465" t="s">
        <v>853</v>
      </c>
      <c r="S422" s="465"/>
      <c r="T422" s="103"/>
      <c r="U422" s="103" t="str">
        <f t="shared" si="201"/>
        <v>Bajo</v>
      </c>
      <c r="V422" s="103">
        <v>2</v>
      </c>
      <c r="W422" s="103" t="str">
        <f t="shared" si="202"/>
        <v>Ocasional</v>
      </c>
      <c r="X422" s="103">
        <f t="shared" si="203"/>
        <v>0</v>
      </c>
      <c r="Y422" s="103" t="str">
        <f t="shared" si="204"/>
        <v>Bajo</v>
      </c>
      <c r="Z422" s="103">
        <v>60</v>
      </c>
      <c r="AA422" s="103" t="str">
        <f t="shared" si="205"/>
        <v>Muy Grave</v>
      </c>
      <c r="AB422" s="103">
        <f t="shared" si="206"/>
        <v>0</v>
      </c>
      <c r="AC422" s="103" t="str">
        <f t="shared" si="207"/>
        <v>IV</v>
      </c>
      <c r="AD422" s="103" t="str">
        <f t="shared" si="168"/>
        <v>ACEPTABLE</v>
      </c>
      <c r="AE422" s="103">
        <v>2</v>
      </c>
      <c r="AF422" s="103" t="s">
        <v>191</v>
      </c>
      <c r="AG422" s="103" t="s">
        <v>38</v>
      </c>
      <c r="AH422" s="103"/>
      <c r="AI422" s="103"/>
      <c r="AJ422" s="103" t="s">
        <v>63</v>
      </c>
      <c r="AK422" s="103"/>
      <c r="AL422" s="462"/>
      <c r="AM422" s="463"/>
      <c r="AN422" s="463"/>
      <c r="AO422" s="463"/>
      <c r="AP422" s="463"/>
      <c r="AQ422" s="463"/>
      <c r="AR422" s="463"/>
      <c r="AS422" s="464"/>
      <c r="AT422" s="470"/>
      <c r="AU422" s="463" t="str">
        <f t="shared" si="208"/>
        <v>Bajo</v>
      </c>
      <c r="AV422" s="470"/>
      <c r="AW422" s="463" t="b">
        <f t="shared" si="209"/>
        <v>0</v>
      </c>
      <c r="AX422" s="463">
        <f t="shared" si="210"/>
        <v>0</v>
      </c>
      <c r="AY422" s="463" t="str">
        <f t="shared" si="211"/>
        <v>Bajo</v>
      </c>
      <c r="AZ422" s="470"/>
      <c r="BA422" s="463" t="b">
        <f t="shared" si="212"/>
        <v>0</v>
      </c>
      <c r="BB422" s="463">
        <f t="shared" si="213"/>
        <v>0</v>
      </c>
      <c r="BC422" s="463" t="str">
        <f t="shared" si="214"/>
        <v>IV</v>
      </c>
      <c r="BD422" s="463" t="str">
        <f t="shared" si="215"/>
        <v>ACEPTABLE</v>
      </c>
      <c r="BE422" s="295"/>
    </row>
    <row r="423" spans="1:57" ht="51" x14ac:dyDescent="0.2">
      <c r="A423" s="115"/>
      <c r="B423" s="103" t="s">
        <v>259</v>
      </c>
      <c r="C423" s="115" t="s">
        <v>844</v>
      </c>
      <c r="D423" s="503" t="s">
        <v>443</v>
      </c>
      <c r="E423" s="503" t="s">
        <v>845</v>
      </c>
      <c r="F423" s="456" t="s">
        <v>846</v>
      </c>
      <c r="G423" s="456" t="s">
        <v>847</v>
      </c>
      <c r="H423" s="103" t="s">
        <v>63</v>
      </c>
      <c r="I423" s="103"/>
      <c r="J423" s="103" t="s">
        <v>848</v>
      </c>
      <c r="K423" s="103" t="s">
        <v>276</v>
      </c>
      <c r="L423" s="471" t="s">
        <v>528</v>
      </c>
      <c r="M423" s="465" t="s">
        <v>704</v>
      </c>
      <c r="N423" s="465" t="s">
        <v>512</v>
      </c>
      <c r="O423" s="103"/>
      <c r="P423" s="103"/>
      <c r="Q423" s="465"/>
      <c r="R423" s="465" t="s">
        <v>705</v>
      </c>
      <c r="S423" s="465" t="s">
        <v>854</v>
      </c>
      <c r="T423" s="103"/>
      <c r="U423" s="103" t="str">
        <f t="shared" si="201"/>
        <v>Bajo</v>
      </c>
      <c r="V423" s="103">
        <v>3</v>
      </c>
      <c r="W423" s="103" t="str">
        <f t="shared" si="202"/>
        <v>Frecuente</v>
      </c>
      <c r="X423" s="103">
        <f t="shared" si="203"/>
        <v>0</v>
      </c>
      <c r="Y423" s="103" t="str">
        <f t="shared" si="204"/>
        <v>Bajo</v>
      </c>
      <c r="Z423" s="103">
        <v>25</v>
      </c>
      <c r="AA423" s="103" t="str">
        <f t="shared" si="205"/>
        <v>Grave</v>
      </c>
      <c r="AB423" s="103">
        <f t="shared" si="206"/>
        <v>0</v>
      </c>
      <c r="AC423" s="103" t="str">
        <f t="shared" si="207"/>
        <v>IV</v>
      </c>
      <c r="AD423" s="103" t="str">
        <f t="shared" si="168"/>
        <v>ACEPTABLE</v>
      </c>
      <c r="AE423" s="103">
        <v>2</v>
      </c>
      <c r="AF423" s="103" t="s">
        <v>512</v>
      </c>
      <c r="AG423" s="103" t="s">
        <v>38</v>
      </c>
      <c r="AH423" s="103"/>
      <c r="AI423" s="103"/>
      <c r="AJ423" s="103" t="s">
        <v>63</v>
      </c>
      <c r="AK423" s="103"/>
      <c r="AL423" s="462"/>
      <c r="AM423" s="463"/>
      <c r="AN423" s="463"/>
      <c r="AO423" s="463"/>
      <c r="AP423" s="463"/>
      <c r="AQ423" s="463"/>
      <c r="AR423" s="463"/>
      <c r="AS423" s="464"/>
      <c r="AT423" s="470"/>
      <c r="AU423" s="463" t="str">
        <f t="shared" si="208"/>
        <v>Bajo</v>
      </c>
      <c r="AV423" s="470"/>
      <c r="AW423" s="463" t="b">
        <f t="shared" si="209"/>
        <v>0</v>
      </c>
      <c r="AX423" s="463">
        <f t="shared" si="210"/>
        <v>0</v>
      </c>
      <c r="AY423" s="463" t="str">
        <f t="shared" si="211"/>
        <v>Bajo</v>
      </c>
      <c r="AZ423" s="470"/>
      <c r="BA423" s="463" t="b">
        <f t="shared" si="212"/>
        <v>0</v>
      </c>
      <c r="BB423" s="463">
        <f t="shared" si="213"/>
        <v>0</v>
      </c>
      <c r="BC423" s="463" t="str">
        <f t="shared" si="214"/>
        <v>IV</v>
      </c>
      <c r="BD423" s="463" t="str">
        <f t="shared" si="215"/>
        <v>ACEPTABLE</v>
      </c>
      <c r="BE423" s="295"/>
    </row>
    <row r="424" spans="1:57" ht="51" x14ac:dyDescent="0.2">
      <c r="A424" s="115"/>
      <c r="B424" s="103" t="s">
        <v>259</v>
      </c>
      <c r="C424" s="115" t="s">
        <v>844</v>
      </c>
      <c r="D424" s="503" t="s">
        <v>443</v>
      </c>
      <c r="E424" s="503" t="s">
        <v>845</v>
      </c>
      <c r="F424" s="456" t="s">
        <v>846</v>
      </c>
      <c r="G424" s="456" t="s">
        <v>847</v>
      </c>
      <c r="H424" s="103" t="s">
        <v>63</v>
      </c>
      <c r="I424" s="103"/>
      <c r="J424" s="103" t="s">
        <v>848</v>
      </c>
      <c r="K424" s="103" t="s">
        <v>276</v>
      </c>
      <c r="L424" s="471" t="s">
        <v>178</v>
      </c>
      <c r="M424" s="460" t="s">
        <v>738</v>
      </c>
      <c r="N424" s="460" t="s">
        <v>180</v>
      </c>
      <c r="O424" s="103"/>
      <c r="P424" s="103"/>
      <c r="Q424" s="465"/>
      <c r="R424" s="465" t="s">
        <v>705</v>
      </c>
      <c r="S424" s="465" t="s">
        <v>706</v>
      </c>
      <c r="T424" s="103"/>
      <c r="U424" s="103" t="str">
        <f t="shared" si="201"/>
        <v>Bajo</v>
      </c>
      <c r="V424" s="103">
        <v>3</v>
      </c>
      <c r="W424" s="103" t="str">
        <f t="shared" si="202"/>
        <v>Frecuente</v>
      </c>
      <c r="X424" s="103">
        <f t="shared" si="203"/>
        <v>0</v>
      </c>
      <c r="Y424" s="103" t="str">
        <f t="shared" si="204"/>
        <v>Bajo</v>
      </c>
      <c r="Z424" s="103">
        <v>25</v>
      </c>
      <c r="AA424" s="103" t="str">
        <f t="shared" si="205"/>
        <v>Grave</v>
      </c>
      <c r="AB424" s="103">
        <f t="shared" si="206"/>
        <v>0</v>
      </c>
      <c r="AC424" s="103" t="str">
        <f t="shared" si="207"/>
        <v>IV</v>
      </c>
      <c r="AD424" s="103" t="str">
        <f t="shared" si="168"/>
        <v>ACEPTABLE</v>
      </c>
      <c r="AE424" s="103">
        <v>2</v>
      </c>
      <c r="AF424" s="103" t="s">
        <v>180</v>
      </c>
      <c r="AG424" s="103" t="s">
        <v>38</v>
      </c>
      <c r="AH424" s="103"/>
      <c r="AI424" s="103"/>
      <c r="AJ424" s="103" t="s">
        <v>63</v>
      </c>
      <c r="AK424" s="103"/>
      <c r="AL424" s="462"/>
      <c r="AM424" s="463"/>
      <c r="AN424" s="463"/>
      <c r="AO424" s="463"/>
      <c r="AP424" s="463"/>
      <c r="AQ424" s="463"/>
      <c r="AR424" s="463"/>
      <c r="AS424" s="464"/>
      <c r="AT424" s="470"/>
      <c r="AU424" s="463" t="str">
        <f t="shared" si="208"/>
        <v>Bajo</v>
      </c>
      <c r="AV424" s="470"/>
      <c r="AW424" s="463" t="b">
        <f t="shared" si="209"/>
        <v>0</v>
      </c>
      <c r="AX424" s="463">
        <f t="shared" si="210"/>
        <v>0</v>
      </c>
      <c r="AY424" s="463" t="str">
        <f t="shared" si="211"/>
        <v>Bajo</v>
      </c>
      <c r="AZ424" s="470"/>
      <c r="BA424" s="463" t="b">
        <f t="shared" si="212"/>
        <v>0</v>
      </c>
      <c r="BB424" s="463">
        <f t="shared" si="213"/>
        <v>0</v>
      </c>
      <c r="BC424" s="463" t="str">
        <f t="shared" si="214"/>
        <v>IV</v>
      </c>
      <c r="BD424" s="463" t="str">
        <f t="shared" si="215"/>
        <v>ACEPTABLE</v>
      </c>
      <c r="BE424" s="295"/>
    </row>
    <row r="425" spans="1:57" ht="51" x14ac:dyDescent="0.2">
      <c r="A425" s="115"/>
      <c r="B425" s="103" t="s">
        <v>259</v>
      </c>
      <c r="C425" s="115" t="s">
        <v>844</v>
      </c>
      <c r="D425" s="503" t="s">
        <v>443</v>
      </c>
      <c r="E425" s="503" t="s">
        <v>845</v>
      </c>
      <c r="F425" s="456" t="s">
        <v>846</v>
      </c>
      <c r="G425" s="456" t="s">
        <v>847</v>
      </c>
      <c r="H425" s="103" t="s">
        <v>63</v>
      </c>
      <c r="I425" s="103"/>
      <c r="J425" s="103" t="s">
        <v>848</v>
      </c>
      <c r="K425" s="458" t="s">
        <v>72</v>
      </c>
      <c r="L425" s="459" t="s">
        <v>119</v>
      </c>
      <c r="M425" s="472" t="s">
        <v>855</v>
      </c>
      <c r="N425" s="460" t="s">
        <v>731</v>
      </c>
      <c r="O425" s="103"/>
      <c r="P425" s="103"/>
      <c r="Q425" s="460"/>
      <c r="R425" s="460" t="s">
        <v>856</v>
      </c>
      <c r="S425" s="465" t="s">
        <v>793</v>
      </c>
      <c r="T425" s="103"/>
      <c r="U425" s="103" t="str">
        <f t="shared" si="201"/>
        <v>Bajo</v>
      </c>
      <c r="V425" s="103">
        <v>2</v>
      </c>
      <c r="W425" s="103" t="str">
        <f t="shared" si="202"/>
        <v>Ocasional</v>
      </c>
      <c r="X425" s="103">
        <f t="shared" si="203"/>
        <v>0</v>
      </c>
      <c r="Y425" s="103" t="str">
        <f t="shared" si="204"/>
        <v>Bajo</v>
      </c>
      <c r="Z425" s="103">
        <v>25</v>
      </c>
      <c r="AA425" s="103" t="str">
        <f t="shared" si="205"/>
        <v>Grave</v>
      </c>
      <c r="AB425" s="103">
        <f t="shared" si="206"/>
        <v>0</v>
      </c>
      <c r="AC425" s="103" t="str">
        <f t="shared" si="207"/>
        <v>IV</v>
      </c>
      <c r="AD425" s="103" t="str">
        <f t="shared" si="168"/>
        <v>ACEPTABLE</v>
      </c>
      <c r="AE425" s="103">
        <v>2</v>
      </c>
      <c r="AF425" s="103" t="s">
        <v>731</v>
      </c>
      <c r="AG425" s="103" t="s">
        <v>38</v>
      </c>
      <c r="AH425" s="103"/>
      <c r="AI425" s="103"/>
      <c r="AJ425" s="103" t="s">
        <v>63</v>
      </c>
      <c r="AK425" s="103"/>
      <c r="AL425" s="462"/>
      <c r="AM425" s="463"/>
      <c r="AN425" s="463"/>
      <c r="AO425" s="463"/>
      <c r="AP425" s="463"/>
      <c r="AQ425" s="463"/>
      <c r="AR425" s="463"/>
      <c r="AS425" s="464"/>
      <c r="AT425" s="470"/>
      <c r="AU425" s="463" t="str">
        <f t="shared" si="208"/>
        <v>Bajo</v>
      </c>
      <c r="AV425" s="470"/>
      <c r="AW425" s="463" t="b">
        <f t="shared" si="209"/>
        <v>0</v>
      </c>
      <c r="AX425" s="463">
        <f t="shared" si="210"/>
        <v>0</v>
      </c>
      <c r="AY425" s="463" t="str">
        <f t="shared" si="211"/>
        <v>Bajo</v>
      </c>
      <c r="AZ425" s="470"/>
      <c r="BA425" s="463" t="b">
        <f t="shared" si="212"/>
        <v>0</v>
      </c>
      <c r="BB425" s="463">
        <f t="shared" si="213"/>
        <v>0</v>
      </c>
      <c r="BC425" s="463" t="str">
        <f t="shared" si="214"/>
        <v>IV</v>
      </c>
      <c r="BD425" s="463" t="str">
        <f t="shared" si="215"/>
        <v>ACEPTABLE</v>
      </c>
      <c r="BE425" s="295"/>
    </row>
    <row r="426" spans="1:57" ht="51" x14ac:dyDescent="0.2">
      <c r="A426" s="115"/>
      <c r="B426" s="103" t="s">
        <v>259</v>
      </c>
      <c r="C426" s="115" t="s">
        <v>844</v>
      </c>
      <c r="D426" s="503" t="s">
        <v>443</v>
      </c>
      <c r="E426" s="503" t="s">
        <v>845</v>
      </c>
      <c r="F426" s="456" t="s">
        <v>846</v>
      </c>
      <c r="G426" s="456" t="s">
        <v>847</v>
      </c>
      <c r="H426" s="103" t="s">
        <v>63</v>
      </c>
      <c r="I426" s="103"/>
      <c r="J426" s="103" t="s">
        <v>848</v>
      </c>
      <c r="K426" s="103" t="s">
        <v>77</v>
      </c>
      <c r="L426" s="459" t="s">
        <v>857</v>
      </c>
      <c r="M426" s="472" t="s">
        <v>858</v>
      </c>
      <c r="N426" s="460" t="s">
        <v>514</v>
      </c>
      <c r="O426" s="103" t="s">
        <v>69</v>
      </c>
      <c r="P426" s="103" t="s">
        <v>69</v>
      </c>
      <c r="Q426" s="103" t="s">
        <v>69</v>
      </c>
      <c r="R426" s="465" t="s">
        <v>859</v>
      </c>
      <c r="S426" s="103" t="s">
        <v>136</v>
      </c>
      <c r="T426" s="103">
        <v>0</v>
      </c>
      <c r="U426" s="103" t="str">
        <f t="shared" si="201"/>
        <v>Bajo</v>
      </c>
      <c r="V426" s="103">
        <v>2</v>
      </c>
      <c r="W426" s="103" t="str">
        <f t="shared" si="202"/>
        <v>Ocasional</v>
      </c>
      <c r="X426" s="103">
        <f t="shared" si="203"/>
        <v>0</v>
      </c>
      <c r="Y426" s="103" t="str">
        <f t="shared" si="204"/>
        <v>Bajo</v>
      </c>
      <c r="Z426" s="103">
        <v>60</v>
      </c>
      <c r="AA426" s="103" t="str">
        <f t="shared" si="205"/>
        <v>Muy Grave</v>
      </c>
      <c r="AB426" s="103">
        <f t="shared" si="206"/>
        <v>0</v>
      </c>
      <c r="AC426" s="103" t="str">
        <f t="shared" si="207"/>
        <v>IV</v>
      </c>
      <c r="AD426" s="103" t="str">
        <f t="shared" ref="AD426:AD499" si="216">IF(AND(AC426="I"),"NO ACEPTABLE",IF(AND(AC426="II"),"ACEPTABLE CON CONTROL ESPECIFICO",IF(AND(AC426="III"),"MEJORABLE",IF(AND(AC426="IV"),"ACEPTABLE"))))</f>
        <v>ACEPTABLE</v>
      </c>
      <c r="AE426" s="103">
        <v>2</v>
      </c>
      <c r="AF426" s="103" t="s">
        <v>514</v>
      </c>
      <c r="AG426" s="103" t="s">
        <v>38</v>
      </c>
      <c r="AH426" s="103"/>
      <c r="AI426" s="103"/>
      <c r="AJ426" s="103" t="s">
        <v>63</v>
      </c>
      <c r="AK426" s="103"/>
      <c r="AL426" s="462"/>
      <c r="AM426" s="463"/>
      <c r="AN426" s="463"/>
      <c r="AO426" s="463"/>
      <c r="AP426" s="463"/>
      <c r="AQ426" s="463"/>
      <c r="AR426" s="463"/>
      <c r="AS426" s="464"/>
      <c r="AT426" s="470"/>
      <c r="AU426" s="463" t="str">
        <f t="shared" si="208"/>
        <v>Bajo</v>
      </c>
      <c r="AV426" s="470"/>
      <c r="AW426" s="463" t="b">
        <f t="shared" si="209"/>
        <v>0</v>
      </c>
      <c r="AX426" s="463">
        <f t="shared" si="210"/>
        <v>0</v>
      </c>
      <c r="AY426" s="463" t="str">
        <f t="shared" si="211"/>
        <v>Bajo</v>
      </c>
      <c r="AZ426" s="470"/>
      <c r="BA426" s="463" t="b">
        <f t="shared" si="212"/>
        <v>0</v>
      </c>
      <c r="BB426" s="463">
        <f t="shared" si="213"/>
        <v>0</v>
      </c>
      <c r="BC426" s="463" t="str">
        <f t="shared" si="214"/>
        <v>IV</v>
      </c>
      <c r="BD426" s="463" t="str">
        <f t="shared" si="215"/>
        <v>ACEPTABLE</v>
      </c>
      <c r="BE426" s="295"/>
    </row>
    <row r="427" spans="1:57" ht="51" x14ac:dyDescent="0.2">
      <c r="A427" s="115"/>
      <c r="B427" s="103" t="s">
        <v>259</v>
      </c>
      <c r="C427" s="115" t="s">
        <v>844</v>
      </c>
      <c r="D427" s="503" t="s">
        <v>443</v>
      </c>
      <c r="E427" s="503" t="s">
        <v>845</v>
      </c>
      <c r="F427" s="456" t="s">
        <v>846</v>
      </c>
      <c r="G427" s="456" t="s">
        <v>847</v>
      </c>
      <c r="H427" s="103" t="s">
        <v>63</v>
      </c>
      <c r="I427" s="103"/>
      <c r="J427" s="103" t="s">
        <v>848</v>
      </c>
      <c r="K427" s="458" t="s">
        <v>72</v>
      </c>
      <c r="L427" s="471" t="s">
        <v>319</v>
      </c>
      <c r="M427" s="465" t="s">
        <v>794</v>
      </c>
      <c r="N427" s="465" t="s">
        <v>127</v>
      </c>
      <c r="O427" s="103" t="s">
        <v>69</v>
      </c>
      <c r="P427" s="103" t="s">
        <v>69</v>
      </c>
      <c r="Q427" s="465" t="s">
        <v>860</v>
      </c>
      <c r="R427" s="465" t="s">
        <v>861</v>
      </c>
      <c r="S427" s="465" t="s">
        <v>862</v>
      </c>
      <c r="T427" s="103"/>
      <c r="U427" s="103" t="str">
        <f t="shared" si="201"/>
        <v>Bajo</v>
      </c>
      <c r="V427" s="103">
        <v>2</v>
      </c>
      <c r="W427" s="103" t="str">
        <f t="shared" si="202"/>
        <v>Ocasional</v>
      </c>
      <c r="X427" s="103">
        <f t="shared" si="203"/>
        <v>0</v>
      </c>
      <c r="Y427" s="103" t="str">
        <f t="shared" si="204"/>
        <v>Bajo</v>
      </c>
      <c r="Z427" s="103">
        <v>60</v>
      </c>
      <c r="AA427" s="103" t="str">
        <f t="shared" si="205"/>
        <v>Muy Grave</v>
      </c>
      <c r="AB427" s="103">
        <f t="shared" si="206"/>
        <v>0</v>
      </c>
      <c r="AC427" s="103" t="str">
        <f t="shared" si="207"/>
        <v>IV</v>
      </c>
      <c r="AD427" s="103" t="str">
        <f t="shared" si="216"/>
        <v>ACEPTABLE</v>
      </c>
      <c r="AE427" s="103">
        <v>2</v>
      </c>
      <c r="AF427" s="103" t="s">
        <v>127</v>
      </c>
      <c r="AG427" s="103" t="s">
        <v>38</v>
      </c>
      <c r="AH427" s="103"/>
      <c r="AI427" s="103"/>
      <c r="AJ427" s="103" t="s">
        <v>63</v>
      </c>
      <c r="AK427" s="103"/>
      <c r="AL427" s="462"/>
      <c r="AM427" s="463"/>
      <c r="AN427" s="463"/>
      <c r="AO427" s="463"/>
      <c r="AP427" s="463"/>
      <c r="AQ427" s="463"/>
      <c r="AR427" s="463"/>
      <c r="AS427" s="464"/>
      <c r="AT427" s="470"/>
      <c r="AU427" s="463" t="str">
        <f t="shared" si="208"/>
        <v>Bajo</v>
      </c>
      <c r="AV427" s="470"/>
      <c r="AW427" s="463" t="b">
        <f t="shared" si="209"/>
        <v>0</v>
      </c>
      <c r="AX427" s="463">
        <f t="shared" si="210"/>
        <v>0</v>
      </c>
      <c r="AY427" s="463" t="str">
        <f t="shared" si="211"/>
        <v>Bajo</v>
      </c>
      <c r="AZ427" s="470"/>
      <c r="BA427" s="463" t="b">
        <f t="shared" si="212"/>
        <v>0</v>
      </c>
      <c r="BB427" s="463">
        <f t="shared" si="213"/>
        <v>0</v>
      </c>
      <c r="BC427" s="463" t="str">
        <f t="shared" si="214"/>
        <v>IV</v>
      </c>
      <c r="BD427" s="463" t="str">
        <f t="shared" si="215"/>
        <v>ACEPTABLE</v>
      </c>
      <c r="BE427" s="295"/>
    </row>
    <row r="428" spans="1:57" ht="63.75" x14ac:dyDescent="0.2">
      <c r="A428" s="115"/>
      <c r="B428" s="103" t="s">
        <v>259</v>
      </c>
      <c r="C428" s="115" t="s">
        <v>844</v>
      </c>
      <c r="D428" s="503" t="s">
        <v>443</v>
      </c>
      <c r="E428" s="503" t="s">
        <v>845</v>
      </c>
      <c r="F428" s="456" t="s">
        <v>846</v>
      </c>
      <c r="G428" s="456" t="s">
        <v>847</v>
      </c>
      <c r="H428" s="103" t="s">
        <v>63</v>
      </c>
      <c r="I428" s="103"/>
      <c r="J428" s="103" t="s">
        <v>848</v>
      </c>
      <c r="K428" s="458" t="s">
        <v>65</v>
      </c>
      <c r="L428" s="459" t="s">
        <v>153</v>
      </c>
      <c r="M428" s="472" t="s">
        <v>154</v>
      </c>
      <c r="N428" s="460" t="s">
        <v>155</v>
      </c>
      <c r="O428" s="103"/>
      <c r="P428" s="103"/>
      <c r="Q428" s="103"/>
      <c r="R428" s="465" t="s">
        <v>823</v>
      </c>
      <c r="S428" s="465" t="s">
        <v>691</v>
      </c>
      <c r="T428" s="103">
        <v>0</v>
      </c>
      <c r="U428" s="103" t="str">
        <f t="shared" si="201"/>
        <v>Bajo</v>
      </c>
      <c r="V428" s="103">
        <v>2</v>
      </c>
      <c r="W428" s="103" t="str">
        <f t="shared" si="202"/>
        <v>Ocasional</v>
      </c>
      <c r="X428" s="103">
        <f t="shared" si="203"/>
        <v>0</v>
      </c>
      <c r="Y428" s="103" t="str">
        <f t="shared" si="204"/>
        <v>Bajo</v>
      </c>
      <c r="Z428" s="103">
        <v>25</v>
      </c>
      <c r="AA428" s="103" t="str">
        <f t="shared" si="205"/>
        <v>Grave</v>
      </c>
      <c r="AB428" s="103">
        <f t="shared" si="206"/>
        <v>0</v>
      </c>
      <c r="AC428" s="103" t="str">
        <f t="shared" si="207"/>
        <v>IV</v>
      </c>
      <c r="AD428" s="103" t="str">
        <f t="shared" si="216"/>
        <v>ACEPTABLE</v>
      </c>
      <c r="AE428" s="103">
        <v>2</v>
      </c>
      <c r="AF428" s="103" t="s">
        <v>155</v>
      </c>
      <c r="AG428" s="103" t="s">
        <v>38</v>
      </c>
      <c r="AH428" s="103"/>
      <c r="AI428" s="103"/>
      <c r="AJ428" s="103" t="s">
        <v>63</v>
      </c>
      <c r="AK428" s="103"/>
      <c r="AL428" s="462" t="s">
        <v>63</v>
      </c>
      <c r="AM428" s="463"/>
      <c r="AN428" s="463"/>
      <c r="AO428" s="463"/>
      <c r="AP428" s="463"/>
      <c r="AQ428" s="463"/>
      <c r="AR428" s="463"/>
      <c r="AS428" s="464"/>
      <c r="AT428" s="470"/>
      <c r="AU428" s="463" t="str">
        <f t="shared" si="208"/>
        <v>Bajo</v>
      </c>
      <c r="AV428" s="470"/>
      <c r="AW428" s="463" t="b">
        <f t="shared" si="209"/>
        <v>0</v>
      </c>
      <c r="AX428" s="463">
        <f t="shared" si="210"/>
        <v>0</v>
      </c>
      <c r="AY428" s="463" t="str">
        <f t="shared" si="211"/>
        <v>Bajo</v>
      </c>
      <c r="AZ428" s="470"/>
      <c r="BA428" s="463" t="b">
        <f t="shared" si="212"/>
        <v>0</v>
      </c>
      <c r="BB428" s="463">
        <f t="shared" si="213"/>
        <v>0</v>
      </c>
      <c r="BC428" s="463" t="str">
        <f t="shared" si="214"/>
        <v>IV</v>
      </c>
      <c r="BD428" s="463" t="str">
        <f t="shared" si="215"/>
        <v>ACEPTABLE</v>
      </c>
      <c r="BE428" s="295"/>
    </row>
    <row r="429" spans="1:57" ht="127.5" x14ac:dyDescent="0.2">
      <c r="A429" s="115"/>
      <c r="B429" s="103" t="s">
        <v>259</v>
      </c>
      <c r="C429" s="115" t="s">
        <v>844</v>
      </c>
      <c r="D429" s="503" t="s">
        <v>443</v>
      </c>
      <c r="E429" s="503" t="s">
        <v>845</v>
      </c>
      <c r="F429" s="456" t="s">
        <v>846</v>
      </c>
      <c r="G429" s="456" t="s">
        <v>847</v>
      </c>
      <c r="H429" s="103" t="s">
        <v>63</v>
      </c>
      <c r="I429" s="103"/>
      <c r="J429" s="103" t="s">
        <v>848</v>
      </c>
      <c r="K429" s="458" t="s">
        <v>65</v>
      </c>
      <c r="L429" s="471" t="s">
        <v>316</v>
      </c>
      <c r="M429" s="465" t="s">
        <v>761</v>
      </c>
      <c r="N429" s="460" t="s">
        <v>726</v>
      </c>
      <c r="O429" s="103"/>
      <c r="P429" s="103"/>
      <c r="Q429" s="103"/>
      <c r="R429" s="465" t="s">
        <v>863</v>
      </c>
      <c r="S429" s="465" t="s">
        <v>691</v>
      </c>
      <c r="T429" s="103"/>
      <c r="U429" s="103" t="str">
        <f t="shared" si="201"/>
        <v>Bajo</v>
      </c>
      <c r="V429" s="103">
        <v>2</v>
      </c>
      <c r="W429" s="103" t="str">
        <f t="shared" si="202"/>
        <v>Ocasional</v>
      </c>
      <c r="X429" s="103">
        <f t="shared" si="203"/>
        <v>0</v>
      </c>
      <c r="Y429" s="103" t="str">
        <f t="shared" si="204"/>
        <v>Bajo</v>
      </c>
      <c r="Z429" s="103">
        <v>60</v>
      </c>
      <c r="AA429" s="103" t="str">
        <f t="shared" si="205"/>
        <v>Muy Grave</v>
      </c>
      <c r="AB429" s="103">
        <f t="shared" si="206"/>
        <v>0</v>
      </c>
      <c r="AC429" s="103" t="str">
        <f t="shared" si="207"/>
        <v>IV</v>
      </c>
      <c r="AD429" s="103" t="str">
        <f t="shared" si="216"/>
        <v>ACEPTABLE</v>
      </c>
      <c r="AE429" s="103">
        <v>2</v>
      </c>
      <c r="AF429" s="103" t="s">
        <v>145</v>
      </c>
      <c r="AG429" s="103" t="s">
        <v>38</v>
      </c>
      <c r="AH429" s="103"/>
      <c r="AI429" s="103"/>
      <c r="AJ429" s="103" t="s">
        <v>63</v>
      </c>
      <c r="AK429" s="103"/>
      <c r="AL429" s="462" t="s">
        <v>63</v>
      </c>
      <c r="AM429" s="463"/>
      <c r="AN429" s="463"/>
      <c r="AO429" s="463"/>
      <c r="AP429" s="463"/>
      <c r="AQ429" s="463"/>
      <c r="AR429" s="463"/>
      <c r="AS429" s="464"/>
      <c r="AT429" s="470"/>
      <c r="AU429" s="463" t="str">
        <f t="shared" si="208"/>
        <v>Bajo</v>
      </c>
      <c r="AV429" s="470"/>
      <c r="AW429" s="463" t="b">
        <f t="shared" si="209"/>
        <v>0</v>
      </c>
      <c r="AX429" s="463">
        <f t="shared" si="210"/>
        <v>0</v>
      </c>
      <c r="AY429" s="463" t="str">
        <f t="shared" si="211"/>
        <v>Bajo</v>
      </c>
      <c r="AZ429" s="470"/>
      <c r="BA429" s="463" t="b">
        <f t="shared" si="212"/>
        <v>0</v>
      </c>
      <c r="BB429" s="463">
        <f t="shared" si="213"/>
        <v>0</v>
      </c>
      <c r="BC429" s="463" t="str">
        <f t="shared" si="214"/>
        <v>IV</v>
      </c>
      <c r="BD429" s="463" t="str">
        <f t="shared" si="215"/>
        <v>ACEPTABLE</v>
      </c>
      <c r="BE429" s="295"/>
    </row>
    <row r="430" spans="1:57" ht="51" x14ac:dyDescent="0.2">
      <c r="A430" s="115"/>
      <c r="B430" s="103" t="s">
        <v>259</v>
      </c>
      <c r="C430" s="115" t="s">
        <v>844</v>
      </c>
      <c r="D430" s="503" t="s">
        <v>443</v>
      </c>
      <c r="E430" s="503" t="s">
        <v>845</v>
      </c>
      <c r="F430" s="456" t="s">
        <v>846</v>
      </c>
      <c r="G430" s="456" t="s">
        <v>847</v>
      </c>
      <c r="H430" s="103" t="s">
        <v>63</v>
      </c>
      <c r="I430" s="103"/>
      <c r="J430" s="103" t="s">
        <v>848</v>
      </c>
      <c r="K430" s="458" t="s">
        <v>72</v>
      </c>
      <c r="L430" s="471" t="s">
        <v>302</v>
      </c>
      <c r="M430" s="472" t="s">
        <v>582</v>
      </c>
      <c r="N430" s="460" t="s">
        <v>150</v>
      </c>
      <c r="O430" s="103" t="s">
        <v>69</v>
      </c>
      <c r="P430" s="103" t="s">
        <v>69</v>
      </c>
      <c r="Q430" s="103" t="s">
        <v>69</v>
      </c>
      <c r="R430" s="465" t="s">
        <v>151</v>
      </c>
      <c r="S430" s="465" t="s">
        <v>584</v>
      </c>
      <c r="T430" s="103">
        <v>0</v>
      </c>
      <c r="U430" s="103" t="str">
        <f t="shared" si="201"/>
        <v>Bajo</v>
      </c>
      <c r="V430" s="103">
        <v>2</v>
      </c>
      <c r="W430" s="103" t="str">
        <f t="shared" si="202"/>
        <v>Ocasional</v>
      </c>
      <c r="X430" s="103">
        <f t="shared" si="203"/>
        <v>0</v>
      </c>
      <c r="Y430" s="103" t="str">
        <f t="shared" si="204"/>
        <v>Bajo</v>
      </c>
      <c r="Z430" s="103">
        <v>60</v>
      </c>
      <c r="AA430" s="103" t="str">
        <f t="shared" si="205"/>
        <v>Muy Grave</v>
      </c>
      <c r="AB430" s="103">
        <f t="shared" si="206"/>
        <v>0</v>
      </c>
      <c r="AC430" s="103" t="str">
        <f t="shared" si="207"/>
        <v>IV</v>
      </c>
      <c r="AD430" s="103" t="str">
        <f t="shared" si="216"/>
        <v>ACEPTABLE</v>
      </c>
      <c r="AE430" s="103">
        <v>2</v>
      </c>
      <c r="AF430" s="103" t="s">
        <v>150</v>
      </c>
      <c r="AG430" s="103" t="s">
        <v>38</v>
      </c>
      <c r="AH430" s="103"/>
      <c r="AI430" s="103"/>
      <c r="AJ430" s="103" t="s">
        <v>63</v>
      </c>
      <c r="AK430" s="103"/>
      <c r="AL430" s="462"/>
      <c r="AM430" s="463" t="s">
        <v>864</v>
      </c>
      <c r="AN430" s="463"/>
      <c r="AO430" s="463"/>
      <c r="AP430" s="463" t="s">
        <v>63</v>
      </c>
      <c r="AQ430" s="463"/>
      <c r="AR430" s="463"/>
      <c r="AS430" s="468"/>
      <c r="AT430" s="464"/>
      <c r="AU430" s="463" t="str">
        <f t="shared" si="208"/>
        <v>Bajo</v>
      </c>
      <c r="AV430" s="470"/>
      <c r="AW430" s="463" t="b">
        <f t="shared" si="209"/>
        <v>0</v>
      </c>
      <c r="AX430" s="463">
        <f t="shared" si="210"/>
        <v>0</v>
      </c>
      <c r="AY430" s="463" t="str">
        <f t="shared" si="211"/>
        <v>Bajo</v>
      </c>
      <c r="AZ430" s="470"/>
      <c r="BA430" s="463" t="b">
        <f t="shared" si="212"/>
        <v>0</v>
      </c>
      <c r="BB430" s="463">
        <f t="shared" si="213"/>
        <v>0</v>
      </c>
      <c r="BC430" s="463" t="str">
        <f t="shared" si="214"/>
        <v>IV</v>
      </c>
      <c r="BD430" s="463" t="str">
        <f t="shared" si="215"/>
        <v>ACEPTABLE</v>
      </c>
      <c r="BE430" s="295"/>
    </row>
    <row r="431" spans="1:57" ht="51" x14ac:dyDescent="0.2">
      <c r="A431" s="115"/>
      <c r="B431" s="103" t="s">
        <v>259</v>
      </c>
      <c r="C431" s="115" t="s">
        <v>844</v>
      </c>
      <c r="D431" s="503" t="s">
        <v>443</v>
      </c>
      <c r="E431" s="503" t="s">
        <v>845</v>
      </c>
      <c r="F431" s="456" t="s">
        <v>846</v>
      </c>
      <c r="G431" s="456" t="s">
        <v>847</v>
      </c>
      <c r="H431" s="103" t="s">
        <v>63</v>
      </c>
      <c r="I431" s="103"/>
      <c r="J431" s="103" t="s">
        <v>848</v>
      </c>
      <c r="K431" s="458" t="s">
        <v>72</v>
      </c>
      <c r="L431" s="471" t="s">
        <v>302</v>
      </c>
      <c r="M431" s="472" t="s">
        <v>865</v>
      </c>
      <c r="N431" s="460" t="s">
        <v>866</v>
      </c>
      <c r="O431" s="103" t="s">
        <v>69</v>
      </c>
      <c r="P431" s="103" t="s">
        <v>69</v>
      </c>
      <c r="Q431" s="103" t="s">
        <v>69</v>
      </c>
      <c r="R431" s="465" t="s">
        <v>151</v>
      </c>
      <c r="S431" s="465" t="s">
        <v>584</v>
      </c>
      <c r="T431" s="103">
        <v>2</v>
      </c>
      <c r="U431" s="103" t="str">
        <f t="shared" si="201"/>
        <v>Medio</v>
      </c>
      <c r="V431" s="103">
        <v>4</v>
      </c>
      <c r="W431" s="103" t="str">
        <f t="shared" si="202"/>
        <v>Continua</v>
      </c>
      <c r="X431" s="103">
        <f t="shared" si="203"/>
        <v>8</v>
      </c>
      <c r="Y431" s="103" t="str">
        <f t="shared" si="204"/>
        <v>Medio</v>
      </c>
      <c r="Z431" s="103">
        <v>60</v>
      </c>
      <c r="AA431" s="103" t="str">
        <f t="shared" si="205"/>
        <v>Muy Grave</v>
      </c>
      <c r="AB431" s="103">
        <f t="shared" si="206"/>
        <v>480</v>
      </c>
      <c r="AC431" s="103" t="str">
        <f t="shared" si="207"/>
        <v>II</v>
      </c>
      <c r="AD431" s="103" t="str">
        <f t="shared" si="216"/>
        <v>ACEPTABLE CON CONTROL ESPECIFICO</v>
      </c>
      <c r="AE431" s="103">
        <v>2</v>
      </c>
      <c r="AF431" s="103" t="s">
        <v>150</v>
      </c>
      <c r="AG431" s="103" t="s">
        <v>38</v>
      </c>
      <c r="AH431" s="103"/>
      <c r="AI431" s="103"/>
      <c r="AJ431" s="103" t="s">
        <v>63</v>
      </c>
      <c r="AK431" s="103"/>
      <c r="AL431" s="462"/>
      <c r="AM431" s="463" t="s">
        <v>864</v>
      </c>
      <c r="AN431" s="463"/>
      <c r="AO431" s="463"/>
      <c r="AP431" s="463" t="s">
        <v>63</v>
      </c>
      <c r="AQ431" s="463"/>
      <c r="AR431" s="463"/>
      <c r="AS431" s="468"/>
      <c r="AT431" s="464"/>
      <c r="AU431" s="463" t="str">
        <f t="shared" si="208"/>
        <v>Bajo</v>
      </c>
      <c r="AV431" s="464"/>
      <c r="AW431" s="463" t="b">
        <f t="shared" si="209"/>
        <v>0</v>
      </c>
      <c r="AX431" s="463">
        <f t="shared" si="210"/>
        <v>0</v>
      </c>
      <c r="AY431" s="463" t="str">
        <f t="shared" si="211"/>
        <v>Bajo</v>
      </c>
      <c r="AZ431" s="464"/>
      <c r="BA431" s="463" t="b">
        <f t="shared" si="212"/>
        <v>0</v>
      </c>
      <c r="BB431" s="463">
        <f t="shared" si="213"/>
        <v>0</v>
      </c>
      <c r="BC431" s="463" t="str">
        <f t="shared" si="214"/>
        <v>IV</v>
      </c>
      <c r="BD431" s="463" t="str">
        <f t="shared" si="215"/>
        <v>ACEPTABLE</v>
      </c>
      <c r="BE431" s="295"/>
    </row>
    <row r="432" spans="1:57" ht="51" x14ac:dyDescent="0.2">
      <c r="A432" s="115"/>
      <c r="B432" s="103" t="s">
        <v>259</v>
      </c>
      <c r="C432" s="115" t="s">
        <v>844</v>
      </c>
      <c r="D432" s="503" t="s">
        <v>443</v>
      </c>
      <c r="E432" s="503" t="s">
        <v>845</v>
      </c>
      <c r="F432" s="456" t="s">
        <v>846</v>
      </c>
      <c r="G432" s="456" t="s">
        <v>847</v>
      </c>
      <c r="H432" s="103" t="s">
        <v>63</v>
      </c>
      <c r="I432" s="103"/>
      <c r="J432" s="103" t="s">
        <v>848</v>
      </c>
      <c r="K432" s="458" t="s">
        <v>72</v>
      </c>
      <c r="L432" s="459" t="s">
        <v>73</v>
      </c>
      <c r="M432" s="460" t="s">
        <v>867</v>
      </c>
      <c r="N432" s="460" t="s">
        <v>75</v>
      </c>
      <c r="O432" s="103"/>
      <c r="P432" s="103"/>
      <c r="Q432" s="103"/>
      <c r="R432" s="465" t="s">
        <v>868</v>
      </c>
      <c r="S432" s="103"/>
      <c r="T432" s="103"/>
      <c r="U432" s="103" t="str">
        <f t="shared" si="201"/>
        <v>Bajo</v>
      </c>
      <c r="V432" s="103">
        <v>1</v>
      </c>
      <c r="W432" s="103" t="str">
        <f t="shared" si="202"/>
        <v>Esporadica</v>
      </c>
      <c r="X432" s="103">
        <f t="shared" si="203"/>
        <v>0</v>
      </c>
      <c r="Y432" s="103" t="str">
        <f t="shared" si="204"/>
        <v>Bajo</v>
      </c>
      <c r="Z432" s="103">
        <v>25</v>
      </c>
      <c r="AA432" s="103" t="str">
        <f t="shared" si="205"/>
        <v>Grave</v>
      </c>
      <c r="AB432" s="103">
        <f t="shared" si="206"/>
        <v>0</v>
      </c>
      <c r="AC432" s="103" t="str">
        <f t="shared" si="207"/>
        <v>IV</v>
      </c>
      <c r="AD432" s="103" t="str">
        <f t="shared" si="216"/>
        <v>ACEPTABLE</v>
      </c>
      <c r="AE432" s="103" t="s">
        <v>258</v>
      </c>
      <c r="AF432" s="103" t="s">
        <v>75</v>
      </c>
      <c r="AG432" s="103" t="s">
        <v>38</v>
      </c>
      <c r="AH432" s="103"/>
      <c r="AI432" s="103"/>
      <c r="AJ432" s="103" t="s">
        <v>63</v>
      </c>
      <c r="AK432" s="103"/>
      <c r="AL432" s="462"/>
      <c r="AM432" s="463"/>
      <c r="AN432" s="463"/>
      <c r="AO432" s="463"/>
      <c r="AP432" s="463"/>
      <c r="AQ432" s="463"/>
      <c r="AR432" s="463"/>
      <c r="AS432" s="464"/>
      <c r="AT432" s="470"/>
      <c r="AU432" s="463" t="str">
        <f t="shared" si="208"/>
        <v>Bajo</v>
      </c>
      <c r="AV432" s="470"/>
      <c r="AW432" s="463" t="b">
        <f t="shared" si="209"/>
        <v>0</v>
      </c>
      <c r="AX432" s="463">
        <f t="shared" si="210"/>
        <v>0</v>
      </c>
      <c r="AY432" s="463" t="str">
        <f t="shared" si="211"/>
        <v>Bajo</v>
      </c>
      <c r="AZ432" s="470"/>
      <c r="BA432" s="463" t="b">
        <f t="shared" si="212"/>
        <v>0</v>
      </c>
      <c r="BB432" s="463">
        <f t="shared" si="213"/>
        <v>0</v>
      </c>
      <c r="BC432" s="463" t="str">
        <f t="shared" si="214"/>
        <v>IV</v>
      </c>
      <c r="BD432" s="463" t="str">
        <f t="shared" si="215"/>
        <v>ACEPTABLE</v>
      </c>
      <c r="BE432" s="295"/>
    </row>
    <row r="433" spans="1:57" ht="51" x14ac:dyDescent="0.2">
      <c r="A433" s="115"/>
      <c r="B433" s="103" t="s">
        <v>259</v>
      </c>
      <c r="C433" s="115" t="s">
        <v>844</v>
      </c>
      <c r="D433" s="503" t="s">
        <v>443</v>
      </c>
      <c r="E433" s="503" t="s">
        <v>845</v>
      </c>
      <c r="F433" s="456" t="s">
        <v>846</v>
      </c>
      <c r="G433" s="456" t="s">
        <v>847</v>
      </c>
      <c r="H433" s="103" t="s">
        <v>63</v>
      </c>
      <c r="I433" s="103"/>
      <c r="J433" s="103" t="s">
        <v>848</v>
      </c>
      <c r="K433" s="458" t="s">
        <v>282</v>
      </c>
      <c r="L433" s="459" t="s">
        <v>739</v>
      </c>
      <c r="M433" s="460" t="s">
        <v>740</v>
      </c>
      <c r="N433" s="465" t="s">
        <v>741</v>
      </c>
      <c r="O433" s="103"/>
      <c r="P433" s="103"/>
      <c r="Q433" s="465"/>
      <c r="R433" s="103" t="s">
        <v>742</v>
      </c>
      <c r="S433" s="465" t="s">
        <v>743</v>
      </c>
      <c r="T433" s="103"/>
      <c r="U433" s="103" t="str">
        <f t="shared" si="201"/>
        <v>Bajo</v>
      </c>
      <c r="V433" s="103">
        <v>1</v>
      </c>
      <c r="W433" s="103" t="str">
        <f t="shared" si="202"/>
        <v>Esporadica</v>
      </c>
      <c r="X433" s="103">
        <f t="shared" si="203"/>
        <v>0</v>
      </c>
      <c r="Y433" s="103" t="str">
        <f t="shared" si="204"/>
        <v>Bajo</v>
      </c>
      <c r="Z433" s="103">
        <v>25</v>
      </c>
      <c r="AA433" s="103" t="str">
        <f t="shared" si="205"/>
        <v>Grave</v>
      </c>
      <c r="AB433" s="103">
        <f t="shared" si="206"/>
        <v>0</v>
      </c>
      <c r="AC433" s="103" t="str">
        <f t="shared" si="207"/>
        <v>IV</v>
      </c>
      <c r="AD433" s="103" t="str">
        <f>IF(AND(AC433="I"),"NO ACEPTABLE",IF(AND(AC433="II"),"ACEPTABLE CON CONTROL ESPECIFICO",IF(AND(AC433="III"),"MEJORABLE",IF(AND(AC433="IV"),"ACEPTABLE"))))</f>
        <v>ACEPTABLE</v>
      </c>
      <c r="AE433" s="103">
        <v>2</v>
      </c>
      <c r="AF433" s="103" t="s">
        <v>180</v>
      </c>
      <c r="AG433" s="103" t="s">
        <v>38</v>
      </c>
      <c r="AH433" s="103"/>
      <c r="AI433" s="103"/>
      <c r="AJ433" s="103" t="s">
        <v>63</v>
      </c>
      <c r="AK433" s="103"/>
      <c r="AL433" s="462" t="s">
        <v>63</v>
      </c>
      <c r="AM433" s="463"/>
      <c r="AN433" s="463"/>
      <c r="AO433" s="463"/>
      <c r="AP433" s="463"/>
      <c r="AQ433" s="463"/>
      <c r="AR433" s="463"/>
      <c r="AS433" s="464"/>
      <c r="AT433" s="470"/>
      <c r="AU433" s="463" t="str">
        <f>IF(AT433=10,"Muy Alto",IF(AT433=6,"Alto",IF(AT433=2,"Medio",IF(AT433=0,"Bajo"))))</f>
        <v>Bajo</v>
      </c>
      <c r="AV433" s="470"/>
      <c r="AW433" s="463" t="b">
        <f>IF(AV433=4,"Continua",IF(AV433=3,"Frecuente",IF(AV433=2,"Ocasional",IF(AV433=1,"Esporadica"))))</f>
        <v>0</v>
      </c>
      <c r="AX433" s="463">
        <f>AT433*AV433</f>
        <v>0</v>
      </c>
      <c r="AY433" s="463" t="str">
        <f>IF(AND(AX433&gt;=24,AX433&lt;=40),"Medio Alto",IF(AND(AX433&gt;=10,AX433&lt;=20),"Alto",IF(AND(AX433&gt;=6,AX433&lt;=8),"Medio",IF(AND(AX433&gt;=0,AX433&lt;=4),"Bajo"))))</f>
        <v>Bajo</v>
      </c>
      <c r="AZ433" s="470"/>
      <c r="BA433" s="463" t="b">
        <f>IF(AZ433=100,"Mortal o Catrastrofico",IF(AZ433=60,"Muy Grave",IF(AZ433=25,"Grave",IF(AZ433=10,"Leve"))))</f>
        <v>0</v>
      </c>
      <c r="BB433" s="463">
        <f>AX433*AZ433</f>
        <v>0</v>
      </c>
      <c r="BC433" s="463" t="str">
        <f>IF(AND(BB433&gt;=600,AZ433&lt;=4000),"I",IF(AND(BB433&gt;=150,BB433&lt;=500),"II",IF(AND(BB433&gt;=40,BB433&lt;=120),"III",IF(AND(BB433&gt;=0,BB433&lt;=40),"IV"))))</f>
        <v>IV</v>
      </c>
      <c r="BD433" s="463" t="str">
        <f>IF(AND(BC433="I"),"NO ACEPTABLE",IF(AND(BC433="II"),"ACEPTABLE CON CONTROL ESPECIFICO",IF(AND(BC433="III"),"MEJORABLE",IF(AND(BC433="IV"),"ACEPTABLE"))))</f>
        <v>ACEPTABLE</v>
      </c>
      <c r="BE433" s="295"/>
    </row>
    <row r="434" spans="1:57" ht="63.75" x14ac:dyDescent="0.2">
      <c r="A434" s="115"/>
      <c r="B434" s="103" t="s">
        <v>259</v>
      </c>
      <c r="C434" s="115" t="s">
        <v>844</v>
      </c>
      <c r="D434" s="503" t="s">
        <v>443</v>
      </c>
      <c r="E434" s="503" t="s">
        <v>845</v>
      </c>
      <c r="F434" s="456" t="s">
        <v>846</v>
      </c>
      <c r="G434" s="456" t="s">
        <v>847</v>
      </c>
      <c r="H434" s="103" t="s">
        <v>63</v>
      </c>
      <c r="I434" s="103"/>
      <c r="J434" s="103" t="s">
        <v>848</v>
      </c>
      <c r="K434" s="458" t="s">
        <v>72</v>
      </c>
      <c r="L434" s="459" t="s">
        <v>270</v>
      </c>
      <c r="M434" s="472" t="s">
        <v>869</v>
      </c>
      <c r="N434" s="460" t="s">
        <v>813</v>
      </c>
      <c r="O434" s="103"/>
      <c r="P434" s="103"/>
      <c r="Q434" s="103"/>
      <c r="R434" s="465" t="s">
        <v>870</v>
      </c>
      <c r="S434" s="103"/>
      <c r="T434" s="103"/>
      <c r="U434" s="103" t="str">
        <f t="shared" si="201"/>
        <v>Bajo</v>
      </c>
      <c r="V434" s="103">
        <v>1</v>
      </c>
      <c r="W434" s="103" t="str">
        <f t="shared" si="202"/>
        <v>Esporadica</v>
      </c>
      <c r="X434" s="103">
        <f t="shared" si="203"/>
        <v>0</v>
      </c>
      <c r="Y434" s="103" t="str">
        <f t="shared" si="204"/>
        <v>Bajo</v>
      </c>
      <c r="Z434" s="103">
        <v>25</v>
      </c>
      <c r="AA434" s="103" t="str">
        <f t="shared" si="205"/>
        <v>Grave</v>
      </c>
      <c r="AB434" s="103">
        <f t="shared" si="206"/>
        <v>0</v>
      </c>
      <c r="AC434" s="103" t="str">
        <f t="shared" si="207"/>
        <v>IV</v>
      </c>
      <c r="AD434" s="103" t="str">
        <f t="shared" si="216"/>
        <v>ACEPTABLE</v>
      </c>
      <c r="AE434" s="103">
        <v>2</v>
      </c>
      <c r="AF434" s="103" t="s">
        <v>813</v>
      </c>
      <c r="AG434" s="103" t="s">
        <v>38</v>
      </c>
      <c r="AH434" s="103"/>
      <c r="AI434" s="103"/>
      <c r="AJ434" s="103" t="s">
        <v>63</v>
      </c>
      <c r="AK434" s="103"/>
      <c r="AL434" s="462" t="s">
        <v>63</v>
      </c>
      <c r="AM434" s="463"/>
      <c r="AN434" s="463"/>
      <c r="AO434" s="463"/>
      <c r="AP434" s="463"/>
      <c r="AQ434" s="463"/>
      <c r="AR434" s="463"/>
      <c r="AS434" s="464"/>
      <c r="AT434" s="470"/>
      <c r="AU434" s="463" t="str">
        <f t="shared" si="208"/>
        <v>Bajo</v>
      </c>
      <c r="AV434" s="470"/>
      <c r="AW434" s="463" t="b">
        <f t="shared" si="209"/>
        <v>0</v>
      </c>
      <c r="AX434" s="463">
        <f t="shared" si="210"/>
        <v>0</v>
      </c>
      <c r="AY434" s="463" t="str">
        <f t="shared" si="211"/>
        <v>Bajo</v>
      </c>
      <c r="AZ434" s="470"/>
      <c r="BA434" s="463" t="b">
        <f t="shared" si="212"/>
        <v>0</v>
      </c>
      <c r="BB434" s="463">
        <f t="shared" si="213"/>
        <v>0</v>
      </c>
      <c r="BC434" s="463" t="str">
        <f t="shared" si="214"/>
        <v>IV</v>
      </c>
      <c r="BD434" s="463" t="str">
        <f t="shared" si="215"/>
        <v>ACEPTABLE</v>
      </c>
      <c r="BE434" s="295"/>
    </row>
    <row r="435" spans="1:57" ht="42" customHeight="1" x14ac:dyDescent="0.2">
      <c r="A435" s="115"/>
      <c r="B435" s="103" t="s">
        <v>259</v>
      </c>
      <c r="C435" s="115" t="s">
        <v>844</v>
      </c>
      <c r="D435" s="503" t="s">
        <v>443</v>
      </c>
      <c r="E435" s="503" t="s">
        <v>845</v>
      </c>
      <c r="F435" s="456" t="s">
        <v>846</v>
      </c>
      <c r="G435" s="456" t="s">
        <v>847</v>
      </c>
      <c r="H435" s="103" t="s">
        <v>63</v>
      </c>
      <c r="I435" s="103"/>
      <c r="J435" s="103" t="s">
        <v>848</v>
      </c>
      <c r="K435" s="458" t="s">
        <v>72</v>
      </c>
      <c r="L435" s="459" t="s">
        <v>119</v>
      </c>
      <c r="M435" s="460" t="s">
        <v>120</v>
      </c>
      <c r="N435" s="460" t="s">
        <v>871</v>
      </c>
      <c r="O435" s="103"/>
      <c r="P435" s="103"/>
      <c r="Q435" s="103"/>
      <c r="R435" s="465" t="s">
        <v>732</v>
      </c>
      <c r="S435" s="103" t="s">
        <v>69</v>
      </c>
      <c r="T435" s="103">
        <v>2</v>
      </c>
      <c r="U435" s="103" t="str">
        <f t="shared" si="201"/>
        <v>Medio</v>
      </c>
      <c r="V435" s="103">
        <v>2</v>
      </c>
      <c r="W435" s="103" t="str">
        <f t="shared" si="202"/>
        <v>Ocasional</v>
      </c>
      <c r="X435" s="103">
        <f t="shared" si="203"/>
        <v>4</v>
      </c>
      <c r="Y435" s="103" t="str">
        <f t="shared" si="204"/>
        <v>Bajo</v>
      </c>
      <c r="Z435" s="103">
        <v>60</v>
      </c>
      <c r="AA435" s="103" t="str">
        <f t="shared" si="205"/>
        <v>Muy Grave</v>
      </c>
      <c r="AB435" s="103">
        <f t="shared" si="206"/>
        <v>240</v>
      </c>
      <c r="AC435" s="103" t="str">
        <f t="shared" si="207"/>
        <v>II</v>
      </c>
      <c r="AD435" s="103" t="str">
        <f t="shared" si="216"/>
        <v>ACEPTABLE CON CONTROL ESPECIFICO</v>
      </c>
      <c r="AE435" s="103" t="s">
        <v>258</v>
      </c>
      <c r="AF435" s="103" t="s">
        <v>871</v>
      </c>
      <c r="AG435" s="103" t="s">
        <v>38</v>
      </c>
      <c r="AH435" s="103"/>
      <c r="AI435" s="103"/>
      <c r="AJ435" s="103" t="s">
        <v>63</v>
      </c>
      <c r="AK435" s="103"/>
      <c r="AL435" s="462"/>
      <c r="AM435" s="463"/>
      <c r="AN435" s="463"/>
      <c r="AO435" s="463"/>
      <c r="AP435" s="463"/>
      <c r="AQ435" s="463"/>
      <c r="AR435" s="463"/>
      <c r="AS435" s="464"/>
      <c r="AT435" s="464"/>
      <c r="AU435" s="463" t="str">
        <f t="shared" si="208"/>
        <v>Bajo</v>
      </c>
      <c r="AV435" s="470"/>
      <c r="AW435" s="463" t="b">
        <f t="shared" si="209"/>
        <v>0</v>
      </c>
      <c r="AX435" s="463">
        <f t="shared" si="210"/>
        <v>0</v>
      </c>
      <c r="AY435" s="463" t="str">
        <f t="shared" si="211"/>
        <v>Bajo</v>
      </c>
      <c r="AZ435" s="470"/>
      <c r="BA435" s="463" t="b">
        <f t="shared" si="212"/>
        <v>0</v>
      </c>
      <c r="BB435" s="463">
        <f t="shared" si="213"/>
        <v>0</v>
      </c>
      <c r="BC435" s="463"/>
      <c r="BD435" s="463" t="b">
        <f t="shared" si="215"/>
        <v>0</v>
      </c>
      <c r="BE435" s="295"/>
    </row>
    <row r="436" spans="1:57" ht="76.5" x14ac:dyDescent="0.2">
      <c r="A436" s="115"/>
      <c r="B436" s="103" t="s">
        <v>259</v>
      </c>
      <c r="C436" s="115" t="s">
        <v>844</v>
      </c>
      <c r="D436" s="503" t="s">
        <v>443</v>
      </c>
      <c r="E436" s="503" t="s">
        <v>845</v>
      </c>
      <c r="F436" s="456" t="s">
        <v>846</v>
      </c>
      <c r="G436" s="456" t="s">
        <v>847</v>
      </c>
      <c r="H436" s="103" t="s">
        <v>63</v>
      </c>
      <c r="I436" s="103"/>
      <c r="J436" s="103" t="s">
        <v>848</v>
      </c>
      <c r="K436" s="458" t="s">
        <v>72</v>
      </c>
      <c r="L436" s="471" t="s">
        <v>119</v>
      </c>
      <c r="M436" s="460" t="s">
        <v>872</v>
      </c>
      <c r="N436" s="458" t="s">
        <v>873</v>
      </c>
      <c r="O436" s="103"/>
      <c r="P436" s="103"/>
      <c r="Q436" s="103"/>
      <c r="R436" s="460" t="s">
        <v>874</v>
      </c>
      <c r="S436" s="465" t="s">
        <v>875</v>
      </c>
      <c r="T436" s="103">
        <v>2</v>
      </c>
      <c r="U436" s="103" t="str">
        <f t="shared" si="201"/>
        <v>Medio</v>
      </c>
      <c r="V436" s="103">
        <v>2</v>
      </c>
      <c r="W436" s="103" t="str">
        <f t="shared" si="202"/>
        <v>Ocasional</v>
      </c>
      <c r="X436" s="103">
        <f t="shared" si="203"/>
        <v>4</v>
      </c>
      <c r="Y436" s="103" t="str">
        <f t="shared" si="204"/>
        <v>Bajo</v>
      </c>
      <c r="Z436" s="103">
        <v>60</v>
      </c>
      <c r="AA436" s="103" t="str">
        <f t="shared" si="205"/>
        <v>Muy Grave</v>
      </c>
      <c r="AB436" s="103">
        <f t="shared" si="206"/>
        <v>240</v>
      </c>
      <c r="AC436" s="103" t="str">
        <f t="shared" si="207"/>
        <v>II</v>
      </c>
      <c r="AD436" s="103" t="str">
        <f t="shared" si="216"/>
        <v>ACEPTABLE CON CONTROL ESPECIFICO</v>
      </c>
      <c r="AE436" s="103" t="s">
        <v>258</v>
      </c>
      <c r="AF436" s="103" t="s">
        <v>873</v>
      </c>
      <c r="AG436" s="103" t="s">
        <v>38</v>
      </c>
      <c r="AH436" s="103"/>
      <c r="AI436" s="103"/>
      <c r="AJ436" s="103" t="s">
        <v>63</v>
      </c>
      <c r="AK436" s="103"/>
      <c r="AL436" s="462"/>
      <c r="AM436" s="463"/>
      <c r="AN436" s="463"/>
      <c r="AO436" s="463"/>
      <c r="AP436" s="463"/>
      <c r="AQ436" s="463"/>
      <c r="AR436" s="463"/>
      <c r="AS436" s="464"/>
      <c r="AT436" s="470"/>
      <c r="AU436" s="463" t="str">
        <f t="shared" si="208"/>
        <v>Bajo</v>
      </c>
      <c r="AV436" s="470"/>
      <c r="AW436" s="463" t="b">
        <f t="shared" si="209"/>
        <v>0</v>
      </c>
      <c r="AX436" s="463">
        <f t="shared" si="210"/>
        <v>0</v>
      </c>
      <c r="AY436" s="463" t="str">
        <f t="shared" si="211"/>
        <v>Bajo</v>
      </c>
      <c r="AZ436" s="470"/>
      <c r="BA436" s="463" t="b">
        <f t="shared" si="212"/>
        <v>0</v>
      </c>
      <c r="BB436" s="463">
        <f t="shared" si="213"/>
        <v>0</v>
      </c>
      <c r="BC436" s="463" t="str">
        <f t="shared" ref="BC436:BC445" si="217">IF(AND(BB436&gt;=600,AZ436&lt;=4000),"I",IF(AND(BB436&gt;=150,BB436&lt;=500),"II",IF(AND(BB436&gt;=40,BB436&lt;=120),"III",IF(AND(BB436&gt;=0,BB436&lt;=40),"IV"))))</f>
        <v>IV</v>
      </c>
      <c r="BD436" s="463" t="str">
        <f t="shared" si="215"/>
        <v>ACEPTABLE</v>
      </c>
      <c r="BE436" s="295"/>
    </row>
    <row r="437" spans="1:57" ht="51" x14ac:dyDescent="0.2">
      <c r="A437" s="115"/>
      <c r="B437" s="103" t="s">
        <v>259</v>
      </c>
      <c r="C437" s="115" t="s">
        <v>844</v>
      </c>
      <c r="D437" s="503" t="s">
        <v>443</v>
      </c>
      <c r="E437" s="503" t="s">
        <v>845</v>
      </c>
      <c r="F437" s="456" t="s">
        <v>846</v>
      </c>
      <c r="G437" s="456" t="s">
        <v>847</v>
      </c>
      <c r="H437" s="103" t="s">
        <v>63</v>
      </c>
      <c r="I437" s="103"/>
      <c r="J437" s="103" t="s">
        <v>848</v>
      </c>
      <c r="K437" s="458" t="s">
        <v>72</v>
      </c>
      <c r="L437" s="459" t="s">
        <v>119</v>
      </c>
      <c r="M437" s="460" t="s">
        <v>876</v>
      </c>
      <c r="N437" s="460" t="s">
        <v>877</v>
      </c>
      <c r="O437" s="103"/>
      <c r="P437" s="103"/>
      <c r="Q437" s="103"/>
      <c r="R437" s="103" t="s">
        <v>878</v>
      </c>
      <c r="S437" s="103" t="s">
        <v>69</v>
      </c>
      <c r="T437" s="103">
        <v>0</v>
      </c>
      <c r="U437" s="103" t="str">
        <f t="shared" si="201"/>
        <v>Bajo</v>
      </c>
      <c r="V437" s="103">
        <v>2</v>
      </c>
      <c r="W437" s="103" t="str">
        <f t="shared" si="202"/>
        <v>Ocasional</v>
      </c>
      <c r="X437" s="103">
        <f t="shared" si="203"/>
        <v>0</v>
      </c>
      <c r="Y437" s="103" t="str">
        <f t="shared" si="204"/>
        <v>Bajo</v>
      </c>
      <c r="Z437" s="103">
        <v>25</v>
      </c>
      <c r="AA437" s="103" t="str">
        <f t="shared" si="205"/>
        <v>Grave</v>
      </c>
      <c r="AB437" s="103">
        <f t="shared" si="206"/>
        <v>0</v>
      </c>
      <c r="AC437" s="103" t="str">
        <f t="shared" si="207"/>
        <v>IV</v>
      </c>
      <c r="AD437" s="103" t="str">
        <f t="shared" si="216"/>
        <v>ACEPTABLE</v>
      </c>
      <c r="AE437" s="103" t="s">
        <v>258</v>
      </c>
      <c r="AF437" s="103" t="s">
        <v>877</v>
      </c>
      <c r="AG437" s="103" t="s">
        <v>38</v>
      </c>
      <c r="AH437" s="103"/>
      <c r="AI437" s="103"/>
      <c r="AJ437" s="103" t="s">
        <v>63</v>
      </c>
      <c r="AK437" s="103"/>
      <c r="AL437" s="462"/>
      <c r="AM437" s="463"/>
      <c r="AN437" s="463"/>
      <c r="AO437" s="463"/>
      <c r="AP437" s="463"/>
      <c r="AQ437" s="463"/>
      <c r="AR437" s="463"/>
      <c r="AS437" s="464"/>
      <c r="AT437" s="470"/>
      <c r="AU437" s="463" t="str">
        <f t="shared" si="208"/>
        <v>Bajo</v>
      </c>
      <c r="AV437" s="470"/>
      <c r="AW437" s="463" t="b">
        <f t="shared" si="209"/>
        <v>0</v>
      </c>
      <c r="AX437" s="463">
        <f t="shared" si="210"/>
        <v>0</v>
      </c>
      <c r="AY437" s="463" t="str">
        <f t="shared" si="211"/>
        <v>Bajo</v>
      </c>
      <c r="AZ437" s="470"/>
      <c r="BA437" s="463" t="b">
        <f t="shared" si="212"/>
        <v>0</v>
      </c>
      <c r="BB437" s="463">
        <f t="shared" si="213"/>
        <v>0</v>
      </c>
      <c r="BC437" s="463" t="str">
        <f t="shared" si="217"/>
        <v>IV</v>
      </c>
      <c r="BD437" s="463" t="str">
        <f t="shared" si="215"/>
        <v>ACEPTABLE</v>
      </c>
      <c r="BE437" s="295"/>
    </row>
    <row r="438" spans="1:57" ht="68.099999999999994" customHeight="1" x14ac:dyDescent="0.2">
      <c r="A438" s="115"/>
      <c r="B438" s="103" t="s">
        <v>259</v>
      </c>
      <c r="C438" s="115" t="s">
        <v>844</v>
      </c>
      <c r="D438" s="456" t="s">
        <v>391</v>
      </c>
      <c r="E438" s="456" t="s">
        <v>585</v>
      </c>
      <c r="F438" s="456" t="s">
        <v>879</v>
      </c>
      <c r="G438" s="456" t="s">
        <v>804</v>
      </c>
      <c r="H438" s="103" t="s">
        <v>63</v>
      </c>
      <c r="I438" s="103"/>
      <c r="J438" s="456" t="s">
        <v>588</v>
      </c>
      <c r="K438" s="458" t="s">
        <v>72</v>
      </c>
      <c r="L438" s="471" t="s">
        <v>302</v>
      </c>
      <c r="M438" s="472" t="s">
        <v>589</v>
      </c>
      <c r="N438" s="460" t="s">
        <v>590</v>
      </c>
      <c r="O438" s="103"/>
      <c r="P438" s="103"/>
      <c r="Q438" s="103"/>
      <c r="R438" s="465" t="s">
        <v>805</v>
      </c>
      <c r="S438" s="465" t="s">
        <v>592</v>
      </c>
      <c r="T438" s="103">
        <v>0</v>
      </c>
      <c r="U438" s="103" t="str">
        <f t="shared" si="201"/>
        <v>Bajo</v>
      </c>
      <c r="V438" s="103">
        <v>2</v>
      </c>
      <c r="W438" s="103" t="str">
        <f t="shared" si="202"/>
        <v>Ocasional</v>
      </c>
      <c r="X438" s="103">
        <f t="shared" si="203"/>
        <v>0</v>
      </c>
      <c r="Y438" s="103" t="str">
        <f t="shared" si="204"/>
        <v>Bajo</v>
      </c>
      <c r="Z438" s="103">
        <v>60</v>
      </c>
      <c r="AA438" s="103" t="str">
        <f t="shared" si="205"/>
        <v>Muy Grave</v>
      </c>
      <c r="AB438" s="103">
        <f t="shared" si="206"/>
        <v>0</v>
      </c>
      <c r="AC438" s="103" t="str">
        <f t="shared" si="207"/>
        <v>IV</v>
      </c>
      <c r="AD438" s="103" t="str">
        <f t="shared" si="216"/>
        <v>ACEPTABLE</v>
      </c>
      <c r="AE438" s="103">
        <v>6</v>
      </c>
      <c r="AF438" s="103" t="str">
        <f>N438</f>
        <v>Golpes, traumas, laceraciones, punciones, heridas</v>
      </c>
      <c r="AG438" s="103" t="s">
        <v>38</v>
      </c>
      <c r="AH438" s="103"/>
      <c r="AI438" s="103"/>
      <c r="AJ438" s="103" t="s">
        <v>63</v>
      </c>
      <c r="AK438" s="103"/>
      <c r="AL438" s="462"/>
      <c r="AM438" s="463"/>
      <c r="AN438" s="463"/>
      <c r="AO438" s="463"/>
      <c r="AP438" s="463"/>
      <c r="AQ438" s="463"/>
      <c r="AR438" s="463"/>
      <c r="AS438" s="464"/>
      <c r="AT438" s="470"/>
      <c r="AU438" s="463" t="str">
        <f t="shared" si="208"/>
        <v>Bajo</v>
      </c>
      <c r="AV438" s="470"/>
      <c r="AW438" s="463" t="b">
        <f t="shared" si="209"/>
        <v>0</v>
      </c>
      <c r="AX438" s="463">
        <f t="shared" si="210"/>
        <v>0</v>
      </c>
      <c r="AY438" s="463" t="str">
        <f t="shared" si="211"/>
        <v>Bajo</v>
      </c>
      <c r="AZ438" s="470"/>
      <c r="BA438" s="463" t="b">
        <f t="shared" si="212"/>
        <v>0</v>
      </c>
      <c r="BB438" s="463">
        <f t="shared" si="213"/>
        <v>0</v>
      </c>
      <c r="BC438" s="463" t="str">
        <f t="shared" si="217"/>
        <v>IV</v>
      </c>
      <c r="BD438" s="463" t="str">
        <f t="shared" si="215"/>
        <v>ACEPTABLE</v>
      </c>
      <c r="BE438" s="295"/>
    </row>
    <row r="439" spans="1:57" ht="51" x14ac:dyDescent="0.2">
      <c r="A439" s="115"/>
      <c r="B439" s="103" t="s">
        <v>259</v>
      </c>
      <c r="C439" s="115" t="s">
        <v>844</v>
      </c>
      <c r="D439" s="456" t="s">
        <v>391</v>
      </c>
      <c r="E439" s="456" t="s">
        <v>585</v>
      </c>
      <c r="F439" s="456" t="s">
        <v>879</v>
      </c>
      <c r="G439" s="456" t="s">
        <v>804</v>
      </c>
      <c r="H439" s="103" t="s">
        <v>63</v>
      </c>
      <c r="I439" s="103"/>
      <c r="J439" s="456" t="s">
        <v>588</v>
      </c>
      <c r="K439" s="103" t="s">
        <v>325</v>
      </c>
      <c r="L439" s="103" t="s">
        <v>424</v>
      </c>
      <c r="M439" s="460" t="s">
        <v>517</v>
      </c>
      <c r="N439" s="460" t="s">
        <v>191</v>
      </c>
      <c r="O439" s="103"/>
      <c r="P439" s="103"/>
      <c r="Q439" s="465"/>
      <c r="R439" s="465" t="s">
        <v>806</v>
      </c>
      <c r="S439" s="465"/>
      <c r="T439" s="103">
        <v>0</v>
      </c>
      <c r="U439" s="103" t="str">
        <f t="shared" si="201"/>
        <v>Bajo</v>
      </c>
      <c r="V439" s="103">
        <v>2</v>
      </c>
      <c r="W439" s="103" t="str">
        <f t="shared" si="202"/>
        <v>Ocasional</v>
      </c>
      <c r="X439" s="103">
        <f t="shared" si="203"/>
        <v>0</v>
      </c>
      <c r="Y439" s="103" t="str">
        <f t="shared" si="204"/>
        <v>Bajo</v>
      </c>
      <c r="Z439" s="103">
        <v>60</v>
      </c>
      <c r="AA439" s="103" t="str">
        <f t="shared" si="205"/>
        <v>Muy Grave</v>
      </c>
      <c r="AB439" s="103">
        <f t="shared" si="206"/>
        <v>0</v>
      </c>
      <c r="AC439" s="103" t="str">
        <f t="shared" si="207"/>
        <v>IV</v>
      </c>
      <c r="AD439" s="103" t="str">
        <f t="shared" si="216"/>
        <v>ACEPTABLE</v>
      </c>
      <c r="AE439" s="103">
        <v>6</v>
      </c>
      <c r="AF439" s="103" t="s">
        <v>167</v>
      </c>
      <c r="AG439" s="103" t="s">
        <v>38</v>
      </c>
      <c r="AH439" s="103"/>
      <c r="AI439" s="103"/>
      <c r="AJ439" s="103" t="s">
        <v>63</v>
      </c>
      <c r="AK439" s="103"/>
      <c r="AL439" s="462"/>
      <c r="AM439" s="463"/>
      <c r="AN439" s="463"/>
      <c r="AO439" s="463"/>
      <c r="AP439" s="463"/>
      <c r="AQ439" s="463"/>
      <c r="AR439" s="463"/>
      <c r="AS439" s="464"/>
      <c r="AT439" s="470"/>
      <c r="AU439" s="463" t="str">
        <f t="shared" si="208"/>
        <v>Bajo</v>
      </c>
      <c r="AV439" s="470"/>
      <c r="AW439" s="463" t="b">
        <f t="shared" si="209"/>
        <v>0</v>
      </c>
      <c r="AX439" s="463">
        <f t="shared" si="210"/>
        <v>0</v>
      </c>
      <c r="AY439" s="463" t="str">
        <f t="shared" si="211"/>
        <v>Bajo</v>
      </c>
      <c r="AZ439" s="470"/>
      <c r="BA439" s="463" t="b">
        <f t="shared" si="212"/>
        <v>0</v>
      </c>
      <c r="BB439" s="463">
        <f t="shared" si="213"/>
        <v>0</v>
      </c>
      <c r="BC439" s="463" t="str">
        <f t="shared" si="217"/>
        <v>IV</v>
      </c>
      <c r="BD439" s="463" t="str">
        <f t="shared" si="215"/>
        <v>ACEPTABLE</v>
      </c>
      <c r="BE439" s="295"/>
    </row>
    <row r="440" spans="1:57" ht="51" x14ac:dyDescent="0.2">
      <c r="A440" s="115"/>
      <c r="B440" s="103" t="s">
        <v>259</v>
      </c>
      <c r="C440" s="115" t="s">
        <v>844</v>
      </c>
      <c r="D440" s="456" t="s">
        <v>391</v>
      </c>
      <c r="E440" s="456" t="s">
        <v>585</v>
      </c>
      <c r="F440" s="456" t="s">
        <v>879</v>
      </c>
      <c r="G440" s="456" t="s">
        <v>804</v>
      </c>
      <c r="H440" s="103" t="s">
        <v>63</v>
      </c>
      <c r="I440" s="103"/>
      <c r="J440" s="456" t="s">
        <v>588</v>
      </c>
      <c r="K440" s="103" t="s">
        <v>72</v>
      </c>
      <c r="L440" s="103" t="s">
        <v>119</v>
      </c>
      <c r="M440" s="460" t="s">
        <v>594</v>
      </c>
      <c r="N440" s="460" t="s">
        <v>540</v>
      </c>
      <c r="O440" s="103"/>
      <c r="P440" s="103"/>
      <c r="Q440" s="465"/>
      <c r="R440" s="465" t="s">
        <v>807</v>
      </c>
      <c r="S440" s="465" t="s">
        <v>595</v>
      </c>
      <c r="T440" s="103">
        <v>0</v>
      </c>
      <c r="U440" s="103" t="str">
        <f t="shared" si="201"/>
        <v>Bajo</v>
      </c>
      <c r="V440" s="103">
        <v>2</v>
      </c>
      <c r="W440" s="103" t="str">
        <f t="shared" si="202"/>
        <v>Ocasional</v>
      </c>
      <c r="X440" s="103">
        <f t="shared" si="203"/>
        <v>0</v>
      </c>
      <c r="Y440" s="103" t="str">
        <f t="shared" si="204"/>
        <v>Bajo</v>
      </c>
      <c r="Z440" s="103">
        <v>25</v>
      </c>
      <c r="AA440" s="103" t="str">
        <f t="shared" si="205"/>
        <v>Grave</v>
      </c>
      <c r="AB440" s="103">
        <f t="shared" si="206"/>
        <v>0</v>
      </c>
      <c r="AC440" s="103" t="str">
        <f t="shared" si="207"/>
        <v>IV</v>
      </c>
      <c r="AD440" s="103" t="str">
        <f t="shared" si="216"/>
        <v>ACEPTABLE</v>
      </c>
      <c r="AE440" s="103">
        <v>6</v>
      </c>
      <c r="AF440" s="103" t="s">
        <v>134</v>
      </c>
      <c r="AG440" s="103" t="s">
        <v>38</v>
      </c>
      <c r="AH440" s="103"/>
      <c r="AI440" s="103"/>
      <c r="AJ440" s="103" t="s">
        <v>63</v>
      </c>
      <c r="AK440" s="103"/>
      <c r="AL440" s="462"/>
      <c r="AM440" s="463"/>
      <c r="AN440" s="463"/>
      <c r="AO440" s="463"/>
      <c r="AP440" s="463"/>
      <c r="AQ440" s="463"/>
      <c r="AR440" s="463"/>
      <c r="AS440" s="464"/>
      <c r="AT440" s="470"/>
      <c r="AU440" s="463" t="str">
        <f t="shared" si="208"/>
        <v>Bajo</v>
      </c>
      <c r="AV440" s="470"/>
      <c r="AW440" s="463" t="b">
        <f t="shared" si="209"/>
        <v>0</v>
      </c>
      <c r="AX440" s="463">
        <f t="shared" si="210"/>
        <v>0</v>
      </c>
      <c r="AY440" s="463" t="str">
        <f t="shared" si="211"/>
        <v>Bajo</v>
      </c>
      <c r="AZ440" s="470"/>
      <c r="BA440" s="463" t="b">
        <f t="shared" si="212"/>
        <v>0</v>
      </c>
      <c r="BB440" s="463">
        <f t="shared" si="213"/>
        <v>0</v>
      </c>
      <c r="BC440" s="463" t="str">
        <f t="shared" si="217"/>
        <v>IV</v>
      </c>
      <c r="BD440" s="463" t="str">
        <f t="shared" si="215"/>
        <v>ACEPTABLE</v>
      </c>
      <c r="BE440" s="295"/>
    </row>
    <row r="441" spans="1:57" ht="89.25" x14ac:dyDescent="0.2">
      <c r="A441" s="115"/>
      <c r="B441" s="103" t="s">
        <v>259</v>
      </c>
      <c r="C441" s="115" t="s">
        <v>844</v>
      </c>
      <c r="D441" s="456" t="s">
        <v>391</v>
      </c>
      <c r="E441" s="456" t="s">
        <v>585</v>
      </c>
      <c r="F441" s="456" t="s">
        <v>879</v>
      </c>
      <c r="G441" s="456" t="s">
        <v>804</v>
      </c>
      <c r="H441" s="103" t="s">
        <v>63</v>
      </c>
      <c r="I441" s="103"/>
      <c r="J441" s="456" t="s">
        <v>588</v>
      </c>
      <c r="K441" s="103" t="s">
        <v>77</v>
      </c>
      <c r="L441" s="471" t="s">
        <v>596</v>
      </c>
      <c r="M441" s="460" t="s">
        <v>597</v>
      </c>
      <c r="N441" s="460" t="s">
        <v>514</v>
      </c>
      <c r="O441" s="103"/>
      <c r="P441" s="103"/>
      <c r="Q441" s="465"/>
      <c r="R441" s="465" t="s">
        <v>808</v>
      </c>
      <c r="S441" s="465" t="s">
        <v>599</v>
      </c>
      <c r="T441" s="103">
        <v>0</v>
      </c>
      <c r="U441" s="103" t="str">
        <f t="shared" si="201"/>
        <v>Bajo</v>
      </c>
      <c r="V441" s="103">
        <v>2</v>
      </c>
      <c r="W441" s="103" t="str">
        <f t="shared" si="202"/>
        <v>Ocasional</v>
      </c>
      <c r="X441" s="103">
        <f t="shared" si="203"/>
        <v>0</v>
      </c>
      <c r="Y441" s="103" t="str">
        <f t="shared" si="204"/>
        <v>Bajo</v>
      </c>
      <c r="Z441" s="103">
        <v>25</v>
      </c>
      <c r="AA441" s="103" t="str">
        <f t="shared" si="205"/>
        <v>Grave</v>
      </c>
      <c r="AB441" s="103">
        <f t="shared" si="206"/>
        <v>0</v>
      </c>
      <c r="AC441" s="103" t="str">
        <f t="shared" si="207"/>
        <v>IV</v>
      </c>
      <c r="AD441" s="103" t="str">
        <f t="shared" si="216"/>
        <v>ACEPTABLE</v>
      </c>
      <c r="AE441" s="103">
        <v>6</v>
      </c>
      <c r="AF441" s="103" t="s">
        <v>134</v>
      </c>
      <c r="AG441" s="103" t="s">
        <v>38</v>
      </c>
      <c r="AH441" s="103"/>
      <c r="AI441" s="103"/>
      <c r="AJ441" s="103" t="s">
        <v>63</v>
      </c>
      <c r="AK441" s="103"/>
      <c r="AL441" s="462"/>
      <c r="AM441" s="463"/>
      <c r="AN441" s="463"/>
      <c r="AO441" s="463"/>
      <c r="AP441" s="463"/>
      <c r="AQ441" s="463"/>
      <c r="AR441" s="463"/>
      <c r="AS441" s="464"/>
      <c r="AT441" s="470"/>
      <c r="AU441" s="463" t="str">
        <f t="shared" si="208"/>
        <v>Bajo</v>
      </c>
      <c r="AV441" s="470"/>
      <c r="AW441" s="463" t="b">
        <f t="shared" si="209"/>
        <v>0</v>
      </c>
      <c r="AX441" s="463">
        <f t="shared" si="210"/>
        <v>0</v>
      </c>
      <c r="AY441" s="463" t="str">
        <f t="shared" si="211"/>
        <v>Bajo</v>
      </c>
      <c r="AZ441" s="470"/>
      <c r="BA441" s="463" t="b">
        <f t="shared" si="212"/>
        <v>0</v>
      </c>
      <c r="BB441" s="463">
        <f t="shared" si="213"/>
        <v>0</v>
      </c>
      <c r="BC441" s="463" t="str">
        <f t="shared" si="217"/>
        <v>IV</v>
      </c>
      <c r="BD441" s="463" t="str">
        <f t="shared" si="215"/>
        <v>ACEPTABLE</v>
      </c>
      <c r="BE441" s="295"/>
    </row>
    <row r="442" spans="1:57" ht="51" x14ac:dyDescent="0.2">
      <c r="A442" s="115"/>
      <c r="B442" s="103" t="s">
        <v>259</v>
      </c>
      <c r="C442" s="115" t="s">
        <v>844</v>
      </c>
      <c r="D442" s="456" t="s">
        <v>391</v>
      </c>
      <c r="E442" s="456" t="s">
        <v>585</v>
      </c>
      <c r="F442" s="456" t="s">
        <v>879</v>
      </c>
      <c r="G442" s="456" t="s">
        <v>804</v>
      </c>
      <c r="H442" s="103" t="s">
        <v>63</v>
      </c>
      <c r="I442" s="103"/>
      <c r="J442" s="456" t="s">
        <v>588</v>
      </c>
      <c r="K442" s="103" t="s">
        <v>276</v>
      </c>
      <c r="L442" s="471" t="s">
        <v>178</v>
      </c>
      <c r="M442" s="460" t="s">
        <v>520</v>
      </c>
      <c r="N442" s="460" t="s">
        <v>180</v>
      </c>
      <c r="O442" s="103"/>
      <c r="P442" s="103"/>
      <c r="Q442" s="465"/>
      <c r="R442" s="465" t="s">
        <v>600</v>
      </c>
      <c r="S442" s="465" t="s">
        <v>601</v>
      </c>
      <c r="T442" s="103">
        <v>0</v>
      </c>
      <c r="U442" s="103" t="str">
        <f t="shared" si="201"/>
        <v>Bajo</v>
      </c>
      <c r="V442" s="103">
        <v>3</v>
      </c>
      <c r="W442" s="103" t="str">
        <f t="shared" si="202"/>
        <v>Frecuente</v>
      </c>
      <c r="X442" s="103">
        <f t="shared" si="203"/>
        <v>0</v>
      </c>
      <c r="Y442" s="103" t="str">
        <f t="shared" si="204"/>
        <v>Bajo</v>
      </c>
      <c r="Z442" s="103">
        <v>25</v>
      </c>
      <c r="AA442" s="103" t="str">
        <f t="shared" si="205"/>
        <v>Grave</v>
      </c>
      <c r="AB442" s="103">
        <f t="shared" si="206"/>
        <v>0</v>
      </c>
      <c r="AC442" s="103" t="str">
        <f t="shared" si="207"/>
        <v>IV</v>
      </c>
      <c r="AD442" s="103" t="str">
        <f t="shared" si="216"/>
        <v>ACEPTABLE</v>
      </c>
      <c r="AE442" s="103">
        <v>6</v>
      </c>
      <c r="AF442" s="103" t="s">
        <v>180</v>
      </c>
      <c r="AG442" s="103"/>
      <c r="AH442" s="103"/>
      <c r="AI442" s="103"/>
      <c r="AJ442" s="103" t="s">
        <v>63</v>
      </c>
      <c r="AK442" s="103"/>
      <c r="AL442" s="462"/>
      <c r="AM442" s="463"/>
      <c r="AN442" s="463"/>
      <c r="AO442" s="463"/>
      <c r="AP442" s="463"/>
      <c r="AQ442" s="463"/>
      <c r="AR442" s="463"/>
      <c r="AS442" s="464"/>
      <c r="AT442" s="470"/>
      <c r="AU442" s="463" t="str">
        <f t="shared" si="208"/>
        <v>Bajo</v>
      </c>
      <c r="AV442" s="470"/>
      <c r="AW442" s="463" t="b">
        <f t="shared" si="209"/>
        <v>0</v>
      </c>
      <c r="AX442" s="463">
        <f t="shared" si="210"/>
        <v>0</v>
      </c>
      <c r="AY442" s="463" t="str">
        <f t="shared" si="211"/>
        <v>Bajo</v>
      </c>
      <c r="AZ442" s="470"/>
      <c r="BA442" s="463" t="b">
        <f t="shared" si="212"/>
        <v>0</v>
      </c>
      <c r="BB442" s="463">
        <f t="shared" si="213"/>
        <v>0</v>
      </c>
      <c r="BC442" s="463" t="str">
        <f t="shared" si="217"/>
        <v>IV</v>
      </c>
      <c r="BD442" s="463" t="str">
        <f t="shared" si="215"/>
        <v>ACEPTABLE</v>
      </c>
      <c r="BE442" s="295"/>
    </row>
    <row r="443" spans="1:57" ht="51" x14ac:dyDescent="0.2">
      <c r="A443" s="115"/>
      <c r="B443" s="103" t="s">
        <v>259</v>
      </c>
      <c r="C443" s="115" t="s">
        <v>844</v>
      </c>
      <c r="D443" s="486" t="s">
        <v>391</v>
      </c>
      <c r="E443" s="486" t="s">
        <v>585</v>
      </c>
      <c r="F443" s="456" t="s">
        <v>879</v>
      </c>
      <c r="G443" s="456" t="s">
        <v>804</v>
      </c>
      <c r="H443" s="103" t="s">
        <v>63</v>
      </c>
      <c r="I443" s="103"/>
      <c r="J443" s="456" t="s">
        <v>588</v>
      </c>
      <c r="K443" s="458" t="s">
        <v>65</v>
      </c>
      <c r="L443" s="459" t="s">
        <v>153</v>
      </c>
      <c r="M443" s="472" t="s">
        <v>602</v>
      </c>
      <c r="N443" s="460" t="s">
        <v>155</v>
      </c>
      <c r="O443" s="103"/>
      <c r="P443" s="103"/>
      <c r="Q443" s="103"/>
      <c r="R443" s="465" t="s">
        <v>581</v>
      </c>
      <c r="S443" s="465" t="s">
        <v>524</v>
      </c>
      <c r="T443" s="103"/>
      <c r="U443" s="103" t="str">
        <f t="shared" si="201"/>
        <v>Bajo</v>
      </c>
      <c r="V443" s="103">
        <v>2</v>
      </c>
      <c r="W443" s="103" t="str">
        <f t="shared" si="202"/>
        <v>Ocasional</v>
      </c>
      <c r="X443" s="103">
        <f t="shared" si="203"/>
        <v>0</v>
      </c>
      <c r="Y443" s="103" t="str">
        <f t="shared" si="204"/>
        <v>Bajo</v>
      </c>
      <c r="Z443" s="103">
        <v>25</v>
      </c>
      <c r="AA443" s="103" t="str">
        <f t="shared" si="205"/>
        <v>Grave</v>
      </c>
      <c r="AB443" s="103">
        <f t="shared" si="206"/>
        <v>0</v>
      </c>
      <c r="AC443" s="103" t="str">
        <f t="shared" si="207"/>
        <v>IV</v>
      </c>
      <c r="AD443" s="103" t="str">
        <f t="shared" si="216"/>
        <v>ACEPTABLE</v>
      </c>
      <c r="AE443" s="103">
        <v>6</v>
      </c>
      <c r="AF443" s="103" t="str">
        <f>N443</f>
        <v xml:space="preserve">Zoonosis, Enfermedades infecciosas, gastrointestinales, tóxicas y reacciones alérgicas. </v>
      </c>
      <c r="AG443" s="103" t="s">
        <v>38</v>
      </c>
      <c r="AH443" s="103"/>
      <c r="AI443" s="103"/>
      <c r="AJ443" s="103" t="s">
        <v>63</v>
      </c>
      <c r="AK443" s="103"/>
      <c r="AL443" s="462" t="s">
        <v>63</v>
      </c>
      <c r="AM443" s="463"/>
      <c r="AN443" s="463"/>
      <c r="AO443" s="463"/>
      <c r="AP443" s="463"/>
      <c r="AQ443" s="463"/>
      <c r="AR443" s="463"/>
      <c r="AS443" s="464"/>
      <c r="AT443" s="470"/>
      <c r="AU443" s="463" t="str">
        <f t="shared" si="208"/>
        <v>Bajo</v>
      </c>
      <c r="AV443" s="470"/>
      <c r="AW443" s="463" t="b">
        <f t="shared" si="209"/>
        <v>0</v>
      </c>
      <c r="AX443" s="463">
        <f t="shared" si="210"/>
        <v>0</v>
      </c>
      <c r="AY443" s="463" t="str">
        <f t="shared" si="211"/>
        <v>Bajo</v>
      </c>
      <c r="AZ443" s="470"/>
      <c r="BA443" s="463" t="b">
        <f t="shared" si="212"/>
        <v>0</v>
      </c>
      <c r="BB443" s="463">
        <f t="shared" si="213"/>
        <v>0</v>
      </c>
      <c r="BC443" s="463" t="str">
        <f t="shared" si="217"/>
        <v>IV</v>
      </c>
      <c r="BD443" s="463" t="str">
        <f t="shared" si="215"/>
        <v>ACEPTABLE</v>
      </c>
      <c r="BE443" s="295"/>
    </row>
    <row r="444" spans="1:57" ht="51" x14ac:dyDescent="0.2">
      <c r="A444" s="469"/>
      <c r="B444" s="103" t="s">
        <v>259</v>
      </c>
      <c r="C444" s="115" t="s">
        <v>844</v>
      </c>
      <c r="D444" s="456" t="s">
        <v>391</v>
      </c>
      <c r="E444" s="456" t="s">
        <v>585</v>
      </c>
      <c r="F444" s="456" t="s">
        <v>879</v>
      </c>
      <c r="G444" s="456" t="s">
        <v>804</v>
      </c>
      <c r="H444" s="103" t="s">
        <v>63</v>
      </c>
      <c r="I444" s="103"/>
      <c r="J444" s="456" t="s">
        <v>588</v>
      </c>
      <c r="K444" s="458" t="s">
        <v>282</v>
      </c>
      <c r="L444" s="459" t="s">
        <v>88</v>
      </c>
      <c r="M444" s="460" t="s">
        <v>344</v>
      </c>
      <c r="N444" s="465" t="s">
        <v>345</v>
      </c>
      <c r="O444" s="103"/>
      <c r="P444" s="103"/>
      <c r="Q444" s="465" t="s">
        <v>735</v>
      </c>
      <c r="R444" s="103" t="s">
        <v>346</v>
      </c>
      <c r="S444" s="465" t="s">
        <v>92</v>
      </c>
      <c r="T444" s="103">
        <v>0</v>
      </c>
      <c r="U444" s="103" t="str">
        <f t="shared" si="201"/>
        <v>Bajo</v>
      </c>
      <c r="V444" s="103">
        <v>2</v>
      </c>
      <c r="W444" s="103" t="str">
        <f t="shared" si="202"/>
        <v>Ocasional</v>
      </c>
      <c r="X444" s="103">
        <f t="shared" si="203"/>
        <v>0</v>
      </c>
      <c r="Y444" s="103" t="str">
        <f t="shared" si="204"/>
        <v>Bajo</v>
      </c>
      <c r="Z444" s="103">
        <v>25</v>
      </c>
      <c r="AA444" s="103" t="str">
        <f t="shared" si="205"/>
        <v>Grave</v>
      </c>
      <c r="AB444" s="103">
        <f t="shared" si="206"/>
        <v>0</v>
      </c>
      <c r="AC444" s="103" t="str">
        <f t="shared" si="207"/>
        <v>IV</v>
      </c>
      <c r="AD444" s="103" t="str">
        <f t="shared" si="216"/>
        <v>ACEPTABLE</v>
      </c>
      <c r="AE444" s="103" t="s">
        <v>258</v>
      </c>
      <c r="AF444" s="103" t="str">
        <f>N444</f>
        <v>Golpes, descargas electricas, heridas</v>
      </c>
      <c r="AG444" s="103" t="s">
        <v>38</v>
      </c>
      <c r="AH444" s="103" t="s">
        <v>63</v>
      </c>
      <c r="AI444" s="103" t="s">
        <v>63</v>
      </c>
      <c r="AJ444" s="103" t="s">
        <v>63</v>
      </c>
      <c r="AK444" s="103"/>
      <c r="AL444" s="462" t="s">
        <v>63</v>
      </c>
      <c r="AM444" s="463"/>
      <c r="AN444" s="463"/>
      <c r="AO444" s="463"/>
      <c r="AP444" s="463"/>
      <c r="AQ444" s="463"/>
      <c r="AR444" s="463"/>
      <c r="AS444" s="464"/>
      <c r="AT444" s="470"/>
      <c r="AU444" s="463" t="str">
        <f t="shared" si="208"/>
        <v>Bajo</v>
      </c>
      <c r="AV444" s="470"/>
      <c r="AW444" s="463" t="b">
        <f t="shared" si="209"/>
        <v>0</v>
      </c>
      <c r="AX444" s="463">
        <f t="shared" si="210"/>
        <v>0</v>
      </c>
      <c r="AY444" s="463" t="str">
        <f t="shared" si="211"/>
        <v>Bajo</v>
      </c>
      <c r="AZ444" s="470"/>
      <c r="BA444" s="463" t="b">
        <f t="shared" si="212"/>
        <v>0</v>
      </c>
      <c r="BB444" s="463">
        <f t="shared" si="213"/>
        <v>0</v>
      </c>
      <c r="BC444" s="463" t="str">
        <f t="shared" si="217"/>
        <v>IV</v>
      </c>
      <c r="BD444" s="463" t="str">
        <f t="shared" si="215"/>
        <v>ACEPTABLE</v>
      </c>
      <c r="BE444" s="295"/>
    </row>
    <row r="445" spans="1:57" ht="51" x14ac:dyDescent="0.2">
      <c r="A445" s="469"/>
      <c r="B445" s="103" t="s">
        <v>259</v>
      </c>
      <c r="C445" s="115" t="s">
        <v>844</v>
      </c>
      <c r="D445" s="456" t="s">
        <v>391</v>
      </c>
      <c r="E445" s="456" t="s">
        <v>585</v>
      </c>
      <c r="F445" s="456" t="s">
        <v>879</v>
      </c>
      <c r="G445" s="456" t="s">
        <v>804</v>
      </c>
      <c r="H445" s="103" t="s">
        <v>63</v>
      </c>
      <c r="I445" s="103"/>
      <c r="J445" s="456" t="s">
        <v>588</v>
      </c>
      <c r="K445" s="458" t="s">
        <v>282</v>
      </c>
      <c r="L445" s="471" t="s">
        <v>641</v>
      </c>
      <c r="M445" s="465" t="s">
        <v>642</v>
      </c>
      <c r="N445" s="465" t="s">
        <v>643</v>
      </c>
      <c r="O445" s="103"/>
      <c r="P445" s="103"/>
      <c r="Q445" s="465" t="s">
        <v>736</v>
      </c>
      <c r="R445" s="103" t="s">
        <v>880</v>
      </c>
      <c r="S445" s="103" t="s">
        <v>645</v>
      </c>
      <c r="T445" s="103">
        <v>0</v>
      </c>
      <c r="U445" s="103" t="str">
        <f t="shared" si="201"/>
        <v>Bajo</v>
      </c>
      <c r="V445" s="103">
        <v>1</v>
      </c>
      <c r="W445" s="103" t="str">
        <f t="shared" si="202"/>
        <v>Esporadica</v>
      </c>
      <c r="X445" s="103">
        <f t="shared" si="203"/>
        <v>0</v>
      </c>
      <c r="Y445" s="103" t="str">
        <f t="shared" si="204"/>
        <v>Bajo</v>
      </c>
      <c r="Z445" s="103">
        <v>60</v>
      </c>
      <c r="AA445" s="103" t="str">
        <f t="shared" si="205"/>
        <v>Muy Grave</v>
      </c>
      <c r="AB445" s="103">
        <f t="shared" si="206"/>
        <v>0</v>
      </c>
      <c r="AC445" s="103" t="str">
        <f t="shared" si="207"/>
        <v>IV</v>
      </c>
      <c r="AD445" s="103" t="str">
        <f t="shared" si="216"/>
        <v>ACEPTABLE</v>
      </c>
      <c r="AE445" s="103" t="s">
        <v>258</v>
      </c>
      <c r="AF445" s="103" t="str">
        <f>N445</f>
        <v>Golpes, heridas, atrapamiento muerte</v>
      </c>
      <c r="AG445" s="103" t="s">
        <v>38</v>
      </c>
      <c r="AH445" s="103" t="s">
        <v>63</v>
      </c>
      <c r="AI445" s="103" t="s">
        <v>63</v>
      </c>
      <c r="AJ445" s="103" t="s">
        <v>63</v>
      </c>
      <c r="AK445" s="103"/>
      <c r="AL445" s="462" t="s">
        <v>63</v>
      </c>
      <c r="AM445" s="463"/>
      <c r="AN445" s="463"/>
      <c r="AO445" s="463"/>
      <c r="AP445" s="463"/>
      <c r="AQ445" s="463"/>
      <c r="AR445" s="463"/>
      <c r="AS445" s="464"/>
      <c r="AT445" s="470"/>
      <c r="AU445" s="463" t="str">
        <f t="shared" si="208"/>
        <v>Bajo</v>
      </c>
      <c r="AV445" s="470"/>
      <c r="AW445" s="463" t="b">
        <f t="shared" si="209"/>
        <v>0</v>
      </c>
      <c r="AX445" s="463">
        <f t="shared" si="210"/>
        <v>0</v>
      </c>
      <c r="AY445" s="463" t="str">
        <f t="shared" si="211"/>
        <v>Bajo</v>
      </c>
      <c r="AZ445" s="470"/>
      <c r="BA445" s="463" t="b">
        <f t="shared" si="212"/>
        <v>0</v>
      </c>
      <c r="BB445" s="463">
        <f t="shared" si="213"/>
        <v>0</v>
      </c>
      <c r="BC445" s="463" t="str">
        <f t="shared" si="217"/>
        <v>IV</v>
      </c>
      <c r="BD445" s="463" t="str">
        <f t="shared" si="215"/>
        <v>ACEPTABLE</v>
      </c>
      <c r="BE445" s="295"/>
    </row>
    <row r="446" spans="1:57" ht="51" x14ac:dyDescent="0.2">
      <c r="A446" s="115"/>
      <c r="B446" s="103" t="s">
        <v>259</v>
      </c>
      <c r="C446" s="115" t="s">
        <v>844</v>
      </c>
      <c r="D446" s="456" t="s">
        <v>391</v>
      </c>
      <c r="E446" s="456" t="s">
        <v>585</v>
      </c>
      <c r="F446" s="456" t="s">
        <v>879</v>
      </c>
      <c r="G446" s="456" t="s">
        <v>804</v>
      </c>
      <c r="H446" s="103" t="s">
        <v>63</v>
      </c>
      <c r="I446" s="103"/>
      <c r="J446" s="456" t="s">
        <v>588</v>
      </c>
      <c r="K446" s="458" t="s">
        <v>282</v>
      </c>
      <c r="L446" s="459" t="s">
        <v>739</v>
      </c>
      <c r="M446" s="460" t="s">
        <v>740</v>
      </c>
      <c r="N446" s="465" t="s">
        <v>741</v>
      </c>
      <c r="O446" s="103"/>
      <c r="P446" s="103"/>
      <c r="Q446" s="465"/>
      <c r="R446" s="103" t="s">
        <v>742</v>
      </c>
      <c r="S446" s="465" t="s">
        <v>743</v>
      </c>
      <c r="T446" s="103"/>
      <c r="U446" s="103" t="str">
        <f t="shared" si="201"/>
        <v>Bajo</v>
      </c>
      <c r="V446" s="103">
        <v>1</v>
      </c>
      <c r="W446" s="103" t="str">
        <f t="shared" si="202"/>
        <v>Esporadica</v>
      </c>
      <c r="X446" s="103">
        <f t="shared" si="203"/>
        <v>0</v>
      </c>
      <c r="Y446" s="103" t="str">
        <f t="shared" si="204"/>
        <v>Bajo</v>
      </c>
      <c r="Z446" s="103">
        <v>25</v>
      </c>
      <c r="AA446" s="103" t="str">
        <f t="shared" si="205"/>
        <v>Grave</v>
      </c>
      <c r="AB446" s="103">
        <f t="shared" si="206"/>
        <v>0</v>
      </c>
      <c r="AC446" s="103" t="str">
        <f t="shared" si="207"/>
        <v>IV</v>
      </c>
      <c r="AD446" s="103" t="str">
        <f>IF(AND(AC446="I"),"NO ACEPTABLE",IF(AND(AC446="II"),"ACEPTABLE CON CONTROL ESPECIFICO",IF(AND(AC446="III"),"MEJORABLE",IF(AND(AC446="IV"),"ACEPTABLE"))))</f>
        <v>ACEPTABLE</v>
      </c>
      <c r="AE446" s="103">
        <v>2</v>
      </c>
      <c r="AF446" s="103" t="s">
        <v>180</v>
      </c>
      <c r="AG446" s="103" t="s">
        <v>38</v>
      </c>
      <c r="AH446" s="103"/>
      <c r="AI446" s="103"/>
      <c r="AJ446" s="103" t="s">
        <v>63</v>
      </c>
      <c r="AK446" s="103"/>
      <c r="AL446" s="462" t="s">
        <v>63</v>
      </c>
      <c r="AM446" s="463"/>
      <c r="AN446" s="463"/>
      <c r="AO446" s="463"/>
      <c r="AP446" s="463"/>
      <c r="AQ446" s="463"/>
      <c r="AR446" s="463"/>
      <c r="AS446" s="464"/>
      <c r="AT446" s="470"/>
      <c r="AU446" s="463" t="str">
        <f>IF(AT446=10,"Muy Alto",IF(AT446=6,"Alto",IF(AT446=2,"Medio",IF(AT446=0,"Bajo"))))</f>
        <v>Bajo</v>
      </c>
      <c r="AV446" s="470"/>
      <c r="AW446" s="463" t="b">
        <f>IF(AV446=4,"Continua",IF(AV446=3,"Frecuente",IF(AV446=2,"Ocasional",IF(AV446=1,"Esporadica"))))</f>
        <v>0</v>
      </c>
      <c r="AX446" s="463">
        <f>AT446*AV446</f>
        <v>0</v>
      </c>
      <c r="AY446" s="463" t="str">
        <f>IF(AND(AX446&gt;=24,AX446&lt;=40),"Medio Alto",IF(AND(AX446&gt;=10,AX446&lt;=20),"Alto",IF(AND(AX446&gt;=6,AX446&lt;=8),"Medio",IF(AND(AX446&gt;=0,AX446&lt;=4),"Bajo"))))</f>
        <v>Bajo</v>
      </c>
      <c r="AZ446" s="470"/>
      <c r="BA446" s="463" t="b">
        <f>IF(AZ446=100,"Mortal o Catrastrofico",IF(AZ446=60,"Muy Grave",IF(AZ446=25,"Grave",IF(AZ446=10,"Leve"))))</f>
        <v>0</v>
      </c>
      <c r="BB446" s="463">
        <f>AX446*AZ446</f>
        <v>0</v>
      </c>
      <c r="BC446" s="463" t="str">
        <f>IF(AND(BB446&gt;=600,AZ446&lt;=4000),"I",IF(AND(BB446&gt;=150,BB446&lt;=500),"II",IF(AND(BB446&gt;=40,BB446&lt;=120),"III",IF(AND(BB446&gt;=0,BB446&lt;=40),"IV"))))</f>
        <v>IV</v>
      </c>
      <c r="BD446" s="463" t="str">
        <f>IF(AND(BC446="I"),"NO ACEPTABLE",IF(AND(BC446="II"),"ACEPTABLE CON CONTROL ESPECIFICO",IF(AND(BC446="III"),"MEJORABLE",IF(AND(BC446="IV"),"ACEPTABLE"))))</f>
        <v>ACEPTABLE</v>
      </c>
      <c r="BE446" s="295"/>
    </row>
    <row r="447" spans="1:57" ht="51" x14ac:dyDescent="0.2">
      <c r="A447" s="115"/>
      <c r="B447" s="103" t="s">
        <v>259</v>
      </c>
      <c r="C447" s="115" t="s">
        <v>844</v>
      </c>
      <c r="D447" s="456" t="s">
        <v>391</v>
      </c>
      <c r="E447" s="456" t="s">
        <v>585</v>
      </c>
      <c r="F447" s="456" t="s">
        <v>879</v>
      </c>
      <c r="G447" s="456" t="s">
        <v>804</v>
      </c>
      <c r="H447" s="103" t="s">
        <v>63</v>
      </c>
      <c r="I447" s="103"/>
      <c r="J447" s="456" t="s">
        <v>588</v>
      </c>
      <c r="K447" s="458" t="s">
        <v>282</v>
      </c>
      <c r="L447" s="459" t="s">
        <v>747</v>
      </c>
      <c r="M447" s="460" t="s">
        <v>748</v>
      </c>
      <c r="N447" s="460" t="s">
        <v>289</v>
      </c>
      <c r="O447" s="103" t="s">
        <v>69</v>
      </c>
      <c r="P447" s="103" t="s">
        <v>69</v>
      </c>
      <c r="Q447" s="103"/>
      <c r="R447" s="465" t="s">
        <v>749</v>
      </c>
      <c r="S447" s="103" t="s">
        <v>672</v>
      </c>
      <c r="T447" s="103">
        <v>0</v>
      </c>
      <c r="U447" s="103" t="str">
        <f t="shared" si="201"/>
        <v>Bajo</v>
      </c>
      <c r="V447" s="103">
        <v>1</v>
      </c>
      <c r="W447" s="103" t="str">
        <f t="shared" si="202"/>
        <v>Esporadica</v>
      </c>
      <c r="X447" s="103">
        <f t="shared" si="203"/>
        <v>0</v>
      </c>
      <c r="Y447" s="103" t="str">
        <f t="shared" si="204"/>
        <v>Bajo</v>
      </c>
      <c r="Z447" s="103">
        <v>25</v>
      </c>
      <c r="AA447" s="103" t="str">
        <f t="shared" si="205"/>
        <v>Grave</v>
      </c>
      <c r="AB447" s="103">
        <f t="shared" si="206"/>
        <v>0</v>
      </c>
      <c r="AC447" s="103" t="str">
        <f t="shared" si="207"/>
        <v>IV</v>
      </c>
      <c r="AD447" s="103" t="str">
        <f t="shared" ref="AD447" si="218">IF(AND(AC447="I"),"NO ACEPTABLE",IF(AND(AC447="II"),"ACEPTABLE CON CONTROL ESPECIFICO",IF(AND(AC447="III"),"MEJORABLE",IF(AND(AC447="IV"),"ACEPTABLE"))))</f>
        <v>ACEPTABLE</v>
      </c>
      <c r="AE447" s="103" t="s">
        <v>258</v>
      </c>
      <c r="AF447" s="103" t="str">
        <f>N447</f>
        <v>Golpes, trapamientos, aplastamiento, muerte</v>
      </c>
      <c r="AG447" s="103" t="s">
        <v>38</v>
      </c>
      <c r="AH447" s="103"/>
      <c r="AI447" s="103" t="s">
        <v>63</v>
      </c>
      <c r="AJ447" s="103" t="s">
        <v>63</v>
      </c>
      <c r="AK447" s="103" t="s">
        <v>63</v>
      </c>
      <c r="AL447" s="462" t="s">
        <v>63</v>
      </c>
      <c r="AM447" s="463"/>
      <c r="AN447" s="463"/>
      <c r="AO447" s="463"/>
      <c r="AP447" s="463"/>
      <c r="AQ447" s="463"/>
      <c r="AR447" s="463"/>
      <c r="AS447" s="464"/>
      <c r="AT447" s="470"/>
      <c r="AU447" s="463" t="str">
        <f t="shared" ref="AU447" si="219">IF(AT447=10,"Muy Alto",IF(AT447=6,"Alto",IF(AT447=2,"Medio",IF(AT447=0,"Bajo"))))</f>
        <v>Bajo</v>
      </c>
      <c r="AV447" s="470"/>
      <c r="AW447" s="463" t="b">
        <f t="shared" ref="AW447" si="220">IF(AV447=4,"Continua",IF(AV447=3,"Frecuente",IF(AV447=2,"Ocasional",IF(AV447=1,"Esporadica"))))</f>
        <v>0</v>
      </c>
      <c r="AX447" s="463">
        <f t="shared" ref="AX447" si="221">AT447*AV447</f>
        <v>0</v>
      </c>
      <c r="AY447" s="463" t="str">
        <f t="shared" ref="AY447" si="222">IF(AND(AX447&gt;=24,AX447&lt;=40),"Medio Alto",IF(AND(AX447&gt;=10,AX447&lt;=20),"Alto",IF(AND(AX447&gt;=6,AX447&lt;=8),"Medio",IF(AND(AX447&gt;=0,AX447&lt;=4),"Bajo"))))</f>
        <v>Bajo</v>
      </c>
      <c r="AZ447" s="470"/>
      <c r="BA447" s="463" t="b">
        <f t="shared" ref="BA447" si="223">IF(AZ447=100,"Mortal o Catrastrofico",IF(AZ447=60,"Muy Grave",IF(AZ447=25,"Grave",IF(AZ447=10,"Leve"))))</f>
        <v>0</v>
      </c>
      <c r="BB447" s="463">
        <f t="shared" ref="BB447" si="224">AX447*AZ447</f>
        <v>0</v>
      </c>
      <c r="BC447" s="463" t="str">
        <f t="shared" ref="BC447" si="225">IF(AND(BB447&gt;=600,AZ447&lt;=4000),"I",IF(AND(BB447&gt;=150,BB447&lt;=500),"II",IF(AND(BB447&gt;=40,BB447&lt;=120),"III",IF(AND(BB447&gt;=0,BB447&lt;=40),"IV"))))</f>
        <v>IV</v>
      </c>
      <c r="BD447" s="463" t="str">
        <f t="shared" ref="BD447" si="226">IF(AND(BC447="I"),"NO ACEPTABLE",IF(AND(BC447="II"),"ACEPTABLE CON CONTROL ESPECIFICO",IF(AND(BC447="III"),"MEJORABLE",IF(AND(BC447="IV"),"ACEPTABLE"))))</f>
        <v>ACEPTABLE</v>
      </c>
      <c r="BE447" s="295"/>
    </row>
    <row r="448" spans="1:57" ht="127.5" x14ac:dyDescent="0.2">
      <c r="A448" s="115"/>
      <c r="B448" s="103" t="s">
        <v>259</v>
      </c>
      <c r="C448" s="115" t="s">
        <v>844</v>
      </c>
      <c r="D448" s="486" t="s">
        <v>391</v>
      </c>
      <c r="E448" s="486" t="s">
        <v>585</v>
      </c>
      <c r="F448" s="456" t="s">
        <v>879</v>
      </c>
      <c r="G448" s="456" t="s">
        <v>804</v>
      </c>
      <c r="H448" s="103" t="s">
        <v>63</v>
      </c>
      <c r="I448" s="103"/>
      <c r="J448" s="456" t="s">
        <v>588</v>
      </c>
      <c r="K448" s="458" t="s">
        <v>65</v>
      </c>
      <c r="L448" s="471" t="s">
        <v>316</v>
      </c>
      <c r="M448" s="460" t="s">
        <v>881</v>
      </c>
      <c r="N448" s="460" t="s">
        <v>882</v>
      </c>
      <c r="O448" s="103" t="s">
        <v>69</v>
      </c>
      <c r="P448" s="103" t="s">
        <v>69</v>
      </c>
      <c r="Q448" s="103" t="s">
        <v>69</v>
      </c>
      <c r="R448" s="465" t="s">
        <v>883</v>
      </c>
      <c r="S448" s="465" t="s">
        <v>799</v>
      </c>
      <c r="T448" s="103">
        <v>0</v>
      </c>
      <c r="U448" s="103" t="str">
        <f t="shared" si="201"/>
        <v>Bajo</v>
      </c>
      <c r="V448" s="103">
        <v>1</v>
      </c>
      <c r="W448" s="103" t="str">
        <f t="shared" si="202"/>
        <v>Esporadica</v>
      </c>
      <c r="X448" s="103">
        <f t="shared" si="203"/>
        <v>0</v>
      </c>
      <c r="Y448" s="103" t="str">
        <f t="shared" si="204"/>
        <v>Bajo</v>
      </c>
      <c r="Z448" s="103">
        <v>25</v>
      </c>
      <c r="AA448" s="103" t="str">
        <f t="shared" si="205"/>
        <v>Grave</v>
      </c>
      <c r="AB448" s="103">
        <f t="shared" si="206"/>
        <v>0</v>
      </c>
      <c r="AC448" s="103" t="str">
        <f t="shared" si="207"/>
        <v>IV</v>
      </c>
      <c r="AD448" s="103" t="str">
        <f t="shared" si="216"/>
        <v>ACEPTABLE</v>
      </c>
      <c r="AE448" s="103">
        <v>2</v>
      </c>
      <c r="AF448" s="103" t="str">
        <f>N448</f>
        <v>Golpes, traumas, heridas, infecciones, intoxicación, Mordeduras, picaduras, punciones, reacciones alérgicas, muerte. nfermedades como dengue, fiebre amariila, etc</v>
      </c>
      <c r="AG448" s="103" t="s">
        <v>38</v>
      </c>
      <c r="AH448" s="103"/>
      <c r="AI448" s="103"/>
      <c r="AJ448" s="103" t="s">
        <v>63</v>
      </c>
      <c r="AK448" s="103"/>
      <c r="AL448" s="462" t="s">
        <v>63</v>
      </c>
      <c r="AM448" s="463"/>
      <c r="AN448" s="463"/>
      <c r="AO448" s="463"/>
      <c r="AP448" s="463"/>
      <c r="AQ448" s="463"/>
      <c r="AR448" s="463"/>
      <c r="AS448" s="464"/>
      <c r="AT448" s="470"/>
      <c r="AU448" s="463" t="str">
        <f t="shared" si="208"/>
        <v>Bajo</v>
      </c>
      <c r="AV448" s="470"/>
      <c r="AW448" s="463" t="b">
        <f t="shared" si="209"/>
        <v>0</v>
      </c>
      <c r="AX448" s="463">
        <f t="shared" si="210"/>
        <v>0</v>
      </c>
      <c r="AY448" s="463" t="str">
        <f t="shared" si="211"/>
        <v>Bajo</v>
      </c>
      <c r="AZ448" s="470"/>
      <c r="BA448" s="463" t="b">
        <f t="shared" si="212"/>
        <v>0</v>
      </c>
      <c r="BB448" s="463">
        <f t="shared" si="213"/>
        <v>0</v>
      </c>
      <c r="BC448" s="463"/>
      <c r="BD448" s="463" t="b">
        <f t="shared" si="215"/>
        <v>0</v>
      </c>
      <c r="BE448" s="295"/>
    </row>
    <row r="449" spans="1:57" ht="89.25" x14ac:dyDescent="0.2">
      <c r="A449" s="115"/>
      <c r="B449" s="103" t="s">
        <v>259</v>
      </c>
      <c r="C449" s="115" t="s">
        <v>844</v>
      </c>
      <c r="D449" s="456" t="s">
        <v>391</v>
      </c>
      <c r="E449" s="456" t="s">
        <v>585</v>
      </c>
      <c r="F449" s="456" t="s">
        <v>879</v>
      </c>
      <c r="G449" s="456" t="s">
        <v>804</v>
      </c>
      <c r="H449" s="103" t="s">
        <v>63</v>
      </c>
      <c r="I449" s="103"/>
      <c r="J449" s="456" t="s">
        <v>588</v>
      </c>
      <c r="K449" s="458" t="s">
        <v>72</v>
      </c>
      <c r="L449" s="459" t="s">
        <v>604</v>
      </c>
      <c r="M449" s="459" t="s">
        <v>605</v>
      </c>
      <c r="N449" s="460" t="s">
        <v>162</v>
      </c>
      <c r="O449" s="103"/>
      <c r="P449" s="103"/>
      <c r="Q449" s="103"/>
      <c r="R449" s="460" t="s">
        <v>606</v>
      </c>
      <c r="S449" s="465" t="s">
        <v>607</v>
      </c>
      <c r="T449" s="103"/>
      <c r="U449" s="103" t="str">
        <f t="shared" si="201"/>
        <v>Bajo</v>
      </c>
      <c r="V449" s="103">
        <v>2</v>
      </c>
      <c r="W449" s="103" t="str">
        <f t="shared" si="202"/>
        <v>Ocasional</v>
      </c>
      <c r="X449" s="103">
        <f t="shared" si="203"/>
        <v>0</v>
      </c>
      <c r="Y449" s="103" t="str">
        <f t="shared" si="204"/>
        <v>Bajo</v>
      </c>
      <c r="Z449" s="103">
        <v>100</v>
      </c>
      <c r="AA449" s="103" t="str">
        <f t="shared" si="205"/>
        <v>Mortal o Catrastrofico</v>
      </c>
      <c r="AB449" s="103">
        <f t="shared" si="206"/>
        <v>0</v>
      </c>
      <c r="AC449" s="103" t="str">
        <f t="shared" si="207"/>
        <v>IV</v>
      </c>
      <c r="AD449" s="103" t="str">
        <f t="shared" si="216"/>
        <v>ACEPTABLE</v>
      </c>
      <c r="AE449" s="103">
        <v>6</v>
      </c>
      <c r="AF449" s="103" t="str">
        <f>N449</f>
        <v>Caídas a diferente nivel, golpes, traumas, laceraciones, muerte.</v>
      </c>
      <c r="AG449" s="103" t="s">
        <v>38</v>
      </c>
      <c r="AH449" s="103"/>
      <c r="AI449" s="103"/>
      <c r="AJ449" s="103" t="s">
        <v>63</v>
      </c>
      <c r="AK449" s="103"/>
      <c r="AL449" s="462"/>
      <c r="AM449" s="499"/>
      <c r="AN449" s="463"/>
      <c r="AO449" s="463"/>
      <c r="AP449" s="463" t="s">
        <v>63</v>
      </c>
      <c r="AQ449" s="463"/>
      <c r="AR449" s="463"/>
      <c r="AS449" s="499"/>
      <c r="AT449" s="464"/>
      <c r="AU449" s="463" t="str">
        <f t="shared" si="208"/>
        <v>Bajo</v>
      </c>
      <c r="AV449" s="464"/>
      <c r="AW449" s="463" t="b">
        <f t="shared" si="209"/>
        <v>0</v>
      </c>
      <c r="AX449" s="463"/>
      <c r="AY449" s="463" t="str">
        <f t="shared" si="211"/>
        <v>Bajo</v>
      </c>
      <c r="AZ449" s="464"/>
      <c r="BA449" s="463" t="b">
        <f t="shared" si="212"/>
        <v>0</v>
      </c>
      <c r="BB449" s="463">
        <f t="shared" si="213"/>
        <v>0</v>
      </c>
      <c r="BC449" s="463"/>
      <c r="BD449" s="463" t="b">
        <f t="shared" si="215"/>
        <v>0</v>
      </c>
      <c r="BE449" s="294"/>
    </row>
    <row r="450" spans="1:57" ht="51" x14ac:dyDescent="0.2">
      <c r="A450" s="115"/>
      <c r="B450" s="103" t="s">
        <v>259</v>
      </c>
      <c r="C450" s="115" t="s">
        <v>844</v>
      </c>
      <c r="D450" s="456" t="s">
        <v>391</v>
      </c>
      <c r="E450" s="456" t="s">
        <v>585</v>
      </c>
      <c r="F450" s="456" t="s">
        <v>879</v>
      </c>
      <c r="G450" s="456" t="s">
        <v>804</v>
      </c>
      <c r="H450" s="103" t="s">
        <v>63</v>
      </c>
      <c r="I450" s="103"/>
      <c r="J450" s="456" t="s">
        <v>588</v>
      </c>
      <c r="K450" s="103" t="s">
        <v>276</v>
      </c>
      <c r="L450" s="471" t="s">
        <v>528</v>
      </c>
      <c r="M450" s="465" t="s">
        <v>704</v>
      </c>
      <c r="N450" s="465" t="s">
        <v>512</v>
      </c>
      <c r="O450" s="103"/>
      <c r="P450" s="103"/>
      <c r="Q450" s="465"/>
      <c r="R450" s="465" t="s">
        <v>600</v>
      </c>
      <c r="S450" s="465" t="s">
        <v>601</v>
      </c>
      <c r="T450" s="103">
        <v>0</v>
      </c>
      <c r="U450" s="103" t="str">
        <f t="shared" si="201"/>
        <v>Bajo</v>
      </c>
      <c r="V450" s="103">
        <v>3</v>
      </c>
      <c r="W450" s="103" t="str">
        <f t="shared" si="202"/>
        <v>Frecuente</v>
      </c>
      <c r="X450" s="103">
        <f t="shared" si="203"/>
        <v>0</v>
      </c>
      <c r="Y450" s="103" t="str">
        <f t="shared" si="204"/>
        <v>Bajo</v>
      </c>
      <c r="Z450" s="103">
        <v>25</v>
      </c>
      <c r="AA450" s="103" t="str">
        <f t="shared" si="205"/>
        <v>Grave</v>
      </c>
      <c r="AB450" s="103">
        <f t="shared" si="206"/>
        <v>0</v>
      </c>
      <c r="AC450" s="103" t="str">
        <f t="shared" si="207"/>
        <v>IV</v>
      </c>
      <c r="AD450" s="103" t="str">
        <f t="shared" si="216"/>
        <v>ACEPTABLE</v>
      </c>
      <c r="AE450" s="103">
        <v>6</v>
      </c>
      <c r="AF450" s="103" t="s">
        <v>512</v>
      </c>
      <c r="AG450" s="103"/>
      <c r="AH450" s="103"/>
      <c r="AI450" s="103"/>
      <c r="AJ450" s="103" t="s">
        <v>63</v>
      </c>
      <c r="AK450" s="103"/>
      <c r="AL450" s="462"/>
      <c r="AM450" s="463"/>
      <c r="AN450" s="463"/>
      <c r="AO450" s="463"/>
      <c r="AP450" s="463"/>
      <c r="AQ450" s="463"/>
      <c r="AR450" s="463"/>
      <c r="AS450" s="464"/>
      <c r="AT450" s="470"/>
      <c r="AU450" s="463" t="str">
        <f t="shared" si="208"/>
        <v>Bajo</v>
      </c>
      <c r="AV450" s="470"/>
      <c r="AW450" s="463" t="b">
        <f t="shared" si="209"/>
        <v>0</v>
      </c>
      <c r="AX450" s="463">
        <f t="shared" si="210"/>
        <v>0</v>
      </c>
      <c r="AY450" s="463" t="str">
        <f t="shared" si="211"/>
        <v>Bajo</v>
      </c>
      <c r="AZ450" s="470"/>
      <c r="BA450" s="463" t="b">
        <f t="shared" si="212"/>
        <v>0</v>
      </c>
      <c r="BB450" s="463">
        <f t="shared" si="213"/>
        <v>0</v>
      </c>
      <c r="BC450" s="463" t="str">
        <f>IF(AND(BB450&gt;=600,AZ450&lt;=4000),"I",IF(AND(BB450&gt;=150,BB450&lt;=500),"II",IF(AND(BB450&gt;=40,BB450&lt;=120),"III",IF(AND(BB450&gt;=0,BB450&lt;=40),"IV"))))</f>
        <v>IV</v>
      </c>
      <c r="BD450" s="463" t="str">
        <f t="shared" si="215"/>
        <v>ACEPTABLE</v>
      </c>
      <c r="BE450" s="295"/>
    </row>
    <row r="451" spans="1:57" ht="127.5" x14ac:dyDescent="0.2">
      <c r="A451" s="115"/>
      <c r="B451" s="103" t="s">
        <v>259</v>
      </c>
      <c r="C451" s="115" t="s">
        <v>844</v>
      </c>
      <c r="D451" s="456" t="s">
        <v>391</v>
      </c>
      <c r="E451" s="456" t="s">
        <v>585</v>
      </c>
      <c r="F451" s="456" t="s">
        <v>879</v>
      </c>
      <c r="G451" s="456" t="s">
        <v>804</v>
      </c>
      <c r="H451" s="103" t="s">
        <v>63</v>
      </c>
      <c r="I451" s="103"/>
      <c r="J451" s="456" t="s">
        <v>588</v>
      </c>
      <c r="K451" s="458" t="s">
        <v>72</v>
      </c>
      <c r="L451" s="471" t="s">
        <v>319</v>
      </c>
      <c r="M451" s="472" t="s">
        <v>611</v>
      </c>
      <c r="N451" s="460" t="s">
        <v>612</v>
      </c>
      <c r="O451" s="103"/>
      <c r="P451" s="103"/>
      <c r="Q451" s="103"/>
      <c r="R451" s="465" t="s">
        <v>810</v>
      </c>
      <c r="S451" s="465" t="s">
        <v>614</v>
      </c>
      <c r="T451" s="103">
        <v>2</v>
      </c>
      <c r="U451" s="103" t="str">
        <f>IF(T451=10,"Muy Alto",IF(T451=6,"Alto",IF(T451=2,"Medio",IF(T451=0,"Bajo"))))</f>
        <v>Medio</v>
      </c>
      <c r="V451" s="103">
        <v>2</v>
      </c>
      <c r="W451" s="103" t="str">
        <f t="shared" si="202"/>
        <v>Ocasional</v>
      </c>
      <c r="X451" s="103">
        <f t="shared" si="203"/>
        <v>4</v>
      </c>
      <c r="Y451" s="103" t="str">
        <f t="shared" si="204"/>
        <v>Bajo</v>
      </c>
      <c r="Z451" s="103">
        <v>100</v>
      </c>
      <c r="AA451" s="103" t="str">
        <f t="shared" si="205"/>
        <v>Mortal o Catrastrofico</v>
      </c>
      <c r="AB451" s="103">
        <f t="shared" si="206"/>
        <v>400</v>
      </c>
      <c r="AC451" s="103" t="str">
        <f t="shared" si="207"/>
        <v>II</v>
      </c>
      <c r="AD451" s="103" t="str">
        <f t="shared" si="216"/>
        <v>ACEPTABLE CON CONTROL ESPECIFICO</v>
      </c>
      <c r="AE451" s="103"/>
      <c r="AF451" s="103" t="str">
        <f>N451</f>
        <v>Electrocución, afectación de órganos vitales, quemaduras incendio y muerte</v>
      </c>
      <c r="AG451" s="103" t="s">
        <v>38</v>
      </c>
      <c r="AH451" s="103"/>
      <c r="AI451" s="103"/>
      <c r="AJ451" s="103" t="s">
        <v>63</v>
      </c>
      <c r="AK451" s="103"/>
      <c r="AL451" s="462"/>
      <c r="AM451" s="463"/>
      <c r="AN451" s="463"/>
      <c r="AO451" s="463"/>
      <c r="AP451" s="463" t="s">
        <v>63</v>
      </c>
      <c r="AQ451" s="463"/>
      <c r="AR451" s="463"/>
      <c r="AS451" s="464"/>
      <c r="AT451" s="464"/>
      <c r="AU451" s="463" t="str">
        <f t="shared" si="208"/>
        <v>Bajo</v>
      </c>
      <c r="AV451" s="470"/>
      <c r="AW451" s="463" t="b">
        <f t="shared" si="209"/>
        <v>0</v>
      </c>
      <c r="AX451" s="463">
        <f t="shared" si="210"/>
        <v>0</v>
      </c>
      <c r="AY451" s="463" t="str">
        <f t="shared" si="211"/>
        <v>Bajo</v>
      </c>
      <c r="AZ451" s="470"/>
      <c r="BA451" s="463" t="b">
        <f t="shared" si="212"/>
        <v>0</v>
      </c>
      <c r="BB451" s="463">
        <f t="shared" si="213"/>
        <v>0</v>
      </c>
      <c r="BC451" s="463"/>
      <c r="BD451" s="463" t="b">
        <f t="shared" si="215"/>
        <v>0</v>
      </c>
      <c r="BE451" s="295"/>
    </row>
    <row r="452" spans="1:57" ht="95.45" customHeight="1" x14ac:dyDescent="0.2">
      <c r="A452" s="504"/>
      <c r="B452" s="103" t="s">
        <v>259</v>
      </c>
      <c r="C452" s="459" t="s">
        <v>707</v>
      </c>
      <c r="D452" s="486" t="s">
        <v>433</v>
      </c>
      <c r="E452" s="505" t="s">
        <v>884</v>
      </c>
      <c r="F452" s="456" t="s">
        <v>885</v>
      </c>
      <c r="G452" s="456" t="s">
        <v>886</v>
      </c>
      <c r="H452" s="506" t="s">
        <v>63</v>
      </c>
      <c r="I452" s="506"/>
      <c r="J452" s="507" t="s">
        <v>887</v>
      </c>
      <c r="K452" s="508" t="s">
        <v>65</v>
      </c>
      <c r="L452" s="509" t="s">
        <v>153</v>
      </c>
      <c r="M452" s="501" t="s">
        <v>888</v>
      </c>
      <c r="N452" s="501" t="s">
        <v>155</v>
      </c>
      <c r="O452" s="510"/>
      <c r="P452" s="510"/>
      <c r="Q452" s="511"/>
      <c r="R452" s="465" t="s">
        <v>889</v>
      </c>
      <c r="S452" s="507" t="s">
        <v>890</v>
      </c>
      <c r="T452" s="512"/>
      <c r="U452" s="103" t="str">
        <f t="shared" si="201"/>
        <v>Bajo</v>
      </c>
      <c r="V452" s="103">
        <v>2</v>
      </c>
      <c r="W452" s="103" t="str">
        <f t="shared" si="202"/>
        <v>Ocasional</v>
      </c>
      <c r="X452" s="103">
        <f t="shared" si="203"/>
        <v>0</v>
      </c>
      <c r="Y452" s="103" t="str">
        <f t="shared" si="204"/>
        <v>Bajo</v>
      </c>
      <c r="Z452" s="512">
        <v>60</v>
      </c>
      <c r="AA452" s="103" t="str">
        <f t="shared" si="205"/>
        <v>Muy Grave</v>
      </c>
      <c r="AB452" s="103">
        <f t="shared" si="206"/>
        <v>0</v>
      </c>
      <c r="AC452" s="103" t="str">
        <f t="shared" si="207"/>
        <v>IV</v>
      </c>
      <c r="AD452" s="103" t="str">
        <f t="shared" si="216"/>
        <v>ACEPTABLE</v>
      </c>
      <c r="AE452" s="506">
        <v>6</v>
      </c>
      <c r="AF452" s="506" t="s">
        <v>155</v>
      </c>
      <c r="AG452" s="507" t="s">
        <v>38</v>
      </c>
      <c r="AH452" s="507"/>
      <c r="AI452" s="506" t="s">
        <v>63</v>
      </c>
      <c r="AJ452" s="506"/>
      <c r="AK452" s="506" t="s">
        <v>63</v>
      </c>
      <c r="AL452" s="462" t="s">
        <v>63</v>
      </c>
      <c r="AM452" s="513"/>
      <c r="AN452" s="513"/>
      <c r="AO452" s="513"/>
      <c r="AP452" s="513"/>
      <c r="AQ452" s="513" t="s">
        <v>891</v>
      </c>
      <c r="AR452" s="513" t="s">
        <v>892</v>
      </c>
      <c r="AS452" s="470"/>
      <c r="AT452" s="470"/>
      <c r="AU452" s="470"/>
      <c r="AV452" s="470"/>
      <c r="AW452" s="470"/>
      <c r="AX452" s="470"/>
      <c r="AY452" s="470"/>
      <c r="AZ452" s="470"/>
      <c r="BA452" s="470"/>
      <c r="BB452" s="470"/>
      <c r="BC452" s="470"/>
      <c r="BD452" s="470"/>
      <c r="BE452" s="295"/>
    </row>
    <row r="453" spans="1:57" ht="80.099999999999994" customHeight="1" x14ac:dyDescent="0.2">
      <c r="A453" s="504"/>
      <c r="B453" s="103" t="s">
        <v>259</v>
      </c>
      <c r="C453" s="459" t="s">
        <v>707</v>
      </c>
      <c r="D453" s="456" t="s">
        <v>433</v>
      </c>
      <c r="E453" s="514" t="s">
        <v>884</v>
      </c>
      <c r="F453" s="456" t="s">
        <v>885</v>
      </c>
      <c r="G453" s="456" t="s">
        <v>886</v>
      </c>
      <c r="H453" s="103" t="s">
        <v>63</v>
      </c>
      <c r="I453" s="103"/>
      <c r="J453" s="507" t="s">
        <v>887</v>
      </c>
      <c r="K453" s="458" t="s">
        <v>72</v>
      </c>
      <c r="L453" s="459" t="s">
        <v>893</v>
      </c>
      <c r="M453" s="460" t="s">
        <v>894</v>
      </c>
      <c r="N453" s="460" t="s">
        <v>895</v>
      </c>
      <c r="O453" s="515"/>
      <c r="P453" s="515"/>
      <c r="Q453" s="515"/>
      <c r="R453" s="465" t="s">
        <v>896</v>
      </c>
      <c r="S453" s="507" t="s">
        <v>897</v>
      </c>
      <c r="T453" s="462">
        <v>0</v>
      </c>
      <c r="U453" s="103" t="str">
        <f t="shared" si="201"/>
        <v>Bajo</v>
      </c>
      <c r="V453" s="462">
        <v>1</v>
      </c>
      <c r="W453" s="103" t="str">
        <f t="shared" si="202"/>
        <v>Esporadica</v>
      </c>
      <c r="X453" s="103">
        <f t="shared" si="203"/>
        <v>0</v>
      </c>
      <c r="Y453" s="103" t="str">
        <f t="shared" si="204"/>
        <v>Bajo</v>
      </c>
      <c r="Z453" s="462">
        <v>60</v>
      </c>
      <c r="AA453" s="103" t="str">
        <f t="shared" si="205"/>
        <v>Muy Grave</v>
      </c>
      <c r="AB453" s="103">
        <f t="shared" si="206"/>
        <v>0</v>
      </c>
      <c r="AC453" s="103" t="str">
        <f t="shared" si="207"/>
        <v>IV</v>
      </c>
      <c r="AD453" s="103" t="str">
        <f t="shared" si="216"/>
        <v>ACEPTABLE</v>
      </c>
      <c r="AE453" s="516"/>
      <c r="AF453" s="103" t="s">
        <v>145</v>
      </c>
      <c r="AG453" s="517" t="s">
        <v>38</v>
      </c>
      <c r="AH453" s="462"/>
      <c r="AI453" s="103" t="s">
        <v>63</v>
      </c>
      <c r="AJ453" s="103" t="s">
        <v>63</v>
      </c>
      <c r="AK453" s="103"/>
      <c r="AL453" s="462"/>
      <c r="AM453" s="463"/>
      <c r="AN453" s="463"/>
      <c r="AO453" s="463"/>
      <c r="AP453" s="463"/>
      <c r="AQ453" s="463"/>
      <c r="AR453" s="463"/>
      <c r="AS453" s="464"/>
      <c r="AT453" s="470"/>
      <c r="AU453" s="463"/>
      <c r="AV453" s="470"/>
      <c r="AW453" s="463"/>
      <c r="AX453" s="463"/>
      <c r="AY453" s="463"/>
      <c r="AZ453" s="470"/>
      <c r="BA453" s="463"/>
      <c r="BB453" s="463"/>
      <c r="BC453" s="463"/>
      <c r="BD453" s="463"/>
      <c r="BE453" s="295"/>
    </row>
    <row r="454" spans="1:57" ht="66" customHeight="1" x14ac:dyDescent="0.2">
      <c r="A454" s="116"/>
      <c r="B454" s="103" t="s">
        <v>259</v>
      </c>
      <c r="C454" s="459" t="s">
        <v>707</v>
      </c>
      <c r="D454" s="456" t="s">
        <v>433</v>
      </c>
      <c r="E454" s="514" t="s">
        <v>884</v>
      </c>
      <c r="F454" s="456" t="s">
        <v>885</v>
      </c>
      <c r="G454" s="456" t="s">
        <v>886</v>
      </c>
      <c r="H454" s="103" t="s">
        <v>63</v>
      </c>
      <c r="I454" s="103"/>
      <c r="J454" s="507" t="s">
        <v>887</v>
      </c>
      <c r="K454" s="518" t="s">
        <v>72</v>
      </c>
      <c r="L454" s="459" t="s">
        <v>270</v>
      </c>
      <c r="M454" s="460" t="s">
        <v>898</v>
      </c>
      <c r="N454" s="501" t="s">
        <v>899</v>
      </c>
      <c r="O454" s="519"/>
      <c r="P454" s="519"/>
      <c r="Q454" s="520"/>
      <c r="R454" s="500" t="s">
        <v>900</v>
      </c>
      <c r="S454" s="512"/>
      <c r="T454" s="512"/>
      <c r="U454" s="103" t="str">
        <f t="shared" si="201"/>
        <v>Bajo</v>
      </c>
      <c r="V454" s="103">
        <v>1</v>
      </c>
      <c r="W454" s="103" t="str">
        <f t="shared" si="202"/>
        <v>Esporadica</v>
      </c>
      <c r="X454" s="103">
        <f t="shared" si="203"/>
        <v>0</v>
      </c>
      <c r="Y454" s="103" t="str">
        <f t="shared" si="204"/>
        <v>Bajo</v>
      </c>
      <c r="Z454" s="512">
        <v>60</v>
      </c>
      <c r="AA454" s="103" t="str">
        <f t="shared" si="205"/>
        <v>Muy Grave</v>
      </c>
      <c r="AB454" s="103">
        <f t="shared" si="206"/>
        <v>0</v>
      </c>
      <c r="AC454" s="103" t="str">
        <f t="shared" si="207"/>
        <v>IV</v>
      </c>
      <c r="AD454" s="103" t="str">
        <f t="shared" si="216"/>
        <v>ACEPTABLE</v>
      </c>
      <c r="AE454" s="506">
        <v>6</v>
      </c>
      <c r="AF454" s="506" t="s">
        <v>899</v>
      </c>
      <c r="AG454" s="507" t="s">
        <v>38</v>
      </c>
      <c r="AH454" s="512"/>
      <c r="AI454" s="500" t="s">
        <v>63</v>
      </c>
      <c r="AJ454" s="500"/>
      <c r="AK454" s="500" t="s">
        <v>63</v>
      </c>
      <c r="AL454" s="462" t="s">
        <v>63</v>
      </c>
      <c r="AM454" s="513"/>
      <c r="AN454" s="513"/>
      <c r="AO454" s="513"/>
      <c r="AP454" s="513"/>
      <c r="AQ454" s="513"/>
      <c r="AR454" s="513" t="s">
        <v>901</v>
      </c>
      <c r="AS454" s="470"/>
      <c r="AT454" s="470"/>
      <c r="AU454" s="470"/>
      <c r="AV454" s="470"/>
      <c r="AW454" s="470"/>
      <c r="AX454" s="470"/>
      <c r="AY454" s="470"/>
      <c r="AZ454" s="470"/>
      <c r="BA454" s="470"/>
      <c r="BB454" s="470"/>
      <c r="BC454" s="470"/>
      <c r="BD454" s="470"/>
      <c r="BE454" s="295"/>
    </row>
    <row r="455" spans="1:57" ht="51" x14ac:dyDescent="0.2">
      <c r="A455" s="115"/>
      <c r="B455" s="103" t="s">
        <v>259</v>
      </c>
      <c r="C455" s="459" t="s">
        <v>707</v>
      </c>
      <c r="D455" s="456" t="s">
        <v>433</v>
      </c>
      <c r="E455" s="514" t="s">
        <v>884</v>
      </c>
      <c r="F455" s="456" t="s">
        <v>885</v>
      </c>
      <c r="G455" s="456" t="s">
        <v>886</v>
      </c>
      <c r="H455" s="103" t="s">
        <v>63</v>
      </c>
      <c r="I455" s="103"/>
      <c r="J455" s="507" t="s">
        <v>887</v>
      </c>
      <c r="K455" s="103" t="s">
        <v>276</v>
      </c>
      <c r="L455" s="471" t="s">
        <v>528</v>
      </c>
      <c r="M455" s="465" t="s">
        <v>704</v>
      </c>
      <c r="N455" s="465" t="s">
        <v>512</v>
      </c>
      <c r="O455" s="103"/>
      <c r="P455" s="103"/>
      <c r="Q455" s="465"/>
      <c r="R455" s="465" t="s">
        <v>705</v>
      </c>
      <c r="S455" s="465" t="s">
        <v>902</v>
      </c>
      <c r="T455" s="103"/>
      <c r="U455" s="103" t="str">
        <f t="shared" si="201"/>
        <v>Bajo</v>
      </c>
      <c r="V455" s="103">
        <v>3</v>
      </c>
      <c r="W455" s="103" t="str">
        <f t="shared" si="202"/>
        <v>Frecuente</v>
      </c>
      <c r="X455" s="103">
        <f t="shared" si="203"/>
        <v>0</v>
      </c>
      <c r="Y455" s="103" t="str">
        <f t="shared" si="204"/>
        <v>Bajo</v>
      </c>
      <c r="Z455" s="103">
        <v>25</v>
      </c>
      <c r="AA455" s="103" t="str">
        <f t="shared" si="205"/>
        <v>Grave</v>
      </c>
      <c r="AB455" s="103">
        <f t="shared" si="206"/>
        <v>0</v>
      </c>
      <c r="AC455" s="103" t="str">
        <f t="shared" si="207"/>
        <v>IV</v>
      </c>
      <c r="AD455" s="103" t="str">
        <f t="shared" si="216"/>
        <v>ACEPTABLE</v>
      </c>
      <c r="AE455" s="103">
        <v>2</v>
      </c>
      <c r="AF455" s="103" t="s">
        <v>512</v>
      </c>
      <c r="AG455" s="103" t="s">
        <v>38</v>
      </c>
      <c r="AH455" s="103"/>
      <c r="AI455" s="103" t="s">
        <v>63</v>
      </c>
      <c r="AJ455" s="103" t="s">
        <v>63</v>
      </c>
      <c r="AK455" s="103"/>
      <c r="AL455" s="462"/>
      <c r="AM455" s="463"/>
      <c r="AN455" s="463"/>
      <c r="AO455" s="463"/>
      <c r="AP455" s="463"/>
      <c r="AQ455" s="463"/>
      <c r="AR455" s="463"/>
      <c r="AS455" s="464"/>
      <c r="AT455" s="470"/>
      <c r="AU455" s="463" t="str">
        <f>IF(AT455=10,"Muy Alto",IF(AT455=6,"Alto",IF(AT455=2,"Medio",IF(AT455=0,"Bajo"))))</f>
        <v>Bajo</v>
      </c>
      <c r="AV455" s="470"/>
      <c r="AW455" s="463" t="b">
        <f>IF(AV455=4,"Continua",IF(AV455=3,"Frecuente",IF(AV455=2,"Ocasional",IF(AV455=1,"Esporadica"))))</f>
        <v>0</v>
      </c>
      <c r="AX455" s="463">
        <f>AT455*AV455</f>
        <v>0</v>
      </c>
      <c r="AY455" s="463" t="str">
        <f>IF(AND(AX455&gt;=24,AX455&lt;=40),"Medio Alto",IF(AND(AX455&gt;=10,AX455&lt;=20),"Alto",IF(AND(AX455&gt;=6,AX455&lt;=8),"Medio",IF(AND(AX455&gt;=0,AX455&lt;=4),"Bajo"))))</f>
        <v>Bajo</v>
      </c>
      <c r="AZ455" s="470"/>
      <c r="BA455" s="463" t="b">
        <f>IF(AZ455=100,"Mortal o Catrastrofico",IF(AZ455=60,"Muy Grave",IF(AZ455=25,"Grave",IF(AZ455=10,"Leve"))))</f>
        <v>0</v>
      </c>
      <c r="BB455" s="463">
        <f>AX455*AZ455</f>
        <v>0</v>
      </c>
      <c r="BC455" s="463" t="str">
        <f>IF(AND(BB455&gt;=600,AZ455&lt;=4000),"I",IF(AND(BB455&gt;=150,BB455&lt;=500),"II",IF(AND(BB455&gt;=40,BB455&lt;=120),"III",IF(AND(BB455&gt;=0,BB455&lt;=40),"IV"))))</f>
        <v>IV</v>
      </c>
      <c r="BD455" s="463" t="str">
        <f>IF(AND(BC455="I"),"NO ACEPTABLE",IF(AND(BC455="II"),"ACEPTABLE CON CONTROL ESPECIFICO",IF(AND(BC455="III"),"MEJORABLE",IF(AND(BC455="IV"),"ACEPTABLE"))))</f>
        <v>ACEPTABLE</v>
      </c>
      <c r="BE455" s="295"/>
    </row>
    <row r="456" spans="1:57" ht="51" x14ac:dyDescent="0.2">
      <c r="A456" s="115"/>
      <c r="B456" s="103" t="s">
        <v>259</v>
      </c>
      <c r="C456" s="459" t="s">
        <v>707</v>
      </c>
      <c r="D456" s="456" t="s">
        <v>433</v>
      </c>
      <c r="E456" s="514" t="s">
        <v>884</v>
      </c>
      <c r="F456" s="456" t="s">
        <v>885</v>
      </c>
      <c r="G456" s="456" t="s">
        <v>886</v>
      </c>
      <c r="H456" s="103" t="s">
        <v>63</v>
      </c>
      <c r="I456" s="103"/>
      <c r="J456" s="507" t="s">
        <v>887</v>
      </c>
      <c r="K456" s="103" t="s">
        <v>276</v>
      </c>
      <c r="L456" s="471" t="s">
        <v>178</v>
      </c>
      <c r="M456" s="460" t="s">
        <v>738</v>
      </c>
      <c r="N456" s="460" t="s">
        <v>180</v>
      </c>
      <c r="O456" s="103"/>
      <c r="P456" s="103"/>
      <c r="Q456" s="465"/>
      <c r="R456" s="465" t="s">
        <v>521</v>
      </c>
      <c r="S456" s="465" t="s">
        <v>903</v>
      </c>
      <c r="T456" s="103"/>
      <c r="U456" s="103" t="str">
        <f t="shared" si="201"/>
        <v>Bajo</v>
      </c>
      <c r="V456" s="103">
        <v>3</v>
      </c>
      <c r="W456" s="103" t="str">
        <f t="shared" si="202"/>
        <v>Frecuente</v>
      </c>
      <c r="X456" s="103">
        <f t="shared" si="203"/>
        <v>0</v>
      </c>
      <c r="Y456" s="103" t="str">
        <f t="shared" si="204"/>
        <v>Bajo</v>
      </c>
      <c r="Z456" s="103">
        <v>25</v>
      </c>
      <c r="AA456" s="103" t="str">
        <f t="shared" si="205"/>
        <v>Grave</v>
      </c>
      <c r="AB456" s="103">
        <f t="shared" si="206"/>
        <v>0</v>
      </c>
      <c r="AC456" s="103" t="str">
        <f t="shared" si="207"/>
        <v>IV</v>
      </c>
      <c r="AD456" s="103" t="str">
        <f t="shared" si="216"/>
        <v>ACEPTABLE</v>
      </c>
      <c r="AE456" s="103">
        <v>2</v>
      </c>
      <c r="AF456" s="103" t="s">
        <v>180</v>
      </c>
      <c r="AG456" s="103" t="s">
        <v>38</v>
      </c>
      <c r="AH456" s="103"/>
      <c r="AI456" s="103" t="s">
        <v>63</v>
      </c>
      <c r="AJ456" s="103" t="s">
        <v>63</v>
      </c>
      <c r="AK456" s="103"/>
      <c r="AL456" s="462"/>
      <c r="AM456" s="463"/>
      <c r="AN456" s="463"/>
      <c r="AO456" s="463"/>
      <c r="AP456" s="463"/>
      <c r="AQ456" s="463"/>
      <c r="AR456" s="463"/>
      <c r="AS456" s="464"/>
      <c r="AT456" s="470"/>
      <c r="AU456" s="463" t="str">
        <f>IF(AT456=10,"Muy Alto",IF(AT456=6,"Alto",IF(AT456=2,"Medio",IF(AT456=0,"Bajo"))))</f>
        <v>Bajo</v>
      </c>
      <c r="AV456" s="470"/>
      <c r="AW456" s="463" t="b">
        <f>IF(AV456=4,"Continua",IF(AV456=3,"Frecuente",IF(AV456=2,"Ocasional",IF(AV456=1,"Esporadica"))))</f>
        <v>0</v>
      </c>
      <c r="AX456" s="463">
        <f>AT456*AV456</f>
        <v>0</v>
      </c>
      <c r="AY456" s="463" t="str">
        <f>IF(AND(AX456&gt;=24,AX456&lt;=40),"Medio Alto",IF(AND(AX456&gt;=10,AX456&lt;=20),"Alto",IF(AND(AX456&gt;=6,AX456&lt;=8),"Medio",IF(AND(AX456&gt;=0,AX456&lt;=4),"Bajo"))))</f>
        <v>Bajo</v>
      </c>
      <c r="AZ456" s="470"/>
      <c r="BA456" s="463" t="b">
        <f>IF(AZ456=100,"Mortal o Catrastrofico",IF(AZ456=60,"Muy Grave",IF(AZ456=25,"Grave",IF(AZ456=10,"Leve"))))</f>
        <v>0</v>
      </c>
      <c r="BB456" s="463">
        <f>AX456*AZ456</f>
        <v>0</v>
      </c>
      <c r="BC456" s="463" t="str">
        <f>IF(AND(BB456&gt;=600,AZ456&lt;=4000),"I",IF(AND(BB456&gt;=150,BB456&lt;=500),"II",IF(AND(BB456&gt;=40,BB456&lt;=120),"III",IF(AND(BB456&gt;=0,BB456&lt;=40),"IV"))))</f>
        <v>IV</v>
      </c>
      <c r="BD456" s="463" t="str">
        <f>IF(AND(BC456="I"),"NO ACEPTABLE",IF(AND(BC456="II"),"ACEPTABLE CON CONTROL ESPECIFICO",IF(AND(BC456="III"),"MEJORABLE",IF(AND(BC456="IV"),"ACEPTABLE"))))</f>
        <v>ACEPTABLE</v>
      </c>
      <c r="BE456" s="295"/>
    </row>
    <row r="457" spans="1:57" ht="51" x14ac:dyDescent="0.2">
      <c r="A457" s="115"/>
      <c r="B457" s="103" t="s">
        <v>259</v>
      </c>
      <c r="C457" s="459" t="s">
        <v>707</v>
      </c>
      <c r="D457" s="456" t="s">
        <v>433</v>
      </c>
      <c r="E457" s="514" t="s">
        <v>884</v>
      </c>
      <c r="F457" s="456" t="s">
        <v>885</v>
      </c>
      <c r="G457" s="456" t="s">
        <v>886</v>
      </c>
      <c r="H457" s="103" t="s">
        <v>63</v>
      </c>
      <c r="I457" s="103"/>
      <c r="J457" s="507" t="s">
        <v>887</v>
      </c>
      <c r="K457" s="458" t="s">
        <v>282</v>
      </c>
      <c r="L457" s="459" t="s">
        <v>88</v>
      </c>
      <c r="M457" s="460" t="s">
        <v>344</v>
      </c>
      <c r="N457" s="465" t="s">
        <v>849</v>
      </c>
      <c r="O457" s="103"/>
      <c r="P457" s="103"/>
      <c r="Q457" s="465"/>
      <c r="R457" s="103" t="s">
        <v>904</v>
      </c>
      <c r="S457" s="465" t="s">
        <v>92</v>
      </c>
      <c r="T457" s="103"/>
      <c r="U457" s="103" t="str">
        <f t="shared" si="201"/>
        <v>Bajo</v>
      </c>
      <c r="V457" s="103">
        <v>2</v>
      </c>
      <c r="W457" s="103" t="str">
        <f t="shared" si="202"/>
        <v>Ocasional</v>
      </c>
      <c r="X457" s="103">
        <f t="shared" si="203"/>
        <v>0</v>
      </c>
      <c r="Y457" s="103" t="str">
        <f t="shared" si="204"/>
        <v>Bajo</v>
      </c>
      <c r="Z457" s="103">
        <v>25</v>
      </c>
      <c r="AA457" s="103" t="str">
        <f t="shared" si="205"/>
        <v>Grave</v>
      </c>
      <c r="AB457" s="103">
        <f t="shared" si="206"/>
        <v>0</v>
      </c>
      <c r="AC457" s="103" t="str">
        <f t="shared" si="207"/>
        <v>IV</v>
      </c>
      <c r="AD457" s="103" t="str">
        <f t="shared" si="216"/>
        <v>ACEPTABLE</v>
      </c>
      <c r="AE457" s="103">
        <v>2</v>
      </c>
      <c r="AF457" s="103" t="s">
        <v>180</v>
      </c>
      <c r="AG457" s="103" t="s">
        <v>38</v>
      </c>
      <c r="AH457" s="103"/>
      <c r="AI457" s="103"/>
      <c r="AJ457" s="103" t="s">
        <v>63</v>
      </c>
      <c r="AK457" s="103"/>
      <c r="AL457" s="462" t="s">
        <v>63</v>
      </c>
      <c r="AM457" s="463"/>
      <c r="AN457" s="463"/>
      <c r="AO457" s="463"/>
      <c r="AP457" s="463"/>
      <c r="AQ457" s="463"/>
      <c r="AR457" s="463"/>
      <c r="AS457" s="464"/>
      <c r="AT457" s="470"/>
      <c r="AU457" s="463" t="str">
        <f>IF(AT457=10,"Muy Alto",IF(AT457=6,"Alto",IF(AT457=2,"Medio",IF(AT457=0,"Bajo"))))</f>
        <v>Bajo</v>
      </c>
      <c r="AV457" s="470"/>
      <c r="AW457" s="463" t="b">
        <f>IF(AV457=4,"Continua",IF(AV457=3,"Frecuente",IF(AV457=2,"Ocasional",IF(AV457=1,"Esporadica"))))</f>
        <v>0</v>
      </c>
      <c r="AX457" s="463">
        <f>AT457*AV457</f>
        <v>0</v>
      </c>
      <c r="AY457" s="463" t="str">
        <f>IF(AND(AX457&gt;=24,AX457&lt;=40),"Medio Alto",IF(AND(AX457&gt;=10,AX457&lt;=20),"Alto",IF(AND(AX457&gt;=6,AX457&lt;=8),"Medio",IF(AND(AX457&gt;=0,AX457&lt;=4),"Bajo"))))</f>
        <v>Bajo</v>
      </c>
      <c r="AZ457" s="470"/>
      <c r="BA457" s="463" t="b">
        <f>IF(AZ457=100,"Mortal o Catrastrofico",IF(AZ457=60,"Muy Grave",IF(AZ457=25,"Grave",IF(AZ457=10,"Leve"))))</f>
        <v>0</v>
      </c>
      <c r="BB457" s="463">
        <f>AX457*AZ457</f>
        <v>0</v>
      </c>
      <c r="BC457" s="463" t="str">
        <f>IF(AND(BB457&gt;=600,AZ457&lt;=4000),"I",IF(AND(BB457&gt;=150,BB457&lt;=500),"II",IF(AND(BB457&gt;=40,BB457&lt;=120),"III",IF(AND(BB457&gt;=0,BB457&lt;=40),"IV"))))</f>
        <v>IV</v>
      </c>
      <c r="BD457" s="463" t="str">
        <f>IF(AND(BC457="I"),"NO ACEPTABLE",IF(AND(BC457="II"),"ACEPTABLE CON CONTROL ESPECIFICO",IF(AND(BC457="III"),"MEJORABLE",IF(AND(BC457="IV"),"ACEPTABLE"))))</f>
        <v>ACEPTABLE</v>
      </c>
      <c r="BE457" s="295"/>
    </row>
    <row r="458" spans="1:57" ht="51" x14ac:dyDescent="0.2">
      <c r="A458" s="115"/>
      <c r="B458" s="103" t="s">
        <v>259</v>
      </c>
      <c r="C458" s="459" t="s">
        <v>707</v>
      </c>
      <c r="D458" s="456" t="s">
        <v>433</v>
      </c>
      <c r="E458" s="514" t="s">
        <v>884</v>
      </c>
      <c r="F458" s="456" t="s">
        <v>885</v>
      </c>
      <c r="G458" s="456" t="s">
        <v>886</v>
      </c>
      <c r="H458" s="103" t="s">
        <v>63</v>
      </c>
      <c r="I458" s="103"/>
      <c r="J458" s="507" t="s">
        <v>887</v>
      </c>
      <c r="K458" s="458" t="s">
        <v>282</v>
      </c>
      <c r="L458" s="459" t="s">
        <v>747</v>
      </c>
      <c r="M458" s="460" t="s">
        <v>288</v>
      </c>
      <c r="N458" s="460" t="s">
        <v>289</v>
      </c>
      <c r="O458" s="103"/>
      <c r="P458" s="103"/>
      <c r="Q458" s="103"/>
      <c r="R458" s="103" t="s">
        <v>904</v>
      </c>
      <c r="S458" s="465" t="s">
        <v>92</v>
      </c>
      <c r="T458" s="103"/>
      <c r="U458" s="103" t="str">
        <f t="shared" si="201"/>
        <v>Bajo</v>
      </c>
      <c r="V458" s="103">
        <v>1</v>
      </c>
      <c r="W458" s="103" t="str">
        <f t="shared" si="202"/>
        <v>Esporadica</v>
      </c>
      <c r="X458" s="103">
        <f t="shared" si="203"/>
        <v>0</v>
      </c>
      <c r="Y458" s="103" t="str">
        <f t="shared" si="204"/>
        <v>Bajo</v>
      </c>
      <c r="Z458" s="103">
        <v>25</v>
      </c>
      <c r="AA458" s="103" t="str">
        <f t="shared" si="205"/>
        <v>Grave</v>
      </c>
      <c r="AB458" s="103">
        <f t="shared" si="206"/>
        <v>0</v>
      </c>
      <c r="AC458" s="103" t="str">
        <f t="shared" si="207"/>
        <v>IV</v>
      </c>
      <c r="AD458" s="103" t="str">
        <f t="shared" si="216"/>
        <v>ACEPTABLE</v>
      </c>
      <c r="AE458" s="103" t="s">
        <v>258</v>
      </c>
      <c r="AF458" s="103" t="str">
        <f>N458</f>
        <v>Golpes, trapamientos, aplastamiento, muerte</v>
      </c>
      <c r="AG458" s="103" t="s">
        <v>38</v>
      </c>
      <c r="AH458" s="103"/>
      <c r="AI458" s="103" t="s">
        <v>63</v>
      </c>
      <c r="AJ458" s="103" t="s">
        <v>63</v>
      </c>
      <c r="AK458" s="103"/>
      <c r="AL458" s="462" t="s">
        <v>63</v>
      </c>
      <c r="AM458" s="463"/>
      <c r="AN458" s="463"/>
      <c r="AO458" s="463"/>
      <c r="AP458" s="463"/>
      <c r="AQ458" s="463"/>
      <c r="AR458" s="463"/>
      <c r="AS458" s="464"/>
      <c r="AT458" s="470"/>
      <c r="AU458" s="463" t="str">
        <f>IF(AT458=10,"Muy Alto",IF(AT458=6,"Alto",IF(AT458=2,"Medio",IF(AT458=0,"Bajo"))))</f>
        <v>Bajo</v>
      </c>
      <c r="AV458" s="470"/>
      <c r="AW458" s="463" t="b">
        <f>IF(AV458=4,"Continua",IF(AV458=3,"Frecuente",IF(AV458=2,"Ocasional",IF(AV458=1,"Esporadica"))))</f>
        <v>0</v>
      </c>
      <c r="AX458" s="463">
        <f>AT458*AV458</f>
        <v>0</v>
      </c>
      <c r="AY458" s="463" t="str">
        <f>IF(AND(AX458&gt;=24,AX458&lt;=40),"Medio Alto",IF(AND(AX458&gt;=10,AX458&lt;=20),"Alto",IF(AND(AX458&gt;=6,AX458&lt;=8),"Medio",IF(AND(AX458&gt;=0,AX458&lt;=4),"Bajo"))))</f>
        <v>Bajo</v>
      </c>
      <c r="AZ458" s="470"/>
      <c r="BA458" s="463" t="b">
        <f>IF(AZ458=100,"Mortal o Catrastrofico",IF(AZ458=60,"Muy Grave",IF(AZ458=25,"Grave",IF(AZ458=10,"Leve"))))</f>
        <v>0</v>
      </c>
      <c r="BB458" s="463">
        <f>AX458*AZ458</f>
        <v>0</v>
      </c>
      <c r="BC458" s="463" t="str">
        <f>IF(AND(BB458&gt;=600,AZ458&lt;=4000),"I",IF(AND(BB458&gt;=150,BB458&lt;=500),"II",IF(AND(BB458&gt;=40,BB458&lt;=120),"III",IF(AND(BB458&gt;=0,BB458&lt;=40),"IV"))))</f>
        <v>IV</v>
      </c>
      <c r="BD458" s="463" t="str">
        <f>IF(AND(BC458="I"),"NO ACEPTABLE",IF(AND(BC458="II"),"ACEPTABLE CON CONTROL ESPECIFICO",IF(AND(BC458="III"),"MEJORABLE",IF(AND(BC458="IV"),"ACEPTABLE"))))</f>
        <v>ACEPTABLE</v>
      </c>
      <c r="BE458" s="295"/>
    </row>
    <row r="459" spans="1:57" ht="51" x14ac:dyDescent="0.2">
      <c r="A459" s="115"/>
      <c r="B459" s="103" t="s">
        <v>259</v>
      </c>
      <c r="C459" s="459" t="s">
        <v>707</v>
      </c>
      <c r="D459" s="456" t="s">
        <v>433</v>
      </c>
      <c r="E459" s="514" t="s">
        <v>884</v>
      </c>
      <c r="F459" s="456" t="s">
        <v>885</v>
      </c>
      <c r="G459" s="456" t="s">
        <v>886</v>
      </c>
      <c r="H459" s="103" t="s">
        <v>63</v>
      </c>
      <c r="I459" s="103"/>
      <c r="J459" s="507" t="s">
        <v>887</v>
      </c>
      <c r="K459" s="458" t="s">
        <v>65</v>
      </c>
      <c r="L459" s="459" t="s">
        <v>253</v>
      </c>
      <c r="M459" s="460" t="s">
        <v>696</v>
      </c>
      <c r="N459" s="501" t="s">
        <v>720</v>
      </c>
      <c r="O459" s="103"/>
      <c r="P459" s="103" t="s">
        <v>685</v>
      </c>
      <c r="Q459" s="103" t="s">
        <v>685</v>
      </c>
      <c r="R459" s="465" t="s">
        <v>698</v>
      </c>
      <c r="S459" s="465" t="s">
        <v>700</v>
      </c>
      <c r="T459" s="103">
        <v>0</v>
      </c>
      <c r="U459" s="103" t="str">
        <f t="shared" si="201"/>
        <v>Bajo</v>
      </c>
      <c r="V459" s="103">
        <v>1</v>
      </c>
      <c r="W459" s="103" t="str">
        <f t="shared" si="202"/>
        <v>Esporadica</v>
      </c>
      <c r="X459" s="103">
        <f t="shared" si="203"/>
        <v>0</v>
      </c>
      <c r="Y459" s="103" t="str">
        <f t="shared" si="204"/>
        <v>Bajo</v>
      </c>
      <c r="Z459" s="103">
        <v>60</v>
      </c>
      <c r="AA459" s="103" t="str">
        <f t="shared" si="205"/>
        <v>Muy Grave</v>
      </c>
      <c r="AB459" s="103">
        <f t="shared" si="206"/>
        <v>0</v>
      </c>
      <c r="AC459" s="103" t="str">
        <f t="shared" si="207"/>
        <v>IV</v>
      </c>
      <c r="AD459" s="103" t="str">
        <f t="shared" si="216"/>
        <v>ACEPTABLE</v>
      </c>
      <c r="AE459" s="103">
        <v>2</v>
      </c>
      <c r="AF459" s="103" t="s">
        <v>145</v>
      </c>
      <c r="AG459" s="103" t="s">
        <v>38</v>
      </c>
      <c r="AH459" s="103"/>
      <c r="AI459" s="103"/>
      <c r="AJ459" s="103" t="s">
        <v>63</v>
      </c>
      <c r="AK459" s="103" t="s">
        <v>63</v>
      </c>
      <c r="AL459" s="462"/>
      <c r="AM459" s="463"/>
      <c r="AN459" s="463"/>
      <c r="AO459" s="463"/>
      <c r="AP459" s="463"/>
      <c r="AQ459" s="463"/>
      <c r="AR459" s="463"/>
      <c r="AS459" s="464"/>
      <c r="AT459" s="470"/>
      <c r="AU459" s="463" t="str">
        <f>IF(AT459=10,"Muy Alto",IF(AT459=6,"Alto",IF(AT459=2,"Medio",IF(AT459=0,"Bajo"))))</f>
        <v>Bajo</v>
      </c>
      <c r="AV459" s="470"/>
      <c r="AW459" s="463" t="b">
        <f>IF(AV459=4,"Continua",IF(AV459=3,"Frecuente",IF(AV459=2,"Ocasional",IF(AV459=1,"Esporadica"))))</f>
        <v>0</v>
      </c>
      <c r="AX459" s="463">
        <f>AT459*AV459</f>
        <v>0</v>
      </c>
      <c r="AY459" s="463" t="str">
        <f>IF(AND(AX459&gt;=24,AX459&lt;=40),"Medio Alto",IF(AND(AX459&gt;=10,AX459&lt;=20),"Alto",IF(AND(AX459&gt;=6,AX459&lt;=8),"Medio",IF(AND(AX459&gt;=0,AX459&lt;=4),"Bajo"))))</f>
        <v>Bajo</v>
      </c>
      <c r="AZ459" s="470"/>
      <c r="BA459" s="463" t="b">
        <f>IF(AZ459=100,"Mortal o Catrastrofico",IF(AZ459=60,"Muy Grave",IF(AZ459=25,"Grave",IF(AZ459=10,"Leve"))))</f>
        <v>0</v>
      </c>
      <c r="BB459" s="463">
        <f>AX459*AZ459</f>
        <v>0</v>
      </c>
      <c r="BC459" s="463" t="str">
        <f>IF(AND(BB459&gt;=600,AZ459&lt;=4000),"I",IF(AND(BB459&gt;=150,BB459&lt;=500),"II",IF(AND(BB459&gt;=40,BB459&lt;=120),"III",IF(AND(BB459&gt;=0,BB459&lt;=40),"IV"))))</f>
        <v>IV</v>
      </c>
      <c r="BD459" s="463" t="str">
        <f>IF(AND(BC459="I"),"NO ACEPTABLE",IF(AND(BC459="II"),"ACEPTABLE CON CONTROL ESPECIFICO",IF(AND(BC459="III"),"MEJORABLE",IF(AND(BC459="IV"),"ACEPTABLE"))))</f>
        <v>ACEPTABLE</v>
      </c>
      <c r="BE459" s="295"/>
    </row>
    <row r="460" spans="1:57" ht="66" customHeight="1" x14ac:dyDescent="0.2">
      <c r="A460" s="116"/>
      <c r="B460" s="103" t="s">
        <v>259</v>
      </c>
      <c r="C460" s="459" t="s">
        <v>707</v>
      </c>
      <c r="D460" s="456" t="s">
        <v>433</v>
      </c>
      <c r="E460" s="514" t="s">
        <v>884</v>
      </c>
      <c r="F460" s="456" t="s">
        <v>885</v>
      </c>
      <c r="G460" s="456" t="s">
        <v>886</v>
      </c>
      <c r="H460" s="103" t="s">
        <v>63</v>
      </c>
      <c r="I460" s="103"/>
      <c r="J460" s="507" t="s">
        <v>887</v>
      </c>
      <c r="K460" s="500" t="s">
        <v>99</v>
      </c>
      <c r="L460" s="500" t="s">
        <v>905</v>
      </c>
      <c r="M460" s="500" t="s">
        <v>906</v>
      </c>
      <c r="N460" s="465" t="s">
        <v>102</v>
      </c>
      <c r="O460" s="466"/>
      <c r="P460" s="466"/>
      <c r="Q460" s="466"/>
      <c r="R460" s="494" t="s">
        <v>477</v>
      </c>
      <c r="S460" s="466"/>
      <c r="T460" s="500">
        <v>2</v>
      </c>
      <c r="U460" s="103" t="str">
        <f t="shared" si="201"/>
        <v>Medio</v>
      </c>
      <c r="V460" s="500">
        <v>1</v>
      </c>
      <c r="W460" s="103" t="str">
        <f t="shared" si="202"/>
        <v>Esporadica</v>
      </c>
      <c r="X460" s="103">
        <f t="shared" si="203"/>
        <v>2</v>
      </c>
      <c r="Y460" s="103" t="str">
        <f t="shared" si="204"/>
        <v>Bajo</v>
      </c>
      <c r="Z460" s="500">
        <v>25</v>
      </c>
      <c r="AA460" s="103" t="str">
        <f t="shared" si="205"/>
        <v>Grave</v>
      </c>
      <c r="AB460" s="103">
        <f t="shared" si="206"/>
        <v>50</v>
      </c>
      <c r="AC460" s="103" t="str">
        <f t="shared" si="207"/>
        <v>III</v>
      </c>
      <c r="AD460" s="103" t="str">
        <f t="shared" si="216"/>
        <v>MEJORABLE</v>
      </c>
      <c r="AE460" s="506">
        <v>6</v>
      </c>
      <c r="AF460" s="506" t="s">
        <v>907</v>
      </c>
      <c r="AG460" s="500" t="s">
        <v>38</v>
      </c>
      <c r="AH460" s="500"/>
      <c r="AI460" s="500" t="s">
        <v>63</v>
      </c>
      <c r="AJ460" s="500"/>
      <c r="AK460" s="500" t="s">
        <v>63</v>
      </c>
      <c r="AL460" s="512"/>
      <c r="AM460" s="513"/>
      <c r="AN460" s="513"/>
      <c r="AO460" s="513"/>
      <c r="AP460" s="513"/>
      <c r="AQ460" s="521" t="s">
        <v>908</v>
      </c>
      <c r="AR460" s="513"/>
      <c r="AS460" s="470"/>
      <c r="AT460" s="470"/>
      <c r="AU460" s="470"/>
      <c r="AV460" s="470"/>
      <c r="AW460" s="470"/>
      <c r="AX460" s="470"/>
      <c r="AY460" s="470"/>
      <c r="AZ460" s="470"/>
      <c r="BA460" s="470"/>
      <c r="BB460" s="470"/>
      <c r="BC460" s="470"/>
      <c r="BD460" s="470"/>
      <c r="BE460" s="295"/>
    </row>
    <row r="461" spans="1:57" ht="206.1" customHeight="1" x14ac:dyDescent="0.2">
      <c r="A461" s="504"/>
      <c r="B461" s="103" t="s">
        <v>259</v>
      </c>
      <c r="C461" s="459" t="s">
        <v>707</v>
      </c>
      <c r="D461" s="456" t="s">
        <v>433</v>
      </c>
      <c r="E461" s="514" t="s">
        <v>884</v>
      </c>
      <c r="F461" s="456" t="s">
        <v>885</v>
      </c>
      <c r="G461" s="456" t="s">
        <v>886</v>
      </c>
      <c r="H461" s="500" t="s">
        <v>63</v>
      </c>
      <c r="I461" s="500"/>
      <c r="J461" s="507" t="s">
        <v>887</v>
      </c>
      <c r="K461" s="518" t="s">
        <v>65</v>
      </c>
      <c r="L461" s="471" t="s">
        <v>316</v>
      </c>
      <c r="M461" s="460" t="s">
        <v>711</v>
      </c>
      <c r="N461" s="460" t="s">
        <v>712</v>
      </c>
      <c r="O461" s="519"/>
      <c r="P461" s="103" t="s">
        <v>682</v>
      </c>
      <c r="Q461" s="103" t="s">
        <v>682</v>
      </c>
      <c r="R461" s="465" t="s">
        <v>909</v>
      </c>
      <c r="S461" s="507" t="s">
        <v>890</v>
      </c>
      <c r="T461" s="480">
        <v>0</v>
      </c>
      <c r="U461" s="103" t="str">
        <f t="shared" si="201"/>
        <v>Bajo</v>
      </c>
      <c r="V461" s="480">
        <v>2</v>
      </c>
      <c r="W461" s="103" t="str">
        <f t="shared" si="202"/>
        <v>Ocasional</v>
      </c>
      <c r="X461" s="103">
        <f t="shared" si="203"/>
        <v>0</v>
      </c>
      <c r="Y461" s="103" t="str">
        <f t="shared" si="204"/>
        <v>Bajo</v>
      </c>
      <c r="Z461" s="512">
        <v>60</v>
      </c>
      <c r="AA461" s="103" t="str">
        <f t="shared" si="205"/>
        <v>Muy Grave</v>
      </c>
      <c r="AB461" s="103">
        <f t="shared" si="206"/>
        <v>0</v>
      </c>
      <c r="AC461" s="103" t="str">
        <f t="shared" si="207"/>
        <v>IV</v>
      </c>
      <c r="AD461" s="103" t="str">
        <f t="shared" si="216"/>
        <v>ACEPTABLE</v>
      </c>
      <c r="AE461" s="506">
        <v>6</v>
      </c>
      <c r="AF461" s="506" t="s">
        <v>910</v>
      </c>
      <c r="AG461" s="507" t="s">
        <v>38</v>
      </c>
      <c r="AH461" s="512"/>
      <c r="AI461" s="500" t="s">
        <v>63</v>
      </c>
      <c r="AJ461" s="500"/>
      <c r="AK461" s="500" t="s">
        <v>63</v>
      </c>
      <c r="AL461" s="462" t="s">
        <v>63</v>
      </c>
      <c r="AM461" s="513" t="s">
        <v>911</v>
      </c>
      <c r="AN461" s="513"/>
      <c r="AO461" s="513"/>
      <c r="AP461" s="513"/>
      <c r="AQ461" s="513"/>
      <c r="AR461" s="513" t="s">
        <v>63</v>
      </c>
      <c r="AS461" s="470"/>
      <c r="AT461" s="470"/>
      <c r="AU461" s="470"/>
      <c r="AV461" s="470"/>
      <c r="AW461" s="470"/>
      <c r="AX461" s="470"/>
      <c r="AY461" s="470"/>
      <c r="AZ461" s="470"/>
      <c r="BA461" s="470"/>
      <c r="BB461" s="470"/>
      <c r="BC461" s="470"/>
      <c r="BD461" s="470"/>
      <c r="BE461" s="295"/>
    </row>
    <row r="462" spans="1:57" ht="95.45" customHeight="1" x14ac:dyDescent="0.2">
      <c r="A462" s="504"/>
      <c r="B462" s="103" t="s">
        <v>259</v>
      </c>
      <c r="C462" s="518" t="s">
        <v>455</v>
      </c>
      <c r="D462" s="103" t="s">
        <v>433</v>
      </c>
      <c r="E462" s="514" t="s">
        <v>884</v>
      </c>
      <c r="F462" s="456" t="s">
        <v>885</v>
      </c>
      <c r="G462" s="456" t="s">
        <v>886</v>
      </c>
      <c r="H462" s="506" t="s">
        <v>63</v>
      </c>
      <c r="I462" s="506"/>
      <c r="J462" s="507" t="s">
        <v>887</v>
      </c>
      <c r="K462" s="508" t="s">
        <v>65</v>
      </c>
      <c r="L462" s="509" t="s">
        <v>153</v>
      </c>
      <c r="M462" s="501" t="s">
        <v>888</v>
      </c>
      <c r="N462" s="501" t="s">
        <v>155</v>
      </c>
      <c r="O462" s="510"/>
      <c r="P462" s="103" t="s">
        <v>682</v>
      </c>
      <c r="Q462" s="103" t="s">
        <v>682</v>
      </c>
      <c r="R462" s="465" t="s">
        <v>889</v>
      </c>
      <c r="S462" s="507" t="s">
        <v>890</v>
      </c>
      <c r="T462" s="512"/>
      <c r="U462" s="103" t="str">
        <f t="shared" si="201"/>
        <v>Bajo</v>
      </c>
      <c r="V462" s="480">
        <v>2</v>
      </c>
      <c r="W462" s="103" t="str">
        <f t="shared" si="202"/>
        <v>Ocasional</v>
      </c>
      <c r="X462" s="103">
        <f t="shared" si="203"/>
        <v>0</v>
      </c>
      <c r="Y462" s="103" t="str">
        <f t="shared" si="204"/>
        <v>Bajo</v>
      </c>
      <c r="Z462" s="512">
        <v>60</v>
      </c>
      <c r="AA462" s="103" t="str">
        <f t="shared" si="205"/>
        <v>Muy Grave</v>
      </c>
      <c r="AB462" s="103">
        <f t="shared" si="206"/>
        <v>0</v>
      </c>
      <c r="AC462" s="103" t="str">
        <f t="shared" si="207"/>
        <v>IV</v>
      </c>
      <c r="AD462" s="103" t="str">
        <f t="shared" si="216"/>
        <v>ACEPTABLE</v>
      </c>
      <c r="AE462" s="506">
        <v>6</v>
      </c>
      <c r="AF462" s="506" t="s">
        <v>155</v>
      </c>
      <c r="AG462" s="507" t="s">
        <v>38</v>
      </c>
      <c r="AH462" s="507"/>
      <c r="AI462" s="506" t="s">
        <v>63</v>
      </c>
      <c r="AJ462" s="506"/>
      <c r="AK462" s="506" t="s">
        <v>63</v>
      </c>
      <c r="AL462" s="462" t="s">
        <v>63</v>
      </c>
      <c r="AM462" s="513" t="s">
        <v>912</v>
      </c>
      <c r="AN462" s="513"/>
      <c r="AO462" s="513"/>
      <c r="AP462" s="513"/>
      <c r="AQ462" s="513"/>
      <c r="AR462" s="513" t="s">
        <v>63</v>
      </c>
      <c r="AS462" s="470"/>
      <c r="AT462" s="470"/>
      <c r="AU462" s="470"/>
      <c r="AV462" s="470"/>
      <c r="AW462" s="470"/>
      <c r="AX462" s="470"/>
      <c r="AY462" s="470"/>
      <c r="AZ462" s="470"/>
      <c r="BA462" s="470"/>
      <c r="BB462" s="470"/>
      <c r="BC462" s="470"/>
      <c r="BD462" s="470"/>
      <c r="BE462" s="295"/>
    </row>
    <row r="463" spans="1:57" ht="95.45" customHeight="1" x14ac:dyDescent="0.2">
      <c r="A463" s="504"/>
      <c r="B463" s="103" t="s">
        <v>259</v>
      </c>
      <c r="C463" s="518" t="s">
        <v>455</v>
      </c>
      <c r="D463" s="103" t="s">
        <v>433</v>
      </c>
      <c r="E463" s="514" t="s">
        <v>884</v>
      </c>
      <c r="F463" s="456" t="s">
        <v>885</v>
      </c>
      <c r="G463" s="456" t="s">
        <v>886</v>
      </c>
      <c r="H463" s="506" t="s">
        <v>63</v>
      </c>
      <c r="I463" s="506"/>
      <c r="J463" s="507" t="s">
        <v>887</v>
      </c>
      <c r="K463" s="103" t="s">
        <v>325</v>
      </c>
      <c r="L463" s="103" t="s">
        <v>424</v>
      </c>
      <c r="M463" s="501" t="s">
        <v>913</v>
      </c>
      <c r="N463" s="501" t="s">
        <v>191</v>
      </c>
      <c r="O463" s="510"/>
      <c r="P463" s="510"/>
      <c r="Q463" s="511"/>
      <c r="R463" s="465" t="s">
        <v>914</v>
      </c>
      <c r="S463" s="507"/>
      <c r="T463" s="512"/>
      <c r="U463" s="103" t="str">
        <f t="shared" si="201"/>
        <v>Bajo</v>
      </c>
      <c r="V463" s="512">
        <v>3</v>
      </c>
      <c r="W463" s="103" t="str">
        <f t="shared" si="202"/>
        <v>Frecuente</v>
      </c>
      <c r="X463" s="103">
        <f t="shared" si="203"/>
        <v>0</v>
      </c>
      <c r="Y463" s="103" t="str">
        <f t="shared" si="204"/>
        <v>Bajo</v>
      </c>
      <c r="Z463" s="512">
        <v>60</v>
      </c>
      <c r="AA463" s="103" t="str">
        <f t="shared" si="205"/>
        <v>Muy Grave</v>
      </c>
      <c r="AB463" s="103">
        <f t="shared" si="206"/>
        <v>0</v>
      </c>
      <c r="AC463" s="103" t="str">
        <f t="shared" si="207"/>
        <v>IV</v>
      </c>
      <c r="AD463" s="103" t="str">
        <f t="shared" si="216"/>
        <v>ACEPTABLE</v>
      </c>
      <c r="AE463" s="506">
        <v>6</v>
      </c>
      <c r="AF463" s="506" t="s">
        <v>155</v>
      </c>
      <c r="AG463" s="507" t="s">
        <v>38</v>
      </c>
      <c r="AH463" s="507"/>
      <c r="AI463" s="506" t="s">
        <v>63</v>
      </c>
      <c r="AJ463" s="506"/>
      <c r="AK463" s="506" t="s">
        <v>63</v>
      </c>
      <c r="AL463" s="507"/>
      <c r="AM463" s="513" t="s">
        <v>892</v>
      </c>
      <c r="AN463" s="513"/>
      <c r="AO463" s="513"/>
      <c r="AP463" s="513"/>
      <c r="AQ463" s="513" t="s">
        <v>891</v>
      </c>
      <c r="AR463" s="513" t="s">
        <v>892</v>
      </c>
      <c r="AS463" s="470"/>
      <c r="AT463" s="470"/>
      <c r="AU463" s="470"/>
      <c r="AV463" s="470"/>
      <c r="AW463" s="470"/>
      <c r="AX463" s="470"/>
      <c r="AY463" s="470"/>
      <c r="AZ463" s="470"/>
      <c r="BA463" s="470"/>
      <c r="BB463" s="470"/>
      <c r="BC463" s="470"/>
      <c r="BD463" s="470"/>
      <c r="BE463" s="295"/>
    </row>
    <row r="464" spans="1:57" ht="80.099999999999994" customHeight="1" x14ac:dyDescent="0.2">
      <c r="A464" s="504"/>
      <c r="B464" s="103" t="s">
        <v>259</v>
      </c>
      <c r="C464" s="518" t="s">
        <v>455</v>
      </c>
      <c r="D464" s="103" t="s">
        <v>433</v>
      </c>
      <c r="E464" s="514" t="s">
        <v>884</v>
      </c>
      <c r="F464" s="456" t="s">
        <v>885</v>
      </c>
      <c r="G464" s="456" t="s">
        <v>886</v>
      </c>
      <c r="H464" s="103" t="s">
        <v>63</v>
      </c>
      <c r="I464" s="103"/>
      <c r="J464" s="507" t="s">
        <v>887</v>
      </c>
      <c r="K464" s="458" t="s">
        <v>72</v>
      </c>
      <c r="L464" s="459" t="s">
        <v>893</v>
      </c>
      <c r="M464" s="460" t="s">
        <v>915</v>
      </c>
      <c r="N464" s="460" t="s">
        <v>895</v>
      </c>
      <c r="O464" s="515"/>
      <c r="P464" s="515"/>
      <c r="Q464" s="515"/>
      <c r="R464" s="465" t="s">
        <v>916</v>
      </c>
      <c r="S464" s="507" t="s">
        <v>917</v>
      </c>
      <c r="T464" s="462">
        <v>0</v>
      </c>
      <c r="U464" s="103" t="str">
        <f t="shared" si="201"/>
        <v>Bajo</v>
      </c>
      <c r="V464" s="462">
        <v>1</v>
      </c>
      <c r="W464" s="103" t="str">
        <f t="shared" si="202"/>
        <v>Esporadica</v>
      </c>
      <c r="X464" s="103">
        <f t="shared" si="203"/>
        <v>0</v>
      </c>
      <c r="Y464" s="103" t="str">
        <f t="shared" si="204"/>
        <v>Bajo</v>
      </c>
      <c r="Z464" s="462">
        <v>60</v>
      </c>
      <c r="AA464" s="103" t="str">
        <f t="shared" si="205"/>
        <v>Muy Grave</v>
      </c>
      <c r="AB464" s="103">
        <f t="shared" si="206"/>
        <v>0</v>
      </c>
      <c r="AC464" s="103" t="str">
        <f t="shared" si="207"/>
        <v>IV</v>
      </c>
      <c r="AD464" s="103" t="str">
        <f t="shared" si="216"/>
        <v>ACEPTABLE</v>
      </c>
      <c r="AE464" s="516"/>
      <c r="AF464" s="103" t="s">
        <v>145</v>
      </c>
      <c r="AG464" s="517" t="s">
        <v>38</v>
      </c>
      <c r="AH464" s="462"/>
      <c r="AI464" s="103" t="s">
        <v>63</v>
      </c>
      <c r="AJ464" s="103" t="s">
        <v>63</v>
      </c>
      <c r="AK464" s="103"/>
      <c r="AL464" s="462"/>
      <c r="AM464" s="463"/>
      <c r="AN464" s="463"/>
      <c r="AO464" s="463"/>
      <c r="AP464" s="463"/>
      <c r="AQ464" s="463"/>
      <c r="AR464" s="463"/>
      <c r="AS464" s="464"/>
      <c r="AT464" s="470"/>
      <c r="AU464" s="463"/>
      <c r="AV464" s="470"/>
      <c r="AW464" s="463"/>
      <c r="AX464" s="463"/>
      <c r="AY464" s="463"/>
      <c r="AZ464" s="470"/>
      <c r="BA464" s="463"/>
      <c r="BB464" s="463"/>
      <c r="BC464" s="463"/>
      <c r="BD464" s="463"/>
      <c r="BE464" s="295"/>
    </row>
    <row r="465" spans="1:57" ht="80.099999999999994" customHeight="1" x14ac:dyDescent="0.2">
      <c r="A465" s="504"/>
      <c r="B465" s="103" t="s">
        <v>259</v>
      </c>
      <c r="C465" s="518" t="s">
        <v>455</v>
      </c>
      <c r="D465" s="103" t="s">
        <v>433</v>
      </c>
      <c r="E465" s="514" t="s">
        <v>884</v>
      </c>
      <c r="F465" s="456" t="s">
        <v>885</v>
      </c>
      <c r="G465" s="456" t="s">
        <v>886</v>
      </c>
      <c r="H465" s="103" t="s">
        <v>63</v>
      </c>
      <c r="I465" s="103"/>
      <c r="J465" s="507" t="s">
        <v>887</v>
      </c>
      <c r="K465" s="458" t="s">
        <v>72</v>
      </c>
      <c r="L465" s="459" t="s">
        <v>893</v>
      </c>
      <c r="M465" s="460" t="s">
        <v>918</v>
      </c>
      <c r="N465" s="460" t="s">
        <v>919</v>
      </c>
      <c r="O465" s="515"/>
      <c r="P465" s="515"/>
      <c r="Q465" s="515"/>
      <c r="R465" s="465" t="s">
        <v>916</v>
      </c>
      <c r="S465" s="507" t="s">
        <v>917</v>
      </c>
      <c r="T465" s="462">
        <v>0</v>
      </c>
      <c r="U465" s="103" t="str">
        <f t="shared" si="201"/>
        <v>Bajo</v>
      </c>
      <c r="V465" s="462">
        <v>1</v>
      </c>
      <c r="W465" s="103" t="str">
        <f t="shared" si="202"/>
        <v>Esporadica</v>
      </c>
      <c r="X465" s="103">
        <f t="shared" si="203"/>
        <v>0</v>
      </c>
      <c r="Y465" s="103" t="str">
        <f t="shared" si="204"/>
        <v>Bajo</v>
      </c>
      <c r="Z465" s="462">
        <v>60</v>
      </c>
      <c r="AA465" s="103" t="str">
        <f t="shared" si="205"/>
        <v>Muy Grave</v>
      </c>
      <c r="AB465" s="103">
        <f t="shared" si="206"/>
        <v>0</v>
      </c>
      <c r="AC465" s="103" t="str">
        <f t="shared" si="207"/>
        <v>IV</v>
      </c>
      <c r="AD465" s="103" t="str">
        <f t="shared" si="216"/>
        <v>ACEPTABLE</v>
      </c>
      <c r="AE465" s="516"/>
      <c r="AF465" s="103" t="s">
        <v>145</v>
      </c>
      <c r="AG465" s="517" t="s">
        <v>38</v>
      </c>
      <c r="AH465" s="462"/>
      <c r="AI465" s="103" t="s">
        <v>63</v>
      </c>
      <c r="AJ465" s="103" t="s">
        <v>63</v>
      </c>
      <c r="AK465" s="103"/>
      <c r="AL465" s="462"/>
      <c r="AM465" s="463"/>
      <c r="AN465" s="463"/>
      <c r="AO465" s="463"/>
      <c r="AP465" s="463"/>
      <c r="AQ465" s="463"/>
      <c r="AR465" s="463"/>
      <c r="AS465" s="464"/>
      <c r="AT465" s="470"/>
      <c r="AU465" s="463"/>
      <c r="AV465" s="470"/>
      <c r="AW465" s="463"/>
      <c r="AX465" s="463"/>
      <c r="AY465" s="463"/>
      <c r="AZ465" s="470"/>
      <c r="BA465" s="463"/>
      <c r="BB465" s="463"/>
      <c r="BC465" s="463"/>
      <c r="BD465" s="463"/>
      <c r="BE465" s="295"/>
    </row>
    <row r="466" spans="1:57" ht="80.099999999999994" customHeight="1" x14ac:dyDescent="0.2">
      <c r="A466" s="504"/>
      <c r="B466" s="103" t="s">
        <v>259</v>
      </c>
      <c r="C466" s="518" t="s">
        <v>455</v>
      </c>
      <c r="D466" s="103" t="s">
        <v>433</v>
      </c>
      <c r="E466" s="514" t="s">
        <v>884</v>
      </c>
      <c r="F466" s="456" t="s">
        <v>885</v>
      </c>
      <c r="G466" s="456" t="s">
        <v>886</v>
      </c>
      <c r="H466" s="103" t="s">
        <v>63</v>
      </c>
      <c r="I466" s="103"/>
      <c r="J466" s="507" t="s">
        <v>887</v>
      </c>
      <c r="K466" s="458" t="s">
        <v>72</v>
      </c>
      <c r="L466" s="459" t="s">
        <v>119</v>
      </c>
      <c r="M466" s="460" t="s">
        <v>920</v>
      </c>
      <c r="N466" s="460" t="s">
        <v>921</v>
      </c>
      <c r="O466" s="515"/>
      <c r="P466" s="515"/>
      <c r="Q466" s="515"/>
      <c r="R466" s="465" t="s">
        <v>922</v>
      </c>
      <c r="S466" s="507" t="s">
        <v>923</v>
      </c>
      <c r="T466" s="462">
        <v>0</v>
      </c>
      <c r="U466" s="103" t="str">
        <f t="shared" si="201"/>
        <v>Bajo</v>
      </c>
      <c r="V466" s="462">
        <v>1</v>
      </c>
      <c r="W466" s="103" t="str">
        <f t="shared" si="202"/>
        <v>Esporadica</v>
      </c>
      <c r="X466" s="103">
        <f t="shared" si="203"/>
        <v>0</v>
      </c>
      <c r="Y466" s="103" t="str">
        <f t="shared" si="204"/>
        <v>Bajo</v>
      </c>
      <c r="Z466" s="462">
        <v>60</v>
      </c>
      <c r="AA466" s="103" t="str">
        <f t="shared" si="205"/>
        <v>Muy Grave</v>
      </c>
      <c r="AB466" s="103">
        <f t="shared" si="206"/>
        <v>0</v>
      </c>
      <c r="AC466" s="103" t="str">
        <f t="shared" si="207"/>
        <v>IV</v>
      </c>
      <c r="AD466" s="103" t="str">
        <f t="shared" si="216"/>
        <v>ACEPTABLE</v>
      </c>
      <c r="AE466" s="516"/>
      <c r="AF466" s="103" t="s">
        <v>145</v>
      </c>
      <c r="AG466" s="517" t="s">
        <v>38</v>
      </c>
      <c r="AH466" s="462"/>
      <c r="AI466" s="103" t="s">
        <v>63</v>
      </c>
      <c r="AJ466" s="103" t="s">
        <v>63</v>
      </c>
      <c r="AK466" s="103"/>
      <c r="AL466" s="462"/>
      <c r="AM466" s="463"/>
      <c r="AN466" s="463"/>
      <c r="AO466" s="463"/>
      <c r="AP466" s="463"/>
      <c r="AQ466" s="463"/>
      <c r="AR466" s="463"/>
      <c r="AS466" s="464"/>
      <c r="AT466" s="470"/>
      <c r="AU466" s="463"/>
      <c r="AV466" s="470"/>
      <c r="AW466" s="463"/>
      <c r="AX466" s="463"/>
      <c r="AY466" s="463"/>
      <c r="AZ466" s="470"/>
      <c r="BA466" s="463"/>
      <c r="BB466" s="463"/>
      <c r="BC466" s="463"/>
      <c r="BD466" s="463"/>
      <c r="BE466" s="295"/>
    </row>
    <row r="467" spans="1:57" ht="206.1" customHeight="1" x14ac:dyDescent="0.2">
      <c r="A467" s="504"/>
      <c r="B467" s="103" t="s">
        <v>259</v>
      </c>
      <c r="C467" s="518" t="s">
        <v>455</v>
      </c>
      <c r="D467" s="103" t="s">
        <v>433</v>
      </c>
      <c r="E467" s="514" t="s">
        <v>884</v>
      </c>
      <c r="F467" s="456" t="s">
        <v>885</v>
      </c>
      <c r="G467" s="456" t="s">
        <v>886</v>
      </c>
      <c r="H467" s="500" t="s">
        <v>63</v>
      </c>
      <c r="I467" s="500"/>
      <c r="J467" s="507" t="s">
        <v>887</v>
      </c>
      <c r="K467" s="518" t="s">
        <v>65</v>
      </c>
      <c r="L467" s="471" t="s">
        <v>316</v>
      </c>
      <c r="M467" s="501" t="s">
        <v>924</v>
      </c>
      <c r="N467" s="501" t="s">
        <v>925</v>
      </c>
      <c r="O467" s="519"/>
      <c r="P467" s="103" t="s">
        <v>682</v>
      </c>
      <c r="Q467" s="103" t="s">
        <v>682</v>
      </c>
      <c r="R467" s="460" t="s">
        <v>926</v>
      </c>
      <c r="S467" s="456" t="s">
        <v>890</v>
      </c>
      <c r="T467" s="480">
        <v>0</v>
      </c>
      <c r="U467" s="103" t="str">
        <f t="shared" si="201"/>
        <v>Bajo</v>
      </c>
      <c r="V467" s="480">
        <v>3</v>
      </c>
      <c r="W467" s="103" t="str">
        <f t="shared" si="202"/>
        <v>Frecuente</v>
      </c>
      <c r="X467" s="103">
        <f t="shared" si="203"/>
        <v>0</v>
      </c>
      <c r="Y467" s="103" t="str">
        <f t="shared" si="204"/>
        <v>Bajo</v>
      </c>
      <c r="Z467" s="512">
        <v>60</v>
      </c>
      <c r="AA467" s="103" t="str">
        <f t="shared" si="205"/>
        <v>Muy Grave</v>
      </c>
      <c r="AB467" s="103">
        <f t="shared" si="206"/>
        <v>0</v>
      </c>
      <c r="AC467" s="103" t="str">
        <f t="shared" si="207"/>
        <v>IV</v>
      </c>
      <c r="AD467" s="103" t="str">
        <f t="shared" si="216"/>
        <v>ACEPTABLE</v>
      </c>
      <c r="AE467" s="506">
        <v>6</v>
      </c>
      <c r="AF467" s="506" t="s">
        <v>910</v>
      </c>
      <c r="AG467" s="507" t="s">
        <v>38</v>
      </c>
      <c r="AH467" s="512"/>
      <c r="AI467" s="500" t="s">
        <v>63</v>
      </c>
      <c r="AJ467" s="500"/>
      <c r="AK467" s="500" t="s">
        <v>63</v>
      </c>
      <c r="AL467" s="462" t="s">
        <v>63</v>
      </c>
      <c r="AM467" s="513" t="s">
        <v>911</v>
      </c>
      <c r="AN467" s="513"/>
      <c r="AO467" s="513"/>
      <c r="AP467" s="513" t="s">
        <v>927</v>
      </c>
      <c r="AQ467" s="513"/>
      <c r="AR467" s="513" t="s">
        <v>927</v>
      </c>
      <c r="AS467" s="470"/>
      <c r="AT467" s="470"/>
      <c r="AU467" s="470"/>
      <c r="AV467" s="470"/>
      <c r="AW467" s="470"/>
      <c r="AX467" s="470"/>
      <c r="AY467" s="470"/>
      <c r="AZ467" s="470"/>
      <c r="BA467" s="470"/>
      <c r="BB467" s="470"/>
      <c r="BC467" s="470"/>
      <c r="BD467" s="470"/>
      <c r="BE467" s="295"/>
    </row>
    <row r="468" spans="1:57" ht="66" customHeight="1" x14ac:dyDescent="0.2">
      <c r="A468" s="116"/>
      <c r="B468" s="103" t="s">
        <v>259</v>
      </c>
      <c r="C468" s="518" t="s">
        <v>455</v>
      </c>
      <c r="D468" s="103" t="s">
        <v>433</v>
      </c>
      <c r="E468" s="506" t="s">
        <v>884</v>
      </c>
      <c r="F468" s="456" t="s">
        <v>885</v>
      </c>
      <c r="G468" s="456" t="s">
        <v>886</v>
      </c>
      <c r="H468" s="500" t="s">
        <v>63</v>
      </c>
      <c r="I468" s="500"/>
      <c r="J468" s="507" t="s">
        <v>887</v>
      </c>
      <c r="K468" s="518" t="s">
        <v>72</v>
      </c>
      <c r="L468" s="459" t="s">
        <v>270</v>
      </c>
      <c r="M468" s="460" t="s">
        <v>898</v>
      </c>
      <c r="N468" s="501" t="s">
        <v>899</v>
      </c>
      <c r="O468" s="519"/>
      <c r="P468" s="519"/>
      <c r="Q468" s="520"/>
      <c r="R468" s="500" t="s">
        <v>900</v>
      </c>
      <c r="S468" s="512"/>
      <c r="T468" s="512"/>
      <c r="U468" s="103" t="str">
        <f t="shared" si="201"/>
        <v>Bajo</v>
      </c>
      <c r="V468" s="103">
        <v>1</v>
      </c>
      <c r="W468" s="103" t="str">
        <f t="shared" si="202"/>
        <v>Esporadica</v>
      </c>
      <c r="X468" s="103">
        <f t="shared" si="203"/>
        <v>0</v>
      </c>
      <c r="Y468" s="103" t="str">
        <f t="shared" si="204"/>
        <v>Bajo</v>
      </c>
      <c r="Z468" s="512">
        <v>60</v>
      </c>
      <c r="AA468" s="103" t="str">
        <f t="shared" si="205"/>
        <v>Muy Grave</v>
      </c>
      <c r="AB468" s="103">
        <f t="shared" si="206"/>
        <v>0</v>
      </c>
      <c r="AC468" s="103" t="str">
        <f t="shared" si="207"/>
        <v>IV</v>
      </c>
      <c r="AD468" s="103" t="str">
        <f t="shared" si="216"/>
        <v>ACEPTABLE</v>
      </c>
      <c r="AE468" s="506">
        <v>6</v>
      </c>
      <c r="AF468" s="506" t="s">
        <v>899</v>
      </c>
      <c r="AG468" s="507" t="s">
        <v>38</v>
      </c>
      <c r="AH468" s="512"/>
      <c r="AI468" s="500" t="s">
        <v>63</v>
      </c>
      <c r="AJ468" s="500"/>
      <c r="AK468" s="500" t="s">
        <v>63</v>
      </c>
      <c r="AL468" s="462" t="s">
        <v>63</v>
      </c>
      <c r="AM468" s="513"/>
      <c r="AN468" s="513"/>
      <c r="AO468" s="513"/>
      <c r="AP468" s="513"/>
      <c r="AQ468" s="513"/>
      <c r="AR468" s="513" t="s">
        <v>901</v>
      </c>
      <c r="AS468" s="470"/>
      <c r="AT468" s="470"/>
      <c r="AU468" s="470"/>
      <c r="AV468" s="470"/>
      <c r="AW468" s="470"/>
      <c r="AX468" s="470"/>
      <c r="AY468" s="470"/>
      <c r="AZ468" s="470"/>
      <c r="BA468" s="470"/>
      <c r="BB468" s="470"/>
      <c r="BC468" s="470"/>
      <c r="BD468" s="470"/>
      <c r="BE468" s="295"/>
    </row>
    <row r="469" spans="1:57" ht="51" x14ac:dyDescent="0.2">
      <c r="A469" s="115"/>
      <c r="B469" s="103" t="s">
        <v>259</v>
      </c>
      <c r="C469" s="518" t="s">
        <v>455</v>
      </c>
      <c r="D469" s="103" t="s">
        <v>433</v>
      </c>
      <c r="E469" s="506" t="s">
        <v>884</v>
      </c>
      <c r="F469" s="456" t="s">
        <v>885</v>
      </c>
      <c r="G469" s="456" t="s">
        <v>886</v>
      </c>
      <c r="H469" s="500" t="s">
        <v>63</v>
      </c>
      <c r="I469" s="500"/>
      <c r="J469" s="507" t="s">
        <v>887</v>
      </c>
      <c r="K469" s="103" t="s">
        <v>276</v>
      </c>
      <c r="L469" s="471" t="s">
        <v>178</v>
      </c>
      <c r="M469" s="460" t="s">
        <v>738</v>
      </c>
      <c r="N469" s="460" t="s">
        <v>180</v>
      </c>
      <c r="O469" s="103"/>
      <c r="P469" s="103"/>
      <c r="Q469" s="465"/>
      <c r="R469" s="465" t="s">
        <v>705</v>
      </c>
      <c r="S469" s="465" t="s">
        <v>903</v>
      </c>
      <c r="T469" s="103"/>
      <c r="U469" s="103" t="str">
        <f t="shared" si="201"/>
        <v>Bajo</v>
      </c>
      <c r="V469" s="103">
        <v>3</v>
      </c>
      <c r="W469" s="103" t="str">
        <f t="shared" si="202"/>
        <v>Frecuente</v>
      </c>
      <c r="X469" s="103">
        <f t="shared" si="203"/>
        <v>0</v>
      </c>
      <c r="Y469" s="103" t="str">
        <f t="shared" si="204"/>
        <v>Bajo</v>
      </c>
      <c r="Z469" s="103">
        <v>25</v>
      </c>
      <c r="AA469" s="103" t="str">
        <f t="shared" si="205"/>
        <v>Grave</v>
      </c>
      <c r="AB469" s="103">
        <f t="shared" si="206"/>
        <v>0</v>
      </c>
      <c r="AC469" s="103" t="str">
        <f t="shared" si="207"/>
        <v>IV</v>
      </c>
      <c r="AD469" s="103" t="str">
        <f t="shared" si="216"/>
        <v>ACEPTABLE</v>
      </c>
      <c r="AE469" s="103">
        <v>2</v>
      </c>
      <c r="AF469" s="103" t="s">
        <v>180</v>
      </c>
      <c r="AG469" s="103" t="s">
        <v>38</v>
      </c>
      <c r="AH469" s="103"/>
      <c r="AI469" s="103"/>
      <c r="AJ469" s="103" t="s">
        <v>63</v>
      </c>
      <c r="AK469" s="103"/>
      <c r="AL469" s="462"/>
      <c r="AM469" s="463"/>
      <c r="AN469" s="463"/>
      <c r="AO469" s="463"/>
      <c r="AP469" s="463"/>
      <c r="AQ469" s="463"/>
      <c r="AR469" s="463"/>
      <c r="AS469" s="464"/>
      <c r="AT469" s="470"/>
      <c r="AU469" s="463" t="str">
        <f>IF(AT469=10,"Muy Alto",IF(AT469=6,"Alto",IF(AT469=2,"Medio",IF(AT469=0,"Bajo"))))</f>
        <v>Bajo</v>
      </c>
      <c r="AV469" s="470"/>
      <c r="AW469" s="463" t="b">
        <f>IF(AV469=4,"Continua",IF(AV469=3,"Frecuente",IF(AV469=2,"Ocasional",IF(AV469=1,"Esporadica"))))</f>
        <v>0</v>
      </c>
      <c r="AX469" s="463">
        <f>AT469*AV469</f>
        <v>0</v>
      </c>
      <c r="AY469" s="463" t="str">
        <f>IF(AND(AX469&gt;=24,AX469&lt;=40),"Medio Alto",IF(AND(AX469&gt;=10,AX469&lt;=20),"Alto",IF(AND(AX469&gt;=6,AX469&lt;=8),"Medio",IF(AND(AX469&gt;=0,AX469&lt;=4),"Bajo"))))</f>
        <v>Bajo</v>
      </c>
      <c r="AZ469" s="470"/>
      <c r="BA469" s="463" t="b">
        <f>IF(AZ469=100,"Mortal o Catrastrofico",IF(AZ469=60,"Muy Grave",IF(AZ469=25,"Grave",IF(AZ469=10,"Leve"))))</f>
        <v>0</v>
      </c>
      <c r="BB469" s="463">
        <f>AX469*AZ469</f>
        <v>0</v>
      </c>
      <c r="BC469" s="463" t="str">
        <f>IF(AND(BB469&gt;=600,AZ469&lt;=4000),"I",IF(AND(BB469&gt;=150,BB469&lt;=500),"II",IF(AND(BB469&gt;=40,BB469&lt;=120),"III",IF(AND(BB469&gt;=0,BB469&lt;=40),"IV"))))</f>
        <v>IV</v>
      </c>
      <c r="BD469" s="463" t="str">
        <f>IF(AND(BC469="I"),"NO ACEPTABLE",IF(AND(BC469="II"),"ACEPTABLE CON CONTROL ESPECIFICO",IF(AND(BC469="III"),"MEJORABLE",IF(AND(BC469="IV"),"ACEPTABLE"))))</f>
        <v>ACEPTABLE</v>
      </c>
      <c r="BE469" s="295"/>
    </row>
    <row r="470" spans="1:57" ht="51" x14ac:dyDescent="0.2">
      <c r="A470" s="115"/>
      <c r="B470" s="103" t="s">
        <v>259</v>
      </c>
      <c r="C470" s="518" t="s">
        <v>455</v>
      </c>
      <c r="D470" s="103" t="s">
        <v>433</v>
      </c>
      <c r="E470" s="506" t="s">
        <v>884</v>
      </c>
      <c r="F470" s="456" t="s">
        <v>885</v>
      </c>
      <c r="G470" s="456" t="s">
        <v>886</v>
      </c>
      <c r="H470" s="500" t="s">
        <v>63</v>
      </c>
      <c r="I470" s="500"/>
      <c r="J470" s="507" t="s">
        <v>887</v>
      </c>
      <c r="K470" s="458" t="s">
        <v>282</v>
      </c>
      <c r="L470" s="459" t="s">
        <v>88</v>
      </c>
      <c r="M470" s="460" t="s">
        <v>344</v>
      </c>
      <c r="N470" s="465" t="s">
        <v>849</v>
      </c>
      <c r="O470" s="103"/>
      <c r="P470" s="103"/>
      <c r="Q470" s="465"/>
      <c r="R470" s="103" t="s">
        <v>904</v>
      </c>
      <c r="S470" s="465" t="s">
        <v>92</v>
      </c>
      <c r="T470" s="103"/>
      <c r="U470" s="103" t="str">
        <f t="shared" si="201"/>
        <v>Bajo</v>
      </c>
      <c r="V470" s="103">
        <v>2</v>
      </c>
      <c r="W470" s="103" t="str">
        <f t="shared" si="202"/>
        <v>Ocasional</v>
      </c>
      <c r="X470" s="103">
        <f t="shared" si="203"/>
        <v>0</v>
      </c>
      <c r="Y470" s="103" t="str">
        <f t="shared" si="204"/>
        <v>Bajo</v>
      </c>
      <c r="Z470" s="103">
        <v>25</v>
      </c>
      <c r="AA470" s="103" t="str">
        <f t="shared" si="205"/>
        <v>Grave</v>
      </c>
      <c r="AB470" s="103">
        <f t="shared" si="206"/>
        <v>0</v>
      </c>
      <c r="AC470" s="103" t="str">
        <f t="shared" si="207"/>
        <v>IV</v>
      </c>
      <c r="AD470" s="103" t="str">
        <f t="shared" si="216"/>
        <v>ACEPTABLE</v>
      </c>
      <c r="AE470" s="103">
        <v>2</v>
      </c>
      <c r="AF470" s="103" t="s">
        <v>180</v>
      </c>
      <c r="AG470" s="103" t="s">
        <v>38</v>
      </c>
      <c r="AH470" s="103"/>
      <c r="AI470" s="103"/>
      <c r="AJ470" s="103" t="s">
        <v>63</v>
      </c>
      <c r="AK470" s="103"/>
      <c r="AL470" s="462" t="s">
        <v>63</v>
      </c>
      <c r="AM470" s="463"/>
      <c r="AN470" s="463"/>
      <c r="AO470" s="463"/>
      <c r="AP470" s="463"/>
      <c r="AQ470" s="463"/>
      <c r="AR470" s="463"/>
      <c r="AS470" s="464"/>
      <c r="AT470" s="470"/>
      <c r="AU470" s="463" t="str">
        <f>IF(AT470=10,"Muy Alto",IF(AT470=6,"Alto",IF(AT470=2,"Medio",IF(AT470=0,"Bajo"))))</f>
        <v>Bajo</v>
      </c>
      <c r="AV470" s="470"/>
      <c r="AW470" s="463" t="b">
        <f>IF(AV470=4,"Continua",IF(AV470=3,"Frecuente",IF(AV470=2,"Ocasional",IF(AV470=1,"Esporadica"))))</f>
        <v>0</v>
      </c>
      <c r="AX470" s="463">
        <f>AT470*AV470</f>
        <v>0</v>
      </c>
      <c r="AY470" s="463" t="str">
        <f>IF(AND(AX470&gt;=24,AX470&lt;=40),"Medio Alto",IF(AND(AX470&gt;=10,AX470&lt;=20),"Alto",IF(AND(AX470&gt;=6,AX470&lt;=8),"Medio",IF(AND(AX470&gt;=0,AX470&lt;=4),"Bajo"))))</f>
        <v>Bajo</v>
      </c>
      <c r="AZ470" s="470"/>
      <c r="BA470" s="463" t="b">
        <f>IF(AZ470=100,"Mortal o Catrastrofico",IF(AZ470=60,"Muy Grave",IF(AZ470=25,"Grave",IF(AZ470=10,"Leve"))))</f>
        <v>0</v>
      </c>
      <c r="BB470" s="463">
        <f>AX470*AZ470</f>
        <v>0</v>
      </c>
      <c r="BC470" s="463" t="str">
        <f>IF(AND(BB470&gt;=600,AZ470&lt;=4000),"I",IF(AND(BB470&gt;=150,BB470&lt;=500),"II",IF(AND(BB470&gt;=40,BB470&lt;=120),"III",IF(AND(BB470&gt;=0,BB470&lt;=40),"IV"))))</f>
        <v>IV</v>
      </c>
      <c r="BD470" s="463" t="str">
        <f>IF(AND(BC470="I"),"NO ACEPTABLE",IF(AND(BC470="II"),"ACEPTABLE CON CONTROL ESPECIFICO",IF(AND(BC470="III"),"MEJORABLE",IF(AND(BC470="IV"),"ACEPTABLE"))))</f>
        <v>ACEPTABLE</v>
      </c>
      <c r="BE470" s="295"/>
    </row>
    <row r="471" spans="1:57" ht="51" x14ac:dyDescent="0.2">
      <c r="A471" s="115"/>
      <c r="B471" s="103" t="s">
        <v>259</v>
      </c>
      <c r="C471" s="518" t="s">
        <v>455</v>
      </c>
      <c r="D471" s="103" t="s">
        <v>433</v>
      </c>
      <c r="E471" s="506" t="s">
        <v>884</v>
      </c>
      <c r="F471" s="456" t="s">
        <v>885</v>
      </c>
      <c r="G471" s="456" t="s">
        <v>886</v>
      </c>
      <c r="H471" s="500" t="s">
        <v>63</v>
      </c>
      <c r="I471" s="500"/>
      <c r="J471" s="507" t="s">
        <v>887</v>
      </c>
      <c r="K471" s="458" t="s">
        <v>282</v>
      </c>
      <c r="L471" s="459" t="s">
        <v>739</v>
      </c>
      <c r="M471" s="460" t="s">
        <v>740</v>
      </c>
      <c r="N471" s="465" t="s">
        <v>741</v>
      </c>
      <c r="O471" s="103"/>
      <c r="P471" s="103"/>
      <c r="Q471" s="465"/>
      <c r="R471" s="103" t="s">
        <v>742</v>
      </c>
      <c r="S471" s="465" t="s">
        <v>743</v>
      </c>
      <c r="T471" s="103"/>
      <c r="U471" s="103" t="str">
        <f t="shared" si="201"/>
        <v>Bajo</v>
      </c>
      <c r="V471" s="103">
        <v>1</v>
      </c>
      <c r="W471" s="103" t="str">
        <f t="shared" si="202"/>
        <v>Esporadica</v>
      </c>
      <c r="X471" s="103">
        <f t="shared" si="203"/>
        <v>0</v>
      </c>
      <c r="Y471" s="103" t="str">
        <f t="shared" si="204"/>
        <v>Bajo</v>
      </c>
      <c r="Z471" s="103">
        <v>25</v>
      </c>
      <c r="AA471" s="103" t="str">
        <f t="shared" si="205"/>
        <v>Grave</v>
      </c>
      <c r="AB471" s="103">
        <f t="shared" si="206"/>
        <v>0</v>
      </c>
      <c r="AC471" s="103" t="str">
        <f t="shared" si="207"/>
        <v>IV</v>
      </c>
      <c r="AD471" s="103" t="str">
        <f t="shared" si="216"/>
        <v>ACEPTABLE</v>
      </c>
      <c r="AE471" s="103">
        <v>2</v>
      </c>
      <c r="AF471" s="103" t="s">
        <v>180</v>
      </c>
      <c r="AG471" s="103" t="s">
        <v>38</v>
      </c>
      <c r="AH471" s="103"/>
      <c r="AI471" s="103"/>
      <c r="AJ471" s="103" t="s">
        <v>63</v>
      </c>
      <c r="AK471" s="103"/>
      <c r="AL471" s="462" t="s">
        <v>63</v>
      </c>
      <c r="AM471" s="463"/>
      <c r="AN471" s="463"/>
      <c r="AO471" s="463"/>
      <c r="AP471" s="463"/>
      <c r="AQ471" s="463"/>
      <c r="AR471" s="463"/>
      <c r="AS471" s="464"/>
      <c r="AT471" s="470"/>
      <c r="AU471" s="463" t="str">
        <f>IF(AT471=10,"Muy Alto",IF(AT471=6,"Alto",IF(AT471=2,"Medio",IF(AT471=0,"Bajo"))))</f>
        <v>Bajo</v>
      </c>
      <c r="AV471" s="470"/>
      <c r="AW471" s="463" t="b">
        <f>IF(AV471=4,"Continua",IF(AV471=3,"Frecuente",IF(AV471=2,"Ocasional",IF(AV471=1,"Esporadica"))))</f>
        <v>0</v>
      </c>
      <c r="AX471" s="463">
        <f>AT471*AV471</f>
        <v>0</v>
      </c>
      <c r="AY471" s="463" t="str">
        <f>IF(AND(AX471&gt;=24,AX471&lt;=40),"Medio Alto",IF(AND(AX471&gt;=10,AX471&lt;=20),"Alto",IF(AND(AX471&gt;=6,AX471&lt;=8),"Medio",IF(AND(AX471&gt;=0,AX471&lt;=4),"Bajo"))))</f>
        <v>Bajo</v>
      </c>
      <c r="AZ471" s="470"/>
      <c r="BA471" s="463" t="b">
        <f>IF(AZ471=100,"Mortal o Catrastrofico",IF(AZ471=60,"Muy Grave",IF(AZ471=25,"Grave",IF(AZ471=10,"Leve"))))</f>
        <v>0</v>
      </c>
      <c r="BB471" s="463">
        <f>AX471*AZ471</f>
        <v>0</v>
      </c>
      <c r="BC471" s="463" t="str">
        <f>IF(AND(BB471&gt;=600,AZ471&lt;=4000),"I",IF(AND(BB471&gt;=150,BB471&lt;=500),"II",IF(AND(BB471&gt;=40,BB471&lt;=120),"III",IF(AND(BB471&gt;=0,BB471&lt;=40),"IV"))))</f>
        <v>IV</v>
      </c>
      <c r="BD471" s="463" t="str">
        <f>IF(AND(BC471="I"),"NO ACEPTABLE",IF(AND(BC471="II"),"ACEPTABLE CON CONTROL ESPECIFICO",IF(AND(BC471="III"),"MEJORABLE",IF(AND(BC471="IV"),"ACEPTABLE"))))</f>
        <v>ACEPTABLE</v>
      </c>
      <c r="BE471" s="295"/>
    </row>
    <row r="472" spans="1:57" ht="51" x14ac:dyDescent="0.2">
      <c r="A472" s="115"/>
      <c r="B472" s="103" t="s">
        <v>259</v>
      </c>
      <c r="C472" s="518" t="s">
        <v>455</v>
      </c>
      <c r="D472" s="103" t="s">
        <v>433</v>
      </c>
      <c r="E472" s="506" t="s">
        <v>884</v>
      </c>
      <c r="F472" s="456" t="s">
        <v>885</v>
      </c>
      <c r="G472" s="456" t="s">
        <v>886</v>
      </c>
      <c r="H472" s="500" t="s">
        <v>63</v>
      </c>
      <c r="I472" s="500"/>
      <c r="J472" s="507" t="s">
        <v>887</v>
      </c>
      <c r="K472" s="458" t="s">
        <v>282</v>
      </c>
      <c r="L472" s="459" t="s">
        <v>287</v>
      </c>
      <c r="M472" s="460" t="s">
        <v>288</v>
      </c>
      <c r="N472" s="460" t="s">
        <v>289</v>
      </c>
      <c r="O472" s="103"/>
      <c r="P472" s="103"/>
      <c r="Q472" s="103"/>
      <c r="R472" s="465" t="s">
        <v>928</v>
      </c>
      <c r="S472" s="465"/>
      <c r="T472" s="103"/>
      <c r="U472" s="103" t="str">
        <f t="shared" si="201"/>
        <v>Bajo</v>
      </c>
      <c r="V472" s="103">
        <v>1</v>
      </c>
      <c r="W472" s="103" t="str">
        <f t="shared" si="202"/>
        <v>Esporadica</v>
      </c>
      <c r="X472" s="103">
        <f t="shared" si="203"/>
        <v>0</v>
      </c>
      <c r="Y472" s="103" t="str">
        <f t="shared" si="204"/>
        <v>Bajo</v>
      </c>
      <c r="Z472" s="103">
        <v>25</v>
      </c>
      <c r="AA472" s="103" t="str">
        <f t="shared" si="205"/>
        <v>Grave</v>
      </c>
      <c r="AB472" s="103">
        <f t="shared" si="206"/>
        <v>0</v>
      </c>
      <c r="AC472" s="103" t="str">
        <f t="shared" si="207"/>
        <v>IV</v>
      </c>
      <c r="AD472" s="103" t="str">
        <f t="shared" si="216"/>
        <v>ACEPTABLE</v>
      </c>
      <c r="AE472" s="103" t="s">
        <v>258</v>
      </c>
      <c r="AF472" s="103" t="str">
        <f>N472</f>
        <v>Golpes, trapamientos, aplastamiento, muerte</v>
      </c>
      <c r="AG472" s="103" t="s">
        <v>38</v>
      </c>
      <c r="AH472" s="103"/>
      <c r="AI472" s="103" t="s">
        <v>63</v>
      </c>
      <c r="AJ472" s="103" t="s">
        <v>63</v>
      </c>
      <c r="AK472" s="103"/>
      <c r="AL472" s="462" t="s">
        <v>63</v>
      </c>
      <c r="AM472" s="463"/>
      <c r="AN472" s="463"/>
      <c r="AO472" s="463"/>
      <c r="AP472" s="463"/>
      <c r="AQ472" s="463"/>
      <c r="AR472" s="463"/>
      <c r="AS472" s="464"/>
      <c r="AT472" s="470"/>
      <c r="AU472" s="463" t="str">
        <f>IF(AT472=10,"Muy Alto",IF(AT472=6,"Alto",IF(AT472=2,"Medio",IF(AT472=0,"Bajo"))))</f>
        <v>Bajo</v>
      </c>
      <c r="AV472" s="470"/>
      <c r="AW472" s="463" t="b">
        <f>IF(AV472=4,"Continua",IF(AV472=3,"Frecuente",IF(AV472=2,"Ocasional",IF(AV472=1,"Esporadica"))))</f>
        <v>0</v>
      </c>
      <c r="AX472" s="463">
        <f>AT472*AV472</f>
        <v>0</v>
      </c>
      <c r="AY472" s="463" t="str">
        <f>IF(AND(AX472&gt;=24,AX472&lt;=40),"Medio Alto",IF(AND(AX472&gt;=10,AX472&lt;=20),"Alto",IF(AND(AX472&gt;=6,AX472&lt;=8),"Medio",IF(AND(AX472&gt;=0,AX472&lt;=4),"Bajo"))))</f>
        <v>Bajo</v>
      </c>
      <c r="AZ472" s="470"/>
      <c r="BA472" s="463" t="b">
        <f>IF(AZ472=100,"Mortal o Catrastrofico",IF(AZ472=60,"Muy Grave",IF(AZ472=25,"Grave",IF(AZ472=10,"Leve"))))</f>
        <v>0</v>
      </c>
      <c r="BB472" s="463">
        <f>AX472*AZ472</f>
        <v>0</v>
      </c>
      <c r="BC472" s="463" t="str">
        <f>IF(AND(BB472&gt;=600,AZ472&lt;=4000),"I",IF(AND(BB472&gt;=150,BB472&lt;=500),"II",IF(AND(BB472&gt;=40,BB472&lt;=120),"III",IF(AND(BB472&gt;=0,BB472&lt;=40),"IV"))))</f>
        <v>IV</v>
      </c>
      <c r="BD472" s="463" t="str">
        <f>IF(AND(BC472="I"),"NO ACEPTABLE",IF(AND(BC472="II"),"ACEPTABLE CON CONTROL ESPECIFICO",IF(AND(BC472="III"),"MEJORABLE",IF(AND(BC472="IV"),"ACEPTABLE"))))</f>
        <v>ACEPTABLE</v>
      </c>
      <c r="BE472" s="295"/>
    </row>
    <row r="473" spans="1:57" ht="66" customHeight="1" x14ac:dyDescent="0.2">
      <c r="A473" s="116"/>
      <c r="B473" s="103" t="s">
        <v>259</v>
      </c>
      <c r="C473" s="518" t="s">
        <v>455</v>
      </c>
      <c r="D473" s="103" t="s">
        <v>433</v>
      </c>
      <c r="E473" s="506" t="s">
        <v>884</v>
      </c>
      <c r="F473" s="456" t="s">
        <v>885</v>
      </c>
      <c r="G473" s="456" t="s">
        <v>886</v>
      </c>
      <c r="H473" s="103" t="s">
        <v>63</v>
      </c>
      <c r="I473" s="103"/>
      <c r="J473" s="507" t="s">
        <v>887</v>
      </c>
      <c r="K473" s="103" t="s">
        <v>276</v>
      </c>
      <c r="L473" s="471" t="s">
        <v>178</v>
      </c>
      <c r="M473" s="460" t="s">
        <v>738</v>
      </c>
      <c r="N473" s="460" t="s">
        <v>180</v>
      </c>
      <c r="O473" s="501"/>
      <c r="P473" s="501"/>
      <c r="Q473" s="500"/>
      <c r="R473" s="465" t="s">
        <v>705</v>
      </c>
      <c r="S473" s="465" t="s">
        <v>706</v>
      </c>
      <c r="T473" s="103">
        <v>0</v>
      </c>
      <c r="U473" s="462" t="str">
        <f t="shared" si="201"/>
        <v>Bajo</v>
      </c>
      <c r="V473" s="260">
        <v>3</v>
      </c>
      <c r="W473" s="515" t="str">
        <f t="shared" si="202"/>
        <v>Frecuente</v>
      </c>
      <c r="X473" s="103">
        <f t="shared" si="203"/>
        <v>0</v>
      </c>
      <c r="Y473" s="462" t="str">
        <f t="shared" si="204"/>
        <v>Bajo</v>
      </c>
      <c r="Z473" s="260">
        <v>25</v>
      </c>
      <c r="AA473" s="515" t="str">
        <f t="shared" si="205"/>
        <v>Grave</v>
      </c>
      <c r="AB473" s="103">
        <f t="shared" si="206"/>
        <v>0</v>
      </c>
      <c r="AC473" s="103" t="str">
        <f t="shared" si="207"/>
        <v>IV</v>
      </c>
      <c r="AD473" s="103" t="str">
        <f t="shared" si="216"/>
        <v>ACEPTABLE</v>
      </c>
      <c r="AE473" s="506">
        <v>6</v>
      </c>
      <c r="AF473" s="506" t="s">
        <v>929</v>
      </c>
      <c r="AG473" s="500" t="s">
        <v>38</v>
      </c>
      <c r="AH473" s="500"/>
      <c r="AI473" s="500" t="s">
        <v>63</v>
      </c>
      <c r="AJ473" s="500"/>
      <c r="AK473" s="500" t="s">
        <v>63</v>
      </c>
      <c r="AL473" s="500"/>
      <c r="AM473" s="506"/>
      <c r="AN473" s="506"/>
      <c r="AO473" s="506"/>
      <c r="AP473" s="506"/>
      <c r="AQ473" s="506" t="s">
        <v>930</v>
      </c>
      <c r="AR473" s="507" t="s">
        <v>931</v>
      </c>
      <c r="AS473" s="116"/>
      <c r="AT473" s="116"/>
      <c r="AU473" s="116"/>
      <c r="AV473" s="116"/>
      <c r="AW473" s="116"/>
      <c r="AX473" s="116"/>
      <c r="AY473" s="116"/>
      <c r="AZ473" s="116"/>
      <c r="BA473" s="116"/>
      <c r="BB473" s="116"/>
      <c r="BC473" s="116"/>
      <c r="BD473" s="116"/>
      <c r="BE473" s="155"/>
    </row>
    <row r="474" spans="1:57" ht="66" customHeight="1" x14ac:dyDescent="0.2">
      <c r="A474" s="116"/>
      <c r="B474" s="103" t="s">
        <v>259</v>
      </c>
      <c r="C474" s="518" t="s">
        <v>455</v>
      </c>
      <c r="D474" s="103" t="s">
        <v>433</v>
      </c>
      <c r="E474" s="506" t="s">
        <v>884</v>
      </c>
      <c r="F474" s="456" t="s">
        <v>885</v>
      </c>
      <c r="G474" s="456" t="s">
        <v>886</v>
      </c>
      <c r="H474" s="103" t="s">
        <v>63</v>
      </c>
      <c r="I474" s="103"/>
      <c r="J474" s="507" t="s">
        <v>887</v>
      </c>
      <c r="K474" s="500" t="s">
        <v>99</v>
      </c>
      <c r="L474" s="500" t="s">
        <v>905</v>
      </c>
      <c r="M474" s="500" t="s">
        <v>906</v>
      </c>
      <c r="N474" s="465" t="s">
        <v>102</v>
      </c>
      <c r="O474" s="466"/>
      <c r="P474" s="466"/>
      <c r="Q474" s="466"/>
      <c r="R474" s="494" t="s">
        <v>477</v>
      </c>
      <c r="S474" s="466"/>
      <c r="T474" s="500">
        <v>2</v>
      </c>
      <c r="U474" s="103" t="str">
        <f t="shared" si="201"/>
        <v>Medio</v>
      </c>
      <c r="V474" s="506">
        <v>1</v>
      </c>
      <c r="W474" s="103" t="str">
        <f t="shared" si="202"/>
        <v>Esporadica</v>
      </c>
      <c r="X474" s="103">
        <f t="shared" si="203"/>
        <v>2</v>
      </c>
      <c r="Y474" s="103" t="str">
        <f t="shared" si="204"/>
        <v>Bajo</v>
      </c>
      <c r="Z474" s="506">
        <v>25</v>
      </c>
      <c r="AA474" s="103" t="str">
        <f t="shared" si="205"/>
        <v>Grave</v>
      </c>
      <c r="AB474" s="103">
        <f t="shared" si="206"/>
        <v>50</v>
      </c>
      <c r="AC474" s="103" t="str">
        <f t="shared" si="207"/>
        <v>III</v>
      </c>
      <c r="AD474" s="103" t="str">
        <f t="shared" si="216"/>
        <v>MEJORABLE</v>
      </c>
      <c r="AE474" s="506">
        <v>6</v>
      </c>
      <c r="AF474" s="506" t="s">
        <v>907</v>
      </c>
      <c r="AG474" s="500" t="s">
        <v>38</v>
      </c>
      <c r="AH474" s="500"/>
      <c r="AI474" s="500" t="s">
        <v>63</v>
      </c>
      <c r="AJ474" s="500"/>
      <c r="AK474" s="500" t="s">
        <v>63</v>
      </c>
      <c r="AL474" s="500"/>
      <c r="AM474" s="500"/>
      <c r="AN474" s="500"/>
      <c r="AO474" s="500"/>
      <c r="AP474" s="500"/>
      <c r="AQ474" s="522" t="s">
        <v>908</v>
      </c>
      <c r="AR474" s="512"/>
      <c r="AS474" s="116"/>
      <c r="AT474" s="116"/>
      <c r="AU474" s="116"/>
      <c r="AV474" s="116"/>
      <c r="AW474" s="116"/>
      <c r="AX474" s="116"/>
      <c r="AY474" s="116"/>
      <c r="AZ474" s="116"/>
      <c r="BA474" s="116"/>
      <c r="BB474" s="116"/>
      <c r="BC474" s="116"/>
      <c r="BD474" s="116"/>
      <c r="BE474" s="155"/>
    </row>
    <row r="475" spans="1:57" ht="66" customHeight="1" x14ac:dyDescent="0.2">
      <c r="A475" s="504"/>
      <c r="B475" s="103" t="s">
        <v>259</v>
      </c>
      <c r="C475" s="518" t="s">
        <v>455</v>
      </c>
      <c r="D475" s="103" t="s">
        <v>433</v>
      </c>
      <c r="E475" s="506" t="s">
        <v>884</v>
      </c>
      <c r="F475" s="456" t="s">
        <v>885</v>
      </c>
      <c r="G475" s="456" t="s">
        <v>886</v>
      </c>
      <c r="H475" s="500" t="s">
        <v>63</v>
      </c>
      <c r="I475" s="500"/>
      <c r="J475" s="507" t="s">
        <v>887</v>
      </c>
      <c r="K475" s="523" t="s">
        <v>65</v>
      </c>
      <c r="L475" s="458" t="s">
        <v>756</v>
      </c>
      <c r="M475" s="501" t="s">
        <v>757</v>
      </c>
      <c r="N475" s="501" t="s">
        <v>758</v>
      </c>
      <c r="O475" s="519"/>
      <c r="P475" s="519"/>
      <c r="Q475" s="524"/>
      <c r="R475" s="465" t="s">
        <v>889</v>
      </c>
      <c r="S475" s="456" t="s">
        <v>932</v>
      </c>
      <c r="T475" s="500"/>
      <c r="U475" s="103" t="str">
        <f t="shared" ref="U475:U552" si="227">IF(T475=10,"Muy Alto",IF(T475=6,"Alto",IF(T475=2,"Medio",IF(T475=0,"Bajo"))))</f>
        <v>Bajo</v>
      </c>
      <c r="V475" s="103">
        <v>1</v>
      </c>
      <c r="W475" s="103" t="str">
        <f t="shared" ref="W475:W552" si="228">IF(V475=4,"Continua",IF(V475=3,"Frecuente",IF(V475=2,"Ocasional",IF(V475=1,"Esporadica"))))</f>
        <v>Esporadica</v>
      </c>
      <c r="X475" s="103">
        <f t="shared" ref="X475:X552" si="229">T475*V475</f>
        <v>0</v>
      </c>
      <c r="Y475" s="103" t="str">
        <f t="shared" ref="Y475:Y552" si="230">IF(AND(X475&gt;=24,X475&lt;=40),"Medio Alto",IF(AND(X475&gt;=10,X475&lt;=20),"Alto",IF(AND(X475&gt;=6,X475&lt;=8),"Medio",IF(AND(X475&gt;=0,X475&lt;=4),"Bajo"))))</f>
        <v>Bajo</v>
      </c>
      <c r="Z475" s="500">
        <v>25</v>
      </c>
      <c r="AA475" s="103" t="str">
        <f t="shared" ref="AA475:AA552" si="231">IF(Z475=100,"Mortal o Catrastrofico",IF(Z475=60,"Muy Grave",IF(Z475=25,"Grave",IF(Z475=10,"Leve"))))</f>
        <v>Grave</v>
      </c>
      <c r="AB475" s="103">
        <f t="shared" ref="AB475:AB552" si="232">X475*Z475</f>
        <v>0</v>
      </c>
      <c r="AC475" s="103" t="str">
        <f t="shared" ref="AC475:AC552" si="233">IF(AND(AB475&gt;=600,Z475&lt;=4000),"I",IF(AND(AB475&gt;=150,AB475&lt;=500),"II",IF(AND(AB475&gt;=40,AB475&lt;=120),"III",IF(AND(AB475&gt;=0,AB475&lt;=40),"IV"))))</f>
        <v>IV</v>
      </c>
      <c r="AD475" s="103" t="str">
        <f t="shared" si="216"/>
        <v>ACEPTABLE</v>
      </c>
      <c r="AE475" s="506">
        <v>6</v>
      </c>
      <c r="AF475" s="506" t="s">
        <v>758</v>
      </c>
      <c r="AG475" s="507" t="s">
        <v>38</v>
      </c>
      <c r="AH475" s="512"/>
      <c r="AI475" s="500" t="s">
        <v>63</v>
      </c>
      <c r="AJ475" s="500"/>
      <c r="AK475" s="500" t="s">
        <v>63</v>
      </c>
      <c r="AL475" s="462" t="s">
        <v>63</v>
      </c>
      <c r="AM475" s="500"/>
      <c r="AN475" s="500"/>
      <c r="AO475" s="500"/>
      <c r="AP475" s="500"/>
      <c r="AQ475" s="500" t="s">
        <v>891</v>
      </c>
      <c r="AR475" s="512"/>
      <c r="AS475" s="116"/>
      <c r="AT475" s="116"/>
      <c r="AU475" s="116"/>
      <c r="AV475" s="116"/>
      <c r="AW475" s="116"/>
      <c r="AX475" s="116"/>
      <c r="AY475" s="116"/>
      <c r="AZ475" s="116"/>
      <c r="BA475" s="116"/>
      <c r="BB475" s="116"/>
      <c r="BC475" s="116"/>
      <c r="BD475" s="116"/>
      <c r="BE475" s="155"/>
    </row>
    <row r="476" spans="1:57" ht="66" customHeight="1" x14ac:dyDescent="0.2">
      <c r="A476" s="116"/>
      <c r="B476" s="103" t="s">
        <v>259</v>
      </c>
      <c r="C476" s="518" t="s">
        <v>455</v>
      </c>
      <c r="D476" s="103" t="s">
        <v>433</v>
      </c>
      <c r="E476" s="506" t="s">
        <v>884</v>
      </c>
      <c r="F476" s="456" t="s">
        <v>885</v>
      </c>
      <c r="G476" s="456" t="s">
        <v>886</v>
      </c>
      <c r="H476" s="500" t="s">
        <v>63</v>
      </c>
      <c r="I476" s="500"/>
      <c r="J476" s="507" t="s">
        <v>887</v>
      </c>
      <c r="K476" s="518" t="s">
        <v>72</v>
      </c>
      <c r="L476" s="525" t="s">
        <v>302</v>
      </c>
      <c r="M476" s="501" t="s">
        <v>933</v>
      </c>
      <c r="N476" s="501" t="s">
        <v>934</v>
      </c>
      <c r="O476" s="519"/>
      <c r="P476" s="519"/>
      <c r="Q476" s="524"/>
      <c r="R476" s="465" t="s">
        <v>935</v>
      </c>
      <c r="S476" s="507" t="s">
        <v>917</v>
      </c>
      <c r="T476" s="500"/>
      <c r="U476" s="103" t="str">
        <f t="shared" si="227"/>
        <v>Bajo</v>
      </c>
      <c r="V476" s="500">
        <v>1</v>
      </c>
      <c r="W476" s="103" t="str">
        <f t="shared" si="228"/>
        <v>Esporadica</v>
      </c>
      <c r="X476" s="103">
        <f t="shared" si="229"/>
        <v>0</v>
      </c>
      <c r="Y476" s="103" t="str">
        <f t="shared" si="230"/>
        <v>Bajo</v>
      </c>
      <c r="Z476" s="500">
        <v>25</v>
      </c>
      <c r="AA476" s="103" t="str">
        <f t="shared" si="231"/>
        <v>Grave</v>
      </c>
      <c r="AB476" s="103">
        <f t="shared" si="232"/>
        <v>0</v>
      </c>
      <c r="AC476" s="103" t="str">
        <f t="shared" si="233"/>
        <v>IV</v>
      </c>
      <c r="AD476" s="103" t="str">
        <f t="shared" si="216"/>
        <v>ACEPTABLE</v>
      </c>
      <c r="AE476" s="506">
        <v>6</v>
      </c>
      <c r="AF476" s="506" t="s">
        <v>934</v>
      </c>
      <c r="AG476" s="507" t="s">
        <v>38</v>
      </c>
      <c r="AH476" s="512"/>
      <c r="AI476" s="500" t="s">
        <v>63</v>
      </c>
      <c r="AJ476" s="500"/>
      <c r="AK476" s="500" t="s">
        <v>63</v>
      </c>
      <c r="AL476" s="500"/>
      <c r="AM476" s="500"/>
      <c r="AN476" s="500"/>
      <c r="AO476" s="500"/>
      <c r="AP476" s="500"/>
      <c r="AQ476" s="522" t="s">
        <v>936</v>
      </c>
      <c r="AR476" s="512"/>
      <c r="AS476" s="116"/>
      <c r="AT476" s="116"/>
      <c r="AU476" s="116"/>
      <c r="AV476" s="116"/>
      <c r="AW476" s="116"/>
      <c r="AX476" s="116"/>
      <c r="AY476" s="116"/>
      <c r="AZ476" s="116"/>
      <c r="BA476" s="116"/>
      <c r="BB476" s="116"/>
      <c r="BC476" s="116"/>
      <c r="BD476" s="116"/>
      <c r="BE476" s="155"/>
    </row>
    <row r="477" spans="1:57" ht="66" customHeight="1" x14ac:dyDescent="0.2">
      <c r="A477" s="116"/>
      <c r="B477" s="103" t="s">
        <v>259</v>
      </c>
      <c r="C477" s="518" t="s">
        <v>455</v>
      </c>
      <c r="D477" s="103" t="s">
        <v>433</v>
      </c>
      <c r="E477" s="506" t="s">
        <v>884</v>
      </c>
      <c r="F477" s="456" t="s">
        <v>885</v>
      </c>
      <c r="G477" s="456" t="s">
        <v>886</v>
      </c>
      <c r="H477" s="500" t="s">
        <v>63</v>
      </c>
      <c r="I477" s="500"/>
      <c r="J477" s="507" t="s">
        <v>887</v>
      </c>
      <c r="K477" s="103" t="s">
        <v>77</v>
      </c>
      <c r="L477" s="525" t="s">
        <v>174</v>
      </c>
      <c r="M477" s="501" t="s">
        <v>937</v>
      </c>
      <c r="N477" s="501" t="s">
        <v>938</v>
      </c>
      <c r="O477" s="501"/>
      <c r="P477" s="501"/>
      <c r="Q477" s="500"/>
      <c r="R477" s="465" t="s">
        <v>859</v>
      </c>
      <c r="S477" s="512" t="s">
        <v>939</v>
      </c>
      <c r="T477" s="103">
        <v>0</v>
      </c>
      <c r="U477" s="103" t="str">
        <f t="shared" si="227"/>
        <v>Bajo</v>
      </c>
      <c r="V477" s="500">
        <v>1</v>
      </c>
      <c r="W477" s="103" t="str">
        <f t="shared" si="228"/>
        <v>Esporadica</v>
      </c>
      <c r="X477" s="103">
        <f t="shared" si="229"/>
        <v>0</v>
      </c>
      <c r="Y477" s="103" t="str">
        <f t="shared" si="230"/>
        <v>Bajo</v>
      </c>
      <c r="Z477" s="512">
        <v>10</v>
      </c>
      <c r="AA477" s="103" t="str">
        <f t="shared" si="231"/>
        <v>Leve</v>
      </c>
      <c r="AB477" s="103">
        <f t="shared" si="232"/>
        <v>0</v>
      </c>
      <c r="AC477" s="103" t="str">
        <f t="shared" si="233"/>
        <v>IV</v>
      </c>
      <c r="AD477" s="103" t="str">
        <f t="shared" si="216"/>
        <v>ACEPTABLE</v>
      </c>
      <c r="AE477" s="506">
        <v>6</v>
      </c>
      <c r="AF477" s="506" t="s">
        <v>938</v>
      </c>
      <c r="AG477" s="507" t="s">
        <v>38</v>
      </c>
      <c r="AH477" s="512"/>
      <c r="AI477" s="500" t="s">
        <v>63</v>
      </c>
      <c r="AJ477" s="500"/>
      <c r="AK477" s="500" t="s">
        <v>63</v>
      </c>
      <c r="AL477" s="500"/>
      <c r="AM477" s="507"/>
      <c r="AN477" s="507"/>
      <c r="AO477" s="507"/>
      <c r="AP477" s="507"/>
      <c r="AQ477" s="522" t="s">
        <v>936</v>
      </c>
      <c r="AR477" s="512"/>
      <c r="AS477" s="116"/>
      <c r="AT477" s="116"/>
      <c r="AU477" s="116"/>
      <c r="AV477" s="116"/>
      <c r="AW477" s="116"/>
      <c r="AX477" s="116"/>
      <c r="AY477" s="116"/>
      <c r="AZ477" s="116"/>
      <c r="BA477" s="116"/>
      <c r="BB477" s="116"/>
      <c r="BC477" s="116"/>
      <c r="BD477" s="116"/>
      <c r="BE477" s="155"/>
    </row>
    <row r="478" spans="1:57" ht="66" customHeight="1" x14ac:dyDescent="0.2">
      <c r="A478" s="116"/>
      <c r="B478" s="103" t="s">
        <v>259</v>
      </c>
      <c r="C478" s="518" t="s">
        <v>455</v>
      </c>
      <c r="D478" s="103" t="s">
        <v>433</v>
      </c>
      <c r="E478" s="506" t="s">
        <v>884</v>
      </c>
      <c r="F478" s="456" t="s">
        <v>885</v>
      </c>
      <c r="G478" s="456" t="s">
        <v>886</v>
      </c>
      <c r="H478" s="500"/>
      <c r="I478" s="500" t="s">
        <v>63</v>
      </c>
      <c r="J478" s="507" t="s">
        <v>887</v>
      </c>
      <c r="K478" s="103" t="s">
        <v>77</v>
      </c>
      <c r="L478" s="500" t="s">
        <v>940</v>
      </c>
      <c r="M478" s="501" t="s">
        <v>941</v>
      </c>
      <c r="N478" s="501" t="s">
        <v>942</v>
      </c>
      <c r="O478" s="519"/>
      <c r="P478" s="519"/>
      <c r="Q478" s="524"/>
      <c r="R478" s="465" t="s">
        <v>859</v>
      </c>
      <c r="S478" s="512" t="s">
        <v>943</v>
      </c>
      <c r="T478" s="512"/>
      <c r="U478" s="103" t="str">
        <f t="shared" si="227"/>
        <v>Bajo</v>
      </c>
      <c r="V478" s="500">
        <v>1</v>
      </c>
      <c r="W478" s="103" t="str">
        <f t="shared" si="228"/>
        <v>Esporadica</v>
      </c>
      <c r="X478" s="103">
        <f t="shared" si="229"/>
        <v>0</v>
      </c>
      <c r="Y478" s="103" t="str">
        <f t="shared" si="230"/>
        <v>Bajo</v>
      </c>
      <c r="Z478" s="500">
        <v>60</v>
      </c>
      <c r="AA478" s="103" t="str">
        <f t="shared" si="231"/>
        <v>Muy Grave</v>
      </c>
      <c r="AB478" s="103">
        <f t="shared" si="232"/>
        <v>0</v>
      </c>
      <c r="AC478" s="103" t="str">
        <f t="shared" si="233"/>
        <v>IV</v>
      </c>
      <c r="AD478" s="103" t="str">
        <f t="shared" si="216"/>
        <v>ACEPTABLE</v>
      </c>
      <c r="AE478" s="506">
        <v>6</v>
      </c>
      <c r="AF478" s="506" t="s">
        <v>942</v>
      </c>
      <c r="AG478" s="507" t="s">
        <v>38</v>
      </c>
      <c r="AH478" s="500"/>
      <c r="AI478" s="500" t="s">
        <v>63</v>
      </c>
      <c r="AJ478" s="500"/>
      <c r="AK478" s="500"/>
      <c r="AL478" s="526"/>
      <c r="AM478" s="526"/>
      <c r="AN478" s="500"/>
      <c r="AO478" s="500"/>
      <c r="AP478" s="500"/>
      <c r="AQ478" s="500" t="s">
        <v>944</v>
      </c>
      <c r="AR478" s="512"/>
      <c r="AS478" s="116"/>
      <c r="AT478" s="116"/>
      <c r="AU478" s="116"/>
      <c r="AV478" s="116"/>
      <c r="AW478" s="116"/>
      <c r="AX478" s="116"/>
      <c r="AY478" s="116"/>
      <c r="AZ478" s="116"/>
      <c r="BA478" s="116"/>
      <c r="BB478" s="116"/>
      <c r="BC478" s="116"/>
      <c r="BD478" s="116"/>
      <c r="BE478" s="155"/>
    </row>
    <row r="479" spans="1:57" ht="66" customHeight="1" x14ac:dyDescent="0.2">
      <c r="A479" s="116"/>
      <c r="B479" s="103" t="s">
        <v>259</v>
      </c>
      <c r="C479" s="518" t="s">
        <v>455</v>
      </c>
      <c r="D479" s="103" t="s">
        <v>433</v>
      </c>
      <c r="E479" s="506" t="s">
        <v>884</v>
      </c>
      <c r="F479" s="456" t="s">
        <v>885</v>
      </c>
      <c r="G479" s="456" t="s">
        <v>886</v>
      </c>
      <c r="H479" s="500"/>
      <c r="I479" s="500" t="s">
        <v>63</v>
      </c>
      <c r="J479" s="507" t="s">
        <v>887</v>
      </c>
      <c r="K479" s="103" t="s">
        <v>77</v>
      </c>
      <c r="L479" s="500" t="s">
        <v>945</v>
      </c>
      <c r="M479" s="501" t="s">
        <v>946</v>
      </c>
      <c r="N479" s="501" t="s">
        <v>947</v>
      </c>
      <c r="O479" s="519"/>
      <c r="P479" s="519"/>
      <c r="Q479" s="524"/>
      <c r="R479" s="465" t="s">
        <v>859</v>
      </c>
      <c r="S479" s="512" t="s">
        <v>943</v>
      </c>
      <c r="T479" s="512"/>
      <c r="U479" s="103" t="str">
        <f t="shared" si="227"/>
        <v>Bajo</v>
      </c>
      <c r="V479" s="500">
        <v>1</v>
      </c>
      <c r="W479" s="103" t="str">
        <f t="shared" si="228"/>
        <v>Esporadica</v>
      </c>
      <c r="X479" s="103">
        <f t="shared" si="229"/>
        <v>0</v>
      </c>
      <c r="Y479" s="103" t="str">
        <f t="shared" si="230"/>
        <v>Bajo</v>
      </c>
      <c r="Z479" s="512">
        <v>10</v>
      </c>
      <c r="AA479" s="103" t="str">
        <f t="shared" si="231"/>
        <v>Leve</v>
      </c>
      <c r="AB479" s="103">
        <f t="shared" si="232"/>
        <v>0</v>
      </c>
      <c r="AC479" s="103" t="str">
        <f t="shared" si="233"/>
        <v>IV</v>
      </c>
      <c r="AD479" s="103" t="str">
        <f t="shared" si="216"/>
        <v>ACEPTABLE</v>
      </c>
      <c r="AE479" s="506">
        <v>6</v>
      </c>
      <c r="AF479" s="506" t="s">
        <v>947</v>
      </c>
      <c r="AG479" s="507" t="s">
        <v>38</v>
      </c>
      <c r="AH479" s="512"/>
      <c r="AI479" s="500" t="s">
        <v>63</v>
      </c>
      <c r="AJ479" s="500"/>
      <c r="AK479" s="500"/>
      <c r="AL479" s="500"/>
      <c r="AM479" s="507"/>
      <c r="AN479" s="507"/>
      <c r="AO479" s="507"/>
      <c r="AP479" s="507"/>
      <c r="AQ479" s="522" t="s">
        <v>936</v>
      </c>
      <c r="AR479" s="512"/>
      <c r="AS479" s="116"/>
      <c r="AT479" s="116"/>
      <c r="AU479" s="116"/>
      <c r="AV479" s="116"/>
      <c r="AW479" s="116"/>
      <c r="AX479" s="116"/>
      <c r="AY479" s="116"/>
      <c r="AZ479" s="116"/>
      <c r="BA479" s="116"/>
      <c r="BB479" s="116"/>
      <c r="BC479" s="116"/>
      <c r="BD479" s="116"/>
      <c r="BE479" s="155"/>
    </row>
    <row r="480" spans="1:57" ht="66" customHeight="1" x14ac:dyDescent="0.2">
      <c r="A480" s="116"/>
      <c r="B480" s="103" t="s">
        <v>259</v>
      </c>
      <c r="C480" s="518" t="s">
        <v>455</v>
      </c>
      <c r="D480" s="103" t="s">
        <v>433</v>
      </c>
      <c r="E480" s="506" t="s">
        <v>884</v>
      </c>
      <c r="F480" s="456" t="s">
        <v>885</v>
      </c>
      <c r="G480" s="456" t="s">
        <v>886</v>
      </c>
      <c r="H480" s="500"/>
      <c r="I480" s="500" t="s">
        <v>63</v>
      </c>
      <c r="J480" s="507" t="s">
        <v>887</v>
      </c>
      <c r="K480" s="103" t="s">
        <v>77</v>
      </c>
      <c r="L480" s="525" t="s">
        <v>174</v>
      </c>
      <c r="M480" s="501" t="s">
        <v>948</v>
      </c>
      <c r="N480" s="501" t="s">
        <v>938</v>
      </c>
      <c r="O480" s="519"/>
      <c r="P480" s="519"/>
      <c r="Q480" s="524"/>
      <c r="R480" s="465" t="s">
        <v>859</v>
      </c>
      <c r="S480" s="512" t="s">
        <v>943</v>
      </c>
      <c r="T480" s="500"/>
      <c r="U480" s="103" t="str">
        <f t="shared" si="227"/>
        <v>Bajo</v>
      </c>
      <c r="V480" s="500">
        <v>1</v>
      </c>
      <c r="W480" s="103" t="str">
        <f t="shared" si="228"/>
        <v>Esporadica</v>
      </c>
      <c r="X480" s="103">
        <f t="shared" si="229"/>
        <v>0</v>
      </c>
      <c r="Y480" s="103" t="str">
        <f t="shared" si="230"/>
        <v>Bajo</v>
      </c>
      <c r="Z480" s="500">
        <v>25</v>
      </c>
      <c r="AA480" s="103" t="str">
        <f t="shared" si="231"/>
        <v>Grave</v>
      </c>
      <c r="AB480" s="103">
        <f t="shared" si="232"/>
        <v>0</v>
      </c>
      <c r="AC480" s="103" t="str">
        <f t="shared" si="233"/>
        <v>IV</v>
      </c>
      <c r="AD480" s="103" t="str">
        <f t="shared" si="216"/>
        <v>ACEPTABLE</v>
      </c>
      <c r="AE480" s="506">
        <v>6</v>
      </c>
      <c r="AF480" s="506" t="s">
        <v>938</v>
      </c>
      <c r="AG480" s="507" t="s">
        <v>38</v>
      </c>
      <c r="AH480" s="500"/>
      <c r="AI480" s="500" t="s">
        <v>63</v>
      </c>
      <c r="AJ480" s="500"/>
      <c r="AK480" s="526"/>
      <c r="AL480" s="526"/>
      <c r="AM480" s="526"/>
      <c r="AN480" s="500"/>
      <c r="AO480" s="500"/>
      <c r="AP480" s="500"/>
      <c r="AQ480" s="522" t="s">
        <v>936</v>
      </c>
      <c r="AR480" s="512"/>
      <c r="AS480" s="116"/>
      <c r="AT480" s="116"/>
      <c r="AU480" s="116"/>
      <c r="AV480" s="116"/>
      <c r="AW480" s="116"/>
      <c r="AX480" s="116"/>
      <c r="AY480" s="116"/>
      <c r="AZ480" s="116"/>
      <c r="BA480" s="116"/>
      <c r="BB480" s="116"/>
      <c r="BC480" s="116"/>
      <c r="BD480" s="116"/>
      <c r="BE480" s="155"/>
    </row>
    <row r="481" spans="1:56" s="155" customFormat="1" ht="66" customHeight="1" x14ac:dyDescent="0.2">
      <c r="A481" s="504" t="s">
        <v>306</v>
      </c>
      <c r="B481" s="103" t="s">
        <v>259</v>
      </c>
      <c r="C481" s="518" t="s">
        <v>455</v>
      </c>
      <c r="D481" s="103" t="s">
        <v>433</v>
      </c>
      <c r="E481" s="456" t="s">
        <v>708</v>
      </c>
      <c r="F481" s="500" t="s">
        <v>709</v>
      </c>
      <c r="G481" s="500" t="s">
        <v>710</v>
      </c>
      <c r="H481" s="500" t="s">
        <v>63</v>
      </c>
      <c r="I481" s="500"/>
      <c r="J481" s="486" t="s">
        <v>471</v>
      </c>
      <c r="K481" s="500" t="s">
        <v>72</v>
      </c>
      <c r="L481" s="459" t="s">
        <v>119</v>
      </c>
      <c r="M481" s="518" t="s">
        <v>949</v>
      </c>
      <c r="N481" s="518" t="s">
        <v>950</v>
      </c>
      <c r="O481" s="518"/>
      <c r="P481" s="518"/>
      <c r="Q481" s="500"/>
      <c r="R481" s="500"/>
      <c r="S481" s="500"/>
      <c r="T481" s="500">
        <v>2</v>
      </c>
      <c r="U481" s="103" t="str">
        <f t="shared" si="227"/>
        <v>Medio</v>
      </c>
      <c r="V481" s="500">
        <v>2</v>
      </c>
      <c r="W481" s="103" t="str">
        <f t="shared" si="228"/>
        <v>Ocasional</v>
      </c>
      <c r="X481" s="103">
        <f t="shared" si="229"/>
        <v>4</v>
      </c>
      <c r="Y481" s="103" t="str">
        <f t="shared" si="230"/>
        <v>Bajo</v>
      </c>
      <c r="Z481" s="500">
        <v>60</v>
      </c>
      <c r="AA481" s="103" t="str">
        <f t="shared" si="231"/>
        <v>Muy Grave</v>
      </c>
      <c r="AB481" s="103">
        <f t="shared" si="232"/>
        <v>240</v>
      </c>
      <c r="AC481" s="103" t="str">
        <f t="shared" si="233"/>
        <v>II</v>
      </c>
      <c r="AD481" s="103" t="str">
        <f t="shared" si="216"/>
        <v>ACEPTABLE CON CONTROL ESPECIFICO</v>
      </c>
      <c r="AE481" s="506">
        <v>6</v>
      </c>
      <c r="AF481" s="506" t="s">
        <v>950</v>
      </c>
      <c r="AG481" s="500" t="s">
        <v>38</v>
      </c>
      <c r="AH481" s="500"/>
      <c r="AI481" s="500" t="s">
        <v>63</v>
      </c>
      <c r="AJ481" s="500"/>
      <c r="AK481" s="500" t="s">
        <v>63</v>
      </c>
      <c r="AL481" s="500"/>
      <c r="AM481" s="500"/>
      <c r="AN481" s="500"/>
      <c r="AO481" s="500"/>
      <c r="AP481" s="500"/>
      <c r="AQ481" s="522" t="s">
        <v>951</v>
      </c>
      <c r="AR481" s="512" t="s">
        <v>952</v>
      </c>
      <c r="AS481" s="116"/>
      <c r="AT481" s="116"/>
      <c r="AU481" s="116"/>
      <c r="AV481" s="116"/>
      <c r="AW481" s="116"/>
      <c r="AX481" s="116"/>
      <c r="AY481" s="116"/>
      <c r="AZ481" s="116"/>
      <c r="BA481" s="116"/>
      <c r="BB481" s="116"/>
      <c r="BC481" s="116"/>
      <c r="BD481" s="116"/>
    </row>
    <row r="482" spans="1:56" s="155" customFormat="1" ht="95.1" customHeight="1" x14ac:dyDescent="0.2">
      <c r="A482" s="116"/>
      <c r="B482" s="103" t="s">
        <v>259</v>
      </c>
      <c r="C482" s="518" t="s">
        <v>455</v>
      </c>
      <c r="D482" s="103" t="s">
        <v>433</v>
      </c>
      <c r="E482" s="456" t="s">
        <v>708</v>
      </c>
      <c r="F482" s="500" t="s">
        <v>953</v>
      </c>
      <c r="G482" s="500" t="s">
        <v>710</v>
      </c>
      <c r="H482" s="500" t="s">
        <v>63</v>
      </c>
      <c r="I482" s="500"/>
      <c r="J482" s="486" t="s">
        <v>471</v>
      </c>
      <c r="K482" s="518" t="s">
        <v>65</v>
      </c>
      <c r="L482" s="471" t="s">
        <v>316</v>
      </c>
      <c r="M482" s="460" t="s">
        <v>711</v>
      </c>
      <c r="N482" s="460" t="s">
        <v>712</v>
      </c>
      <c r="O482" s="501"/>
      <c r="P482" s="103" t="s">
        <v>685</v>
      </c>
      <c r="Q482" s="103" t="s">
        <v>685</v>
      </c>
      <c r="R482" s="465" t="s">
        <v>954</v>
      </c>
      <c r="S482" s="465" t="s">
        <v>684</v>
      </c>
      <c r="T482" s="500"/>
      <c r="U482" s="103" t="str">
        <f t="shared" si="227"/>
        <v>Bajo</v>
      </c>
      <c r="V482" s="500">
        <v>3</v>
      </c>
      <c r="W482" s="103" t="str">
        <f t="shared" si="228"/>
        <v>Frecuente</v>
      </c>
      <c r="X482" s="103">
        <f t="shared" si="229"/>
        <v>0</v>
      </c>
      <c r="Y482" s="103" t="str">
        <f t="shared" si="230"/>
        <v>Bajo</v>
      </c>
      <c r="Z482" s="500">
        <v>60</v>
      </c>
      <c r="AA482" s="103" t="str">
        <f t="shared" si="231"/>
        <v>Muy Grave</v>
      </c>
      <c r="AB482" s="103">
        <f t="shared" si="232"/>
        <v>0</v>
      </c>
      <c r="AC482" s="103" t="str">
        <f t="shared" si="233"/>
        <v>IV</v>
      </c>
      <c r="AD482" s="103" t="str">
        <f t="shared" si="216"/>
        <v>ACEPTABLE</v>
      </c>
      <c r="AE482" s="506">
        <v>6</v>
      </c>
      <c r="AF482" s="506" t="s">
        <v>910</v>
      </c>
      <c r="AG482" s="500" t="s">
        <v>38</v>
      </c>
      <c r="AH482" s="500"/>
      <c r="AI482" s="500" t="s">
        <v>63</v>
      </c>
      <c r="AJ482" s="500"/>
      <c r="AK482" s="500" t="s">
        <v>63</v>
      </c>
      <c r="AL482" s="462" t="s">
        <v>63</v>
      </c>
      <c r="AM482" s="500"/>
      <c r="AN482" s="500"/>
      <c r="AO482" s="500"/>
      <c r="AP482" s="500"/>
      <c r="AQ482" s="526"/>
      <c r="AR482" s="512"/>
      <c r="AS482" s="116"/>
      <c r="AT482" s="116"/>
      <c r="AU482" s="116"/>
      <c r="AV482" s="116"/>
      <c r="AW482" s="116"/>
      <c r="AX482" s="116"/>
      <c r="AY482" s="116"/>
      <c r="AZ482" s="116"/>
      <c r="BA482" s="116"/>
      <c r="BB482" s="116"/>
      <c r="BC482" s="116"/>
      <c r="BD482" s="116"/>
    </row>
    <row r="483" spans="1:56" s="155" customFormat="1" ht="76.5" x14ac:dyDescent="0.2">
      <c r="A483" s="115"/>
      <c r="B483" s="103" t="s">
        <v>259</v>
      </c>
      <c r="C483" s="518" t="s">
        <v>455</v>
      </c>
      <c r="D483" s="103" t="s">
        <v>433</v>
      </c>
      <c r="E483" s="456" t="s">
        <v>708</v>
      </c>
      <c r="F483" s="500" t="s">
        <v>953</v>
      </c>
      <c r="G483" s="500" t="s">
        <v>710</v>
      </c>
      <c r="H483" s="500" t="s">
        <v>63</v>
      </c>
      <c r="I483" s="500"/>
      <c r="J483" s="486" t="s">
        <v>471</v>
      </c>
      <c r="K483" s="458" t="s">
        <v>282</v>
      </c>
      <c r="L483" s="459" t="s">
        <v>739</v>
      </c>
      <c r="M483" s="460" t="s">
        <v>740</v>
      </c>
      <c r="N483" s="465" t="s">
        <v>741</v>
      </c>
      <c r="O483" s="103"/>
      <c r="P483" s="103"/>
      <c r="Q483" s="465"/>
      <c r="R483" s="103" t="s">
        <v>742</v>
      </c>
      <c r="S483" s="465" t="s">
        <v>743</v>
      </c>
      <c r="T483" s="103"/>
      <c r="U483" s="103" t="str">
        <f t="shared" si="227"/>
        <v>Bajo</v>
      </c>
      <c r="V483" s="103">
        <v>1</v>
      </c>
      <c r="W483" s="103" t="str">
        <f t="shared" si="228"/>
        <v>Esporadica</v>
      </c>
      <c r="X483" s="103">
        <f t="shared" si="229"/>
        <v>0</v>
      </c>
      <c r="Y483" s="103" t="str">
        <f t="shared" si="230"/>
        <v>Bajo</v>
      </c>
      <c r="Z483" s="103">
        <v>25</v>
      </c>
      <c r="AA483" s="103" t="str">
        <f t="shared" si="231"/>
        <v>Grave</v>
      </c>
      <c r="AB483" s="103">
        <f t="shared" si="232"/>
        <v>0</v>
      </c>
      <c r="AC483" s="103" t="str">
        <f t="shared" si="233"/>
        <v>IV</v>
      </c>
      <c r="AD483" s="103" t="str">
        <f t="shared" si="216"/>
        <v>ACEPTABLE</v>
      </c>
      <c r="AE483" s="103">
        <v>2</v>
      </c>
      <c r="AF483" s="103" t="s">
        <v>180</v>
      </c>
      <c r="AG483" s="103" t="s">
        <v>38</v>
      </c>
      <c r="AH483" s="103"/>
      <c r="AI483" s="103"/>
      <c r="AJ483" s="103" t="s">
        <v>63</v>
      </c>
      <c r="AK483" s="103"/>
      <c r="AL483" s="462" t="s">
        <v>63</v>
      </c>
      <c r="AM483" s="103"/>
      <c r="AN483" s="103"/>
      <c r="AO483" s="103"/>
      <c r="AP483" s="103"/>
      <c r="AQ483" s="103"/>
      <c r="AR483" s="103"/>
      <c r="AS483" s="115"/>
      <c r="AT483" s="467"/>
      <c r="AU483" s="103" t="str">
        <f>IF(AT483=10,"Muy Alto",IF(AT483=6,"Alto",IF(AT483=2,"Medio",IF(AT483=0,"Bajo"))))</f>
        <v>Bajo</v>
      </c>
      <c r="AV483" s="467"/>
      <c r="AW483" s="103" t="b">
        <f>IF(AV483=4,"Continua",IF(AV483=3,"Frecuente",IF(AV483=2,"Ocasional",IF(AV483=1,"Esporadica"))))</f>
        <v>0</v>
      </c>
      <c r="AX483" s="103">
        <f>AT483*AV483</f>
        <v>0</v>
      </c>
      <c r="AY483" s="103" t="str">
        <f>IF(AND(AX483&gt;=24,AX483&lt;=40),"Medio Alto",IF(AND(AX483&gt;=10,AX483&lt;=20),"Alto",IF(AND(AX483&gt;=6,AX483&lt;=8),"Medio",IF(AND(AX483&gt;=0,AX483&lt;=4),"Bajo"))))</f>
        <v>Bajo</v>
      </c>
      <c r="AZ483" s="467"/>
      <c r="BA483" s="103" t="b">
        <f>IF(AZ483=100,"Mortal o Catrastrofico",IF(AZ483=60,"Muy Grave",IF(AZ483=25,"Grave",IF(AZ483=10,"Leve"))))</f>
        <v>0</v>
      </c>
      <c r="BB483" s="103">
        <f>AX483*AZ483</f>
        <v>0</v>
      </c>
      <c r="BC483" s="103" t="str">
        <f>IF(AND(BB483&gt;=600,AZ483&lt;=4000),"I",IF(AND(BB483&gt;=150,BB483&lt;=500),"II",IF(AND(BB483&gt;=40,BB483&lt;=120),"III",IF(AND(BB483&gt;=0,BB483&lt;=40),"IV"))))</f>
        <v>IV</v>
      </c>
      <c r="BD483" s="103" t="str">
        <f>IF(AND(BC483="I"),"NO ACEPTABLE",IF(AND(BC483="II"),"ACEPTABLE CON CONTROL ESPECIFICO",IF(AND(BC483="III"),"MEJORABLE",IF(AND(BC483="IV"),"ACEPTABLE"))))</f>
        <v>ACEPTABLE</v>
      </c>
    </row>
    <row r="484" spans="1:56" s="155" customFormat="1" ht="66" customHeight="1" x14ac:dyDescent="0.2">
      <c r="A484" s="116"/>
      <c r="B484" s="103" t="s">
        <v>259</v>
      </c>
      <c r="C484" s="518" t="s">
        <v>455</v>
      </c>
      <c r="D484" s="103" t="s">
        <v>433</v>
      </c>
      <c r="E484" s="456" t="s">
        <v>708</v>
      </c>
      <c r="F484" s="500" t="s">
        <v>953</v>
      </c>
      <c r="G484" s="500" t="s">
        <v>710</v>
      </c>
      <c r="H484" s="500" t="s">
        <v>63</v>
      </c>
      <c r="I484" s="527"/>
      <c r="J484" s="486" t="s">
        <v>471</v>
      </c>
      <c r="K484" s="458" t="s">
        <v>282</v>
      </c>
      <c r="L484" s="500" t="s">
        <v>955</v>
      </c>
      <c r="M484" s="460" t="s">
        <v>344</v>
      </c>
      <c r="N484" s="465" t="s">
        <v>849</v>
      </c>
      <c r="O484" s="103"/>
      <c r="P484" s="103"/>
      <c r="Q484" s="465"/>
      <c r="R484" s="103" t="s">
        <v>904</v>
      </c>
      <c r="S484" s="465" t="s">
        <v>92</v>
      </c>
      <c r="T484" s="500"/>
      <c r="U484" s="103" t="str">
        <f t="shared" si="227"/>
        <v>Bajo</v>
      </c>
      <c r="V484" s="500">
        <v>2</v>
      </c>
      <c r="W484" s="103" t="str">
        <f t="shared" si="228"/>
        <v>Ocasional</v>
      </c>
      <c r="X484" s="103">
        <f t="shared" si="229"/>
        <v>0</v>
      </c>
      <c r="Y484" s="103" t="str">
        <f t="shared" si="230"/>
        <v>Bajo</v>
      </c>
      <c r="Z484" s="500">
        <v>25</v>
      </c>
      <c r="AA484" s="103" t="str">
        <f t="shared" si="231"/>
        <v>Grave</v>
      </c>
      <c r="AB484" s="103">
        <f t="shared" si="232"/>
        <v>0</v>
      </c>
      <c r="AC484" s="103" t="str">
        <f t="shared" si="233"/>
        <v>IV</v>
      </c>
      <c r="AD484" s="103" t="str">
        <f t="shared" si="216"/>
        <v>ACEPTABLE</v>
      </c>
      <c r="AE484" s="506">
        <v>6</v>
      </c>
      <c r="AF484" s="506" t="s">
        <v>956</v>
      </c>
      <c r="AG484" s="500" t="s">
        <v>38</v>
      </c>
      <c r="AH484" s="500"/>
      <c r="AI484" s="500" t="s">
        <v>63</v>
      </c>
      <c r="AJ484" s="500"/>
      <c r="AK484" s="500" t="s">
        <v>63</v>
      </c>
      <c r="AL484" s="462" t="s">
        <v>63</v>
      </c>
      <c r="AM484" s="500"/>
      <c r="AN484" s="500"/>
      <c r="AO484" s="500"/>
      <c r="AP484" s="500"/>
      <c r="AQ484" s="522" t="s">
        <v>957</v>
      </c>
      <c r="AR484" s="512" t="s">
        <v>958</v>
      </c>
      <c r="AS484" s="116"/>
      <c r="AT484" s="116"/>
      <c r="AU484" s="116"/>
      <c r="AV484" s="116"/>
      <c r="AW484" s="116"/>
      <c r="AX484" s="116"/>
      <c r="AY484" s="116"/>
      <c r="AZ484" s="116"/>
      <c r="BA484" s="116"/>
      <c r="BB484" s="116"/>
      <c r="BC484" s="116"/>
      <c r="BD484" s="116"/>
    </row>
    <row r="485" spans="1:56" s="155" customFormat="1" ht="66" customHeight="1" x14ac:dyDescent="0.2">
      <c r="A485" s="116"/>
      <c r="B485" s="103" t="s">
        <v>259</v>
      </c>
      <c r="C485" s="518" t="s">
        <v>455</v>
      </c>
      <c r="D485" s="103" t="s">
        <v>433</v>
      </c>
      <c r="E485" s="456" t="s">
        <v>708</v>
      </c>
      <c r="F485" s="500" t="s">
        <v>953</v>
      </c>
      <c r="G485" s="500" t="s">
        <v>710</v>
      </c>
      <c r="H485" s="500" t="s">
        <v>63</v>
      </c>
      <c r="I485" s="500"/>
      <c r="J485" s="486" t="s">
        <v>471</v>
      </c>
      <c r="K485" s="103" t="s">
        <v>276</v>
      </c>
      <c r="L485" s="471" t="s">
        <v>178</v>
      </c>
      <c r="M485" s="460" t="s">
        <v>738</v>
      </c>
      <c r="N485" s="460" t="s">
        <v>180</v>
      </c>
      <c r="O485" s="501"/>
      <c r="P485" s="501"/>
      <c r="Q485" s="500"/>
      <c r="R485" s="465" t="s">
        <v>705</v>
      </c>
      <c r="S485" s="465" t="s">
        <v>706</v>
      </c>
      <c r="T485" s="500"/>
      <c r="U485" s="103" t="str">
        <f t="shared" si="227"/>
        <v>Bajo</v>
      </c>
      <c r="V485" s="500">
        <v>3</v>
      </c>
      <c r="W485" s="103" t="str">
        <f t="shared" si="228"/>
        <v>Frecuente</v>
      </c>
      <c r="X485" s="103">
        <f t="shared" si="229"/>
        <v>0</v>
      </c>
      <c r="Y485" s="103" t="str">
        <f t="shared" si="230"/>
        <v>Bajo</v>
      </c>
      <c r="Z485" s="500">
        <v>25</v>
      </c>
      <c r="AA485" s="103" t="str">
        <f t="shared" si="231"/>
        <v>Grave</v>
      </c>
      <c r="AB485" s="103">
        <f t="shared" si="232"/>
        <v>0</v>
      </c>
      <c r="AC485" s="103" t="str">
        <f t="shared" si="233"/>
        <v>IV</v>
      </c>
      <c r="AD485" s="103" t="str">
        <f t="shared" si="216"/>
        <v>ACEPTABLE</v>
      </c>
      <c r="AE485" s="506">
        <v>6</v>
      </c>
      <c r="AF485" s="506" t="s">
        <v>929</v>
      </c>
      <c r="AG485" s="500" t="s">
        <v>38</v>
      </c>
      <c r="AH485" s="500"/>
      <c r="AI485" s="500" t="s">
        <v>63</v>
      </c>
      <c r="AJ485" s="500"/>
      <c r="AK485" s="500" t="s">
        <v>63</v>
      </c>
      <c r="AL485" s="500"/>
      <c r="AM485" s="500"/>
      <c r="AN485" s="500"/>
      <c r="AO485" s="500"/>
      <c r="AP485" s="500"/>
      <c r="AQ485" s="500"/>
      <c r="AR485" s="512"/>
      <c r="AS485" s="116"/>
      <c r="AT485" s="116"/>
      <c r="AU485" s="116"/>
      <c r="AV485" s="116"/>
      <c r="AW485" s="116"/>
      <c r="AX485" s="116"/>
      <c r="AY485" s="116"/>
      <c r="AZ485" s="116"/>
      <c r="BA485" s="116"/>
      <c r="BB485" s="116"/>
      <c r="BC485" s="116"/>
      <c r="BD485" s="116"/>
    </row>
    <row r="486" spans="1:56" s="155" customFormat="1" ht="66" customHeight="1" x14ac:dyDescent="0.2">
      <c r="A486" s="116"/>
      <c r="B486" s="103" t="s">
        <v>259</v>
      </c>
      <c r="C486" s="518" t="s">
        <v>455</v>
      </c>
      <c r="D486" s="103" t="s">
        <v>433</v>
      </c>
      <c r="E486" s="456" t="s">
        <v>708</v>
      </c>
      <c r="F486" s="500" t="s">
        <v>953</v>
      </c>
      <c r="G486" s="500" t="s">
        <v>710</v>
      </c>
      <c r="H486" s="500" t="s">
        <v>63</v>
      </c>
      <c r="I486" s="500"/>
      <c r="J486" s="486" t="s">
        <v>471</v>
      </c>
      <c r="K486" s="500" t="s">
        <v>99</v>
      </c>
      <c r="L486" s="500" t="s">
        <v>905</v>
      </c>
      <c r="M486" s="500" t="s">
        <v>906</v>
      </c>
      <c r="N486" s="465" t="s">
        <v>102</v>
      </c>
      <c r="O486" s="466"/>
      <c r="P486" s="466"/>
      <c r="Q486" s="466"/>
      <c r="R486" s="494" t="s">
        <v>477</v>
      </c>
      <c r="S486" s="466"/>
      <c r="T486" s="500">
        <v>2</v>
      </c>
      <c r="U486" s="103" t="str">
        <f t="shared" si="227"/>
        <v>Medio</v>
      </c>
      <c r="V486" s="500">
        <v>1</v>
      </c>
      <c r="W486" s="103" t="str">
        <f t="shared" si="228"/>
        <v>Esporadica</v>
      </c>
      <c r="X486" s="103">
        <f t="shared" si="229"/>
        <v>2</v>
      </c>
      <c r="Y486" s="103" t="str">
        <f t="shared" si="230"/>
        <v>Bajo</v>
      </c>
      <c r="Z486" s="500">
        <v>25</v>
      </c>
      <c r="AA486" s="103" t="str">
        <f t="shared" si="231"/>
        <v>Grave</v>
      </c>
      <c r="AB486" s="103">
        <f t="shared" si="232"/>
        <v>50</v>
      </c>
      <c r="AC486" s="103" t="str">
        <f t="shared" si="233"/>
        <v>III</v>
      </c>
      <c r="AD486" s="103" t="str">
        <f t="shared" si="216"/>
        <v>MEJORABLE</v>
      </c>
      <c r="AE486" s="506">
        <v>6</v>
      </c>
      <c r="AF486" s="506" t="s">
        <v>907</v>
      </c>
      <c r="AG486" s="500" t="s">
        <v>38</v>
      </c>
      <c r="AH486" s="500"/>
      <c r="AI486" s="500" t="s">
        <v>63</v>
      </c>
      <c r="AJ486" s="500"/>
      <c r="AK486" s="500" t="s">
        <v>63</v>
      </c>
      <c r="AL486" s="500"/>
      <c r="AM486" s="500"/>
      <c r="AN486" s="500"/>
      <c r="AO486" s="500"/>
      <c r="AP486" s="500"/>
      <c r="AQ486" s="522" t="s">
        <v>908</v>
      </c>
      <c r="AR486" s="512"/>
      <c r="AS486" s="116"/>
      <c r="AT486" s="116"/>
      <c r="AU486" s="116"/>
      <c r="AV486" s="116"/>
      <c r="AW486" s="116"/>
      <c r="AX486" s="116"/>
      <c r="AY486" s="116"/>
      <c r="AZ486" s="116"/>
      <c r="BA486" s="116"/>
      <c r="BB486" s="116"/>
      <c r="BC486" s="116"/>
      <c r="BD486" s="116"/>
    </row>
    <row r="487" spans="1:56" s="155" customFormat="1" ht="66" customHeight="1" x14ac:dyDescent="0.2">
      <c r="A487" s="116"/>
      <c r="B487" s="103" t="s">
        <v>259</v>
      </c>
      <c r="C487" s="518" t="s">
        <v>455</v>
      </c>
      <c r="D487" s="103" t="s">
        <v>433</v>
      </c>
      <c r="E487" s="456" t="s">
        <v>708</v>
      </c>
      <c r="F487" s="500" t="s">
        <v>953</v>
      </c>
      <c r="G487" s="500" t="s">
        <v>710</v>
      </c>
      <c r="H487" s="500" t="s">
        <v>63</v>
      </c>
      <c r="I487" s="500"/>
      <c r="J487" s="486" t="s">
        <v>471</v>
      </c>
      <c r="K487" s="500" t="s">
        <v>65</v>
      </c>
      <c r="L487" s="501" t="s">
        <v>959</v>
      </c>
      <c r="M487" s="501" t="s">
        <v>960</v>
      </c>
      <c r="N487" s="501" t="s">
        <v>720</v>
      </c>
      <c r="O487" s="103"/>
      <c r="P487" s="103" t="s">
        <v>685</v>
      </c>
      <c r="Q487" s="103" t="s">
        <v>685</v>
      </c>
      <c r="R487" s="465" t="s">
        <v>698</v>
      </c>
      <c r="S487" s="465" t="s">
        <v>961</v>
      </c>
      <c r="T487" s="103">
        <v>0</v>
      </c>
      <c r="U487" s="103" t="str">
        <f t="shared" si="227"/>
        <v>Bajo</v>
      </c>
      <c r="V487" s="500">
        <v>3</v>
      </c>
      <c r="W487" s="103" t="str">
        <f t="shared" si="228"/>
        <v>Frecuente</v>
      </c>
      <c r="X487" s="103">
        <f t="shared" si="229"/>
        <v>0</v>
      </c>
      <c r="Y487" s="103" t="str">
        <f t="shared" si="230"/>
        <v>Bajo</v>
      </c>
      <c r="Z487" s="500">
        <v>25</v>
      </c>
      <c r="AA487" s="103" t="str">
        <f t="shared" si="231"/>
        <v>Grave</v>
      </c>
      <c r="AB487" s="103">
        <f t="shared" si="232"/>
        <v>0</v>
      </c>
      <c r="AC487" s="103" t="str">
        <f t="shared" si="233"/>
        <v>IV</v>
      </c>
      <c r="AD487" s="103" t="str">
        <f t="shared" si="216"/>
        <v>ACEPTABLE</v>
      </c>
      <c r="AE487" s="506">
        <v>6</v>
      </c>
      <c r="AF487" s="506" t="s">
        <v>962</v>
      </c>
      <c r="AG487" s="500" t="s">
        <v>38</v>
      </c>
      <c r="AH487" s="500"/>
      <c r="AI487" s="500" t="s">
        <v>63</v>
      </c>
      <c r="AJ487" s="500"/>
      <c r="AK487" s="500" t="s">
        <v>63</v>
      </c>
      <c r="AL487" s="462" t="s">
        <v>63</v>
      </c>
      <c r="AM487" s="500"/>
      <c r="AN487" s="500"/>
      <c r="AO487" s="500"/>
      <c r="AP487" s="500"/>
      <c r="AQ487" s="522" t="s">
        <v>963</v>
      </c>
      <c r="AR487" s="512" t="s">
        <v>964</v>
      </c>
      <c r="AS487" s="116"/>
      <c r="AT487" s="116"/>
      <c r="AU487" s="116"/>
      <c r="AV487" s="116"/>
      <c r="AW487" s="116"/>
      <c r="AX487" s="116"/>
      <c r="AY487" s="116"/>
      <c r="AZ487" s="116"/>
      <c r="BA487" s="116"/>
      <c r="BB487" s="116"/>
      <c r="BC487" s="116"/>
      <c r="BD487" s="116"/>
    </row>
    <row r="488" spans="1:56" s="155" customFormat="1" ht="76.5" x14ac:dyDescent="0.2">
      <c r="A488" s="115"/>
      <c r="B488" s="103" t="s">
        <v>259</v>
      </c>
      <c r="C488" s="518" t="s">
        <v>455</v>
      </c>
      <c r="D488" s="103" t="s">
        <v>433</v>
      </c>
      <c r="E488" s="456" t="s">
        <v>708</v>
      </c>
      <c r="F488" s="500" t="s">
        <v>953</v>
      </c>
      <c r="G488" s="500" t="s">
        <v>710</v>
      </c>
      <c r="H488" s="500" t="s">
        <v>63</v>
      </c>
      <c r="I488" s="500"/>
      <c r="J488" s="486" t="s">
        <v>471</v>
      </c>
      <c r="K488" s="103" t="s">
        <v>276</v>
      </c>
      <c r="L488" s="471" t="s">
        <v>528</v>
      </c>
      <c r="M488" s="465" t="s">
        <v>704</v>
      </c>
      <c r="N488" s="465" t="s">
        <v>512</v>
      </c>
      <c r="O488" s="103"/>
      <c r="P488" s="103"/>
      <c r="Q488" s="465"/>
      <c r="R488" s="465" t="s">
        <v>705</v>
      </c>
      <c r="S488" s="465" t="s">
        <v>902</v>
      </c>
      <c r="T488" s="103"/>
      <c r="U488" s="103" t="str">
        <f t="shared" si="227"/>
        <v>Bajo</v>
      </c>
      <c r="V488" s="103">
        <v>3</v>
      </c>
      <c r="W488" s="103" t="str">
        <f t="shared" si="228"/>
        <v>Frecuente</v>
      </c>
      <c r="X488" s="103">
        <f t="shared" si="229"/>
        <v>0</v>
      </c>
      <c r="Y488" s="103" t="str">
        <f t="shared" si="230"/>
        <v>Bajo</v>
      </c>
      <c r="Z488" s="103">
        <v>25</v>
      </c>
      <c r="AA488" s="103" t="str">
        <f t="shared" si="231"/>
        <v>Grave</v>
      </c>
      <c r="AB488" s="103">
        <f t="shared" si="232"/>
        <v>0</v>
      </c>
      <c r="AC488" s="103" t="str">
        <f t="shared" si="233"/>
        <v>IV</v>
      </c>
      <c r="AD488" s="103" t="str">
        <f t="shared" si="216"/>
        <v>ACEPTABLE</v>
      </c>
      <c r="AE488" s="103">
        <v>2</v>
      </c>
      <c r="AF488" s="103" t="s">
        <v>512</v>
      </c>
      <c r="AG488" s="103" t="s">
        <v>38</v>
      </c>
      <c r="AH488" s="103"/>
      <c r="AI488" s="103"/>
      <c r="AJ488" s="103" t="s">
        <v>63</v>
      </c>
      <c r="AK488" s="103"/>
      <c r="AL488" s="103"/>
      <c r="AM488" s="103"/>
      <c r="AN488" s="103"/>
      <c r="AO488" s="103"/>
      <c r="AP488" s="103"/>
      <c r="AQ488" s="103"/>
      <c r="AR488" s="103"/>
      <c r="AS488" s="115"/>
      <c r="AT488" s="467"/>
      <c r="AU488" s="103" t="str">
        <f>IF(AT488=10,"Muy Alto",IF(AT488=6,"Alto",IF(AT488=2,"Medio",IF(AT488=0,"Bajo"))))</f>
        <v>Bajo</v>
      </c>
      <c r="AV488" s="467"/>
      <c r="AW488" s="103" t="b">
        <f>IF(AV488=4,"Continua",IF(AV488=3,"Frecuente",IF(AV488=2,"Ocasional",IF(AV488=1,"Esporadica"))))</f>
        <v>0</v>
      </c>
      <c r="AX488" s="103">
        <f>AT488*AV488</f>
        <v>0</v>
      </c>
      <c r="AY488" s="103" t="str">
        <f>IF(AND(AX488&gt;=24,AX488&lt;=40),"Medio Alto",IF(AND(AX488&gt;=10,AX488&lt;=20),"Alto",IF(AND(AX488&gt;=6,AX488&lt;=8),"Medio",IF(AND(AX488&gt;=0,AX488&lt;=4),"Bajo"))))</f>
        <v>Bajo</v>
      </c>
      <c r="AZ488" s="467"/>
      <c r="BA488" s="103" t="b">
        <f>IF(AZ488=100,"Mortal o Catrastrofico",IF(AZ488=60,"Muy Grave",IF(AZ488=25,"Grave",IF(AZ488=10,"Leve"))))</f>
        <v>0</v>
      </c>
      <c r="BB488" s="103">
        <f>AX488*AZ488</f>
        <v>0</v>
      </c>
      <c r="BC488" s="103" t="str">
        <f>IF(AND(BB488&gt;=600,AZ488&lt;=4000),"I",IF(AND(BB488&gt;=150,BB488&lt;=500),"II",IF(AND(BB488&gt;=40,BB488&lt;=120),"III",IF(AND(BB488&gt;=0,BB488&lt;=40),"IV"))))</f>
        <v>IV</v>
      </c>
      <c r="BD488" s="103" t="str">
        <f>IF(AND(BC488="I"),"NO ACEPTABLE",IF(AND(BC488="II"),"ACEPTABLE CON CONTROL ESPECIFICO",IF(AND(BC488="III"),"MEJORABLE",IF(AND(BC488="IV"),"ACEPTABLE"))))</f>
        <v>ACEPTABLE</v>
      </c>
    </row>
    <row r="489" spans="1:56" s="155" customFormat="1" ht="66" customHeight="1" x14ac:dyDescent="0.2">
      <c r="A489" s="116"/>
      <c r="B489" s="103" t="s">
        <v>259</v>
      </c>
      <c r="C489" s="518" t="s">
        <v>455</v>
      </c>
      <c r="D489" s="103" t="s">
        <v>433</v>
      </c>
      <c r="E489" s="500" t="s">
        <v>965</v>
      </c>
      <c r="F489" s="500" t="s">
        <v>966</v>
      </c>
      <c r="G489" s="500" t="s">
        <v>967</v>
      </c>
      <c r="H489" s="500" t="s">
        <v>63</v>
      </c>
      <c r="I489" s="500"/>
      <c r="J489" s="500" t="s">
        <v>471</v>
      </c>
      <c r="K489" s="500" t="s">
        <v>72</v>
      </c>
      <c r="L489" s="459" t="s">
        <v>119</v>
      </c>
      <c r="M489" s="518" t="s">
        <v>949</v>
      </c>
      <c r="N489" s="518" t="s">
        <v>950</v>
      </c>
      <c r="O489" s="518"/>
      <c r="P489" s="518"/>
      <c r="Q489" s="500"/>
      <c r="R489" s="500"/>
      <c r="S489" s="500"/>
      <c r="T489" s="500">
        <v>2</v>
      </c>
      <c r="U489" s="103" t="str">
        <f t="shared" ref="U489:U495" si="234">IF(T489=10,"Muy Alto",IF(T489=6,"Alto",IF(T489=2,"Medio",IF(T489=0,"Bajo"))))</f>
        <v>Medio</v>
      </c>
      <c r="V489" s="500">
        <v>2</v>
      </c>
      <c r="W489" s="103" t="str">
        <f t="shared" ref="W489:W495" si="235">IF(V489=4,"Continua",IF(V489=3,"Frecuente",IF(V489=2,"Ocasional",IF(V489=1,"Esporadica"))))</f>
        <v>Ocasional</v>
      </c>
      <c r="X489" s="103">
        <f t="shared" ref="X489:X495" si="236">T489*V489</f>
        <v>4</v>
      </c>
      <c r="Y489" s="103" t="str">
        <f t="shared" ref="Y489:Y495" si="237">IF(AND(X489&gt;=24,X489&lt;=40),"Medio Alto",IF(AND(X489&gt;=10,X489&lt;=20),"Alto",IF(AND(X489&gt;=6,X489&lt;=8),"Medio",IF(AND(X489&gt;=0,X489&lt;=4),"Bajo"))))</f>
        <v>Bajo</v>
      </c>
      <c r="Z489" s="500">
        <v>60</v>
      </c>
      <c r="AA489" s="103" t="str">
        <f t="shared" ref="AA489:AA495" si="238">IF(Z489=100,"Mortal o Catrastrofico",IF(Z489=60,"Muy Grave",IF(Z489=25,"Grave",IF(Z489=10,"Leve"))))</f>
        <v>Muy Grave</v>
      </c>
      <c r="AB489" s="103">
        <f t="shared" ref="AB489:AB495" si="239">X489*Z489</f>
        <v>240</v>
      </c>
      <c r="AC489" s="103" t="str">
        <f t="shared" ref="AC489:AC495" si="240">IF(AND(AB489&gt;=600,Z489&lt;=4000),"I",IF(AND(AB489&gt;=150,AB489&lt;=500),"II",IF(AND(AB489&gt;=40,AB489&lt;=120),"III",IF(AND(AB489&gt;=0,AB489&lt;=40),"IV"))))</f>
        <v>II</v>
      </c>
      <c r="AD489" s="103" t="str">
        <f t="shared" ref="AD489:AD495" si="241">IF(AND(AC489="I"),"NO ACEPTABLE",IF(AND(AC489="II"),"ACEPTABLE CON CONTROL ESPECIFICO",IF(AND(AC489="III"),"MEJORABLE",IF(AND(AC489="IV"),"ACEPTABLE"))))</f>
        <v>ACEPTABLE CON CONTROL ESPECIFICO</v>
      </c>
      <c r="AE489" s="506">
        <v>6</v>
      </c>
      <c r="AF489" s="506" t="s">
        <v>950</v>
      </c>
      <c r="AG489" s="500" t="s">
        <v>38</v>
      </c>
      <c r="AH489" s="500"/>
      <c r="AI489" s="500" t="s">
        <v>63</v>
      </c>
      <c r="AJ489" s="500"/>
      <c r="AK489" s="500" t="s">
        <v>63</v>
      </c>
      <c r="AL489" s="500"/>
      <c r="AM489" s="500"/>
      <c r="AN489" s="500"/>
      <c r="AO489" s="500"/>
      <c r="AP489" s="500"/>
      <c r="AQ489" s="522" t="s">
        <v>951</v>
      </c>
      <c r="AR489" s="512" t="s">
        <v>952</v>
      </c>
      <c r="AS489" s="116"/>
      <c r="AT489" s="116"/>
      <c r="AU489" s="116"/>
      <c r="AV489" s="116"/>
      <c r="AW489" s="116"/>
      <c r="AX489" s="116"/>
      <c r="AY489" s="116"/>
      <c r="AZ489" s="116"/>
      <c r="BA489" s="116"/>
      <c r="BB489" s="116"/>
      <c r="BC489" s="116"/>
      <c r="BD489" s="116"/>
    </row>
    <row r="490" spans="1:56" s="155" customFormat="1" ht="95.1" customHeight="1" x14ac:dyDescent="0.2">
      <c r="A490" s="116"/>
      <c r="B490" s="103" t="s">
        <v>259</v>
      </c>
      <c r="C490" s="518" t="s">
        <v>455</v>
      </c>
      <c r="D490" s="103" t="s">
        <v>433</v>
      </c>
      <c r="E490" s="500" t="s">
        <v>965</v>
      </c>
      <c r="F490" s="500" t="s">
        <v>966</v>
      </c>
      <c r="G490" s="500" t="s">
        <v>967</v>
      </c>
      <c r="H490" s="500" t="s">
        <v>63</v>
      </c>
      <c r="I490" s="500"/>
      <c r="J490" s="500" t="s">
        <v>471</v>
      </c>
      <c r="K490" s="518" t="s">
        <v>65</v>
      </c>
      <c r="L490" s="471" t="s">
        <v>316</v>
      </c>
      <c r="M490" s="460" t="s">
        <v>711</v>
      </c>
      <c r="N490" s="460" t="s">
        <v>712</v>
      </c>
      <c r="O490" s="501"/>
      <c r="P490" s="103" t="s">
        <v>685</v>
      </c>
      <c r="Q490" s="103" t="s">
        <v>685</v>
      </c>
      <c r="R490" s="465" t="s">
        <v>954</v>
      </c>
      <c r="S490" s="465" t="s">
        <v>684</v>
      </c>
      <c r="T490" s="500"/>
      <c r="U490" s="103" t="str">
        <f t="shared" si="234"/>
        <v>Bajo</v>
      </c>
      <c r="V490" s="500">
        <v>3</v>
      </c>
      <c r="W490" s="103" t="str">
        <f t="shared" si="235"/>
        <v>Frecuente</v>
      </c>
      <c r="X490" s="103">
        <f t="shared" si="236"/>
        <v>0</v>
      </c>
      <c r="Y490" s="103" t="str">
        <f t="shared" si="237"/>
        <v>Bajo</v>
      </c>
      <c r="Z490" s="500">
        <v>60</v>
      </c>
      <c r="AA490" s="103" t="str">
        <f t="shared" si="238"/>
        <v>Muy Grave</v>
      </c>
      <c r="AB490" s="103">
        <f t="shared" si="239"/>
        <v>0</v>
      </c>
      <c r="AC490" s="103" t="str">
        <f t="shared" si="240"/>
        <v>IV</v>
      </c>
      <c r="AD490" s="103" t="str">
        <f t="shared" si="241"/>
        <v>ACEPTABLE</v>
      </c>
      <c r="AE490" s="506">
        <v>6</v>
      </c>
      <c r="AF490" s="506" t="s">
        <v>910</v>
      </c>
      <c r="AG490" s="500" t="s">
        <v>38</v>
      </c>
      <c r="AH490" s="500"/>
      <c r="AI490" s="500" t="s">
        <v>63</v>
      </c>
      <c r="AJ490" s="500"/>
      <c r="AK490" s="500" t="s">
        <v>63</v>
      </c>
      <c r="AL490" s="462" t="s">
        <v>63</v>
      </c>
      <c r="AM490" s="500"/>
      <c r="AN490" s="500"/>
      <c r="AO490" s="500"/>
      <c r="AP490" s="500"/>
      <c r="AQ490" s="526"/>
      <c r="AR490" s="512"/>
      <c r="AS490" s="116"/>
      <c r="AT490" s="116"/>
      <c r="AU490" s="116"/>
      <c r="AV490" s="116"/>
      <c r="AW490" s="116"/>
      <c r="AX490" s="116"/>
      <c r="AY490" s="116"/>
      <c r="AZ490" s="116"/>
      <c r="BA490" s="116"/>
      <c r="BB490" s="116"/>
      <c r="BC490" s="116"/>
      <c r="BD490" s="116"/>
    </row>
    <row r="491" spans="1:56" s="155" customFormat="1" ht="76.5" x14ac:dyDescent="0.2">
      <c r="A491" s="115"/>
      <c r="B491" s="103" t="s">
        <v>259</v>
      </c>
      <c r="C491" s="518" t="s">
        <v>455</v>
      </c>
      <c r="D491" s="103" t="s">
        <v>433</v>
      </c>
      <c r="E491" s="500" t="s">
        <v>965</v>
      </c>
      <c r="F491" s="500" t="s">
        <v>966</v>
      </c>
      <c r="G491" s="500" t="s">
        <v>967</v>
      </c>
      <c r="H491" s="500" t="s">
        <v>63</v>
      </c>
      <c r="I491" s="500"/>
      <c r="J491" s="500" t="s">
        <v>471</v>
      </c>
      <c r="K491" s="458" t="s">
        <v>282</v>
      </c>
      <c r="L491" s="459" t="s">
        <v>739</v>
      </c>
      <c r="M491" s="460" t="s">
        <v>740</v>
      </c>
      <c r="N491" s="465" t="s">
        <v>741</v>
      </c>
      <c r="O491" s="103"/>
      <c r="P491" s="103"/>
      <c r="Q491" s="465"/>
      <c r="R491" s="103" t="s">
        <v>742</v>
      </c>
      <c r="S491" s="465" t="s">
        <v>743</v>
      </c>
      <c r="T491" s="103"/>
      <c r="U491" s="103" t="str">
        <f t="shared" si="234"/>
        <v>Bajo</v>
      </c>
      <c r="V491" s="103">
        <v>1</v>
      </c>
      <c r="W491" s="103" t="str">
        <f t="shared" si="235"/>
        <v>Esporadica</v>
      </c>
      <c r="X491" s="103">
        <f t="shared" si="236"/>
        <v>0</v>
      </c>
      <c r="Y491" s="103" t="str">
        <f t="shared" si="237"/>
        <v>Bajo</v>
      </c>
      <c r="Z491" s="103">
        <v>25</v>
      </c>
      <c r="AA491" s="103" t="str">
        <f t="shared" si="238"/>
        <v>Grave</v>
      </c>
      <c r="AB491" s="103">
        <f t="shared" si="239"/>
        <v>0</v>
      </c>
      <c r="AC491" s="103" t="str">
        <f t="shared" si="240"/>
        <v>IV</v>
      </c>
      <c r="AD491" s="103" t="str">
        <f t="shared" si="241"/>
        <v>ACEPTABLE</v>
      </c>
      <c r="AE491" s="103">
        <v>2</v>
      </c>
      <c r="AF491" s="103" t="s">
        <v>180</v>
      </c>
      <c r="AG491" s="103" t="s">
        <v>38</v>
      </c>
      <c r="AH491" s="103"/>
      <c r="AI491" s="103"/>
      <c r="AJ491" s="103" t="s">
        <v>63</v>
      </c>
      <c r="AK491" s="103"/>
      <c r="AL491" s="462" t="s">
        <v>63</v>
      </c>
      <c r="AM491" s="103"/>
      <c r="AN491" s="103"/>
      <c r="AO491" s="103"/>
      <c r="AP491" s="103"/>
      <c r="AQ491" s="103"/>
      <c r="AR491" s="103"/>
      <c r="AS491" s="115"/>
      <c r="AT491" s="467"/>
      <c r="AU491" s="103" t="str">
        <f>IF(AT491=10,"Muy Alto",IF(AT491=6,"Alto",IF(AT491=2,"Medio",IF(AT491=0,"Bajo"))))</f>
        <v>Bajo</v>
      </c>
      <c r="AV491" s="467"/>
      <c r="AW491" s="103" t="b">
        <f>IF(AV491=4,"Continua",IF(AV491=3,"Frecuente",IF(AV491=2,"Ocasional",IF(AV491=1,"Esporadica"))))</f>
        <v>0</v>
      </c>
      <c r="AX491" s="103">
        <f>AT491*AV491</f>
        <v>0</v>
      </c>
      <c r="AY491" s="103" t="str">
        <f>IF(AND(AX491&gt;=24,AX491&lt;=40),"Medio Alto",IF(AND(AX491&gt;=10,AX491&lt;=20),"Alto",IF(AND(AX491&gt;=6,AX491&lt;=8),"Medio",IF(AND(AX491&gt;=0,AX491&lt;=4),"Bajo"))))</f>
        <v>Bajo</v>
      </c>
      <c r="AZ491" s="467"/>
      <c r="BA491" s="103" t="b">
        <f>IF(AZ491=100,"Mortal o Catrastrofico",IF(AZ491=60,"Muy Grave",IF(AZ491=25,"Grave",IF(AZ491=10,"Leve"))))</f>
        <v>0</v>
      </c>
      <c r="BB491" s="103">
        <f>AX491*AZ491</f>
        <v>0</v>
      </c>
      <c r="BC491" s="103" t="str">
        <f>IF(AND(BB491&gt;=600,AZ491&lt;=4000),"I",IF(AND(BB491&gt;=150,BB491&lt;=500),"II",IF(AND(BB491&gt;=40,BB491&lt;=120),"III",IF(AND(BB491&gt;=0,BB491&lt;=40),"IV"))))</f>
        <v>IV</v>
      </c>
      <c r="BD491" s="103" t="str">
        <f>IF(AND(BC491="I"),"NO ACEPTABLE",IF(AND(BC491="II"),"ACEPTABLE CON CONTROL ESPECIFICO",IF(AND(BC491="III"),"MEJORABLE",IF(AND(BC491="IV"),"ACEPTABLE"))))</f>
        <v>ACEPTABLE</v>
      </c>
    </row>
    <row r="492" spans="1:56" s="155" customFormat="1" ht="66" customHeight="1" x14ac:dyDescent="0.2">
      <c r="A492" s="116"/>
      <c r="B492" s="103" t="s">
        <v>259</v>
      </c>
      <c r="C492" s="518" t="s">
        <v>455</v>
      </c>
      <c r="D492" s="103" t="s">
        <v>433</v>
      </c>
      <c r="E492" s="500" t="s">
        <v>965</v>
      </c>
      <c r="F492" s="500" t="s">
        <v>966</v>
      </c>
      <c r="G492" s="500" t="s">
        <v>967</v>
      </c>
      <c r="H492" s="500" t="s">
        <v>63</v>
      </c>
      <c r="I492" s="527"/>
      <c r="J492" s="500" t="s">
        <v>471</v>
      </c>
      <c r="K492" s="458" t="s">
        <v>282</v>
      </c>
      <c r="L492" s="500" t="s">
        <v>955</v>
      </c>
      <c r="M492" s="460" t="s">
        <v>344</v>
      </c>
      <c r="N492" s="465" t="s">
        <v>849</v>
      </c>
      <c r="O492" s="103"/>
      <c r="P492" s="103"/>
      <c r="Q492" s="465"/>
      <c r="R492" s="103" t="s">
        <v>904</v>
      </c>
      <c r="S492" s="465" t="s">
        <v>92</v>
      </c>
      <c r="T492" s="500"/>
      <c r="U492" s="103" t="str">
        <f t="shared" si="234"/>
        <v>Bajo</v>
      </c>
      <c r="V492" s="500">
        <v>2</v>
      </c>
      <c r="W492" s="103" t="str">
        <f t="shared" si="235"/>
        <v>Ocasional</v>
      </c>
      <c r="X492" s="103">
        <f t="shared" si="236"/>
        <v>0</v>
      </c>
      <c r="Y492" s="103" t="str">
        <f t="shared" si="237"/>
        <v>Bajo</v>
      </c>
      <c r="Z492" s="500">
        <v>25</v>
      </c>
      <c r="AA492" s="103" t="str">
        <f t="shared" si="238"/>
        <v>Grave</v>
      </c>
      <c r="AB492" s="103">
        <f t="shared" si="239"/>
        <v>0</v>
      </c>
      <c r="AC492" s="103" t="str">
        <f t="shared" si="240"/>
        <v>IV</v>
      </c>
      <c r="AD492" s="103" t="str">
        <f t="shared" si="241"/>
        <v>ACEPTABLE</v>
      </c>
      <c r="AE492" s="506">
        <v>6</v>
      </c>
      <c r="AF492" s="506" t="s">
        <v>956</v>
      </c>
      <c r="AG492" s="500" t="s">
        <v>38</v>
      </c>
      <c r="AH492" s="500"/>
      <c r="AI492" s="500" t="s">
        <v>63</v>
      </c>
      <c r="AJ492" s="500"/>
      <c r="AK492" s="500" t="s">
        <v>63</v>
      </c>
      <c r="AL492" s="462" t="s">
        <v>63</v>
      </c>
      <c r="AM492" s="500"/>
      <c r="AN492" s="500"/>
      <c r="AO492" s="500"/>
      <c r="AP492" s="500"/>
      <c r="AQ492" s="522" t="s">
        <v>957</v>
      </c>
      <c r="AR492" s="512" t="s">
        <v>958</v>
      </c>
      <c r="AS492" s="116"/>
      <c r="AT492" s="116"/>
      <c r="AU492" s="116"/>
      <c r="AV492" s="116"/>
      <c r="AW492" s="116"/>
      <c r="AX492" s="116"/>
      <c r="AY492" s="116"/>
      <c r="AZ492" s="116"/>
      <c r="BA492" s="116"/>
      <c r="BB492" s="116"/>
      <c r="BC492" s="116"/>
      <c r="BD492" s="116"/>
    </row>
    <row r="493" spans="1:56" s="155" customFormat="1" ht="66" customHeight="1" x14ac:dyDescent="0.2">
      <c r="A493" s="116"/>
      <c r="B493" s="103" t="s">
        <v>259</v>
      </c>
      <c r="C493" s="518" t="s">
        <v>455</v>
      </c>
      <c r="D493" s="103" t="s">
        <v>433</v>
      </c>
      <c r="E493" s="500" t="s">
        <v>965</v>
      </c>
      <c r="F493" s="500" t="s">
        <v>966</v>
      </c>
      <c r="G493" s="500" t="s">
        <v>967</v>
      </c>
      <c r="H493" s="500" t="s">
        <v>63</v>
      </c>
      <c r="I493" s="500"/>
      <c r="J493" s="500" t="s">
        <v>471</v>
      </c>
      <c r="K493" s="103" t="s">
        <v>276</v>
      </c>
      <c r="L493" s="471" t="s">
        <v>178</v>
      </c>
      <c r="M493" s="460" t="s">
        <v>738</v>
      </c>
      <c r="N493" s="460" t="s">
        <v>180</v>
      </c>
      <c r="O493" s="501"/>
      <c r="P493" s="501"/>
      <c r="Q493" s="500"/>
      <c r="R493" s="465" t="s">
        <v>705</v>
      </c>
      <c r="S493" s="465" t="s">
        <v>706</v>
      </c>
      <c r="T493" s="500"/>
      <c r="U493" s="103" t="str">
        <f t="shared" si="234"/>
        <v>Bajo</v>
      </c>
      <c r="V493" s="500">
        <v>3</v>
      </c>
      <c r="W493" s="103" t="str">
        <f t="shared" si="235"/>
        <v>Frecuente</v>
      </c>
      <c r="X493" s="103">
        <f t="shared" si="236"/>
        <v>0</v>
      </c>
      <c r="Y493" s="103" t="str">
        <f t="shared" si="237"/>
        <v>Bajo</v>
      </c>
      <c r="Z493" s="500">
        <v>25</v>
      </c>
      <c r="AA493" s="103" t="str">
        <f t="shared" si="238"/>
        <v>Grave</v>
      </c>
      <c r="AB493" s="103">
        <f t="shared" si="239"/>
        <v>0</v>
      </c>
      <c r="AC493" s="103" t="str">
        <f t="shared" si="240"/>
        <v>IV</v>
      </c>
      <c r="AD493" s="103" t="str">
        <f t="shared" si="241"/>
        <v>ACEPTABLE</v>
      </c>
      <c r="AE493" s="506">
        <v>6</v>
      </c>
      <c r="AF493" s="506" t="s">
        <v>929</v>
      </c>
      <c r="AG493" s="500" t="s">
        <v>38</v>
      </c>
      <c r="AH493" s="500"/>
      <c r="AI493" s="500" t="s">
        <v>63</v>
      </c>
      <c r="AJ493" s="500"/>
      <c r="AK493" s="500" t="s">
        <v>63</v>
      </c>
      <c r="AL493" s="500"/>
      <c r="AM493" s="500"/>
      <c r="AN493" s="500"/>
      <c r="AO493" s="500"/>
      <c r="AP493" s="500"/>
      <c r="AQ493" s="500"/>
      <c r="AR493" s="512"/>
      <c r="AS493" s="116"/>
      <c r="AT493" s="116"/>
      <c r="AU493" s="116"/>
      <c r="AV493" s="116"/>
      <c r="AW493" s="116"/>
      <c r="AX493" s="116"/>
      <c r="AY493" s="116"/>
      <c r="AZ493" s="116"/>
      <c r="BA493" s="116"/>
      <c r="BB493" s="116"/>
      <c r="BC493" s="116"/>
      <c r="BD493" s="116"/>
    </row>
    <row r="494" spans="1:56" s="155" customFormat="1" ht="66" customHeight="1" x14ac:dyDescent="0.2">
      <c r="A494" s="116"/>
      <c r="B494" s="103" t="s">
        <v>259</v>
      </c>
      <c r="C494" s="518" t="s">
        <v>455</v>
      </c>
      <c r="D494" s="103" t="s">
        <v>433</v>
      </c>
      <c r="E494" s="500" t="s">
        <v>965</v>
      </c>
      <c r="F494" s="500" t="s">
        <v>966</v>
      </c>
      <c r="G494" s="500" t="s">
        <v>967</v>
      </c>
      <c r="H494" s="500" t="s">
        <v>63</v>
      </c>
      <c r="I494" s="500"/>
      <c r="J494" s="500" t="s">
        <v>471</v>
      </c>
      <c r="K494" s="500" t="s">
        <v>99</v>
      </c>
      <c r="L494" s="500" t="s">
        <v>905</v>
      </c>
      <c r="M494" s="500" t="s">
        <v>906</v>
      </c>
      <c r="N494" s="465" t="s">
        <v>102</v>
      </c>
      <c r="O494" s="466"/>
      <c r="P494" s="466"/>
      <c r="Q494" s="466"/>
      <c r="R494" s="494" t="s">
        <v>477</v>
      </c>
      <c r="S494" s="466"/>
      <c r="T494" s="500">
        <v>2</v>
      </c>
      <c r="U494" s="103" t="str">
        <f t="shared" si="234"/>
        <v>Medio</v>
      </c>
      <c r="V494" s="500">
        <v>1</v>
      </c>
      <c r="W494" s="103" t="str">
        <f t="shared" si="235"/>
        <v>Esporadica</v>
      </c>
      <c r="X494" s="103">
        <f t="shared" si="236"/>
        <v>2</v>
      </c>
      <c r="Y494" s="103" t="str">
        <f t="shared" si="237"/>
        <v>Bajo</v>
      </c>
      <c r="Z494" s="500">
        <v>25</v>
      </c>
      <c r="AA494" s="103" t="str">
        <f t="shared" si="238"/>
        <v>Grave</v>
      </c>
      <c r="AB494" s="103">
        <f t="shared" si="239"/>
        <v>50</v>
      </c>
      <c r="AC494" s="103" t="str">
        <f t="shared" si="240"/>
        <v>III</v>
      </c>
      <c r="AD494" s="103" t="str">
        <f t="shared" si="241"/>
        <v>MEJORABLE</v>
      </c>
      <c r="AE494" s="506">
        <v>6</v>
      </c>
      <c r="AF494" s="506" t="s">
        <v>907</v>
      </c>
      <c r="AG494" s="500" t="s">
        <v>38</v>
      </c>
      <c r="AH494" s="500"/>
      <c r="AI494" s="500" t="s">
        <v>63</v>
      </c>
      <c r="AJ494" s="500"/>
      <c r="AK494" s="500" t="s">
        <v>63</v>
      </c>
      <c r="AL494" s="500"/>
      <c r="AM494" s="500"/>
      <c r="AN494" s="500"/>
      <c r="AO494" s="500"/>
      <c r="AP494" s="500"/>
      <c r="AQ494" s="522" t="s">
        <v>908</v>
      </c>
      <c r="AR494" s="512"/>
      <c r="AS494" s="116"/>
      <c r="AT494" s="116"/>
      <c r="AU494" s="116"/>
      <c r="AV494" s="116"/>
      <c r="AW494" s="116"/>
      <c r="AX494" s="116"/>
      <c r="AY494" s="116"/>
      <c r="AZ494" s="116"/>
      <c r="BA494" s="116"/>
      <c r="BB494" s="116"/>
      <c r="BC494" s="116"/>
      <c r="BD494" s="116"/>
    </row>
    <row r="495" spans="1:56" s="155" customFormat="1" ht="76.5" x14ac:dyDescent="0.2">
      <c r="A495" s="115"/>
      <c r="B495" s="103" t="s">
        <v>259</v>
      </c>
      <c r="C495" s="518" t="s">
        <v>455</v>
      </c>
      <c r="D495" s="103" t="s">
        <v>433</v>
      </c>
      <c r="E495" s="500" t="s">
        <v>965</v>
      </c>
      <c r="F495" s="500" t="s">
        <v>966</v>
      </c>
      <c r="G495" s="500" t="s">
        <v>967</v>
      </c>
      <c r="H495" s="500" t="s">
        <v>63</v>
      </c>
      <c r="I495" s="500"/>
      <c r="J495" s="500" t="s">
        <v>471</v>
      </c>
      <c r="K495" s="103" t="s">
        <v>276</v>
      </c>
      <c r="L495" s="471" t="s">
        <v>528</v>
      </c>
      <c r="M495" s="465" t="s">
        <v>704</v>
      </c>
      <c r="N495" s="465" t="s">
        <v>512</v>
      </c>
      <c r="O495" s="103"/>
      <c r="P495" s="103"/>
      <c r="Q495" s="465"/>
      <c r="R495" s="465" t="s">
        <v>705</v>
      </c>
      <c r="S495" s="465" t="s">
        <v>902</v>
      </c>
      <c r="T495" s="103"/>
      <c r="U495" s="103" t="str">
        <f t="shared" si="234"/>
        <v>Bajo</v>
      </c>
      <c r="V495" s="103">
        <v>3</v>
      </c>
      <c r="W495" s="103" t="str">
        <f t="shared" si="235"/>
        <v>Frecuente</v>
      </c>
      <c r="X495" s="103">
        <f t="shared" si="236"/>
        <v>0</v>
      </c>
      <c r="Y495" s="103" t="str">
        <f t="shared" si="237"/>
        <v>Bajo</v>
      </c>
      <c r="Z495" s="103">
        <v>25</v>
      </c>
      <c r="AA495" s="103" t="str">
        <f t="shared" si="238"/>
        <v>Grave</v>
      </c>
      <c r="AB495" s="103">
        <f t="shared" si="239"/>
        <v>0</v>
      </c>
      <c r="AC495" s="103" t="str">
        <f t="shared" si="240"/>
        <v>IV</v>
      </c>
      <c r="AD495" s="103" t="str">
        <f t="shared" si="241"/>
        <v>ACEPTABLE</v>
      </c>
      <c r="AE495" s="103">
        <v>2</v>
      </c>
      <c r="AF495" s="103" t="s">
        <v>512</v>
      </c>
      <c r="AG495" s="103" t="s">
        <v>38</v>
      </c>
      <c r="AH495" s="103"/>
      <c r="AI495" s="103"/>
      <c r="AJ495" s="103" t="s">
        <v>63</v>
      </c>
      <c r="AK495" s="103"/>
      <c r="AL495" s="103"/>
      <c r="AM495" s="103"/>
      <c r="AN495" s="103"/>
      <c r="AO495" s="103"/>
      <c r="AP495" s="103"/>
      <c r="AQ495" s="103"/>
      <c r="AR495" s="103"/>
      <c r="AS495" s="115"/>
      <c r="AT495" s="467"/>
      <c r="AU495" s="103" t="str">
        <f>IF(AT495=10,"Muy Alto",IF(AT495=6,"Alto",IF(AT495=2,"Medio",IF(AT495=0,"Bajo"))))</f>
        <v>Bajo</v>
      </c>
      <c r="AV495" s="467"/>
      <c r="AW495" s="103" t="b">
        <f>IF(AV495=4,"Continua",IF(AV495=3,"Frecuente",IF(AV495=2,"Ocasional",IF(AV495=1,"Esporadica"))))</f>
        <v>0</v>
      </c>
      <c r="AX495" s="103">
        <f>AT495*AV495</f>
        <v>0</v>
      </c>
      <c r="AY495" s="103" t="str">
        <f>IF(AND(AX495&gt;=24,AX495&lt;=40),"Medio Alto",IF(AND(AX495&gt;=10,AX495&lt;=20),"Alto",IF(AND(AX495&gt;=6,AX495&lt;=8),"Medio",IF(AND(AX495&gt;=0,AX495&lt;=4),"Bajo"))))</f>
        <v>Bajo</v>
      </c>
      <c r="AZ495" s="467"/>
      <c r="BA495" s="103" t="b">
        <f>IF(AZ495=100,"Mortal o Catrastrofico",IF(AZ495=60,"Muy Grave",IF(AZ495=25,"Grave",IF(AZ495=10,"Leve"))))</f>
        <v>0</v>
      </c>
      <c r="BB495" s="103">
        <f>AX495*AZ495</f>
        <v>0</v>
      </c>
      <c r="BC495" s="103" t="str">
        <f>IF(AND(BB495&gt;=600,AZ495&lt;=4000),"I",IF(AND(BB495&gt;=150,BB495&lt;=500),"II",IF(AND(BB495&gt;=40,BB495&lt;=120),"III",IF(AND(BB495&gt;=0,BB495&lt;=40),"IV"))))</f>
        <v>IV</v>
      </c>
      <c r="BD495" s="103" t="str">
        <f>IF(AND(BC495="I"),"NO ACEPTABLE",IF(AND(BC495="II"),"ACEPTABLE CON CONTROL ESPECIFICO",IF(AND(BC495="III"),"MEJORABLE",IF(AND(BC495="IV"),"ACEPTABLE"))))</f>
        <v>ACEPTABLE</v>
      </c>
    </row>
    <row r="496" spans="1:56" s="155" customFormat="1" ht="148.5" customHeight="1" x14ac:dyDescent="0.2">
      <c r="A496" s="504"/>
      <c r="B496" s="103" t="s">
        <v>259</v>
      </c>
      <c r="C496" s="518" t="s">
        <v>968</v>
      </c>
      <c r="D496" s="103" t="s">
        <v>433</v>
      </c>
      <c r="E496" s="506" t="s">
        <v>969</v>
      </c>
      <c r="F496" s="500" t="s">
        <v>970</v>
      </c>
      <c r="G496" s="500" t="s">
        <v>971</v>
      </c>
      <c r="H496" s="500" t="s">
        <v>63</v>
      </c>
      <c r="I496" s="500"/>
      <c r="J496" s="512" t="s">
        <v>458</v>
      </c>
      <c r="K496" s="500" t="s">
        <v>65</v>
      </c>
      <c r="L496" s="501" t="s">
        <v>959</v>
      </c>
      <c r="M496" s="500" t="s">
        <v>972</v>
      </c>
      <c r="N496" s="500" t="s">
        <v>973</v>
      </c>
      <c r="O496" s="518"/>
      <c r="P496" s="518"/>
      <c r="Q496" s="500"/>
      <c r="R496" s="456" t="s">
        <v>889</v>
      </c>
      <c r="S496" s="456" t="s">
        <v>974</v>
      </c>
      <c r="T496" s="528"/>
      <c r="U496" s="103" t="str">
        <f t="shared" si="227"/>
        <v>Bajo</v>
      </c>
      <c r="V496" s="512">
        <v>1</v>
      </c>
      <c r="W496" s="103" t="str">
        <f t="shared" si="228"/>
        <v>Esporadica</v>
      </c>
      <c r="X496" s="103">
        <f t="shared" si="229"/>
        <v>0</v>
      </c>
      <c r="Y496" s="103" t="str">
        <f t="shared" si="230"/>
        <v>Bajo</v>
      </c>
      <c r="Z496" s="512">
        <v>25</v>
      </c>
      <c r="AA496" s="103" t="str">
        <f t="shared" si="231"/>
        <v>Grave</v>
      </c>
      <c r="AB496" s="103">
        <f t="shared" si="232"/>
        <v>0</v>
      </c>
      <c r="AC496" s="103" t="str">
        <f t="shared" si="233"/>
        <v>IV</v>
      </c>
      <c r="AD496" s="103" t="str">
        <f t="shared" si="216"/>
        <v>ACEPTABLE</v>
      </c>
      <c r="AE496" s="506">
        <v>6</v>
      </c>
      <c r="AF496" s="506" t="s">
        <v>975</v>
      </c>
      <c r="AG496" s="507" t="s">
        <v>38</v>
      </c>
      <c r="AH496" s="512"/>
      <c r="AI496" s="500" t="s">
        <v>63</v>
      </c>
      <c r="AJ496" s="500"/>
      <c r="AK496" s="500" t="s">
        <v>63</v>
      </c>
      <c r="AL496" s="462" t="s">
        <v>63</v>
      </c>
      <c r="AM496" s="512"/>
      <c r="AN496" s="512"/>
      <c r="AO496" s="512"/>
      <c r="AP496" s="512"/>
      <c r="AQ496" s="522" t="s">
        <v>936</v>
      </c>
      <c r="AR496" s="512"/>
      <c r="AS496" s="116"/>
      <c r="AT496" s="116"/>
      <c r="AU496" s="116"/>
      <c r="AV496" s="116"/>
      <c r="AW496" s="116"/>
      <c r="AX496" s="116"/>
      <c r="AY496" s="116"/>
      <c r="AZ496" s="116"/>
      <c r="BA496" s="116"/>
      <c r="BB496" s="116"/>
      <c r="BC496" s="116"/>
      <c r="BD496" s="116"/>
    </row>
    <row r="497" spans="1:56" s="155" customFormat="1" ht="114.75" x14ac:dyDescent="0.2">
      <c r="A497" s="115"/>
      <c r="B497" s="103" t="s">
        <v>259</v>
      </c>
      <c r="C497" s="518" t="s">
        <v>968</v>
      </c>
      <c r="D497" s="103" t="s">
        <v>433</v>
      </c>
      <c r="E497" s="506" t="s">
        <v>969</v>
      </c>
      <c r="F497" s="500" t="s">
        <v>970</v>
      </c>
      <c r="G497" s="500" t="s">
        <v>971</v>
      </c>
      <c r="H497" s="500" t="s">
        <v>63</v>
      </c>
      <c r="I497" s="500"/>
      <c r="J497" s="512" t="s">
        <v>458</v>
      </c>
      <c r="K497" s="103" t="s">
        <v>276</v>
      </c>
      <c r="L497" s="471" t="s">
        <v>528</v>
      </c>
      <c r="M497" s="465" t="s">
        <v>704</v>
      </c>
      <c r="N497" s="465" t="s">
        <v>512</v>
      </c>
      <c r="O497" s="103"/>
      <c r="P497" s="103"/>
      <c r="Q497" s="465"/>
      <c r="R497" s="465" t="s">
        <v>705</v>
      </c>
      <c r="S497" s="465" t="s">
        <v>902</v>
      </c>
      <c r="T497" s="103"/>
      <c r="U497" s="103" t="str">
        <f t="shared" si="227"/>
        <v>Bajo</v>
      </c>
      <c r="V497" s="103">
        <v>3</v>
      </c>
      <c r="W497" s="103" t="str">
        <f t="shared" si="228"/>
        <v>Frecuente</v>
      </c>
      <c r="X497" s="103">
        <f t="shared" si="229"/>
        <v>0</v>
      </c>
      <c r="Y497" s="103" t="str">
        <f t="shared" si="230"/>
        <v>Bajo</v>
      </c>
      <c r="Z497" s="103">
        <v>25</v>
      </c>
      <c r="AA497" s="103" t="str">
        <f t="shared" si="231"/>
        <v>Grave</v>
      </c>
      <c r="AB497" s="103">
        <f t="shared" si="232"/>
        <v>0</v>
      </c>
      <c r="AC497" s="103" t="str">
        <f t="shared" si="233"/>
        <v>IV</v>
      </c>
      <c r="AD497" s="103" t="str">
        <f t="shared" si="216"/>
        <v>ACEPTABLE</v>
      </c>
      <c r="AE497" s="103">
        <v>2</v>
      </c>
      <c r="AF497" s="103" t="s">
        <v>512</v>
      </c>
      <c r="AG497" s="103" t="s">
        <v>38</v>
      </c>
      <c r="AH497" s="103"/>
      <c r="AI497" s="103"/>
      <c r="AJ497" s="103" t="s">
        <v>63</v>
      </c>
      <c r="AK497" s="103"/>
      <c r="AL497" s="103"/>
      <c r="AM497" s="103"/>
      <c r="AN497" s="103"/>
      <c r="AO497" s="103"/>
      <c r="AP497" s="103"/>
      <c r="AQ497" s="103"/>
      <c r="AR497" s="103"/>
      <c r="AS497" s="115"/>
      <c r="AT497" s="467"/>
      <c r="AU497" s="103" t="str">
        <f>IF(AT497=10,"Muy Alto",IF(AT497=6,"Alto",IF(AT497=2,"Medio",IF(AT497=0,"Bajo"))))</f>
        <v>Bajo</v>
      </c>
      <c r="AV497" s="467"/>
      <c r="AW497" s="103" t="b">
        <f>IF(AV497=4,"Continua",IF(AV497=3,"Frecuente",IF(AV497=2,"Ocasional",IF(AV497=1,"Esporadica"))))</f>
        <v>0</v>
      </c>
      <c r="AX497" s="103">
        <f>AT497*AV497</f>
        <v>0</v>
      </c>
      <c r="AY497" s="103" t="str">
        <f>IF(AND(AX497&gt;=24,AX497&lt;=40),"Medio Alto",IF(AND(AX497&gt;=10,AX497&lt;=20),"Alto",IF(AND(AX497&gt;=6,AX497&lt;=8),"Medio",IF(AND(AX497&gt;=0,AX497&lt;=4),"Bajo"))))</f>
        <v>Bajo</v>
      </c>
      <c r="AZ497" s="467"/>
      <c r="BA497" s="103" t="b">
        <f>IF(AZ497=100,"Mortal o Catrastrofico",IF(AZ497=60,"Muy Grave",IF(AZ497=25,"Grave",IF(AZ497=10,"Leve"))))</f>
        <v>0</v>
      </c>
      <c r="BB497" s="103">
        <f>AX497*AZ497</f>
        <v>0</v>
      </c>
      <c r="BC497" s="103" t="str">
        <f>IF(AND(BB497&gt;=600,AZ497&lt;=4000),"I",IF(AND(BB497&gt;=150,BB497&lt;=500),"II",IF(AND(BB497&gt;=40,BB497&lt;=120),"III",IF(AND(BB497&gt;=0,BB497&lt;=40),"IV"))))</f>
        <v>IV</v>
      </c>
      <c r="BD497" s="103" t="str">
        <f>IF(AND(BC497="I"),"NO ACEPTABLE",IF(AND(BC497="II"),"ACEPTABLE CON CONTROL ESPECIFICO",IF(AND(BC497="III"),"MEJORABLE",IF(AND(BC497="IV"),"ACEPTABLE"))))</f>
        <v>ACEPTABLE</v>
      </c>
    </row>
    <row r="498" spans="1:56" s="155" customFormat="1" ht="148.5" customHeight="1" x14ac:dyDescent="0.2">
      <c r="A498" s="504"/>
      <c r="B498" s="103" t="s">
        <v>259</v>
      </c>
      <c r="C498" s="518" t="s">
        <v>968</v>
      </c>
      <c r="D498" s="103" t="s">
        <v>433</v>
      </c>
      <c r="E498" s="506" t="s">
        <v>969</v>
      </c>
      <c r="F498" s="500" t="s">
        <v>970</v>
      </c>
      <c r="G498" s="500" t="s">
        <v>971</v>
      </c>
      <c r="H498" s="500" t="s">
        <v>63</v>
      </c>
      <c r="I498" s="500"/>
      <c r="J498" s="512" t="s">
        <v>458</v>
      </c>
      <c r="K498" s="500" t="s">
        <v>72</v>
      </c>
      <c r="L498" s="459" t="s">
        <v>270</v>
      </c>
      <c r="M498" s="501" t="s">
        <v>976</v>
      </c>
      <c r="N498" s="501" t="s">
        <v>899</v>
      </c>
      <c r="O498" s="519"/>
      <c r="P498" s="519"/>
      <c r="Q498" s="524"/>
      <c r="R498" s="500" t="s">
        <v>900</v>
      </c>
      <c r="S498" s="512"/>
      <c r="T498" s="528"/>
      <c r="U498" s="103" t="str">
        <f t="shared" si="227"/>
        <v>Bajo</v>
      </c>
      <c r="V498" s="103">
        <v>1</v>
      </c>
      <c r="W498" s="103" t="str">
        <f t="shared" si="228"/>
        <v>Esporadica</v>
      </c>
      <c r="X498" s="103">
        <f t="shared" si="229"/>
        <v>0</v>
      </c>
      <c r="Y498" s="103" t="str">
        <f t="shared" si="230"/>
        <v>Bajo</v>
      </c>
      <c r="Z498" s="512">
        <v>25</v>
      </c>
      <c r="AA498" s="103" t="str">
        <f t="shared" si="231"/>
        <v>Grave</v>
      </c>
      <c r="AB498" s="103">
        <f t="shared" si="232"/>
        <v>0</v>
      </c>
      <c r="AC498" s="103" t="str">
        <f t="shared" si="233"/>
        <v>IV</v>
      </c>
      <c r="AD498" s="103" t="str">
        <f t="shared" si="216"/>
        <v>ACEPTABLE</v>
      </c>
      <c r="AE498" s="506">
        <v>6</v>
      </c>
      <c r="AF498" s="506" t="s">
        <v>975</v>
      </c>
      <c r="AG498" s="507" t="s">
        <v>38</v>
      </c>
      <c r="AH498" s="512"/>
      <c r="AI498" s="500" t="s">
        <v>63</v>
      </c>
      <c r="AJ498" s="500"/>
      <c r="AK498" s="500" t="s">
        <v>63</v>
      </c>
      <c r="AL498" s="462" t="s">
        <v>63</v>
      </c>
      <c r="AM498" s="512"/>
      <c r="AN498" s="512"/>
      <c r="AO498" s="512"/>
      <c r="AP498" s="512"/>
      <c r="AQ498" s="522" t="s">
        <v>936</v>
      </c>
      <c r="AR498" s="512"/>
      <c r="AS498" s="116"/>
      <c r="AT498" s="116"/>
      <c r="AU498" s="116"/>
      <c r="AV498" s="116"/>
      <c r="AW498" s="116"/>
      <c r="AX498" s="116"/>
      <c r="AY498" s="116"/>
      <c r="AZ498" s="116"/>
      <c r="BA498" s="116"/>
      <c r="BB498" s="116"/>
      <c r="BC498" s="116"/>
      <c r="BD498" s="116"/>
    </row>
    <row r="499" spans="1:56" s="155" customFormat="1" ht="66" customHeight="1" x14ac:dyDescent="0.2">
      <c r="A499" s="116"/>
      <c r="B499" s="103" t="s">
        <v>259</v>
      </c>
      <c r="C499" s="518" t="s">
        <v>968</v>
      </c>
      <c r="D499" s="103" t="s">
        <v>433</v>
      </c>
      <c r="E499" s="506" t="s">
        <v>969</v>
      </c>
      <c r="F499" s="500" t="s">
        <v>970</v>
      </c>
      <c r="G499" s="500" t="s">
        <v>971</v>
      </c>
      <c r="H499" s="500" t="s">
        <v>63</v>
      </c>
      <c r="I499" s="500"/>
      <c r="J499" s="512" t="s">
        <v>458</v>
      </c>
      <c r="K499" s="500" t="s">
        <v>72</v>
      </c>
      <c r="L499" s="459" t="s">
        <v>119</v>
      </c>
      <c r="M499" s="518" t="s">
        <v>949</v>
      </c>
      <c r="N499" s="518" t="s">
        <v>950</v>
      </c>
      <c r="O499" s="518"/>
      <c r="P499" s="518"/>
      <c r="Q499" s="500"/>
      <c r="R499" s="500" t="s">
        <v>977</v>
      </c>
      <c r="S499" s="500" t="s">
        <v>978</v>
      </c>
      <c r="T499" s="500"/>
      <c r="U499" s="103" t="str">
        <f t="shared" si="227"/>
        <v>Bajo</v>
      </c>
      <c r="V499" s="500">
        <v>2</v>
      </c>
      <c r="W499" s="103" t="str">
        <f t="shared" si="228"/>
        <v>Ocasional</v>
      </c>
      <c r="X499" s="103">
        <f t="shared" si="229"/>
        <v>0</v>
      </c>
      <c r="Y499" s="103" t="str">
        <f t="shared" si="230"/>
        <v>Bajo</v>
      </c>
      <c r="Z499" s="500">
        <v>60</v>
      </c>
      <c r="AA499" s="103" t="str">
        <f t="shared" si="231"/>
        <v>Muy Grave</v>
      </c>
      <c r="AB499" s="103">
        <f t="shared" si="232"/>
        <v>0</v>
      </c>
      <c r="AC499" s="103" t="str">
        <f t="shared" si="233"/>
        <v>IV</v>
      </c>
      <c r="AD499" s="103" t="str">
        <f t="shared" si="216"/>
        <v>ACEPTABLE</v>
      </c>
      <c r="AE499" s="506">
        <v>6</v>
      </c>
      <c r="AF499" s="506" t="s">
        <v>950</v>
      </c>
      <c r="AG499" s="500" t="s">
        <v>38</v>
      </c>
      <c r="AH499" s="500"/>
      <c r="AI499" s="500" t="s">
        <v>63</v>
      </c>
      <c r="AJ499" s="500"/>
      <c r="AK499" s="500" t="s">
        <v>63</v>
      </c>
      <c r="AL499" s="500"/>
      <c r="AM499" s="500"/>
      <c r="AN499" s="500"/>
      <c r="AO499" s="500"/>
      <c r="AP499" s="500"/>
      <c r="AQ499" s="522" t="s">
        <v>951</v>
      </c>
      <c r="AR499" s="512" t="s">
        <v>952</v>
      </c>
      <c r="AS499" s="116"/>
      <c r="AT499" s="116"/>
      <c r="AU499" s="116"/>
      <c r="AV499" s="116"/>
      <c r="AW499" s="116"/>
      <c r="AX499" s="116"/>
      <c r="AY499" s="116"/>
      <c r="AZ499" s="116"/>
      <c r="BA499" s="116"/>
      <c r="BB499" s="116"/>
      <c r="BC499" s="116"/>
      <c r="BD499" s="116"/>
    </row>
    <row r="500" spans="1:56" s="155" customFormat="1" ht="29.1" customHeight="1" x14ac:dyDescent="0.2">
      <c r="A500" s="116"/>
      <c r="B500" s="103" t="s">
        <v>259</v>
      </c>
      <c r="C500" s="518" t="s">
        <v>968</v>
      </c>
      <c r="D500" s="103" t="s">
        <v>433</v>
      </c>
      <c r="E500" s="506" t="s">
        <v>969</v>
      </c>
      <c r="F500" s="500" t="s">
        <v>970</v>
      </c>
      <c r="G500" s="500" t="s">
        <v>971</v>
      </c>
      <c r="H500" s="500" t="s">
        <v>63</v>
      </c>
      <c r="I500" s="500"/>
      <c r="J500" s="512" t="s">
        <v>458</v>
      </c>
      <c r="K500" s="103" t="s">
        <v>77</v>
      </c>
      <c r="L500" s="525" t="s">
        <v>979</v>
      </c>
      <c r="M500" s="518" t="s">
        <v>980</v>
      </c>
      <c r="N500" s="518" t="s">
        <v>981</v>
      </c>
      <c r="O500" s="518"/>
      <c r="P500" s="518"/>
      <c r="Q500" s="500"/>
      <c r="R500" s="500" t="s">
        <v>982</v>
      </c>
      <c r="S500" s="500" t="s">
        <v>974</v>
      </c>
      <c r="T500" s="512"/>
      <c r="U500" s="103" t="str">
        <f t="shared" si="227"/>
        <v>Bajo</v>
      </c>
      <c r="V500" s="512">
        <v>3</v>
      </c>
      <c r="W500" s="103" t="str">
        <f t="shared" si="228"/>
        <v>Frecuente</v>
      </c>
      <c r="X500" s="103">
        <f t="shared" si="229"/>
        <v>0</v>
      </c>
      <c r="Y500" s="103" t="str">
        <f t="shared" si="230"/>
        <v>Bajo</v>
      </c>
      <c r="Z500" s="512">
        <v>10</v>
      </c>
      <c r="AA500" s="103" t="str">
        <f t="shared" si="231"/>
        <v>Leve</v>
      </c>
      <c r="AB500" s="103">
        <f t="shared" si="232"/>
        <v>0</v>
      </c>
      <c r="AC500" s="103" t="str">
        <f t="shared" si="233"/>
        <v>IV</v>
      </c>
      <c r="AD500" s="103" t="str">
        <f t="shared" ref="AD500:AD580" si="242">IF(AND(AC500="I"),"NO ACEPTABLE",IF(AND(AC500="II"),"ACEPTABLE CON CONTROL ESPECIFICO",IF(AND(AC500="III"),"MEJORABLE",IF(AND(AC500="IV"),"ACEPTABLE"))))</f>
        <v>ACEPTABLE</v>
      </c>
      <c r="AE500" s="506"/>
      <c r="AF500" s="506" t="s">
        <v>983</v>
      </c>
      <c r="AG500" s="507" t="s">
        <v>38</v>
      </c>
      <c r="AH500" s="512"/>
      <c r="AI500" s="500" t="s">
        <v>63</v>
      </c>
      <c r="AJ500" s="500"/>
      <c r="AK500" s="500"/>
      <c r="AL500" s="500"/>
      <c r="AM500" s="500"/>
      <c r="AN500" s="500"/>
      <c r="AO500" s="500"/>
      <c r="AP500" s="500"/>
      <c r="AQ500" s="522"/>
      <c r="AR500" s="512"/>
      <c r="AS500" s="116"/>
      <c r="AT500" s="116"/>
      <c r="AU500" s="116"/>
      <c r="AV500" s="116"/>
      <c r="AW500" s="116"/>
      <c r="AX500" s="116"/>
      <c r="AY500" s="116"/>
      <c r="AZ500" s="116"/>
      <c r="BA500" s="116"/>
      <c r="BB500" s="116"/>
      <c r="BC500" s="116"/>
      <c r="BD500" s="116"/>
    </row>
    <row r="501" spans="1:56" s="155" customFormat="1" ht="114.75" x14ac:dyDescent="0.2">
      <c r="A501" s="115"/>
      <c r="B501" s="103" t="s">
        <v>259</v>
      </c>
      <c r="C501" s="518" t="s">
        <v>968</v>
      </c>
      <c r="D501" s="103" t="s">
        <v>433</v>
      </c>
      <c r="E501" s="506" t="s">
        <v>969</v>
      </c>
      <c r="F501" s="500" t="s">
        <v>970</v>
      </c>
      <c r="G501" s="500" t="s">
        <v>971</v>
      </c>
      <c r="H501" s="500" t="s">
        <v>63</v>
      </c>
      <c r="I501" s="500"/>
      <c r="J501" s="512" t="s">
        <v>458</v>
      </c>
      <c r="K501" s="458" t="s">
        <v>282</v>
      </c>
      <c r="L501" s="459" t="s">
        <v>739</v>
      </c>
      <c r="M501" s="460" t="s">
        <v>740</v>
      </c>
      <c r="N501" s="465" t="s">
        <v>741</v>
      </c>
      <c r="O501" s="103"/>
      <c r="P501" s="103"/>
      <c r="Q501" s="465"/>
      <c r="R501" s="103" t="s">
        <v>742</v>
      </c>
      <c r="S501" s="465" t="s">
        <v>743</v>
      </c>
      <c r="T501" s="103"/>
      <c r="U501" s="103" t="str">
        <f t="shared" si="227"/>
        <v>Bajo</v>
      </c>
      <c r="V501" s="103">
        <v>1</v>
      </c>
      <c r="W501" s="103" t="str">
        <f t="shared" si="228"/>
        <v>Esporadica</v>
      </c>
      <c r="X501" s="103">
        <f t="shared" si="229"/>
        <v>0</v>
      </c>
      <c r="Y501" s="103" t="str">
        <f t="shared" si="230"/>
        <v>Bajo</v>
      </c>
      <c r="Z501" s="103">
        <v>25</v>
      </c>
      <c r="AA501" s="103" t="str">
        <f t="shared" si="231"/>
        <v>Grave</v>
      </c>
      <c r="AB501" s="103">
        <f t="shared" si="232"/>
        <v>0</v>
      </c>
      <c r="AC501" s="103" t="str">
        <f t="shared" si="233"/>
        <v>IV</v>
      </c>
      <c r="AD501" s="103" t="str">
        <f t="shared" si="242"/>
        <v>ACEPTABLE</v>
      </c>
      <c r="AE501" s="103">
        <v>2</v>
      </c>
      <c r="AF501" s="103" t="s">
        <v>180</v>
      </c>
      <c r="AG501" s="103" t="s">
        <v>38</v>
      </c>
      <c r="AH501" s="103"/>
      <c r="AI501" s="103"/>
      <c r="AJ501" s="103" t="s">
        <v>63</v>
      </c>
      <c r="AK501" s="103"/>
      <c r="AL501" s="462" t="s">
        <v>63</v>
      </c>
      <c r="AM501" s="103"/>
      <c r="AN501" s="103"/>
      <c r="AO501" s="103"/>
      <c r="AP501" s="103"/>
      <c r="AQ501" s="103"/>
      <c r="AR501" s="103"/>
      <c r="AS501" s="115"/>
      <c r="AT501" s="467"/>
      <c r="AU501" s="103" t="str">
        <f>IF(AT501=10,"Muy Alto",IF(AT501=6,"Alto",IF(AT501=2,"Medio",IF(AT501=0,"Bajo"))))</f>
        <v>Bajo</v>
      </c>
      <c r="AV501" s="467"/>
      <c r="AW501" s="103" t="b">
        <f>IF(AV501=4,"Continua",IF(AV501=3,"Frecuente",IF(AV501=2,"Ocasional",IF(AV501=1,"Esporadica"))))</f>
        <v>0</v>
      </c>
      <c r="AX501" s="103">
        <f>AT501*AV501</f>
        <v>0</v>
      </c>
      <c r="AY501" s="103" t="str">
        <f>IF(AND(AX501&gt;=24,AX501&lt;=40),"Medio Alto",IF(AND(AX501&gt;=10,AX501&lt;=20),"Alto",IF(AND(AX501&gt;=6,AX501&lt;=8),"Medio",IF(AND(AX501&gt;=0,AX501&lt;=4),"Bajo"))))</f>
        <v>Bajo</v>
      </c>
      <c r="AZ501" s="467"/>
      <c r="BA501" s="103" t="b">
        <f>IF(AZ501=100,"Mortal o Catrastrofico",IF(AZ501=60,"Muy Grave",IF(AZ501=25,"Grave",IF(AZ501=10,"Leve"))))</f>
        <v>0</v>
      </c>
      <c r="BB501" s="103">
        <f>AX501*AZ501</f>
        <v>0</v>
      </c>
      <c r="BC501" s="103" t="str">
        <f>IF(AND(BB501&gt;=600,AZ501&lt;=4000),"I",IF(AND(BB501&gt;=150,BB501&lt;=500),"II",IF(AND(BB501&gt;=40,BB501&lt;=120),"III",IF(AND(BB501&gt;=0,BB501&lt;=40),"IV"))))</f>
        <v>IV</v>
      </c>
      <c r="BD501" s="103" t="str">
        <f>IF(AND(BC501="I"),"NO ACEPTABLE",IF(AND(BC501="II"),"ACEPTABLE CON CONTROL ESPECIFICO",IF(AND(BC501="III"),"MEJORABLE",IF(AND(BC501="IV"),"ACEPTABLE"))))</f>
        <v>ACEPTABLE</v>
      </c>
    </row>
    <row r="502" spans="1:56" s="155" customFormat="1" ht="66" customHeight="1" x14ac:dyDescent="0.2">
      <c r="A502" s="116"/>
      <c r="B502" s="103" t="s">
        <v>259</v>
      </c>
      <c r="C502" s="518" t="s">
        <v>968</v>
      </c>
      <c r="D502" s="103" t="s">
        <v>433</v>
      </c>
      <c r="E502" s="506" t="s">
        <v>969</v>
      </c>
      <c r="F502" s="500" t="s">
        <v>970</v>
      </c>
      <c r="G502" s="500" t="s">
        <v>971</v>
      </c>
      <c r="H502" s="500" t="s">
        <v>63</v>
      </c>
      <c r="I502" s="500"/>
      <c r="J502" s="512" t="s">
        <v>458</v>
      </c>
      <c r="K502" s="500" t="s">
        <v>65</v>
      </c>
      <c r="L502" s="471" t="s">
        <v>316</v>
      </c>
      <c r="M502" s="501" t="s">
        <v>984</v>
      </c>
      <c r="N502" s="500" t="s">
        <v>985</v>
      </c>
      <c r="O502" s="519"/>
      <c r="P502" s="103" t="s">
        <v>685</v>
      </c>
      <c r="Q502" s="103" t="s">
        <v>685</v>
      </c>
      <c r="R502" s="465" t="s">
        <v>986</v>
      </c>
      <c r="S502" s="456" t="s">
        <v>987</v>
      </c>
      <c r="T502" s="500"/>
      <c r="U502" s="103" t="str">
        <f t="shared" si="227"/>
        <v>Bajo</v>
      </c>
      <c r="V502" s="500">
        <v>3</v>
      </c>
      <c r="W502" s="103" t="str">
        <f t="shared" si="228"/>
        <v>Frecuente</v>
      </c>
      <c r="X502" s="103">
        <f t="shared" si="229"/>
        <v>0</v>
      </c>
      <c r="Y502" s="103" t="str">
        <f t="shared" si="230"/>
        <v>Bajo</v>
      </c>
      <c r="Z502" s="500">
        <v>60</v>
      </c>
      <c r="AA502" s="103" t="str">
        <f t="shared" si="231"/>
        <v>Muy Grave</v>
      </c>
      <c r="AB502" s="103">
        <f t="shared" si="232"/>
        <v>0</v>
      </c>
      <c r="AC502" s="103" t="str">
        <f t="shared" si="233"/>
        <v>IV</v>
      </c>
      <c r="AD502" s="103" t="str">
        <f t="shared" si="242"/>
        <v>ACEPTABLE</v>
      </c>
      <c r="AE502" s="506">
        <v>6</v>
      </c>
      <c r="AF502" s="506" t="s">
        <v>910</v>
      </c>
      <c r="AG502" s="500" t="s">
        <v>38</v>
      </c>
      <c r="AH502" s="500"/>
      <c r="AI502" s="500" t="s">
        <v>63</v>
      </c>
      <c r="AJ502" s="500"/>
      <c r="AK502" s="500" t="s">
        <v>63</v>
      </c>
      <c r="AL502" s="462" t="s">
        <v>63</v>
      </c>
      <c r="AM502" s="500"/>
      <c r="AN502" s="500"/>
      <c r="AO502" s="500"/>
      <c r="AP502" s="500"/>
      <c r="AQ502" s="526"/>
      <c r="AR502" s="512"/>
      <c r="AS502" s="116"/>
      <c r="AT502" s="116"/>
      <c r="AU502" s="116"/>
      <c r="AV502" s="116"/>
      <c r="AW502" s="116"/>
      <c r="AX502" s="116"/>
      <c r="AY502" s="116"/>
      <c r="AZ502" s="116"/>
      <c r="BA502" s="116"/>
      <c r="BB502" s="116"/>
      <c r="BC502" s="116"/>
      <c r="BD502" s="116"/>
    </row>
    <row r="503" spans="1:56" s="155" customFormat="1" ht="66" customHeight="1" x14ac:dyDescent="0.2">
      <c r="A503" s="116"/>
      <c r="B503" s="103" t="s">
        <v>259</v>
      </c>
      <c r="C503" s="518" t="s">
        <v>968</v>
      </c>
      <c r="D503" s="103" t="s">
        <v>433</v>
      </c>
      <c r="E503" s="506" t="s">
        <v>969</v>
      </c>
      <c r="F503" s="500" t="s">
        <v>970</v>
      </c>
      <c r="G503" s="500" t="s">
        <v>971</v>
      </c>
      <c r="H503" s="500" t="s">
        <v>63</v>
      </c>
      <c r="I503" s="527"/>
      <c r="J503" s="512" t="s">
        <v>458</v>
      </c>
      <c r="K503" s="458" t="s">
        <v>282</v>
      </c>
      <c r="L503" s="459" t="s">
        <v>88</v>
      </c>
      <c r="M503" s="460" t="s">
        <v>344</v>
      </c>
      <c r="N503" s="465" t="s">
        <v>345</v>
      </c>
      <c r="O503" s="500"/>
      <c r="P503" s="500"/>
      <c r="Q503" s="500"/>
      <c r="R503" s="103" t="s">
        <v>988</v>
      </c>
      <c r="S503" s="465" t="s">
        <v>92</v>
      </c>
      <c r="T503" s="500"/>
      <c r="U503" s="103" t="str">
        <f t="shared" si="227"/>
        <v>Bajo</v>
      </c>
      <c r="V503" s="500">
        <v>2</v>
      </c>
      <c r="W503" s="103" t="str">
        <f t="shared" si="228"/>
        <v>Ocasional</v>
      </c>
      <c r="X503" s="103">
        <f t="shared" si="229"/>
        <v>0</v>
      </c>
      <c r="Y503" s="103" t="str">
        <f t="shared" si="230"/>
        <v>Bajo</v>
      </c>
      <c r="Z503" s="500">
        <v>25</v>
      </c>
      <c r="AA503" s="103" t="str">
        <f t="shared" si="231"/>
        <v>Grave</v>
      </c>
      <c r="AB503" s="103">
        <f t="shared" si="232"/>
        <v>0</v>
      </c>
      <c r="AC503" s="103" t="str">
        <f t="shared" si="233"/>
        <v>IV</v>
      </c>
      <c r="AD503" s="103" t="str">
        <f t="shared" si="242"/>
        <v>ACEPTABLE</v>
      </c>
      <c r="AE503" s="506">
        <v>6</v>
      </c>
      <c r="AF503" s="506" t="s">
        <v>956</v>
      </c>
      <c r="AG503" s="500" t="s">
        <v>38</v>
      </c>
      <c r="AH503" s="500"/>
      <c r="AI503" s="500" t="s">
        <v>63</v>
      </c>
      <c r="AJ503" s="500"/>
      <c r="AK503" s="500" t="s">
        <v>63</v>
      </c>
      <c r="AL503" s="462" t="s">
        <v>63</v>
      </c>
      <c r="AM503" s="500"/>
      <c r="AN503" s="500"/>
      <c r="AO503" s="500"/>
      <c r="AP503" s="500"/>
      <c r="AQ503" s="522" t="s">
        <v>957</v>
      </c>
      <c r="AR503" s="512" t="s">
        <v>958</v>
      </c>
      <c r="AS503" s="116"/>
      <c r="AT503" s="116"/>
      <c r="AU503" s="116"/>
      <c r="AV503" s="116"/>
      <c r="AW503" s="116"/>
      <c r="AX503" s="116"/>
      <c r="AY503" s="116"/>
      <c r="AZ503" s="116"/>
      <c r="BA503" s="116"/>
      <c r="BB503" s="116"/>
      <c r="BC503" s="116"/>
      <c r="BD503" s="116"/>
    </row>
    <row r="504" spans="1:56" s="155" customFormat="1" ht="66" customHeight="1" x14ac:dyDescent="0.2">
      <c r="A504" s="116"/>
      <c r="B504" s="103" t="s">
        <v>259</v>
      </c>
      <c r="C504" s="518" t="s">
        <v>968</v>
      </c>
      <c r="D504" s="103" t="s">
        <v>433</v>
      </c>
      <c r="E504" s="506" t="s">
        <v>969</v>
      </c>
      <c r="F504" s="500" t="s">
        <v>970</v>
      </c>
      <c r="G504" s="500" t="s">
        <v>971</v>
      </c>
      <c r="H504" s="500" t="s">
        <v>63</v>
      </c>
      <c r="I504" s="500"/>
      <c r="J504" s="512" t="s">
        <v>458</v>
      </c>
      <c r="K504" s="103" t="s">
        <v>276</v>
      </c>
      <c r="L504" s="471" t="s">
        <v>178</v>
      </c>
      <c r="M504" s="460" t="s">
        <v>738</v>
      </c>
      <c r="N504" s="460" t="s">
        <v>180</v>
      </c>
      <c r="O504" s="501"/>
      <c r="P504" s="501"/>
      <c r="Q504" s="500"/>
      <c r="R504" s="465" t="s">
        <v>705</v>
      </c>
      <c r="S504" s="465" t="s">
        <v>706</v>
      </c>
      <c r="T504" s="512"/>
      <c r="U504" s="103" t="str">
        <f t="shared" si="227"/>
        <v>Bajo</v>
      </c>
      <c r="V504" s="500">
        <v>3</v>
      </c>
      <c r="W504" s="103" t="str">
        <f t="shared" si="228"/>
        <v>Frecuente</v>
      </c>
      <c r="X504" s="103">
        <f t="shared" si="229"/>
        <v>0</v>
      </c>
      <c r="Y504" s="103" t="str">
        <f t="shared" si="230"/>
        <v>Bajo</v>
      </c>
      <c r="Z504" s="500">
        <v>25</v>
      </c>
      <c r="AA504" s="103" t="str">
        <f t="shared" si="231"/>
        <v>Grave</v>
      </c>
      <c r="AB504" s="103">
        <f t="shared" si="232"/>
        <v>0</v>
      </c>
      <c r="AC504" s="103" t="str">
        <f t="shared" si="233"/>
        <v>IV</v>
      </c>
      <c r="AD504" s="103" t="str">
        <f t="shared" si="242"/>
        <v>ACEPTABLE</v>
      </c>
      <c r="AE504" s="506">
        <v>6</v>
      </c>
      <c r="AF504" s="506" t="s">
        <v>929</v>
      </c>
      <c r="AG504" s="500" t="s">
        <v>38</v>
      </c>
      <c r="AH504" s="500"/>
      <c r="AI504" s="500" t="s">
        <v>63</v>
      </c>
      <c r="AJ504" s="500"/>
      <c r="AK504" s="500" t="s">
        <v>63</v>
      </c>
      <c r="AL504" s="500"/>
      <c r="AM504" s="500"/>
      <c r="AN504" s="500"/>
      <c r="AO504" s="500"/>
      <c r="AP504" s="500"/>
      <c r="AQ504" s="500"/>
      <c r="AR504" s="512"/>
      <c r="AS504" s="116"/>
      <c r="AT504" s="116"/>
      <c r="AU504" s="116"/>
      <c r="AV504" s="116"/>
      <c r="AW504" s="116"/>
      <c r="AX504" s="116"/>
      <c r="AY504" s="116"/>
      <c r="AZ504" s="116"/>
      <c r="BA504" s="116"/>
      <c r="BB504" s="116"/>
      <c r="BC504" s="116"/>
      <c r="BD504" s="116"/>
    </row>
    <row r="505" spans="1:56" s="155" customFormat="1" ht="66" customHeight="1" x14ac:dyDescent="0.2">
      <c r="A505" s="116"/>
      <c r="B505" s="103" t="s">
        <v>259</v>
      </c>
      <c r="C505" s="518" t="s">
        <v>968</v>
      </c>
      <c r="D505" s="103" t="s">
        <v>433</v>
      </c>
      <c r="E505" s="506" t="s">
        <v>969</v>
      </c>
      <c r="F505" s="500" t="s">
        <v>970</v>
      </c>
      <c r="G505" s="500" t="s">
        <v>971</v>
      </c>
      <c r="H505" s="500" t="s">
        <v>63</v>
      </c>
      <c r="I505" s="500"/>
      <c r="J505" s="512" t="s">
        <v>458</v>
      </c>
      <c r="K505" s="500" t="s">
        <v>99</v>
      </c>
      <c r="L505" s="500" t="s">
        <v>905</v>
      </c>
      <c r="M505" s="500" t="s">
        <v>906</v>
      </c>
      <c r="N505" s="465" t="s">
        <v>102</v>
      </c>
      <c r="O505" s="466"/>
      <c r="P505" s="466"/>
      <c r="Q505" s="466"/>
      <c r="R505" s="494" t="s">
        <v>477</v>
      </c>
      <c r="S505" s="466"/>
      <c r="T505" s="500">
        <v>2</v>
      </c>
      <c r="U505" s="103" t="str">
        <f t="shared" si="227"/>
        <v>Medio</v>
      </c>
      <c r="V505" s="500">
        <v>1</v>
      </c>
      <c r="W505" s="103" t="str">
        <f t="shared" si="228"/>
        <v>Esporadica</v>
      </c>
      <c r="X505" s="103">
        <f t="shared" si="229"/>
        <v>2</v>
      </c>
      <c r="Y505" s="103" t="str">
        <f t="shared" si="230"/>
        <v>Bajo</v>
      </c>
      <c r="Z505" s="500">
        <v>25</v>
      </c>
      <c r="AA505" s="103" t="str">
        <f t="shared" si="231"/>
        <v>Grave</v>
      </c>
      <c r="AB505" s="103">
        <f t="shared" si="232"/>
        <v>50</v>
      </c>
      <c r="AC505" s="103" t="str">
        <f t="shared" si="233"/>
        <v>III</v>
      </c>
      <c r="AD505" s="103" t="str">
        <f t="shared" si="242"/>
        <v>MEJORABLE</v>
      </c>
      <c r="AE505" s="506">
        <v>6</v>
      </c>
      <c r="AF505" s="506" t="s">
        <v>907</v>
      </c>
      <c r="AG505" s="500" t="s">
        <v>38</v>
      </c>
      <c r="AH505" s="500"/>
      <c r="AI505" s="500" t="s">
        <v>63</v>
      </c>
      <c r="AJ505" s="500"/>
      <c r="AK505" s="500" t="s">
        <v>63</v>
      </c>
      <c r="AL505" s="500"/>
      <c r="AM505" s="500"/>
      <c r="AN505" s="500"/>
      <c r="AO505" s="500"/>
      <c r="AP505" s="500"/>
      <c r="AQ505" s="522" t="s">
        <v>908</v>
      </c>
      <c r="AR505" s="512"/>
      <c r="AS505" s="116"/>
      <c r="AT505" s="116"/>
      <c r="AU505" s="116"/>
      <c r="AV505" s="116"/>
      <c r="AW505" s="116"/>
      <c r="AX505" s="116"/>
      <c r="AY505" s="116"/>
      <c r="AZ505" s="116"/>
      <c r="BA505" s="116"/>
      <c r="BB505" s="116"/>
      <c r="BC505" s="116"/>
      <c r="BD505" s="116"/>
    </row>
    <row r="506" spans="1:56" s="155" customFormat="1" ht="114.75" x14ac:dyDescent="0.2">
      <c r="A506" s="115"/>
      <c r="B506" s="103" t="s">
        <v>259</v>
      </c>
      <c r="C506" s="518" t="s">
        <v>968</v>
      </c>
      <c r="D506" s="103" t="s">
        <v>433</v>
      </c>
      <c r="E506" s="506" t="s">
        <v>969</v>
      </c>
      <c r="F506" s="500" t="s">
        <v>970</v>
      </c>
      <c r="G506" s="500" t="s">
        <v>971</v>
      </c>
      <c r="H506" s="500" t="s">
        <v>63</v>
      </c>
      <c r="I506" s="500"/>
      <c r="J506" s="512" t="s">
        <v>458</v>
      </c>
      <c r="K506" s="458" t="s">
        <v>282</v>
      </c>
      <c r="L506" s="459" t="s">
        <v>287</v>
      </c>
      <c r="M506" s="460" t="s">
        <v>288</v>
      </c>
      <c r="N506" s="460" t="s">
        <v>289</v>
      </c>
      <c r="O506" s="103"/>
      <c r="P506" s="103"/>
      <c r="Q506" s="103"/>
      <c r="R506" s="465" t="s">
        <v>928</v>
      </c>
      <c r="S506" s="465"/>
      <c r="T506" s="103"/>
      <c r="U506" s="103" t="str">
        <f t="shared" si="227"/>
        <v>Bajo</v>
      </c>
      <c r="V506" s="103">
        <v>1</v>
      </c>
      <c r="W506" s="103" t="str">
        <f t="shared" si="228"/>
        <v>Esporadica</v>
      </c>
      <c r="X506" s="103">
        <f t="shared" si="229"/>
        <v>0</v>
      </c>
      <c r="Y506" s="103" t="str">
        <f t="shared" si="230"/>
        <v>Bajo</v>
      </c>
      <c r="Z506" s="103">
        <v>25</v>
      </c>
      <c r="AA506" s="103" t="str">
        <f t="shared" si="231"/>
        <v>Grave</v>
      </c>
      <c r="AB506" s="103">
        <f t="shared" si="232"/>
        <v>0</v>
      </c>
      <c r="AC506" s="103" t="str">
        <f t="shared" si="233"/>
        <v>IV</v>
      </c>
      <c r="AD506" s="103" t="str">
        <f t="shared" si="242"/>
        <v>ACEPTABLE</v>
      </c>
      <c r="AE506" s="103" t="s">
        <v>258</v>
      </c>
      <c r="AF506" s="103" t="str">
        <f>N506</f>
        <v>Golpes, trapamientos, aplastamiento, muerte</v>
      </c>
      <c r="AG506" s="103" t="s">
        <v>38</v>
      </c>
      <c r="AH506" s="103"/>
      <c r="AI506" s="103" t="s">
        <v>63</v>
      </c>
      <c r="AJ506" s="103" t="s">
        <v>63</v>
      </c>
      <c r="AK506" s="103"/>
      <c r="AL506" s="462" t="s">
        <v>63</v>
      </c>
      <c r="AM506" s="103"/>
      <c r="AN506" s="103"/>
      <c r="AO506" s="103"/>
      <c r="AP506" s="103"/>
      <c r="AQ506" s="103"/>
      <c r="AR506" s="103"/>
      <c r="AS506" s="115"/>
      <c r="AT506" s="467"/>
      <c r="AU506" s="103" t="str">
        <f>IF(AT506=10,"Muy Alto",IF(AT506=6,"Alto",IF(AT506=2,"Medio",IF(AT506=0,"Bajo"))))</f>
        <v>Bajo</v>
      </c>
      <c r="AV506" s="467"/>
      <c r="AW506" s="103" t="b">
        <f>IF(AV506=4,"Continua",IF(AV506=3,"Frecuente",IF(AV506=2,"Ocasional",IF(AV506=1,"Esporadica"))))</f>
        <v>0</v>
      </c>
      <c r="AX506" s="103">
        <f>AT506*AV506</f>
        <v>0</v>
      </c>
      <c r="AY506" s="103" t="str">
        <f>IF(AND(AX506&gt;=24,AX506&lt;=40),"Medio Alto",IF(AND(AX506&gt;=10,AX506&lt;=20),"Alto",IF(AND(AX506&gt;=6,AX506&lt;=8),"Medio",IF(AND(AX506&gt;=0,AX506&lt;=4),"Bajo"))))</f>
        <v>Bajo</v>
      </c>
      <c r="AZ506" s="467"/>
      <c r="BA506" s="103" t="b">
        <f>IF(AZ506=100,"Mortal o Catrastrofico",IF(AZ506=60,"Muy Grave",IF(AZ506=25,"Grave",IF(AZ506=10,"Leve"))))</f>
        <v>0</v>
      </c>
      <c r="BB506" s="103">
        <f>AX506*AZ506</f>
        <v>0</v>
      </c>
      <c r="BC506" s="103" t="str">
        <f>IF(AND(BB506&gt;=600,AZ506&lt;=4000),"I",IF(AND(BB506&gt;=150,BB506&lt;=500),"II",IF(AND(BB506&gt;=40,BB506&lt;=120),"III",IF(AND(BB506&gt;=0,BB506&lt;=40),"IV"))))</f>
        <v>IV</v>
      </c>
      <c r="BD506" s="103" t="str">
        <f>IF(AND(BC506="I"),"NO ACEPTABLE",IF(AND(BC506="II"),"ACEPTABLE CON CONTROL ESPECIFICO",IF(AND(BC506="III"),"MEJORABLE",IF(AND(BC506="IV"),"ACEPTABLE"))))</f>
        <v>ACEPTABLE</v>
      </c>
    </row>
    <row r="507" spans="1:56" s="155" customFormat="1" ht="101.1" customHeight="1" x14ac:dyDescent="0.2">
      <c r="A507" s="504"/>
      <c r="B507" s="103" t="s">
        <v>259</v>
      </c>
      <c r="C507" s="518" t="s">
        <v>989</v>
      </c>
      <c r="D507" s="103" t="s">
        <v>433</v>
      </c>
      <c r="E507" s="456" t="s">
        <v>990</v>
      </c>
      <c r="F507" s="500" t="s">
        <v>991</v>
      </c>
      <c r="G507" s="500" t="s">
        <v>992</v>
      </c>
      <c r="H507" s="500" t="s">
        <v>63</v>
      </c>
      <c r="I507" s="500"/>
      <c r="J507" s="512" t="s">
        <v>993</v>
      </c>
      <c r="K507" s="518" t="s">
        <v>65</v>
      </c>
      <c r="L507" s="471" t="s">
        <v>316</v>
      </c>
      <c r="M507" s="501" t="s">
        <v>994</v>
      </c>
      <c r="N507" s="501" t="s">
        <v>985</v>
      </c>
      <c r="O507" s="519"/>
      <c r="P507" s="519"/>
      <c r="Q507" s="529"/>
      <c r="R507" s="465" t="s">
        <v>995</v>
      </c>
      <c r="S507" s="456" t="s">
        <v>996</v>
      </c>
      <c r="T507" s="512"/>
      <c r="U507" s="103" t="str">
        <f t="shared" si="227"/>
        <v>Bajo</v>
      </c>
      <c r="V507" s="480">
        <v>2</v>
      </c>
      <c r="W507" s="103" t="str">
        <f t="shared" si="228"/>
        <v>Ocasional</v>
      </c>
      <c r="X507" s="103">
        <f t="shared" si="229"/>
        <v>0</v>
      </c>
      <c r="Y507" s="103" t="str">
        <f t="shared" si="230"/>
        <v>Bajo</v>
      </c>
      <c r="Z507" s="512">
        <v>60</v>
      </c>
      <c r="AA507" s="103" t="str">
        <f t="shared" si="231"/>
        <v>Muy Grave</v>
      </c>
      <c r="AB507" s="103">
        <f t="shared" si="232"/>
        <v>0</v>
      </c>
      <c r="AC507" s="103" t="str">
        <f t="shared" si="233"/>
        <v>IV</v>
      </c>
      <c r="AD507" s="103" t="str">
        <f t="shared" si="242"/>
        <v>ACEPTABLE</v>
      </c>
      <c r="AE507" s="506">
        <v>6</v>
      </c>
      <c r="AF507" s="506" t="s">
        <v>910</v>
      </c>
      <c r="AG507" s="507" t="s">
        <v>38</v>
      </c>
      <c r="AH507" s="512"/>
      <c r="AI507" s="500" t="s">
        <v>63</v>
      </c>
      <c r="AJ507" s="500"/>
      <c r="AK507" s="500" t="s">
        <v>63</v>
      </c>
      <c r="AL507" s="462" t="s">
        <v>63</v>
      </c>
      <c r="AM507" s="500"/>
      <c r="AN507" s="500"/>
      <c r="AO507" s="500"/>
      <c r="AP507" s="500"/>
      <c r="AQ507" s="500"/>
      <c r="AR507" s="512" t="s">
        <v>892</v>
      </c>
      <c r="AS507" s="116"/>
      <c r="AT507" s="116"/>
      <c r="AU507" s="116"/>
      <c r="AV507" s="116"/>
      <c r="AW507" s="116"/>
      <c r="AX507" s="116"/>
      <c r="AY507" s="116"/>
      <c r="AZ507" s="116"/>
      <c r="BA507" s="116"/>
      <c r="BB507" s="116"/>
      <c r="BC507" s="116"/>
      <c r="BD507" s="116"/>
    </row>
    <row r="508" spans="1:56" s="155" customFormat="1" ht="66" customHeight="1" x14ac:dyDescent="0.2">
      <c r="A508" s="116"/>
      <c r="B508" s="103" t="s">
        <v>259</v>
      </c>
      <c r="C508" s="518" t="s">
        <v>989</v>
      </c>
      <c r="D508" s="103" t="s">
        <v>433</v>
      </c>
      <c r="E508" s="456" t="s">
        <v>990</v>
      </c>
      <c r="F508" s="500" t="s">
        <v>991</v>
      </c>
      <c r="G508" s="500" t="s">
        <v>992</v>
      </c>
      <c r="H508" s="500" t="s">
        <v>63</v>
      </c>
      <c r="I508" s="500"/>
      <c r="J508" s="512" t="s">
        <v>993</v>
      </c>
      <c r="K508" s="103" t="s">
        <v>276</v>
      </c>
      <c r="L508" s="525" t="s">
        <v>997</v>
      </c>
      <c r="M508" s="530" t="s">
        <v>998</v>
      </c>
      <c r="N508" s="501" t="s">
        <v>999</v>
      </c>
      <c r="O508" s="519"/>
      <c r="P508" s="519"/>
      <c r="Q508" s="524"/>
      <c r="R508" s="500" t="s">
        <v>1000</v>
      </c>
      <c r="S508" s="512" t="s">
        <v>1001</v>
      </c>
      <c r="T508" s="500"/>
      <c r="U508" s="103" t="str">
        <f t="shared" si="227"/>
        <v>Bajo</v>
      </c>
      <c r="V508" s="500">
        <v>1</v>
      </c>
      <c r="W508" s="103" t="str">
        <f t="shared" si="228"/>
        <v>Esporadica</v>
      </c>
      <c r="X508" s="103">
        <f t="shared" si="229"/>
        <v>0</v>
      </c>
      <c r="Y508" s="103" t="str">
        <f t="shared" si="230"/>
        <v>Bajo</v>
      </c>
      <c r="Z508" s="500">
        <v>25</v>
      </c>
      <c r="AA508" s="103" t="str">
        <f t="shared" si="231"/>
        <v>Grave</v>
      </c>
      <c r="AB508" s="103">
        <f t="shared" si="232"/>
        <v>0</v>
      </c>
      <c r="AC508" s="103" t="str">
        <f t="shared" si="233"/>
        <v>IV</v>
      </c>
      <c r="AD508" s="103" t="str">
        <f t="shared" si="242"/>
        <v>ACEPTABLE</v>
      </c>
      <c r="AE508" s="506">
        <v>6</v>
      </c>
      <c r="AF508" s="506" t="s">
        <v>999</v>
      </c>
      <c r="AG508" s="507" t="s">
        <v>38</v>
      </c>
      <c r="AH508" s="512"/>
      <c r="AI508" s="500" t="s">
        <v>63</v>
      </c>
      <c r="AJ508" s="500"/>
      <c r="AK508" s="500" t="s">
        <v>63</v>
      </c>
      <c r="AL508" s="500"/>
      <c r="AM508" s="500"/>
      <c r="AN508" s="500"/>
      <c r="AO508" s="500"/>
      <c r="AP508" s="500"/>
      <c r="AQ508" s="522" t="s">
        <v>936</v>
      </c>
      <c r="AR508" s="512"/>
      <c r="AS508" s="116"/>
      <c r="AT508" s="116"/>
      <c r="AU508" s="116"/>
      <c r="AV508" s="116"/>
      <c r="AW508" s="116"/>
      <c r="AX508" s="116"/>
      <c r="AY508" s="116"/>
      <c r="AZ508" s="116"/>
      <c r="BA508" s="116"/>
      <c r="BB508" s="116"/>
      <c r="BC508" s="116"/>
      <c r="BD508" s="116"/>
    </row>
    <row r="509" spans="1:56" s="155" customFormat="1" ht="66" customHeight="1" x14ac:dyDescent="0.2">
      <c r="A509" s="116"/>
      <c r="B509" s="103" t="s">
        <v>259</v>
      </c>
      <c r="C509" s="518" t="s">
        <v>989</v>
      </c>
      <c r="D509" s="103" t="s">
        <v>433</v>
      </c>
      <c r="E509" s="456" t="s">
        <v>990</v>
      </c>
      <c r="F509" s="500" t="s">
        <v>991</v>
      </c>
      <c r="G509" s="500" t="s">
        <v>992</v>
      </c>
      <c r="H509" s="500" t="s">
        <v>63</v>
      </c>
      <c r="I509" s="500"/>
      <c r="J509" s="512" t="s">
        <v>993</v>
      </c>
      <c r="K509" s="500" t="s">
        <v>99</v>
      </c>
      <c r="L509" s="500" t="s">
        <v>905</v>
      </c>
      <c r="M509" s="500" t="s">
        <v>1002</v>
      </c>
      <c r="N509" s="465" t="s">
        <v>102</v>
      </c>
      <c r="O509" s="466"/>
      <c r="P509" s="466"/>
      <c r="Q509" s="466"/>
      <c r="R509" s="494" t="s">
        <v>477</v>
      </c>
      <c r="S509" s="466"/>
      <c r="T509" s="500"/>
      <c r="U509" s="103" t="str">
        <f t="shared" si="227"/>
        <v>Bajo</v>
      </c>
      <c r="V509" s="500">
        <v>1</v>
      </c>
      <c r="W509" s="103" t="str">
        <f t="shared" si="228"/>
        <v>Esporadica</v>
      </c>
      <c r="X509" s="103">
        <f t="shared" si="229"/>
        <v>0</v>
      </c>
      <c r="Y509" s="103" t="str">
        <f t="shared" si="230"/>
        <v>Bajo</v>
      </c>
      <c r="Z509" s="500">
        <v>25</v>
      </c>
      <c r="AA509" s="103" t="str">
        <f t="shared" si="231"/>
        <v>Grave</v>
      </c>
      <c r="AB509" s="103">
        <f t="shared" si="232"/>
        <v>0</v>
      </c>
      <c r="AC509" s="103" t="str">
        <f t="shared" si="233"/>
        <v>IV</v>
      </c>
      <c r="AD509" s="103" t="str">
        <f t="shared" si="242"/>
        <v>ACEPTABLE</v>
      </c>
      <c r="AE509" s="506">
        <v>6</v>
      </c>
      <c r="AF509" s="506" t="s">
        <v>907</v>
      </c>
      <c r="AG509" s="507" t="s">
        <v>38</v>
      </c>
      <c r="AH509" s="512"/>
      <c r="AI509" s="500" t="s">
        <v>63</v>
      </c>
      <c r="AJ509" s="500"/>
      <c r="AK509" s="500"/>
      <c r="AL509" s="500"/>
      <c r="AM509" s="500"/>
      <c r="AN509" s="500"/>
      <c r="AO509" s="500"/>
      <c r="AP509" s="500"/>
      <c r="AQ509" s="522" t="s">
        <v>936</v>
      </c>
      <c r="AR509" s="512"/>
      <c r="AS509" s="116"/>
      <c r="AT509" s="116"/>
      <c r="AU509" s="116"/>
      <c r="AV509" s="116"/>
      <c r="AW509" s="116"/>
      <c r="AX509" s="116"/>
      <c r="AY509" s="116"/>
      <c r="AZ509" s="116"/>
      <c r="BA509" s="116"/>
      <c r="BB509" s="116"/>
      <c r="BC509" s="116"/>
      <c r="BD509" s="116"/>
    </row>
    <row r="510" spans="1:56" s="155" customFormat="1" ht="66" customHeight="1" x14ac:dyDescent="0.2">
      <c r="A510" s="116"/>
      <c r="B510" s="103" t="s">
        <v>259</v>
      </c>
      <c r="C510" s="518" t="s">
        <v>989</v>
      </c>
      <c r="D510" s="103" t="s">
        <v>433</v>
      </c>
      <c r="E510" s="456" t="s">
        <v>990</v>
      </c>
      <c r="F510" s="500" t="s">
        <v>991</v>
      </c>
      <c r="G510" s="500" t="s">
        <v>992</v>
      </c>
      <c r="H510" s="500" t="s">
        <v>63</v>
      </c>
      <c r="I510" s="500"/>
      <c r="J510" s="512" t="s">
        <v>993</v>
      </c>
      <c r="K510" s="500" t="s">
        <v>72</v>
      </c>
      <c r="L510" s="459" t="s">
        <v>270</v>
      </c>
      <c r="M510" s="501" t="s">
        <v>1003</v>
      </c>
      <c r="N510" s="501" t="s">
        <v>899</v>
      </c>
      <c r="O510" s="519"/>
      <c r="P510" s="519"/>
      <c r="Q510" s="524"/>
      <c r="R510" s="500" t="s">
        <v>1004</v>
      </c>
      <c r="S510" s="512"/>
      <c r="T510" s="512"/>
      <c r="U510" s="103" t="str">
        <f t="shared" si="227"/>
        <v>Bajo</v>
      </c>
      <c r="V510" s="512">
        <v>1</v>
      </c>
      <c r="W510" s="103" t="str">
        <f t="shared" si="228"/>
        <v>Esporadica</v>
      </c>
      <c r="X510" s="103">
        <f t="shared" si="229"/>
        <v>0</v>
      </c>
      <c r="Y510" s="103" t="str">
        <f t="shared" si="230"/>
        <v>Bajo</v>
      </c>
      <c r="Z510" s="512">
        <v>25</v>
      </c>
      <c r="AA510" s="103" t="str">
        <f t="shared" si="231"/>
        <v>Grave</v>
      </c>
      <c r="AB510" s="103">
        <f t="shared" si="232"/>
        <v>0</v>
      </c>
      <c r="AC510" s="103" t="str">
        <f t="shared" si="233"/>
        <v>IV</v>
      </c>
      <c r="AD510" s="103" t="str">
        <f t="shared" si="242"/>
        <v>ACEPTABLE</v>
      </c>
      <c r="AE510" s="506">
        <v>6</v>
      </c>
      <c r="AF510" s="506" t="s">
        <v>899</v>
      </c>
      <c r="AG510" s="507" t="s">
        <v>38</v>
      </c>
      <c r="AH510" s="512"/>
      <c r="AI510" s="500" t="s">
        <v>63</v>
      </c>
      <c r="AJ510" s="500"/>
      <c r="AK510" s="500" t="s">
        <v>63</v>
      </c>
      <c r="AL510" s="462" t="s">
        <v>63</v>
      </c>
      <c r="AM510" s="531"/>
      <c r="AN510" s="531"/>
      <c r="AO510" s="531"/>
      <c r="AP510" s="531"/>
      <c r="AQ510" s="522" t="s">
        <v>936</v>
      </c>
      <c r="AR510" s="531"/>
      <c r="AS510" s="116"/>
      <c r="AT510" s="116"/>
      <c r="AU510" s="116"/>
      <c r="AV510" s="116"/>
      <c r="AW510" s="116"/>
      <c r="AX510" s="116"/>
      <c r="AY510" s="116"/>
      <c r="AZ510" s="116"/>
      <c r="BA510" s="116"/>
      <c r="BB510" s="116"/>
      <c r="BC510" s="116"/>
      <c r="BD510" s="116"/>
    </row>
    <row r="511" spans="1:56" s="155" customFormat="1" ht="66" customHeight="1" x14ac:dyDescent="0.2">
      <c r="A511" s="116"/>
      <c r="B511" s="103" t="s">
        <v>259</v>
      </c>
      <c r="C511" s="518" t="s">
        <v>989</v>
      </c>
      <c r="D511" s="103" t="s">
        <v>433</v>
      </c>
      <c r="E511" s="456" t="s">
        <v>990</v>
      </c>
      <c r="F511" s="500" t="s">
        <v>991</v>
      </c>
      <c r="G511" s="500" t="s">
        <v>992</v>
      </c>
      <c r="H511" s="500" t="s">
        <v>63</v>
      </c>
      <c r="I511" s="500"/>
      <c r="J511" s="512" t="s">
        <v>993</v>
      </c>
      <c r="K511" s="518" t="s">
        <v>72</v>
      </c>
      <c r="L511" s="459" t="s">
        <v>119</v>
      </c>
      <c r="M511" s="518" t="s">
        <v>949</v>
      </c>
      <c r="N511" s="508" t="s">
        <v>950</v>
      </c>
      <c r="O511" s="532"/>
      <c r="P511" s="532"/>
      <c r="Q511" s="524"/>
      <c r="R511" s="500" t="s">
        <v>977</v>
      </c>
      <c r="S511" s="500" t="s">
        <v>978</v>
      </c>
      <c r="T511" s="512"/>
      <c r="U511" s="103" t="str">
        <f t="shared" si="227"/>
        <v>Bajo</v>
      </c>
      <c r="V511" s="512">
        <v>1</v>
      </c>
      <c r="W511" s="103" t="str">
        <f t="shared" si="228"/>
        <v>Esporadica</v>
      </c>
      <c r="X511" s="103">
        <f t="shared" si="229"/>
        <v>0</v>
      </c>
      <c r="Y511" s="103" t="str">
        <f t="shared" si="230"/>
        <v>Bajo</v>
      </c>
      <c r="Z511" s="512">
        <v>60</v>
      </c>
      <c r="AA511" s="103" t="str">
        <f t="shared" si="231"/>
        <v>Muy Grave</v>
      </c>
      <c r="AB511" s="103">
        <f t="shared" si="232"/>
        <v>0</v>
      </c>
      <c r="AC511" s="103" t="str">
        <f t="shared" si="233"/>
        <v>IV</v>
      </c>
      <c r="AD511" s="103" t="str">
        <f t="shared" si="242"/>
        <v>ACEPTABLE</v>
      </c>
      <c r="AE511" s="506">
        <v>6</v>
      </c>
      <c r="AF511" s="506" t="s">
        <v>950</v>
      </c>
      <c r="AG511" s="507" t="s">
        <v>38</v>
      </c>
      <c r="AH511" s="512"/>
      <c r="AI511" s="500" t="s">
        <v>63</v>
      </c>
      <c r="AJ511" s="500"/>
      <c r="AK511" s="500" t="s">
        <v>63</v>
      </c>
      <c r="AL511" s="500"/>
      <c r="AM511" s="500"/>
      <c r="AN511" s="500"/>
      <c r="AO511" s="500"/>
      <c r="AP511" s="500"/>
      <c r="AQ511" s="500"/>
      <c r="AR511" s="512" t="s">
        <v>1005</v>
      </c>
      <c r="AS511" s="116"/>
      <c r="AT511" s="116"/>
      <c r="AU511" s="116"/>
      <c r="AV511" s="116"/>
      <c r="AW511" s="116"/>
      <c r="AX511" s="116"/>
      <c r="AY511" s="116"/>
      <c r="AZ511" s="116"/>
      <c r="BA511" s="116"/>
      <c r="BB511" s="116"/>
      <c r="BC511" s="116"/>
      <c r="BD511" s="116"/>
    </row>
    <row r="512" spans="1:56" s="155" customFormat="1" ht="66" customHeight="1" x14ac:dyDescent="0.2">
      <c r="A512" s="116"/>
      <c r="B512" s="103" t="s">
        <v>259</v>
      </c>
      <c r="C512" s="518" t="s">
        <v>989</v>
      </c>
      <c r="D512" s="103" t="s">
        <v>433</v>
      </c>
      <c r="E512" s="456" t="s">
        <v>990</v>
      </c>
      <c r="F512" s="500" t="s">
        <v>991</v>
      </c>
      <c r="G512" s="500" t="s">
        <v>992</v>
      </c>
      <c r="H512" s="500" t="s">
        <v>63</v>
      </c>
      <c r="I512" s="527"/>
      <c r="J512" s="512" t="s">
        <v>993</v>
      </c>
      <c r="K512" s="458" t="s">
        <v>282</v>
      </c>
      <c r="L512" s="500" t="s">
        <v>955</v>
      </c>
      <c r="M512" s="460" t="s">
        <v>344</v>
      </c>
      <c r="N512" s="465" t="s">
        <v>849</v>
      </c>
      <c r="O512" s="103"/>
      <c r="P512" s="103"/>
      <c r="Q512" s="465"/>
      <c r="R512" s="103" t="s">
        <v>904</v>
      </c>
      <c r="S512" s="465" t="s">
        <v>92</v>
      </c>
      <c r="T512" s="500"/>
      <c r="U512" s="103" t="str">
        <f t="shared" si="227"/>
        <v>Bajo</v>
      </c>
      <c r="V512" s="500">
        <v>2</v>
      </c>
      <c r="W512" s="103" t="str">
        <f t="shared" si="228"/>
        <v>Ocasional</v>
      </c>
      <c r="X512" s="103">
        <f t="shared" si="229"/>
        <v>0</v>
      </c>
      <c r="Y512" s="103" t="str">
        <f t="shared" si="230"/>
        <v>Bajo</v>
      </c>
      <c r="Z512" s="500">
        <v>25</v>
      </c>
      <c r="AA512" s="103" t="str">
        <f t="shared" si="231"/>
        <v>Grave</v>
      </c>
      <c r="AB512" s="103">
        <f t="shared" si="232"/>
        <v>0</v>
      </c>
      <c r="AC512" s="103" t="str">
        <f t="shared" si="233"/>
        <v>IV</v>
      </c>
      <c r="AD512" s="103" t="str">
        <f t="shared" si="242"/>
        <v>ACEPTABLE</v>
      </c>
      <c r="AE512" s="506">
        <v>6</v>
      </c>
      <c r="AF512" s="506" t="s">
        <v>956</v>
      </c>
      <c r="AG512" s="500" t="s">
        <v>38</v>
      </c>
      <c r="AH512" s="500"/>
      <c r="AI512" s="500" t="s">
        <v>63</v>
      </c>
      <c r="AJ512" s="500"/>
      <c r="AK512" s="500" t="s">
        <v>63</v>
      </c>
      <c r="AL512" s="462" t="s">
        <v>63</v>
      </c>
      <c r="AM512" s="500"/>
      <c r="AN512" s="500"/>
      <c r="AO512" s="500"/>
      <c r="AP512" s="500"/>
      <c r="AQ512" s="522" t="s">
        <v>957</v>
      </c>
      <c r="AR512" s="512" t="s">
        <v>958</v>
      </c>
      <c r="AS512" s="116"/>
      <c r="AT512" s="116"/>
      <c r="AU512" s="116"/>
      <c r="AV512" s="116"/>
      <c r="AW512" s="116"/>
      <c r="AX512" s="116"/>
      <c r="AY512" s="116"/>
      <c r="AZ512" s="116"/>
      <c r="BA512" s="116"/>
      <c r="BB512" s="116"/>
      <c r="BC512" s="116"/>
      <c r="BD512" s="116"/>
    </row>
    <row r="513" spans="1:56" s="155" customFormat="1" ht="66" customHeight="1" x14ac:dyDescent="0.2">
      <c r="A513" s="116"/>
      <c r="B513" s="103" t="s">
        <v>259</v>
      </c>
      <c r="C513" s="518" t="s">
        <v>1006</v>
      </c>
      <c r="D513" s="103" t="s">
        <v>433</v>
      </c>
      <c r="E513" s="456" t="s">
        <v>990</v>
      </c>
      <c r="F513" s="500" t="s">
        <v>1007</v>
      </c>
      <c r="G513" s="500" t="s">
        <v>1008</v>
      </c>
      <c r="H513" s="500" t="s">
        <v>63</v>
      </c>
      <c r="I513" s="500"/>
      <c r="J513" s="512" t="s">
        <v>993</v>
      </c>
      <c r="K513" s="500" t="s">
        <v>65</v>
      </c>
      <c r="L513" s="501" t="s">
        <v>959</v>
      </c>
      <c r="M513" s="501" t="s">
        <v>960</v>
      </c>
      <c r="N513" s="501" t="s">
        <v>720</v>
      </c>
      <c r="O513" s="103"/>
      <c r="P513" s="103" t="s">
        <v>685</v>
      </c>
      <c r="Q513" s="103" t="s">
        <v>685</v>
      </c>
      <c r="R513" s="465" t="s">
        <v>1009</v>
      </c>
      <c r="S513" s="465" t="s">
        <v>961</v>
      </c>
      <c r="T513" s="103">
        <v>0</v>
      </c>
      <c r="U513" s="103" t="str">
        <f t="shared" si="227"/>
        <v>Bajo</v>
      </c>
      <c r="V513" s="500">
        <v>3</v>
      </c>
      <c r="W513" s="103" t="str">
        <f t="shared" si="228"/>
        <v>Frecuente</v>
      </c>
      <c r="X513" s="103">
        <f t="shared" si="229"/>
        <v>0</v>
      </c>
      <c r="Y513" s="103" t="str">
        <f t="shared" si="230"/>
        <v>Bajo</v>
      </c>
      <c r="Z513" s="500">
        <v>25</v>
      </c>
      <c r="AA513" s="103" t="str">
        <f t="shared" si="231"/>
        <v>Grave</v>
      </c>
      <c r="AB513" s="103">
        <f t="shared" si="232"/>
        <v>0</v>
      </c>
      <c r="AC513" s="103" t="str">
        <f t="shared" si="233"/>
        <v>IV</v>
      </c>
      <c r="AD513" s="103" t="str">
        <f t="shared" si="242"/>
        <v>ACEPTABLE</v>
      </c>
      <c r="AE513" s="506">
        <v>6</v>
      </c>
      <c r="AF513" s="506" t="s">
        <v>962</v>
      </c>
      <c r="AG513" s="500" t="s">
        <v>38</v>
      </c>
      <c r="AH513" s="500"/>
      <c r="AI513" s="500" t="s">
        <v>63</v>
      </c>
      <c r="AJ513" s="500"/>
      <c r="AK513" s="500" t="s">
        <v>63</v>
      </c>
      <c r="AL513" s="462" t="s">
        <v>63</v>
      </c>
      <c r="AM513" s="500"/>
      <c r="AN513" s="500"/>
      <c r="AO513" s="500"/>
      <c r="AP513" s="500"/>
      <c r="AQ513" s="522" t="s">
        <v>963</v>
      </c>
      <c r="AR513" s="512" t="s">
        <v>964</v>
      </c>
      <c r="AS513" s="116"/>
      <c r="AT513" s="116"/>
      <c r="AU513" s="116"/>
      <c r="AV513" s="116"/>
      <c r="AW513" s="116"/>
      <c r="AX513" s="116"/>
      <c r="AY513" s="116"/>
      <c r="AZ513" s="116"/>
      <c r="BA513" s="116"/>
      <c r="BB513" s="116"/>
      <c r="BC513" s="116"/>
      <c r="BD513" s="116"/>
    </row>
    <row r="514" spans="1:56" s="155" customFormat="1" ht="66" customHeight="1" x14ac:dyDescent="0.2">
      <c r="A514" s="116"/>
      <c r="B514" s="103" t="s">
        <v>259</v>
      </c>
      <c r="C514" s="518" t="s">
        <v>1006</v>
      </c>
      <c r="D514" s="103" t="s">
        <v>433</v>
      </c>
      <c r="E514" s="456" t="s">
        <v>990</v>
      </c>
      <c r="F514" s="456" t="s">
        <v>1010</v>
      </c>
      <c r="G514" s="500" t="s">
        <v>1008</v>
      </c>
      <c r="H514" s="500" t="s">
        <v>63</v>
      </c>
      <c r="I514" s="500"/>
      <c r="J514" s="512" t="s">
        <v>993</v>
      </c>
      <c r="K514" s="500" t="s">
        <v>72</v>
      </c>
      <c r="L514" s="525" t="s">
        <v>302</v>
      </c>
      <c r="M514" s="501" t="s">
        <v>1011</v>
      </c>
      <c r="N514" s="501" t="s">
        <v>507</v>
      </c>
      <c r="O514" s="501"/>
      <c r="P514" s="501"/>
      <c r="Q514" s="500"/>
      <c r="R514" s="500" t="s">
        <v>1012</v>
      </c>
      <c r="S514" s="500" t="s">
        <v>1013</v>
      </c>
      <c r="T514" s="500"/>
      <c r="U514" s="103" t="str">
        <f t="shared" si="227"/>
        <v>Bajo</v>
      </c>
      <c r="V514" s="500">
        <v>3</v>
      </c>
      <c r="W514" s="103" t="str">
        <f t="shared" si="228"/>
        <v>Frecuente</v>
      </c>
      <c r="X514" s="103">
        <f t="shared" si="229"/>
        <v>0</v>
      </c>
      <c r="Y514" s="103" t="str">
        <f t="shared" si="230"/>
        <v>Bajo</v>
      </c>
      <c r="Z514" s="500">
        <v>25</v>
      </c>
      <c r="AA514" s="103" t="str">
        <f t="shared" si="231"/>
        <v>Grave</v>
      </c>
      <c r="AB514" s="103">
        <f t="shared" si="232"/>
        <v>0</v>
      </c>
      <c r="AC514" s="103" t="str">
        <f t="shared" si="233"/>
        <v>IV</v>
      </c>
      <c r="AD514" s="103" t="str">
        <f t="shared" si="242"/>
        <v>ACEPTABLE</v>
      </c>
      <c r="AE514" s="506">
        <v>6</v>
      </c>
      <c r="AF514" s="506" t="s">
        <v>507</v>
      </c>
      <c r="AG514" s="500" t="s">
        <v>38</v>
      </c>
      <c r="AH514" s="500"/>
      <c r="AI514" s="500" t="s">
        <v>63</v>
      </c>
      <c r="AJ514" s="500"/>
      <c r="AK514" s="500" t="s">
        <v>63</v>
      </c>
      <c r="AL514" s="500"/>
      <c r="AM514" s="500"/>
      <c r="AN514" s="500"/>
      <c r="AO514" s="500"/>
      <c r="AP514" s="500"/>
      <c r="AQ514" s="522" t="s">
        <v>1014</v>
      </c>
      <c r="AR514" s="512" t="s">
        <v>1015</v>
      </c>
      <c r="AS514" s="116"/>
      <c r="AT514" s="116"/>
      <c r="AU514" s="116"/>
      <c r="AV514" s="116"/>
      <c r="AW514" s="116"/>
      <c r="AX514" s="116"/>
      <c r="AY514" s="116"/>
      <c r="AZ514" s="116"/>
      <c r="BA514" s="116"/>
      <c r="BB514" s="116"/>
      <c r="BC514" s="116"/>
      <c r="BD514" s="116"/>
    </row>
    <row r="515" spans="1:56" s="155" customFormat="1" ht="66" customHeight="1" x14ac:dyDescent="0.2">
      <c r="A515" s="116"/>
      <c r="B515" s="103" t="s">
        <v>259</v>
      </c>
      <c r="C515" s="518" t="s">
        <v>1006</v>
      </c>
      <c r="D515" s="103" t="s">
        <v>433</v>
      </c>
      <c r="E515" s="456" t="s">
        <v>990</v>
      </c>
      <c r="F515" s="456" t="s">
        <v>1010</v>
      </c>
      <c r="G515" s="500" t="s">
        <v>1008</v>
      </c>
      <c r="H515" s="500" t="s">
        <v>63</v>
      </c>
      <c r="I515" s="500"/>
      <c r="J515" s="512" t="s">
        <v>993</v>
      </c>
      <c r="K515" s="500" t="s">
        <v>72</v>
      </c>
      <c r="L515" s="525" t="s">
        <v>302</v>
      </c>
      <c r="M515" s="501" t="s">
        <v>1016</v>
      </c>
      <c r="N515" s="501" t="s">
        <v>1017</v>
      </c>
      <c r="O515" s="501"/>
      <c r="P515" s="501"/>
      <c r="Q515" s="500"/>
      <c r="R515" s="500" t="s">
        <v>1012</v>
      </c>
      <c r="S515" s="500" t="s">
        <v>1013</v>
      </c>
      <c r="T515" s="500"/>
      <c r="U515" s="103" t="str">
        <f t="shared" si="227"/>
        <v>Bajo</v>
      </c>
      <c r="V515" s="500">
        <v>3</v>
      </c>
      <c r="W515" s="103" t="str">
        <f t="shared" si="228"/>
        <v>Frecuente</v>
      </c>
      <c r="X515" s="103">
        <f t="shared" si="229"/>
        <v>0</v>
      </c>
      <c r="Y515" s="103" t="str">
        <f t="shared" si="230"/>
        <v>Bajo</v>
      </c>
      <c r="Z515" s="500">
        <v>25</v>
      </c>
      <c r="AA515" s="103" t="str">
        <f t="shared" si="231"/>
        <v>Grave</v>
      </c>
      <c r="AB515" s="103">
        <f t="shared" si="232"/>
        <v>0</v>
      </c>
      <c r="AC515" s="103" t="str">
        <f t="shared" si="233"/>
        <v>IV</v>
      </c>
      <c r="AD515" s="103" t="str">
        <f t="shared" si="242"/>
        <v>ACEPTABLE</v>
      </c>
      <c r="AE515" s="506">
        <v>6</v>
      </c>
      <c r="AF515" s="506" t="s">
        <v>507</v>
      </c>
      <c r="AG515" s="500" t="s">
        <v>38</v>
      </c>
      <c r="AH515" s="500"/>
      <c r="AI515" s="500" t="s">
        <v>63</v>
      </c>
      <c r="AJ515" s="500"/>
      <c r="AK515" s="500" t="s">
        <v>63</v>
      </c>
      <c r="AL515" s="500"/>
      <c r="AM515" s="500"/>
      <c r="AN515" s="500"/>
      <c r="AO515" s="500"/>
      <c r="AP515" s="500"/>
      <c r="AQ515" s="522" t="s">
        <v>1014</v>
      </c>
      <c r="AR515" s="512" t="s">
        <v>1015</v>
      </c>
      <c r="AS515" s="116"/>
      <c r="AT515" s="116"/>
      <c r="AU515" s="116"/>
      <c r="AV515" s="116"/>
      <c r="AW515" s="116"/>
      <c r="AX515" s="116"/>
      <c r="AY515" s="116"/>
      <c r="AZ515" s="116"/>
      <c r="BA515" s="116"/>
      <c r="BB515" s="116"/>
      <c r="BC515" s="116"/>
      <c r="BD515" s="116"/>
    </row>
    <row r="516" spans="1:56" s="155" customFormat="1" ht="66" customHeight="1" x14ac:dyDescent="0.2">
      <c r="A516" s="116"/>
      <c r="B516" s="103" t="s">
        <v>259</v>
      </c>
      <c r="C516" s="518" t="s">
        <v>1006</v>
      </c>
      <c r="D516" s="103" t="s">
        <v>433</v>
      </c>
      <c r="E516" s="456" t="s">
        <v>990</v>
      </c>
      <c r="F516" s="500" t="s">
        <v>1007</v>
      </c>
      <c r="G516" s="500" t="s">
        <v>1008</v>
      </c>
      <c r="H516" s="500" t="s">
        <v>63</v>
      </c>
      <c r="I516" s="500"/>
      <c r="J516" s="512" t="s">
        <v>993</v>
      </c>
      <c r="K516" s="103" t="s">
        <v>276</v>
      </c>
      <c r="L516" s="471" t="s">
        <v>528</v>
      </c>
      <c r="M516" s="465" t="s">
        <v>704</v>
      </c>
      <c r="N516" s="465" t="s">
        <v>512</v>
      </c>
      <c r="O516" s="103"/>
      <c r="P516" s="103"/>
      <c r="Q516" s="465"/>
      <c r="R516" s="465" t="s">
        <v>705</v>
      </c>
      <c r="S516" s="465" t="s">
        <v>902</v>
      </c>
      <c r="T516" s="103"/>
      <c r="U516" s="103" t="str">
        <f t="shared" si="227"/>
        <v>Bajo</v>
      </c>
      <c r="V516" s="103">
        <v>3</v>
      </c>
      <c r="W516" s="103" t="str">
        <f t="shared" si="228"/>
        <v>Frecuente</v>
      </c>
      <c r="X516" s="103">
        <f t="shared" si="229"/>
        <v>0</v>
      </c>
      <c r="Y516" s="103" t="str">
        <f t="shared" si="230"/>
        <v>Bajo</v>
      </c>
      <c r="Z516" s="103">
        <v>25</v>
      </c>
      <c r="AA516" s="103" t="str">
        <f t="shared" si="231"/>
        <v>Grave</v>
      </c>
      <c r="AB516" s="103">
        <f t="shared" si="232"/>
        <v>0</v>
      </c>
      <c r="AC516" s="103" t="str">
        <f t="shared" si="233"/>
        <v>IV</v>
      </c>
      <c r="AD516" s="103" t="str">
        <f t="shared" si="242"/>
        <v>ACEPTABLE</v>
      </c>
      <c r="AE516" s="103">
        <v>2</v>
      </c>
      <c r="AF516" s="103" t="s">
        <v>512</v>
      </c>
      <c r="AG516" s="103" t="s">
        <v>38</v>
      </c>
      <c r="AH516" s="103"/>
      <c r="AI516" s="103"/>
      <c r="AJ516" s="103" t="s">
        <v>63</v>
      </c>
      <c r="AK516" s="103"/>
      <c r="AL516" s="103"/>
      <c r="AM516" s="103"/>
      <c r="AN516" s="103"/>
      <c r="AO516" s="103"/>
      <c r="AP516" s="103"/>
      <c r="AQ516" s="103"/>
      <c r="AR516" s="103"/>
      <c r="AS516" s="115"/>
      <c r="AT516" s="467"/>
      <c r="AU516" s="103" t="str">
        <f>IF(AT516=10,"Muy Alto",IF(AT516=6,"Alto",IF(AT516=2,"Medio",IF(AT516=0,"Bajo"))))</f>
        <v>Bajo</v>
      </c>
      <c r="AV516" s="467"/>
      <c r="AW516" s="103" t="b">
        <f>IF(AV516=4,"Continua",IF(AV516=3,"Frecuente",IF(AV516=2,"Ocasional",IF(AV516=1,"Esporadica"))))</f>
        <v>0</v>
      </c>
      <c r="AX516" s="103">
        <f>AT516*AV516</f>
        <v>0</v>
      </c>
      <c r="AY516" s="103" t="str">
        <f>IF(AND(AX516&gt;=24,AX516&lt;=40),"Medio Alto",IF(AND(AX516&gt;=10,AX516&lt;=20),"Alto",IF(AND(AX516&gt;=6,AX516&lt;=8),"Medio",IF(AND(AX516&gt;=0,AX516&lt;=4),"Bajo"))))</f>
        <v>Bajo</v>
      </c>
      <c r="AZ516" s="467"/>
      <c r="BA516" s="103" t="b">
        <f>IF(AZ516=100,"Mortal o Catrastrofico",IF(AZ516=60,"Muy Grave",IF(AZ516=25,"Grave",IF(AZ516=10,"Leve"))))</f>
        <v>0</v>
      </c>
      <c r="BB516" s="103">
        <f>AX516*AZ516</f>
        <v>0</v>
      </c>
      <c r="BC516" s="103" t="str">
        <f>IF(AND(BB516&gt;=600,AZ516&lt;=4000),"I",IF(AND(BB516&gt;=150,BB516&lt;=500),"II",IF(AND(BB516&gt;=40,BB516&lt;=120),"III",IF(AND(BB516&gt;=0,BB516&lt;=40),"IV"))))</f>
        <v>IV</v>
      </c>
      <c r="BD516" s="103" t="str">
        <f>IF(AND(BC516="I"),"NO ACEPTABLE",IF(AND(BC516="II"),"ACEPTABLE CON CONTROL ESPECIFICO",IF(AND(BC516="III"),"MEJORABLE",IF(AND(BC516="IV"),"ACEPTABLE"))))</f>
        <v>ACEPTABLE</v>
      </c>
    </row>
    <row r="517" spans="1:56" s="155" customFormat="1" ht="66" customHeight="1" x14ac:dyDescent="0.2">
      <c r="A517" s="116"/>
      <c r="B517" s="103" t="s">
        <v>259</v>
      </c>
      <c r="C517" s="518" t="s">
        <v>1006</v>
      </c>
      <c r="D517" s="103" t="s">
        <v>433</v>
      </c>
      <c r="E517" s="456" t="s">
        <v>990</v>
      </c>
      <c r="F517" s="500" t="s">
        <v>1007</v>
      </c>
      <c r="G517" s="500" t="s">
        <v>1008</v>
      </c>
      <c r="H517" s="500" t="s">
        <v>63</v>
      </c>
      <c r="I517" s="500"/>
      <c r="J517" s="512" t="s">
        <v>993</v>
      </c>
      <c r="K517" s="103" t="s">
        <v>276</v>
      </c>
      <c r="L517" s="471" t="s">
        <v>178</v>
      </c>
      <c r="M517" s="460" t="s">
        <v>738</v>
      </c>
      <c r="N517" s="460" t="s">
        <v>180</v>
      </c>
      <c r="O517" s="501"/>
      <c r="P517" s="501"/>
      <c r="Q517" s="500"/>
      <c r="R517" s="465" t="s">
        <v>705</v>
      </c>
      <c r="S517" s="465" t="s">
        <v>706</v>
      </c>
      <c r="T517" s="512"/>
      <c r="U517" s="103" t="str">
        <f t="shared" si="227"/>
        <v>Bajo</v>
      </c>
      <c r="V517" s="500">
        <v>3</v>
      </c>
      <c r="W517" s="103" t="str">
        <f t="shared" si="228"/>
        <v>Frecuente</v>
      </c>
      <c r="X517" s="103">
        <f t="shared" si="229"/>
        <v>0</v>
      </c>
      <c r="Y517" s="103" t="str">
        <f t="shared" si="230"/>
        <v>Bajo</v>
      </c>
      <c r="Z517" s="500">
        <v>25</v>
      </c>
      <c r="AA517" s="103" t="str">
        <f t="shared" si="231"/>
        <v>Grave</v>
      </c>
      <c r="AB517" s="103">
        <f t="shared" si="232"/>
        <v>0</v>
      </c>
      <c r="AC517" s="103" t="str">
        <f t="shared" si="233"/>
        <v>IV</v>
      </c>
      <c r="AD517" s="103" t="str">
        <f t="shared" si="242"/>
        <v>ACEPTABLE</v>
      </c>
      <c r="AE517" s="506">
        <v>6</v>
      </c>
      <c r="AF517" s="506" t="s">
        <v>929</v>
      </c>
      <c r="AG517" s="500" t="s">
        <v>38</v>
      </c>
      <c r="AH517" s="500"/>
      <c r="AI517" s="500" t="s">
        <v>63</v>
      </c>
      <c r="AJ517" s="500"/>
      <c r="AK517" s="500" t="s">
        <v>63</v>
      </c>
      <c r="AL517" s="500"/>
      <c r="AM517" s="500"/>
      <c r="AN517" s="500"/>
      <c r="AO517" s="500"/>
      <c r="AP517" s="500"/>
      <c r="AQ517" s="500" t="s">
        <v>930</v>
      </c>
      <c r="AR517" s="512" t="s">
        <v>931</v>
      </c>
      <c r="AS517" s="116"/>
      <c r="AT517" s="116"/>
      <c r="AU517" s="116"/>
      <c r="AV517" s="116"/>
      <c r="AW517" s="116"/>
      <c r="AX517" s="116"/>
      <c r="AY517" s="116"/>
      <c r="AZ517" s="116"/>
      <c r="BA517" s="116"/>
      <c r="BB517" s="116"/>
      <c r="BC517" s="116"/>
      <c r="BD517" s="116"/>
    </row>
    <row r="518" spans="1:56" s="155" customFormat="1" ht="66" customHeight="1" x14ac:dyDescent="0.2">
      <c r="A518" s="116"/>
      <c r="B518" s="103" t="s">
        <v>259</v>
      </c>
      <c r="C518" s="518" t="s">
        <v>1006</v>
      </c>
      <c r="D518" s="103" t="s">
        <v>433</v>
      </c>
      <c r="E518" s="456" t="s">
        <v>990</v>
      </c>
      <c r="F518" s="500" t="s">
        <v>1007</v>
      </c>
      <c r="G518" s="500" t="s">
        <v>1008</v>
      </c>
      <c r="H518" s="500" t="s">
        <v>63</v>
      </c>
      <c r="I518" s="500"/>
      <c r="J518" s="512" t="s">
        <v>993</v>
      </c>
      <c r="K518" s="103" t="s">
        <v>77</v>
      </c>
      <c r="L518" s="501" t="s">
        <v>1018</v>
      </c>
      <c r="M518" s="501" t="s">
        <v>1019</v>
      </c>
      <c r="N518" s="518" t="s">
        <v>981</v>
      </c>
      <c r="O518" s="518"/>
      <c r="P518" s="518"/>
      <c r="Q518" s="500"/>
      <c r="R518" s="500" t="s">
        <v>982</v>
      </c>
      <c r="S518" s="500" t="s">
        <v>1020</v>
      </c>
      <c r="T518" s="512"/>
      <c r="U518" s="103" t="str">
        <f t="shared" si="227"/>
        <v>Bajo</v>
      </c>
      <c r="V518" s="512">
        <v>3</v>
      </c>
      <c r="W518" s="103" t="str">
        <f t="shared" si="228"/>
        <v>Frecuente</v>
      </c>
      <c r="X518" s="103">
        <f t="shared" si="229"/>
        <v>0</v>
      </c>
      <c r="Y518" s="103" t="str">
        <f t="shared" si="230"/>
        <v>Bajo</v>
      </c>
      <c r="Z518" s="512">
        <v>10</v>
      </c>
      <c r="AA518" s="103" t="str">
        <f t="shared" si="231"/>
        <v>Leve</v>
      </c>
      <c r="AB518" s="103">
        <f t="shared" si="232"/>
        <v>0</v>
      </c>
      <c r="AC518" s="103" t="str">
        <f t="shared" si="233"/>
        <v>IV</v>
      </c>
      <c r="AD518" s="103" t="str">
        <f t="shared" si="242"/>
        <v>ACEPTABLE</v>
      </c>
      <c r="AE518" s="506"/>
      <c r="AF518" s="506" t="s">
        <v>983</v>
      </c>
      <c r="AG518" s="507" t="s">
        <v>38</v>
      </c>
      <c r="AH518" s="512"/>
      <c r="AI518" s="500" t="s">
        <v>63</v>
      </c>
      <c r="AJ518" s="500"/>
      <c r="AK518" s="500"/>
      <c r="AL518" s="500"/>
      <c r="AM518" s="500"/>
      <c r="AN518" s="500"/>
      <c r="AO518" s="500"/>
      <c r="AP518" s="500"/>
      <c r="AQ518" s="522"/>
      <c r="AR518" s="512"/>
      <c r="AS518" s="116"/>
      <c r="AT518" s="116"/>
      <c r="AU518" s="116"/>
      <c r="AV518" s="116"/>
      <c r="AW518" s="116"/>
      <c r="AX518" s="116"/>
      <c r="AY518" s="116"/>
      <c r="AZ518" s="116"/>
      <c r="BA518" s="116"/>
      <c r="BB518" s="116"/>
      <c r="BC518" s="116"/>
      <c r="BD518" s="116"/>
    </row>
    <row r="519" spans="1:56" s="155" customFormat="1" ht="101.1" customHeight="1" x14ac:dyDescent="0.2">
      <c r="A519" s="504"/>
      <c r="B519" s="103" t="s">
        <v>259</v>
      </c>
      <c r="C519" s="518" t="s">
        <v>989</v>
      </c>
      <c r="D519" s="103" t="s">
        <v>433</v>
      </c>
      <c r="E519" s="456" t="s">
        <v>1021</v>
      </c>
      <c r="F519" s="500" t="s">
        <v>991</v>
      </c>
      <c r="G519" s="500" t="s">
        <v>992</v>
      </c>
      <c r="H519" s="500" t="s">
        <v>63</v>
      </c>
      <c r="I519" s="500"/>
      <c r="J519" s="512" t="s">
        <v>471</v>
      </c>
      <c r="K519" s="518" t="s">
        <v>65</v>
      </c>
      <c r="L519" s="471" t="s">
        <v>316</v>
      </c>
      <c r="M519" s="501" t="s">
        <v>994</v>
      </c>
      <c r="N519" s="501" t="s">
        <v>985</v>
      </c>
      <c r="O519" s="519"/>
      <c r="P519" s="519"/>
      <c r="Q519" s="529"/>
      <c r="R519" s="465" t="s">
        <v>995</v>
      </c>
      <c r="S519" s="456" t="s">
        <v>996</v>
      </c>
      <c r="T519" s="512"/>
      <c r="U519" s="103" t="str">
        <f t="shared" ref="U519:U530" si="243">IF(T519=10,"Muy Alto",IF(T519=6,"Alto",IF(T519=2,"Medio",IF(T519=0,"Bajo"))))</f>
        <v>Bajo</v>
      </c>
      <c r="V519" s="480">
        <v>2</v>
      </c>
      <c r="W519" s="103" t="str">
        <f t="shared" ref="W519:W530" si="244">IF(V519=4,"Continua",IF(V519=3,"Frecuente",IF(V519=2,"Ocasional",IF(V519=1,"Esporadica"))))</f>
        <v>Ocasional</v>
      </c>
      <c r="X519" s="103">
        <f t="shared" ref="X519:X530" si="245">T519*V519</f>
        <v>0</v>
      </c>
      <c r="Y519" s="103" t="str">
        <f t="shared" ref="Y519:Y530" si="246">IF(AND(X519&gt;=24,X519&lt;=40),"Medio Alto",IF(AND(X519&gt;=10,X519&lt;=20),"Alto",IF(AND(X519&gt;=6,X519&lt;=8),"Medio",IF(AND(X519&gt;=0,X519&lt;=4),"Bajo"))))</f>
        <v>Bajo</v>
      </c>
      <c r="Z519" s="512">
        <v>60</v>
      </c>
      <c r="AA519" s="103" t="str">
        <f t="shared" ref="AA519:AA530" si="247">IF(Z519=100,"Mortal o Catrastrofico",IF(Z519=60,"Muy Grave",IF(Z519=25,"Grave",IF(Z519=10,"Leve"))))</f>
        <v>Muy Grave</v>
      </c>
      <c r="AB519" s="103">
        <f t="shared" ref="AB519:AB530" si="248">X519*Z519</f>
        <v>0</v>
      </c>
      <c r="AC519" s="103" t="str">
        <f t="shared" ref="AC519:AC530" si="249">IF(AND(AB519&gt;=600,Z519&lt;=4000),"I",IF(AND(AB519&gt;=150,AB519&lt;=500),"II",IF(AND(AB519&gt;=40,AB519&lt;=120),"III",IF(AND(AB519&gt;=0,AB519&lt;=40),"IV"))))</f>
        <v>IV</v>
      </c>
      <c r="AD519" s="103" t="str">
        <f t="shared" ref="AD519:AD530" si="250">IF(AND(AC519="I"),"NO ACEPTABLE",IF(AND(AC519="II"),"ACEPTABLE CON CONTROL ESPECIFICO",IF(AND(AC519="III"),"MEJORABLE",IF(AND(AC519="IV"),"ACEPTABLE"))))</f>
        <v>ACEPTABLE</v>
      </c>
      <c r="AE519" s="506">
        <v>6</v>
      </c>
      <c r="AF519" s="506" t="s">
        <v>910</v>
      </c>
      <c r="AG519" s="507" t="s">
        <v>38</v>
      </c>
      <c r="AH519" s="512"/>
      <c r="AI519" s="500" t="s">
        <v>63</v>
      </c>
      <c r="AJ519" s="500"/>
      <c r="AK519" s="500" t="s">
        <v>63</v>
      </c>
      <c r="AL519" s="462" t="s">
        <v>63</v>
      </c>
      <c r="AM519" s="500"/>
      <c r="AN519" s="500"/>
      <c r="AO519" s="500"/>
      <c r="AP519" s="500"/>
      <c r="AQ519" s="500"/>
      <c r="AR519" s="512" t="s">
        <v>892</v>
      </c>
      <c r="AS519" s="116"/>
      <c r="AT519" s="116"/>
      <c r="AU519" s="116"/>
      <c r="AV519" s="116"/>
      <c r="AW519" s="116"/>
      <c r="AX519" s="116"/>
      <c r="AY519" s="116"/>
      <c r="AZ519" s="116"/>
      <c r="BA519" s="116"/>
      <c r="BB519" s="116"/>
      <c r="BC519" s="116"/>
      <c r="BD519" s="116"/>
    </row>
    <row r="520" spans="1:56" s="155" customFormat="1" ht="66" customHeight="1" x14ac:dyDescent="0.2">
      <c r="A520" s="116"/>
      <c r="B520" s="103" t="s">
        <v>259</v>
      </c>
      <c r="C520" s="518" t="s">
        <v>989</v>
      </c>
      <c r="D520" s="103" t="s">
        <v>433</v>
      </c>
      <c r="E520" s="456" t="s">
        <v>1021</v>
      </c>
      <c r="F520" s="500" t="s">
        <v>991</v>
      </c>
      <c r="G520" s="500" t="s">
        <v>992</v>
      </c>
      <c r="H520" s="500" t="s">
        <v>63</v>
      </c>
      <c r="I520" s="500"/>
      <c r="J520" s="512" t="s">
        <v>471</v>
      </c>
      <c r="K520" s="103" t="s">
        <v>276</v>
      </c>
      <c r="L520" s="525" t="s">
        <v>997</v>
      </c>
      <c r="M520" s="530" t="s">
        <v>998</v>
      </c>
      <c r="N520" s="501" t="s">
        <v>999</v>
      </c>
      <c r="O520" s="519"/>
      <c r="P520" s="519"/>
      <c r="Q520" s="524"/>
      <c r="R520" s="500" t="s">
        <v>1000</v>
      </c>
      <c r="S520" s="512" t="s">
        <v>1001</v>
      </c>
      <c r="T520" s="500"/>
      <c r="U520" s="103" t="str">
        <f t="shared" si="243"/>
        <v>Bajo</v>
      </c>
      <c r="V520" s="500">
        <v>1</v>
      </c>
      <c r="W520" s="103" t="str">
        <f t="shared" si="244"/>
        <v>Esporadica</v>
      </c>
      <c r="X520" s="103">
        <f t="shared" si="245"/>
        <v>0</v>
      </c>
      <c r="Y520" s="103" t="str">
        <f t="shared" si="246"/>
        <v>Bajo</v>
      </c>
      <c r="Z520" s="500">
        <v>25</v>
      </c>
      <c r="AA520" s="103" t="str">
        <f t="shared" si="247"/>
        <v>Grave</v>
      </c>
      <c r="AB520" s="103">
        <f t="shared" si="248"/>
        <v>0</v>
      </c>
      <c r="AC520" s="103" t="str">
        <f t="shared" si="249"/>
        <v>IV</v>
      </c>
      <c r="AD520" s="103" t="str">
        <f t="shared" si="250"/>
        <v>ACEPTABLE</v>
      </c>
      <c r="AE520" s="506">
        <v>6</v>
      </c>
      <c r="AF520" s="506" t="s">
        <v>999</v>
      </c>
      <c r="AG520" s="507" t="s">
        <v>38</v>
      </c>
      <c r="AH520" s="512"/>
      <c r="AI520" s="500" t="s">
        <v>63</v>
      </c>
      <c r="AJ520" s="500"/>
      <c r="AK520" s="500" t="s">
        <v>63</v>
      </c>
      <c r="AL520" s="500"/>
      <c r="AM520" s="500"/>
      <c r="AN520" s="500"/>
      <c r="AO520" s="500"/>
      <c r="AP520" s="500"/>
      <c r="AQ520" s="522" t="s">
        <v>936</v>
      </c>
      <c r="AR520" s="512"/>
      <c r="AS520" s="116"/>
      <c r="AT520" s="116"/>
      <c r="AU520" s="116"/>
      <c r="AV520" s="116"/>
      <c r="AW520" s="116"/>
      <c r="AX520" s="116"/>
      <c r="AY520" s="116"/>
      <c r="AZ520" s="116"/>
      <c r="BA520" s="116"/>
      <c r="BB520" s="116"/>
      <c r="BC520" s="116"/>
      <c r="BD520" s="116"/>
    </row>
    <row r="521" spans="1:56" s="155" customFormat="1" ht="66" customHeight="1" x14ac:dyDescent="0.2">
      <c r="A521" s="116"/>
      <c r="B521" s="103" t="s">
        <v>259</v>
      </c>
      <c r="C521" s="518" t="s">
        <v>989</v>
      </c>
      <c r="D521" s="103" t="s">
        <v>433</v>
      </c>
      <c r="E521" s="456" t="s">
        <v>1021</v>
      </c>
      <c r="F521" s="500" t="s">
        <v>991</v>
      </c>
      <c r="G521" s="500" t="s">
        <v>992</v>
      </c>
      <c r="H521" s="500" t="s">
        <v>63</v>
      </c>
      <c r="I521" s="500"/>
      <c r="J521" s="512" t="s">
        <v>471</v>
      </c>
      <c r="K521" s="500" t="s">
        <v>99</v>
      </c>
      <c r="L521" s="500" t="s">
        <v>905</v>
      </c>
      <c r="M521" s="500" t="s">
        <v>1002</v>
      </c>
      <c r="N521" s="465" t="s">
        <v>102</v>
      </c>
      <c r="O521" s="466"/>
      <c r="P521" s="466"/>
      <c r="Q521" s="466"/>
      <c r="R521" s="494" t="s">
        <v>477</v>
      </c>
      <c r="S521" s="466"/>
      <c r="T521" s="500"/>
      <c r="U521" s="103" t="str">
        <f t="shared" si="243"/>
        <v>Bajo</v>
      </c>
      <c r="V521" s="500">
        <v>1</v>
      </c>
      <c r="W521" s="103" t="str">
        <f t="shared" si="244"/>
        <v>Esporadica</v>
      </c>
      <c r="X521" s="103">
        <f t="shared" si="245"/>
        <v>0</v>
      </c>
      <c r="Y521" s="103" t="str">
        <f t="shared" si="246"/>
        <v>Bajo</v>
      </c>
      <c r="Z521" s="500">
        <v>25</v>
      </c>
      <c r="AA521" s="103" t="str">
        <f t="shared" si="247"/>
        <v>Grave</v>
      </c>
      <c r="AB521" s="103">
        <f t="shared" si="248"/>
        <v>0</v>
      </c>
      <c r="AC521" s="103" t="str">
        <f t="shared" si="249"/>
        <v>IV</v>
      </c>
      <c r="AD521" s="103" t="str">
        <f t="shared" si="250"/>
        <v>ACEPTABLE</v>
      </c>
      <c r="AE521" s="506">
        <v>6</v>
      </c>
      <c r="AF521" s="506" t="s">
        <v>907</v>
      </c>
      <c r="AG521" s="507" t="s">
        <v>38</v>
      </c>
      <c r="AH521" s="512"/>
      <c r="AI521" s="500" t="s">
        <v>63</v>
      </c>
      <c r="AJ521" s="500"/>
      <c r="AK521" s="500"/>
      <c r="AL521" s="500"/>
      <c r="AM521" s="500"/>
      <c r="AN521" s="500"/>
      <c r="AO521" s="500"/>
      <c r="AP521" s="500"/>
      <c r="AQ521" s="522" t="s">
        <v>936</v>
      </c>
      <c r="AR521" s="512"/>
      <c r="AS521" s="116"/>
      <c r="AT521" s="116"/>
      <c r="AU521" s="116"/>
      <c r="AV521" s="116"/>
      <c r="AW521" s="116"/>
      <c r="AX521" s="116"/>
      <c r="AY521" s="116"/>
      <c r="AZ521" s="116"/>
      <c r="BA521" s="116"/>
      <c r="BB521" s="116"/>
      <c r="BC521" s="116"/>
      <c r="BD521" s="116"/>
    </row>
    <row r="522" spans="1:56" s="155" customFormat="1" ht="66" customHeight="1" x14ac:dyDescent="0.2">
      <c r="A522" s="116"/>
      <c r="B522" s="103" t="s">
        <v>259</v>
      </c>
      <c r="C522" s="518" t="s">
        <v>989</v>
      </c>
      <c r="D522" s="103" t="s">
        <v>433</v>
      </c>
      <c r="E522" s="456" t="s">
        <v>1021</v>
      </c>
      <c r="F522" s="500" t="s">
        <v>991</v>
      </c>
      <c r="G522" s="500" t="s">
        <v>992</v>
      </c>
      <c r="H522" s="500" t="s">
        <v>63</v>
      </c>
      <c r="I522" s="500"/>
      <c r="J522" s="512" t="s">
        <v>471</v>
      </c>
      <c r="K522" s="500" t="s">
        <v>72</v>
      </c>
      <c r="L522" s="459" t="s">
        <v>270</v>
      </c>
      <c r="M522" s="501" t="s">
        <v>1003</v>
      </c>
      <c r="N522" s="501" t="s">
        <v>899</v>
      </c>
      <c r="O522" s="519"/>
      <c r="P522" s="519"/>
      <c r="Q522" s="524"/>
      <c r="R522" s="500" t="s">
        <v>1004</v>
      </c>
      <c r="S522" s="512"/>
      <c r="T522" s="512"/>
      <c r="U522" s="103" t="str">
        <f t="shared" si="243"/>
        <v>Bajo</v>
      </c>
      <c r="V522" s="512">
        <v>1</v>
      </c>
      <c r="W522" s="103" t="str">
        <f t="shared" si="244"/>
        <v>Esporadica</v>
      </c>
      <c r="X522" s="103">
        <f t="shared" si="245"/>
        <v>0</v>
      </c>
      <c r="Y522" s="103" t="str">
        <f t="shared" si="246"/>
        <v>Bajo</v>
      </c>
      <c r="Z522" s="512">
        <v>25</v>
      </c>
      <c r="AA522" s="103" t="str">
        <f t="shared" si="247"/>
        <v>Grave</v>
      </c>
      <c r="AB522" s="103">
        <f t="shared" si="248"/>
        <v>0</v>
      </c>
      <c r="AC522" s="103" t="str">
        <f t="shared" si="249"/>
        <v>IV</v>
      </c>
      <c r="AD522" s="103" t="str">
        <f t="shared" si="250"/>
        <v>ACEPTABLE</v>
      </c>
      <c r="AE522" s="506">
        <v>6</v>
      </c>
      <c r="AF522" s="506" t="s">
        <v>899</v>
      </c>
      <c r="AG522" s="507" t="s">
        <v>38</v>
      </c>
      <c r="AH522" s="512"/>
      <c r="AI522" s="500" t="s">
        <v>63</v>
      </c>
      <c r="AJ522" s="500"/>
      <c r="AK522" s="500" t="s">
        <v>63</v>
      </c>
      <c r="AL522" s="462" t="s">
        <v>63</v>
      </c>
      <c r="AM522" s="531"/>
      <c r="AN522" s="531"/>
      <c r="AO522" s="531"/>
      <c r="AP522" s="531"/>
      <c r="AQ522" s="522" t="s">
        <v>936</v>
      </c>
      <c r="AR522" s="531"/>
      <c r="AS522" s="116"/>
      <c r="AT522" s="116"/>
      <c r="AU522" s="116"/>
      <c r="AV522" s="116"/>
      <c r="AW522" s="116"/>
      <c r="AX522" s="116"/>
      <c r="AY522" s="116"/>
      <c r="AZ522" s="116"/>
      <c r="BA522" s="116"/>
      <c r="BB522" s="116"/>
      <c r="BC522" s="116"/>
      <c r="BD522" s="116"/>
    </row>
    <row r="523" spans="1:56" s="155" customFormat="1" ht="66" customHeight="1" x14ac:dyDescent="0.2">
      <c r="A523" s="116"/>
      <c r="B523" s="103" t="s">
        <v>259</v>
      </c>
      <c r="C523" s="518" t="s">
        <v>989</v>
      </c>
      <c r="D523" s="103" t="s">
        <v>433</v>
      </c>
      <c r="E523" s="456" t="s">
        <v>1021</v>
      </c>
      <c r="F523" s="500" t="s">
        <v>991</v>
      </c>
      <c r="G523" s="500" t="s">
        <v>992</v>
      </c>
      <c r="H523" s="500" t="s">
        <v>63</v>
      </c>
      <c r="I523" s="500"/>
      <c r="J523" s="512" t="s">
        <v>471</v>
      </c>
      <c r="K523" s="518" t="s">
        <v>72</v>
      </c>
      <c r="L523" s="459" t="s">
        <v>119</v>
      </c>
      <c r="M523" s="518" t="s">
        <v>949</v>
      </c>
      <c r="N523" s="508" t="s">
        <v>950</v>
      </c>
      <c r="O523" s="532"/>
      <c r="P523" s="532"/>
      <c r="Q523" s="524"/>
      <c r="R523" s="500" t="s">
        <v>977</v>
      </c>
      <c r="S523" s="500" t="s">
        <v>978</v>
      </c>
      <c r="T523" s="512"/>
      <c r="U523" s="103" t="str">
        <f t="shared" si="243"/>
        <v>Bajo</v>
      </c>
      <c r="V523" s="512">
        <v>1</v>
      </c>
      <c r="W523" s="103" t="str">
        <f t="shared" si="244"/>
        <v>Esporadica</v>
      </c>
      <c r="X523" s="103">
        <f t="shared" si="245"/>
        <v>0</v>
      </c>
      <c r="Y523" s="103" t="str">
        <f t="shared" si="246"/>
        <v>Bajo</v>
      </c>
      <c r="Z523" s="512">
        <v>60</v>
      </c>
      <c r="AA523" s="103" t="str">
        <f t="shared" si="247"/>
        <v>Muy Grave</v>
      </c>
      <c r="AB523" s="103">
        <f t="shared" si="248"/>
        <v>0</v>
      </c>
      <c r="AC523" s="103" t="str">
        <f t="shared" si="249"/>
        <v>IV</v>
      </c>
      <c r="AD523" s="103" t="str">
        <f t="shared" si="250"/>
        <v>ACEPTABLE</v>
      </c>
      <c r="AE523" s="506">
        <v>6</v>
      </c>
      <c r="AF523" s="506" t="s">
        <v>950</v>
      </c>
      <c r="AG523" s="507" t="s">
        <v>38</v>
      </c>
      <c r="AH523" s="512"/>
      <c r="AI523" s="500" t="s">
        <v>63</v>
      </c>
      <c r="AJ523" s="500"/>
      <c r="AK523" s="500" t="s">
        <v>63</v>
      </c>
      <c r="AL523" s="500"/>
      <c r="AM523" s="500"/>
      <c r="AN523" s="500"/>
      <c r="AO523" s="500"/>
      <c r="AP523" s="500"/>
      <c r="AQ523" s="500"/>
      <c r="AR523" s="512" t="s">
        <v>1005</v>
      </c>
      <c r="AS523" s="116"/>
      <c r="AT523" s="116"/>
      <c r="AU523" s="116"/>
      <c r="AV523" s="116"/>
      <c r="AW523" s="116"/>
      <c r="AX523" s="116"/>
      <c r="AY523" s="116"/>
      <c r="AZ523" s="116"/>
      <c r="BA523" s="116"/>
      <c r="BB523" s="116"/>
      <c r="BC523" s="116"/>
      <c r="BD523" s="116"/>
    </row>
    <row r="524" spans="1:56" s="155" customFormat="1" ht="66" customHeight="1" x14ac:dyDescent="0.2">
      <c r="A524" s="116"/>
      <c r="B524" s="103" t="s">
        <v>259</v>
      </c>
      <c r="C524" s="518" t="s">
        <v>989</v>
      </c>
      <c r="D524" s="103" t="s">
        <v>433</v>
      </c>
      <c r="E524" s="456" t="s">
        <v>1021</v>
      </c>
      <c r="F524" s="500" t="s">
        <v>991</v>
      </c>
      <c r="G524" s="500" t="s">
        <v>992</v>
      </c>
      <c r="H524" s="500" t="s">
        <v>63</v>
      </c>
      <c r="I524" s="527"/>
      <c r="J524" s="512" t="s">
        <v>471</v>
      </c>
      <c r="K524" s="458" t="s">
        <v>282</v>
      </c>
      <c r="L524" s="500" t="s">
        <v>955</v>
      </c>
      <c r="M524" s="460" t="s">
        <v>344</v>
      </c>
      <c r="N524" s="465" t="s">
        <v>849</v>
      </c>
      <c r="O524" s="103"/>
      <c r="P524" s="103"/>
      <c r="Q524" s="465"/>
      <c r="R524" s="103" t="s">
        <v>904</v>
      </c>
      <c r="S524" s="465" t="s">
        <v>92</v>
      </c>
      <c r="T524" s="500"/>
      <c r="U524" s="103" t="str">
        <f t="shared" si="243"/>
        <v>Bajo</v>
      </c>
      <c r="V524" s="500">
        <v>2</v>
      </c>
      <c r="W524" s="103" t="str">
        <f t="shared" si="244"/>
        <v>Ocasional</v>
      </c>
      <c r="X524" s="103">
        <f t="shared" si="245"/>
        <v>0</v>
      </c>
      <c r="Y524" s="103" t="str">
        <f t="shared" si="246"/>
        <v>Bajo</v>
      </c>
      <c r="Z524" s="500">
        <v>25</v>
      </c>
      <c r="AA524" s="103" t="str">
        <f t="shared" si="247"/>
        <v>Grave</v>
      </c>
      <c r="AB524" s="103">
        <f t="shared" si="248"/>
        <v>0</v>
      </c>
      <c r="AC524" s="103" t="str">
        <f t="shared" si="249"/>
        <v>IV</v>
      </c>
      <c r="AD524" s="103" t="str">
        <f t="shared" si="250"/>
        <v>ACEPTABLE</v>
      </c>
      <c r="AE524" s="506">
        <v>6</v>
      </c>
      <c r="AF524" s="506" t="s">
        <v>956</v>
      </c>
      <c r="AG524" s="500" t="s">
        <v>38</v>
      </c>
      <c r="AH524" s="500"/>
      <c r="AI524" s="500" t="s">
        <v>63</v>
      </c>
      <c r="AJ524" s="500"/>
      <c r="AK524" s="500" t="s">
        <v>63</v>
      </c>
      <c r="AL524" s="462" t="s">
        <v>63</v>
      </c>
      <c r="AM524" s="500"/>
      <c r="AN524" s="500"/>
      <c r="AO524" s="500"/>
      <c r="AP524" s="500"/>
      <c r="AQ524" s="522" t="s">
        <v>957</v>
      </c>
      <c r="AR524" s="512" t="s">
        <v>958</v>
      </c>
      <c r="AS524" s="116"/>
      <c r="AT524" s="116"/>
      <c r="AU524" s="116"/>
      <c r="AV524" s="116"/>
      <c r="AW524" s="116"/>
      <c r="AX524" s="116"/>
      <c r="AY524" s="116"/>
      <c r="AZ524" s="116"/>
      <c r="BA524" s="116"/>
      <c r="BB524" s="116"/>
      <c r="BC524" s="116"/>
      <c r="BD524" s="116"/>
    </row>
    <row r="525" spans="1:56" s="155" customFormat="1" ht="66" customHeight="1" x14ac:dyDescent="0.2">
      <c r="A525" s="116"/>
      <c r="B525" s="103" t="s">
        <v>259</v>
      </c>
      <c r="C525" s="518" t="s">
        <v>1006</v>
      </c>
      <c r="D525" s="103" t="s">
        <v>433</v>
      </c>
      <c r="E525" s="456" t="s">
        <v>1021</v>
      </c>
      <c r="F525" s="500" t="s">
        <v>1007</v>
      </c>
      <c r="G525" s="500" t="s">
        <v>1008</v>
      </c>
      <c r="H525" s="500" t="s">
        <v>63</v>
      </c>
      <c r="I525" s="500"/>
      <c r="J525" s="512" t="s">
        <v>471</v>
      </c>
      <c r="K525" s="500" t="s">
        <v>65</v>
      </c>
      <c r="L525" s="501" t="s">
        <v>959</v>
      </c>
      <c r="M525" s="501" t="s">
        <v>960</v>
      </c>
      <c r="N525" s="501" t="s">
        <v>720</v>
      </c>
      <c r="O525" s="103"/>
      <c r="P525" s="103" t="s">
        <v>685</v>
      </c>
      <c r="Q525" s="103" t="s">
        <v>685</v>
      </c>
      <c r="R525" s="465" t="s">
        <v>1009</v>
      </c>
      <c r="S525" s="465" t="s">
        <v>961</v>
      </c>
      <c r="T525" s="103">
        <v>0</v>
      </c>
      <c r="U525" s="103" t="str">
        <f t="shared" si="243"/>
        <v>Bajo</v>
      </c>
      <c r="V525" s="500">
        <v>3</v>
      </c>
      <c r="W525" s="103" t="str">
        <f t="shared" si="244"/>
        <v>Frecuente</v>
      </c>
      <c r="X525" s="103">
        <f t="shared" si="245"/>
        <v>0</v>
      </c>
      <c r="Y525" s="103" t="str">
        <f t="shared" si="246"/>
        <v>Bajo</v>
      </c>
      <c r="Z525" s="500">
        <v>25</v>
      </c>
      <c r="AA525" s="103" t="str">
        <f t="shared" si="247"/>
        <v>Grave</v>
      </c>
      <c r="AB525" s="103">
        <f t="shared" si="248"/>
        <v>0</v>
      </c>
      <c r="AC525" s="103" t="str">
        <f t="shared" si="249"/>
        <v>IV</v>
      </c>
      <c r="AD525" s="103" t="str">
        <f t="shared" si="250"/>
        <v>ACEPTABLE</v>
      </c>
      <c r="AE525" s="506">
        <v>6</v>
      </c>
      <c r="AF525" s="506" t="s">
        <v>962</v>
      </c>
      <c r="AG525" s="500" t="s">
        <v>38</v>
      </c>
      <c r="AH525" s="500"/>
      <c r="AI525" s="500" t="s">
        <v>63</v>
      </c>
      <c r="AJ525" s="500"/>
      <c r="AK525" s="500" t="s">
        <v>63</v>
      </c>
      <c r="AL525" s="462" t="s">
        <v>63</v>
      </c>
      <c r="AM525" s="500"/>
      <c r="AN525" s="500"/>
      <c r="AO525" s="500"/>
      <c r="AP525" s="500"/>
      <c r="AQ525" s="522" t="s">
        <v>963</v>
      </c>
      <c r="AR525" s="512" t="s">
        <v>964</v>
      </c>
      <c r="AS525" s="116"/>
      <c r="AT525" s="116"/>
      <c r="AU525" s="116"/>
      <c r="AV525" s="116"/>
      <c r="AW525" s="116"/>
      <c r="AX525" s="116"/>
      <c r="AY525" s="116"/>
      <c r="AZ525" s="116"/>
      <c r="BA525" s="116"/>
      <c r="BB525" s="116"/>
      <c r="BC525" s="116"/>
      <c r="BD525" s="116"/>
    </row>
    <row r="526" spans="1:56" s="155" customFormat="1" ht="66" customHeight="1" x14ac:dyDescent="0.2">
      <c r="A526" s="116"/>
      <c r="B526" s="103" t="s">
        <v>259</v>
      </c>
      <c r="C526" s="518" t="s">
        <v>1006</v>
      </c>
      <c r="D526" s="103" t="s">
        <v>433</v>
      </c>
      <c r="E526" s="456" t="s">
        <v>1021</v>
      </c>
      <c r="F526" s="456" t="s">
        <v>1010</v>
      </c>
      <c r="G526" s="500" t="s">
        <v>1008</v>
      </c>
      <c r="H526" s="500" t="s">
        <v>63</v>
      </c>
      <c r="I526" s="500"/>
      <c r="J526" s="512" t="s">
        <v>471</v>
      </c>
      <c r="K526" s="500" t="s">
        <v>72</v>
      </c>
      <c r="L526" s="525" t="s">
        <v>302</v>
      </c>
      <c r="M526" s="501" t="s">
        <v>1011</v>
      </c>
      <c r="N526" s="501" t="s">
        <v>507</v>
      </c>
      <c r="O526" s="501"/>
      <c r="P526" s="501"/>
      <c r="Q526" s="500"/>
      <c r="R526" s="500" t="s">
        <v>1012</v>
      </c>
      <c r="S526" s="500" t="s">
        <v>1013</v>
      </c>
      <c r="T526" s="500"/>
      <c r="U526" s="103" t="str">
        <f t="shared" si="243"/>
        <v>Bajo</v>
      </c>
      <c r="V526" s="500">
        <v>3</v>
      </c>
      <c r="W526" s="103" t="str">
        <f t="shared" si="244"/>
        <v>Frecuente</v>
      </c>
      <c r="X526" s="103">
        <f t="shared" si="245"/>
        <v>0</v>
      </c>
      <c r="Y526" s="103" t="str">
        <f t="shared" si="246"/>
        <v>Bajo</v>
      </c>
      <c r="Z526" s="500">
        <v>25</v>
      </c>
      <c r="AA526" s="103" t="str">
        <f t="shared" si="247"/>
        <v>Grave</v>
      </c>
      <c r="AB526" s="103">
        <f t="shared" si="248"/>
        <v>0</v>
      </c>
      <c r="AC526" s="103" t="str">
        <f t="shared" si="249"/>
        <v>IV</v>
      </c>
      <c r="AD526" s="103" t="str">
        <f t="shared" si="250"/>
        <v>ACEPTABLE</v>
      </c>
      <c r="AE526" s="506">
        <v>6</v>
      </c>
      <c r="AF526" s="506" t="s">
        <v>507</v>
      </c>
      <c r="AG526" s="500" t="s">
        <v>38</v>
      </c>
      <c r="AH526" s="500"/>
      <c r="AI526" s="500" t="s">
        <v>63</v>
      </c>
      <c r="AJ526" s="500"/>
      <c r="AK526" s="500" t="s">
        <v>63</v>
      </c>
      <c r="AL526" s="500"/>
      <c r="AM526" s="500"/>
      <c r="AN526" s="500"/>
      <c r="AO526" s="500"/>
      <c r="AP526" s="500"/>
      <c r="AQ526" s="522" t="s">
        <v>1014</v>
      </c>
      <c r="AR526" s="512" t="s">
        <v>1015</v>
      </c>
      <c r="AS526" s="116"/>
      <c r="AT526" s="116"/>
      <c r="AU526" s="116"/>
      <c r="AV526" s="116"/>
      <c r="AW526" s="116"/>
      <c r="AX526" s="116"/>
      <c r="AY526" s="116"/>
      <c r="AZ526" s="116"/>
      <c r="BA526" s="116"/>
      <c r="BB526" s="116"/>
      <c r="BC526" s="116"/>
      <c r="BD526" s="116"/>
    </row>
    <row r="527" spans="1:56" s="155" customFormat="1" ht="66" customHeight="1" x14ac:dyDescent="0.2">
      <c r="A527" s="116"/>
      <c r="B527" s="103" t="s">
        <v>259</v>
      </c>
      <c r="C527" s="518" t="s">
        <v>1006</v>
      </c>
      <c r="D527" s="103" t="s">
        <v>433</v>
      </c>
      <c r="E527" s="456" t="s">
        <v>1021</v>
      </c>
      <c r="F527" s="456" t="s">
        <v>1010</v>
      </c>
      <c r="G527" s="500" t="s">
        <v>1008</v>
      </c>
      <c r="H527" s="500" t="s">
        <v>63</v>
      </c>
      <c r="I527" s="500"/>
      <c r="J527" s="512" t="s">
        <v>471</v>
      </c>
      <c r="K527" s="500" t="s">
        <v>72</v>
      </c>
      <c r="L527" s="525" t="s">
        <v>302</v>
      </c>
      <c r="M527" s="501" t="s">
        <v>1016</v>
      </c>
      <c r="N527" s="501" t="s">
        <v>1017</v>
      </c>
      <c r="O527" s="501"/>
      <c r="P527" s="501"/>
      <c r="Q527" s="500"/>
      <c r="R527" s="500" t="s">
        <v>1012</v>
      </c>
      <c r="S527" s="500" t="s">
        <v>1013</v>
      </c>
      <c r="T527" s="500"/>
      <c r="U527" s="103" t="str">
        <f t="shared" si="243"/>
        <v>Bajo</v>
      </c>
      <c r="V527" s="500">
        <v>3</v>
      </c>
      <c r="W527" s="103" t="str">
        <f t="shared" si="244"/>
        <v>Frecuente</v>
      </c>
      <c r="X527" s="103">
        <f t="shared" si="245"/>
        <v>0</v>
      </c>
      <c r="Y527" s="103" t="str">
        <f t="shared" si="246"/>
        <v>Bajo</v>
      </c>
      <c r="Z527" s="500">
        <v>25</v>
      </c>
      <c r="AA527" s="103" t="str">
        <f t="shared" si="247"/>
        <v>Grave</v>
      </c>
      <c r="AB527" s="103">
        <f t="shared" si="248"/>
        <v>0</v>
      </c>
      <c r="AC527" s="103" t="str">
        <f t="shared" si="249"/>
        <v>IV</v>
      </c>
      <c r="AD527" s="103" t="str">
        <f t="shared" si="250"/>
        <v>ACEPTABLE</v>
      </c>
      <c r="AE527" s="506">
        <v>6</v>
      </c>
      <c r="AF527" s="506" t="s">
        <v>507</v>
      </c>
      <c r="AG527" s="500" t="s">
        <v>38</v>
      </c>
      <c r="AH527" s="500"/>
      <c r="AI527" s="500" t="s">
        <v>63</v>
      </c>
      <c r="AJ527" s="500"/>
      <c r="AK527" s="500" t="s">
        <v>63</v>
      </c>
      <c r="AL527" s="500"/>
      <c r="AM527" s="500"/>
      <c r="AN527" s="500"/>
      <c r="AO527" s="500"/>
      <c r="AP527" s="500"/>
      <c r="AQ527" s="522" t="s">
        <v>1014</v>
      </c>
      <c r="AR527" s="512" t="s">
        <v>1015</v>
      </c>
      <c r="AS527" s="116"/>
      <c r="AT527" s="116"/>
      <c r="AU527" s="116"/>
      <c r="AV527" s="116"/>
      <c r="AW527" s="116"/>
      <c r="AX527" s="116"/>
      <c r="AY527" s="116"/>
      <c r="AZ527" s="116"/>
      <c r="BA527" s="116"/>
      <c r="BB527" s="116"/>
      <c r="BC527" s="116"/>
      <c r="BD527" s="116"/>
    </row>
    <row r="528" spans="1:56" s="155" customFormat="1" ht="66" customHeight="1" x14ac:dyDescent="0.2">
      <c r="A528" s="116"/>
      <c r="B528" s="103" t="s">
        <v>259</v>
      </c>
      <c r="C528" s="518" t="s">
        <v>1006</v>
      </c>
      <c r="D528" s="103" t="s">
        <v>433</v>
      </c>
      <c r="E528" s="456" t="s">
        <v>1021</v>
      </c>
      <c r="F528" s="500" t="s">
        <v>1007</v>
      </c>
      <c r="G528" s="500" t="s">
        <v>1008</v>
      </c>
      <c r="H528" s="500" t="s">
        <v>63</v>
      </c>
      <c r="I528" s="500"/>
      <c r="J528" s="512" t="s">
        <v>471</v>
      </c>
      <c r="K528" s="103" t="s">
        <v>276</v>
      </c>
      <c r="L528" s="471" t="s">
        <v>528</v>
      </c>
      <c r="M528" s="465" t="s">
        <v>704</v>
      </c>
      <c r="N528" s="465" t="s">
        <v>512</v>
      </c>
      <c r="O528" s="103"/>
      <c r="P528" s="103"/>
      <c r="Q528" s="465"/>
      <c r="R528" s="465" t="s">
        <v>705</v>
      </c>
      <c r="S528" s="465" t="s">
        <v>902</v>
      </c>
      <c r="T528" s="103"/>
      <c r="U528" s="103" t="str">
        <f t="shared" si="243"/>
        <v>Bajo</v>
      </c>
      <c r="V528" s="103">
        <v>3</v>
      </c>
      <c r="W528" s="103" t="str">
        <f t="shared" si="244"/>
        <v>Frecuente</v>
      </c>
      <c r="X528" s="103">
        <f t="shared" si="245"/>
        <v>0</v>
      </c>
      <c r="Y528" s="103" t="str">
        <f t="shared" si="246"/>
        <v>Bajo</v>
      </c>
      <c r="Z528" s="103">
        <v>25</v>
      </c>
      <c r="AA528" s="103" t="str">
        <f t="shared" si="247"/>
        <v>Grave</v>
      </c>
      <c r="AB528" s="103">
        <f t="shared" si="248"/>
        <v>0</v>
      </c>
      <c r="AC528" s="103" t="str">
        <f t="shared" si="249"/>
        <v>IV</v>
      </c>
      <c r="AD528" s="103" t="str">
        <f t="shared" si="250"/>
        <v>ACEPTABLE</v>
      </c>
      <c r="AE528" s="103">
        <v>2</v>
      </c>
      <c r="AF528" s="103" t="s">
        <v>512</v>
      </c>
      <c r="AG528" s="103" t="s">
        <v>38</v>
      </c>
      <c r="AH528" s="103"/>
      <c r="AI528" s="103"/>
      <c r="AJ528" s="103" t="s">
        <v>63</v>
      </c>
      <c r="AK528" s="103"/>
      <c r="AL528" s="103"/>
      <c r="AM528" s="103"/>
      <c r="AN528" s="103"/>
      <c r="AO528" s="103"/>
      <c r="AP528" s="103"/>
      <c r="AQ528" s="103"/>
      <c r="AR528" s="103"/>
      <c r="AS528" s="115"/>
      <c r="AT528" s="467"/>
      <c r="AU528" s="103" t="str">
        <f>IF(AT528=10,"Muy Alto",IF(AT528=6,"Alto",IF(AT528=2,"Medio",IF(AT528=0,"Bajo"))))</f>
        <v>Bajo</v>
      </c>
      <c r="AV528" s="467"/>
      <c r="AW528" s="103" t="b">
        <f>IF(AV528=4,"Continua",IF(AV528=3,"Frecuente",IF(AV528=2,"Ocasional",IF(AV528=1,"Esporadica"))))</f>
        <v>0</v>
      </c>
      <c r="AX528" s="103">
        <f>AT528*AV528</f>
        <v>0</v>
      </c>
      <c r="AY528" s="103" t="str">
        <f>IF(AND(AX528&gt;=24,AX528&lt;=40),"Medio Alto",IF(AND(AX528&gt;=10,AX528&lt;=20),"Alto",IF(AND(AX528&gt;=6,AX528&lt;=8),"Medio",IF(AND(AX528&gt;=0,AX528&lt;=4),"Bajo"))))</f>
        <v>Bajo</v>
      </c>
      <c r="AZ528" s="467"/>
      <c r="BA528" s="103" t="b">
        <f>IF(AZ528=100,"Mortal o Catrastrofico",IF(AZ528=60,"Muy Grave",IF(AZ528=25,"Grave",IF(AZ528=10,"Leve"))))</f>
        <v>0</v>
      </c>
      <c r="BB528" s="103">
        <f>AX528*AZ528</f>
        <v>0</v>
      </c>
      <c r="BC528" s="103" t="str">
        <f>IF(AND(BB528&gt;=600,AZ528&lt;=4000),"I",IF(AND(BB528&gt;=150,BB528&lt;=500),"II",IF(AND(BB528&gt;=40,BB528&lt;=120),"III",IF(AND(BB528&gt;=0,BB528&lt;=40),"IV"))))</f>
        <v>IV</v>
      </c>
      <c r="BD528" s="103" t="str">
        <f>IF(AND(BC528="I"),"NO ACEPTABLE",IF(AND(BC528="II"),"ACEPTABLE CON CONTROL ESPECIFICO",IF(AND(BC528="III"),"MEJORABLE",IF(AND(BC528="IV"),"ACEPTABLE"))))</f>
        <v>ACEPTABLE</v>
      </c>
    </row>
    <row r="529" spans="1:56" s="155" customFormat="1" ht="66" customHeight="1" x14ac:dyDescent="0.2">
      <c r="A529" s="116"/>
      <c r="B529" s="103" t="s">
        <v>259</v>
      </c>
      <c r="C529" s="518" t="s">
        <v>1006</v>
      </c>
      <c r="D529" s="103" t="s">
        <v>433</v>
      </c>
      <c r="E529" s="456" t="s">
        <v>1021</v>
      </c>
      <c r="F529" s="500" t="s">
        <v>1007</v>
      </c>
      <c r="G529" s="500" t="s">
        <v>1008</v>
      </c>
      <c r="H529" s="500" t="s">
        <v>63</v>
      </c>
      <c r="I529" s="500"/>
      <c r="J529" s="512" t="s">
        <v>471</v>
      </c>
      <c r="K529" s="103" t="s">
        <v>276</v>
      </c>
      <c r="L529" s="471" t="s">
        <v>178</v>
      </c>
      <c r="M529" s="460" t="s">
        <v>738</v>
      </c>
      <c r="N529" s="460" t="s">
        <v>180</v>
      </c>
      <c r="O529" s="501"/>
      <c r="P529" s="501"/>
      <c r="Q529" s="500"/>
      <c r="R529" s="465" t="s">
        <v>705</v>
      </c>
      <c r="S529" s="465" t="s">
        <v>706</v>
      </c>
      <c r="T529" s="512"/>
      <c r="U529" s="103" t="str">
        <f t="shared" si="243"/>
        <v>Bajo</v>
      </c>
      <c r="V529" s="500">
        <v>3</v>
      </c>
      <c r="W529" s="103" t="str">
        <f t="shared" si="244"/>
        <v>Frecuente</v>
      </c>
      <c r="X529" s="103">
        <f t="shared" si="245"/>
        <v>0</v>
      </c>
      <c r="Y529" s="103" t="str">
        <f t="shared" si="246"/>
        <v>Bajo</v>
      </c>
      <c r="Z529" s="500">
        <v>25</v>
      </c>
      <c r="AA529" s="103" t="str">
        <f t="shared" si="247"/>
        <v>Grave</v>
      </c>
      <c r="AB529" s="103">
        <f t="shared" si="248"/>
        <v>0</v>
      </c>
      <c r="AC529" s="103" t="str">
        <f t="shared" si="249"/>
        <v>IV</v>
      </c>
      <c r="AD529" s="103" t="str">
        <f t="shared" si="250"/>
        <v>ACEPTABLE</v>
      </c>
      <c r="AE529" s="506">
        <v>6</v>
      </c>
      <c r="AF529" s="506" t="s">
        <v>929</v>
      </c>
      <c r="AG529" s="500" t="s">
        <v>38</v>
      </c>
      <c r="AH529" s="500"/>
      <c r="AI529" s="500" t="s">
        <v>63</v>
      </c>
      <c r="AJ529" s="500"/>
      <c r="AK529" s="500" t="s">
        <v>63</v>
      </c>
      <c r="AL529" s="500"/>
      <c r="AM529" s="500"/>
      <c r="AN529" s="500"/>
      <c r="AO529" s="500"/>
      <c r="AP529" s="500"/>
      <c r="AQ529" s="500" t="s">
        <v>930</v>
      </c>
      <c r="AR529" s="512" t="s">
        <v>931</v>
      </c>
      <c r="AS529" s="116"/>
      <c r="AT529" s="116"/>
      <c r="AU529" s="116"/>
      <c r="AV529" s="116"/>
      <c r="AW529" s="116"/>
      <c r="AX529" s="116"/>
      <c r="AY529" s="116"/>
      <c r="AZ529" s="116"/>
      <c r="BA529" s="116"/>
      <c r="BB529" s="116"/>
      <c r="BC529" s="116"/>
      <c r="BD529" s="116"/>
    </row>
    <row r="530" spans="1:56" s="155" customFormat="1" ht="66" customHeight="1" x14ac:dyDescent="0.2">
      <c r="A530" s="116"/>
      <c r="B530" s="103" t="s">
        <v>259</v>
      </c>
      <c r="C530" s="518" t="s">
        <v>1006</v>
      </c>
      <c r="D530" s="103" t="s">
        <v>433</v>
      </c>
      <c r="E530" s="456" t="s">
        <v>1021</v>
      </c>
      <c r="F530" s="500" t="s">
        <v>1007</v>
      </c>
      <c r="G530" s="500" t="s">
        <v>1008</v>
      </c>
      <c r="H530" s="500" t="s">
        <v>63</v>
      </c>
      <c r="I530" s="500"/>
      <c r="J530" s="512" t="s">
        <v>471</v>
      </c>
      <c r="K530" s="103" t="s">
        <v>77</v>
      </c>
      <c r="L530" s="501" t="s">
        <v>1018</v>
      </c>
      <c r="M530" s="501" t="s">
        <v>1019</v>
      </c>
      <c r="N530" s="518" t="s">
        <v>981</v>
      </c>
      <c r="O530" s="518"/>
      <c r="P530" s="518"/>
      <c r="Q530" s="500"/>
      <c r="R530" s="500" t="s">
        <v>982</v>
      </c>
      <c r="S530" s="500" t="s">
        <v>1020</v>
      </c>
      <c r="T530" s="512"/>
      <c r="U530" s="103" t="str">
        <f t="shared" si="243"/>
        <v>Bajo</v>
      </c>
      <c r="V530" s="512">
        <v>3</v>
      </c>
      <c r="W530" s="103" t="str">
        <f t="shared" si="244"/>
        <v>Frecuente</v>
      </c>
      <c r="X530" s="103">
        <f t="shared" si="245"/>
        <v>0</v>
      </c>
      <c r="Y530" s="103" t="str">
        <f t="shared" si="246"/>
        <v>Bajo</v>
      </c>
      <c r="Z530" s="512">
        <v>10</v>
      </c>
      <c r="AA530" s="103" t="str">
        <f t="shared" si="247"/>
        <v>Leve</v>
      </c>
      <c r="AB530" s="103">
        <f t="shared" si="248"/>
        <v>0</v>
      </c>
      <c r="AC530" s="103" t="str">
        <f t="shared" si="249"/>
        <v>IV</v>
      </c>
      <c r="AD530" s="103" t="str">
        <f t="shared" si="250"/>
        <v>ACEPTABLE</v>
      </c>
      <c r="AE530" s="506"/>
      <c r="AF530" s="506" t="s">
        <v>983</v>
      </c>
      <c r="AG530" s="507" t="s">
        <v>38</v>
      </c>
      <c r="AH530" s="512"/>
      <c r="AI530" s="500" t="s">
        <v>63</v>
      </c>
      <c r="AJ530" s="500"/>
      <c r="AK530" s="500"/>
      <c r="AL530" s="500"/>
      <c r="AM530" s="500"/>
      <c r="AN530" s="500"/>
      <c r="AO530" s="500"/>
      <c r="AP530" s="500"/>
      <c r="AQ530" s="522"/>
      <c r="AR530" s="512"/>
      <c r="AS530" s="116"/>
      <c r="AT530" s="116"/>
      <c r="AU530" s="116"/>
      <c r="AV530" s="116"/>
      <c r="AW530" s="116"/>
      <c r="AX530" s="116"/>
      <c r="AY530" s="116"/>
      <c r="AZ530" s="116"/>
      <c r="BA530" s="116"/>
      <c r="BB530" s="116"/>
      <c r="BC530" s="116"/>
      <c r="BD530" s="116"/>
    </row>
    <row r="531" spans="1:56" s="155" customFormat="1" ht="80.099999999999994" customHeight="1" x14ac:dyDescent="0.2">
      <c r="A531" s="504"/>
      <c r="B531" s="103" t="s">
        <v>259</v>
      </c>
      <c r="C531" s="518" t="s">
        <v>455</v>
      </c>
      <c r="D531" s="103" t="s">
        <v>433</v>
      </c>
      <c r="E531" s="514" t="s">
        <v>1022</v>
      </c>
      <c r="F531" s="500" t="s">
        <v>1023</v>
      </c>
      <c r="G531" s="500" t="s">
        <v>1024</v>
      </c>
      <c r="H531" s="500" t="s">
        <v>63</v>
      </c>
      <c r="I531" s="103"/>
      <c r="J531" s="512" t="s">
        <v>458</v>
      </c>
      <c r="K531" s="458" t="s">
        <v>72</v>
      </c>
      <c r="L531" s="459" t="s">
        <v>893</v>
      </c>
      <c r="M531" s="460" t="s">
        <v>1025</v>
      </c>
      <c r="N531" s="460" t="s">
        <v>1026</v>
      </c>
      <c r="O531" s="515"/>
      <c r="P531" s="515"/>
      <c r="Q531" s="515"/>
      <c r="R531" s="465" t="s">
        <v>1027</v>
      </c>
      <c r="S531" s="507" t="s">
        <v>1028</v>
      </c>
      <c r="T531" s="462">
        <v>0</v>
      </c>
      <c r="U531" s="103" t="str">
        <f t="shared" si="227"/>
        <v>Bajo</v>
      </c>
      <c r="V531" s="462">
        <v>1</v>
      </c>
      <c r="W531" s="103" t="str">
        <f t="shared" si="228"/>
        <v>Esporadica</v>
      </c>
      <c r="X531" s="103">
        <f t="shared" si="229"/>
        <v>0</v>
      </c>
      <c r="Y531" s="103" t="str">
        <f t="shared" si="230"/>
        <v>Bajo</v>
      </c>
      <c r="Z531" s="462">
        <v>60</v>
      </c>
      <c r="AA531" s="103" t="str">
        <f t="shared" si="231"/>
        <v>Muy Grave</v>
      </c>
      <c r="AB531" s="103">
        <f t="shared" si="232"/>
        <v>0</v>
      </c>
      <c r="AC531" s="103" t="str">
        <f t="shared" si="233"/>
        <v>IV</v>
      </c>
      <c r="AD531" s="103" t="str">
        <f t="shared" si="242"/>
        <v>ACEPTABLE</v>
      </c>
      <c r="AE531" s="516"/>
      <c r="AF531" s="103" t="s">
        <v>145</v>
      </c>
      <c r="AG531" s="517" t="s">
        <v>38</v>
      </c>
      <c r="AH531" s="462"/>
      <c r="AI531" s="103" t="s">
        <v>63</v>
      </c>
      <c r="AJ531" s="103" t="s">
        <v>63</v>
      </c>
      <c r="AK531" s="103"/>
      <c r="AL531" s="103"/>
      <c r="AM531" s="103"/>
      <c r="AN531" s="103"/>
      <c r="AO531" s="103"/>
      <c r="AP531" s="103"/>
      <c r="AQ531" s="103"/>
      <c r="AR531" s="462"/>
      <c r="AS531" s="504"/>
      <c r="AT531" s="116"/>
      <c r="AU531" s="480"/>
      <c r="AV531" s="116"/>
      <c r="AW531" s="480"/>
      <c r="AX531" s="480"/>
      <c r="AY531" s="480"/>
      <c r="AZ531" s="116"/>
      <c r="BA531" s="480"/>
      <c r="BB531" s="480"/>
      <c r="BC531" s="480"/>
      <c r="BD531" s="480"/>
    </row>
    <row r="532" spans="1:56" s="155" customFormat="1" ht="80.099999999999994" customHeight="1" x14ac:dyDescent="0.2">
      <c r="A532" s="504"/>
      <c r="B532" s="103" t="s">
        <v>259</v>
      </c>
      <c r="C532" s="518" t="s">
        <v>455</v>
      </c>
      <c r="D532" s="103" t="s">
        <v>433</v>
      </c>
      <c r="E532" s="514" t="s">
        <v>1022</v>
      </c>
      <c r="F532" s="500" t="s">
        <v>1023</v>
      </c>
      <c r="G532" s="500" t="s">
        <v>1024</v>
      </c>
      <c r="H532" s="500" t="s">
        <v>63</v>
      </c>
      <c r="I532" s="103"/>
      <c r="J532" s="512" t="s">
        <v>458</v>
      </c>
      <c r="K532" s="458" t="s">
        <v>72</v>
      </c>
      <c r="L532" s="459" t="s">
        <v>119</v>
      </c>
      <c r="M532" s="460" t="s">
        <v>1029</v>
      </c>
      <c r="N532" s="460" t="s">
        <v>921</v>
      </c>
      <c r="O532" s="515"/>
      <c r="P532" s="515"/>
      <c r="Q532" s="515"/>
      <c r="R532" s="465" t="s">
        <v>1030</v>
      </c>
      <c r="S532" s="507" t="s">
        <v>923</v>
      </c>
      <c r="T532" s="462">
        <v>0</v>
      </c>
      <c r="U532" s="103" t="str">
        <f t="shared" si="227"/>
        <v>Bajo</v>
      </c>
      <c r="V532" s="462">
        <v>1</v>
      </c>
      <c r="W532" s="103" t="str">
        <f t="shared" si="228"/>
        <v>Esporadica</v>
      </c>
      <c r="X532" s="103">
        <f t="shared" si="229"/>
        <v>0</v>
      </c>
      <c r="Y532" s="103" t="str">
        <f t="shared" si="230"/>
        <v>Bajo</v>
      </c>
      <c r="Z532" s="462">
        <v>60</v>
      </c>
      <c r="AA532" s="103" t="str">
        <f t="shared" si="231"/>
        <v>Muy Grave</v>
      </c>
      <c r="AB532" s="103">
        <f t="shared" si="232"/>
        <v>0</v>
      </c>
      <c r="AC532" s="103" t="str">
        <f t="shared" si="233"/>
        <v>IV</v>
      </c>
      <c r="AD532" s="103" t="str">
        <f t="shared" si="242"/>
        <v>ACEPTABLE</v>
      </c>
      <c r="AE532" s="516"/>
      <c r="AF532" s="103" t="s">
        <v>145</v>
      </c>
      <c r="AG532" s="517" t="s">
        <v>38</v>
      </c>
      <c r="AH532" s="462"/>
      <c r="AI532" s="103" t="s">
        <v>63</v>
      </c>
      <c r="AJ532" s="103" t="s">
        <v>63</v>
      </c>
      <c r="AK532" s="103"/>
      <c r="AL532" s="103"/>
      <c r="AM532" s="103"/>
      <c r="AN532" s="103"/>
      <c r="AO532" s="103"/>
      <c r="AP532" s="103"/>
      <c r="AQ532" s="103"/>
      <c r="AR532" s="462"/>
      <c r="AS532" s="504"/>
      <c r="AT532" s="116"/>
      <c r="AU532" s="480"/>
      <c r="AV532" s="116"/>
      <c r="AW532" s="480"/>
      <c r="AX532" s="480"/>
      <c r="AY532" s="480"/>
      <c r="AZ532" s="116"/>
      <c r="BA532" s="480"/>
      <c r="BB532" s="480"/>
      <c r="BC532" s="480"/>
      <c r="BD532" s="480"/>
    </row>
    <row r="533" spans="1:56" s="155" customFormat="1" ht="206.1" customHeight="1" x14ac:dyDescent="0.2">
      <c r="A533" s="504"/>
      <c r="B533" s="103" t="s">
        <v>259</v>
      </c>
      <c r="C533" s="518" t="s">
        <v>455</v>
      </c>
      <c r="D533" s="103" t="s">
        <v>433</v>
      </c>
      <c r="E533" s="514" t="s">
        <v>1022</v>
      </c>
      <c r="F533" s="500" t="s">
        <v>1023</v>
      </c>
      <c r="G533" s="500" t="s">
        <v>1024</v>
      </c>
      <c r="H533" s="500" t="s">
        <v>63</v>
      </c>
      <c r="I533" s="500"/>
      <c r="J533" s="512" t="s">
        <v>458</v>
      </c>
      <c r="K533" s="518" t="s">
        <v>65</v>
      </c>
      <c r="L533" s="471" t="s">
        <v>316</v>
      </c>
      <c r="M533" s="501" t="s">
        <v>984</v>
      </c>
      <c r="N533" s="501" t="s">
        <v>1031</v>
      </c>
      <c r="O533" s="519"/>
      <c r="P533" s="519"/>
      <c r="Q533" s="529"/>
      <c r="R533" s="465" t="s">
        <v>909</v>
      </c>
      <c r="S533" s="456" t="s">
        <v>996</v>
      </c>
      <c r="T533" s="512"/>
      <c r="U533" s="103" t="str">
        <f t="shared" si="227"/>
        <v>Bajo</v>
      </c>
      <c r="V533" s="480">
        <v>2</v>
      </c>
      <c r="W533" s="103" t="str">
        <f t="shared" si="228"/>
        <v>Ocasional</v>
      </c>
      <c r="X533" s="103">
        <f t="shared" si="229"/>
        <v>0</v>
      </c>
      <c r="Y533" s="103" t="str">
        <f t="shared" si="230"/>
        <v>Bajo</v>
      </c>
      <c r="Z533" s="512">
        <v>60</v>
      </c>
      <c r="AA533" s="103" t="str">
        <f t="shared" si="231"/>
        <v>Muy Grave</v>
      </c>
      <c r="AB533" s="103">
        <f t="shared" si="232"/>
        <v>0</v>
      </c>
      <c r="AC533" s="103" t="str">
        <f t="shared" si="233"/>
        <v>IV</v>
      </c>
      <c r="AD533" s="103" t="str">
        <f t="shared" si="242"/>
        <v>ACEPTABLE</v>
      </c>
      <c r="AE533" s="506">
        <v>6</v>
      </c>
      <c r="AF533" s="506" t="s">
        <v>910</v>
      </c>
      <c r="AG533" s="507" t="s">
        <v>38</v>
      </c>
      <c r="AH533" s="512"/>
      <c r="AI533" s="500" t="s">
        <v>63</v>
      </c>
      <c r="AJ533" s="500"/>
      <c r="AK533" s="500" t="s">
        <v>63</v>
      </c>
      <c r="AL533" s="462" t="s">
        <v>63</v>
      </c>
      <c r="AM533" s="500"/>
      <c r="AN533" s="500"/>
      <c r="AO533" s="500"/>
      <c r="AP533" s="500"/>
      <c r="AQ533" s="500" t="s">
        <v>891</v>
      </c>
      <c r="AR533" s="512" t="s">
        <v>892</v>
      </c>
      <c r="AS533" s="116"/>
      <c r="AT533" s="116"/>
      <c r="AU533" s="116"/>
      <c r="AV533" s="116"/>
      <c r="AW533" s="116"/>
      <c r="AX533" s="116"/>
      <c r="AY533" s="116"/>
      <c r="AZ533" s="116"/>
      <c r="BA533" s="116"/>
      <c r="BB533" s="116"/>
      <c r="BC533" s="116"/>
      <c r="BD533" s="116"/>
    </row>
    <row r="534" spans="1:56" s="155" customFormat="1" ht="76.5" x14ac:dyDescent="0.2">
      <c r="A534" s="115"/>
      <c r="B534" s="103" t="s">
        <v>259</v>
      </c>
      <c r="C534" s="518" t="s">
        <v>455</v>
      </c>
      <c r="D534" s="103" t="s">
        <v>433</v>
      </c>
      <c r="E534" s="514" t="s">
        <v>1022</v>
      </c>
      <c r="F534" s="500" t="s">
        <v>1023</v>
      </c>
      <c r="G534" s="500" t="s">
        <v>1024</v>
      </c>
      <c r="H534" s="500" t="s">
        <v>63</v>
      </c>
      <c r="I534" s="500"/>
      <c r="J534" s="512" t="s">
        <v>458</v>
      </c>
      <c r="K534" s="458" t="s">
        <v>282</v>
      </c>
      <c r="L534" s="459" t="s">
        <v>739</v>
      </c>
      <c r="M534" s="460" t="s">
        <v>740</v>
      </c>
      <c r="N534" s="465" t="s">
        <v>741</v>
      </c>
      <c r="O534" s="103"/>
      <c r="P534" s="103"/>
      <c r="Q534" s="465"/>
      <c r="R534" s="103" t="s">
        <v>742</v>
      </c>
      <c r="S534" s="465" t="s">
        <v>743</v>
      </c>
      <c r="T534" s="103"/>
      <c r="U534" s="103" t="str">
        <f t="shared" si="227"/>
        <v>Bajo</v>
      </c>
      <c r="V534" s="103">
        <v>1</v>
      </c>
      <c r="W534" s="103" t="str">
        <f t="shared" si="228"/>
        <v>Esporadica</v>
      </c>
      <c r="X534" s="103">
        <f t="shared" si="229"/>
        <v>0</v>
      </c>
      <c r="Y534" s="103" t="str">
        <f t="shared" si="230"/>
        <v>Bajo</v>
      </c>
      <c r="Z534" s="103">
        <v>25</v>
      </c>
      <c r="AA534" s="103" t="str">
        <f t="shared" si="231"/>
        <v>Grave</v>
      </c>
      <c r="AB534" s="103">
        <f t="shared" si="232"/>
        <v>0</v>
      </c>
      <c r="AC534" s="103" t="str">
        <f t="shared" si="233"/>
        <v>IV</v>
      </c>
      <c r="AD534" s="103" t="str">
        <f t="shared" si="242"/>
        <v>ACEPTABLE</v>
      </c>
      <c r="AE534" s="103">
        <v>2</v>
      </c>
      <c r="AF534" s="103" t="s">
        <v>180</v>
      </c>
      <c r="AG534" s="103" t="s">
        <v>38</v>
      </c>
      <c r="AH534" s="103"/>
      <c r="AI534" s="103"/>
      <c r="AJ534" s="103" t="s">
        <v>63</v>
      </c>
      <c r="AK534" s="103"/>
      <c r="AL534" s="462" t="s">
        <v>63</v>
      </c>
      <c r="AM534" s="103"/>
      <c r="AN534" s="103"/>
      <c r="AO534" s="103"/>
      <c r="AP534" s="103"/>
      <c r="AQ534" s="103"/>
      <c r="AR534" s="103"/>
      <c r="AS534" s="115"/>
      <c r="AT534" s="467"/>
      <c r="AU534" s="103" t="str">
        <f>IF(AT534=10,"Muy Alto",IF(AT534=6,"Alto",IF(AT534=2,"Medio",IF(AT534=0,"Bajo"))))</f>
        <v>Bajo</v>
      </c>
      <c r="AV534" s="467"/>
      <c r="AW534" s="103" t="b">
        <f>IF(AV534=4,"Continua",IF(AV534=3,"Frecuente",IF(AV534=2,"Ocasional",IF(AV534=1,"Esporadica"))))</f>
        <v>0</v>
      </c>
      <c r="AX534" s="103">
        <f>AT534*AV534</f>
        <v>0</v>
      </c>
      <c r="AY534" s="103" t="str">
        <f>IF(AND(AX534&gt;=24,AX534&lt;=40),"Medio Alto",IF(AND(AX534&gt;=10,AX534&lt;=20),"Alto",IF(AND(AX534&gt;=6,AX534&lt;=8),"Medio",IF(AND(AX534&gt;=0,AX534&lt;=4),"Bajo"))))</f>
        <v>Bajo</v>
      </c>
      <c r="AZ534" s="467"/>
      <c r="BA534" s="103" t="b">
        <f>IF(AZ534=100,"Mortal o Catrastrofico",IF(AZ534=60,"Muy Grave",IF(AZ534=25,"Grave",IF(AZ534=10,"Leve"))))</f>
        <v>0</v>
      </c>
      <c r="BB534" s="103">
        <f>AX534*AZ534</f>
        <v>0</v>
      </c>
      <c r="BC534" s="103" t="str">
        <f>IF(AND(BB534&gt;=600,AZ534&lt;=4000),"I",IF(AND(BB534&gt;=150,BB534&lt;=500),"II",IF(AND(BB534&gt;=40,BB534&lt;=120),"III",IF(AND(BB534&gt;=0,BB534&lt;=40),"IV"))))</f>
        <v>IV</v>
      </c>
      <c r="BD534" s="103" t="str">
        <f>IF(AND(BC534="I"),"NO ACEPTABLE",IF(AND(BC534="II"),"ACEPTABLE CON CONTROL ESPECIFICO",IF(AND(BC534="III"),"MEJORABLE",IF(AND(BC534="IV"),"ACEPTABLE"))))</f>
        <v>ACEPTABLE</v>
      </c>
    </row>
    <row r="535" spans="1:56" s="155" customFormat="1" ht="66" customHeight="1" x14ac:dyDescent="0.2">
      <c r="A535" s="116"/>
      <c r="B535" s="103" t="s">
        <v>259</v>
      </c>
      <c r="C535" s="518" t="s">
        <v>455</v>
      </c>
      <c r="D535" s="103" t="s">
        <v>433</v>
      </c>
      <c r="E535" s="514" t="s">
        <v>1022</v>
      </c>
      <c r="F535" s="500" t="s">
        <v>1023</v>
      </c>
      <c r="G535" s="500" t="s">
        <v>1024</v>
      </c>
      <c r="H535" s="500" t="s">
        <v>63</v>
      </c>
      <c r="I535" s="500"/>
      <c r="J535" s="512" t="s">
        <v>458</v>
      </c>
      <c r="K535" s="518" t="s">
        <v>72</v>
      </c>
      <c r="L535" s="459" t="s">
        <v>270</v>
      </c>
      <c r="M535" s="460" t="s">
        <v>898</v>
      </c>
      <c r="N535" s="501" t="s">
        <v>899</v>
      </c>
      <c r="O535" s="519"/>
      <c r="P535" s="519"/>
      <c r="Q535" s="520"/>
      <c r="R535" s="500" t="s">
        <v>1032</v>
      </c>
      <c r="S535" s="512"/>
      <c r="T535" s="512"/>
      <c r="U535" s="103" t="str">
        <f t="shared" si="227"/>
        <v>Bajo</v>
      </c>
      <c r="V535" s="103">
        <v>1</v>
      </c>
      <c r="W535" s="103" t="str">
        <f t="shared" si="228"/>
        <v>Esporadica</v>
      </c>
      <c r="X535" s="103">
        <f t="shared" si="229"/>
        <v>0</v>
      </c>
      <c r="Y535" s="103" t="str">
        <f t="shared" si="230"/>
        <v>Bajo</v>
      </c>
      <c r="Z535" s="512">
        <v>60</v>
      </c>
      <c r="AA535" s="103" t="str">
        <f t="shared" si="231"/>
        <v>Muy Grave</v>
      </c>
      <c r="AB535" s="103">
        <f t="shared" si="232"/>
        <v>0</v>
      </c>
      <c r="AC535" s="103" t="str">
        <f t="shared" si="233"/>
        <v>IV</v>
      </c>
      <c r="AD535" s="103" t="str">
        <f t="shared" si="242"/>
        <v>ACEPTABLE</v>
      </c>
      <c r="AE535" s="506">
        <v>6</v>
      </c>
      <c r="AF535" s="506" t="s">
        <v>899</v>
      </c>
      <c r="AG535" s="507" t="s">
        <v>38</v>
      </c>
      <c r="AH535" s="512"/>
      <c r="AI535" s="500" t="s">
        <v>63</v>
      </c>
      <c r="AJ535" s="500"/>
      <c r="AK535" s="500" t="s">
        <v>63</v>
      </c>
      <c r="AL535" s="462" t="s">
        <v>63</v>
      </c>
      <c r="AM535" s="500"/>
      <c r="AN535" s="500"/>
      <c r="AO535" s="500"/>
      <c r="AP535" s="500"/>
      <c r="AQ535" s="500"/>
      <c r="AR535" s="531"/>
      <c r="AS535" s="116"/>
      <c r="AT535" s="116"/>
      <c r="AU535" s="116"/>
      <c r="AV535" s="116"/>
      <c r="AW535" s="116"/>
      <c r="AX535" s="116"/>
      <c r="AY535" s="116"/>
      <c r="AZ535" s="116"/>
      <c r="BA535" s="116"/>
      <c r="BB535" s="116"/>
      <c r="BC535" s="116"/>
      <c r="BD535" s="116"/>
    </row>
    <row r="536" spans="1:56" s="155" customFormat="1" ht="76.5" x14ac:dyDescent="0.2">
      <c r="A536" s="115"/>
      <c r="B536" s="103" t="s">
        <v>259</v>
      </c>
      <c r="C536" s="518" t="s">
        <v>455</v>
      </c>
      <c r="D536" s="103" t="s">
        <v>433</v>
      </c>
      <c r="E536" s="514" t="s">
        <v>1022</v>
      </c>
      <c r="F536" s="500" t="s">
        <v>1023</v>
      </c>
      <c r="G536" s="500" t="s">
        <v>1024</v>
      </c>
      <c r="H536" s="500" t="s">
        <v>63</v>
      </c>
      <c r="I536" s="500"/>
      <c r="J536" s="512" t="s">
        <v>458</v>
      </c>
      <c r="K536" s="103" t="s">
        <v>276</v>
      </c>
      <c r="L536" s="471" t="s">
        <v>178</v>
      </c>
      <c r="M536" s="460" t="s">
        <v>738</v>
      </c>
      <c r="N536" s="460" t="s">
        <v>180</v>
      </c>
      <c r="O536" s="103"/>
      <c r="P536" s="103"/>
      <c r="Q536" s="465"/>
      <c r="R536" s="465" t="s">
        <v>705</v>
      </c>
      <c r="S536" s="465" t="s">
        <v>1033</v>
      </c>
      <c r="T536" s="103"/>
      <c r="U536" s="103" t="str">
        <f t="shared" si="227"/>
        <v>Bajo</v>
      </c>
      <c r="V536" s="103">
        <v>3</v>
      </c>
      <c r="W536" s="103" t="str">
        <f t="shared" si="228"/>
        <v>Frecuente</v>
      </c>
      <c r="X536" s="103">
        <f t="shared" si="229"/>
        <v>0</v>
      </c>
      <c r="Y536" s="103" t="str">
        <f t="shared" si="230"/>
        <v>Bajo</v>
      </c>
      <c r="Z536" s="103">
        <v>25</v>
      </c>
      <c r="AA536" s="103" t="str">
        <f t="shared" si="231"/>
        <v>Grave</v>
      </c>
      <c r="AB536" s="103">
        <f t="shared" si="232"/>
        <v>0</v>
      </c>
      <c r="AC536" s="103" t="str">
        <f t="shared" si="233"/>
        <v>IV</v>
      </c>
      <c r="AD536" s="103" t="str">
        <f t="shared" si="242"/>
        <v>ACEPTABLE</v>
      </c>
      <c r="AE536" s="103">
        <v>2</v>
      </c>
      <c r="AF536" s="103" t="s">
        <v>180</v>
      </c>
      <c r="AG536" s="103" t="s">
        <v>38</v>
      </c>
      <c r="AH536" s="103"/>
      <c r="AI536" s="103"/>
      <c r="AJ536" s="103" t="s">
        <v>63</v>
      </c>
      <c r="AK536" s="103"/>
      <c r="AL536" s="103"/>
      <c r="AM536" s="103"/>
      <c r="AN536" s="103"/>
      <c r="AO536" s="103"/>
      <c r="AP536" s="103"/>
      <c r="AQ536" s="103"/>
      <c r="AR536" s="103"/>
      <c r="AS536" s="115"/>
      <c r="AT536" s="467"/>
      <c r="AU536" s="103" t="str">
        <f>IF(AT536=10,"Muy Alto",IF(AT536=6,"Alto",IF(AT536=2,"Medio",IF(AT536=0,"Bajo"))))</f>
        <v>Bajo</v>
      </c>
      <c r="AV536" s="467"/>
      <c r="AW536" s="103" t="b">
        <f>IF(AV536=4,"Continua",IF(AV536=3,"Frecuente",IF(AV536=2,"Ocasional",IF(AV536=1,"Esporadica"))))</f>
        <v>0</v>
      </c>
      <c r="AX536" s="103">
        <f>AT536*AV536</f>
        <v>0</v>
      </c>
      <c r="AY536" s="103" t="str">
        <f>IF(AND(AX536&gt;=24,AX536&lt;=40),"Medio Alto",IF(AND(AX536&gt;=10,AX536&lt;=20),"Alto",IF(AND(AX536&gt;=6,AX536&lt;=8),"Medio",IF(AND(AX536&gt;=0,AX536&lt;=4),"Bajo"))))</f>
        <v>Bajo</v>
      </c>
      <c r="AZ536" s="467"/>
      <c r="BA536" s="103" t="b">
        <f>IF(AZ536=100,"Mortal o Catrastrofico",IF(AZ536=60,"Muy Grave",IF(AZ536=25,"Grave",IF(AZ536=10,"Leve"))))</f>
        <v>0</v>
      </c>
      <c r="BB536" s="103">
        <f>AX536*AZ536</f>
        <v>0</v>
      </c>
      <c r="BC536" s="103" t="str">
        <f>IF(AND(BB536&gt;=600,AZ536&lt;=4000),"I",IF(AND(BB536&gt;=150,BB536&lt;=500),"II",IF(AND(BB536&gt;=40,BB536&lt;=120),"III",IF(AND(BB536&gt;=0,BB536&lt;=40),"IV"))))</f>
        <v>IV</v>
      </c>
      <c r="BD536" s="103" t="str">
        <f>IF(AND(BC536="I"),"NO ACEPTABLE",IF(AND(BC536="II"),"ACEPTABLE CON CONTROL ESPECIFICO",IF(AND(BC536="III"),"MEJORABLE",IF(AND(BC536="IV"),"ACEPTABLE"))))</f>
        <v>ACEPTABLE</v>
      </c>
    </row>
    <row r="537" spans="1:56" s="155" customFormat="1" ht="76.5" x14ac:dyDescent="0.2">
      <c r="A537" s="115"/>
      <c r="B537" s="103" t="s">
        <v>259</v>
      </c>
      <c r="C537" s="518" t="s">
        <v>455</v>
      </c>
      <c r="D537" s="103" t="s">
        <v>433</v>
      </c>
      <c r="E537" s="514" t="s">
        <v>1022</v>
      </c>
      <c r="F537" s="500" t="s">
        <v>1023</v>
      </c>
      <c r="G537" s="500" t="s">
        <v>1024</v>
      </c>
      <c r="H537" s="500" t="s">
        <v>63</v>
      </c>
      <c r="I537" s="500"/>
      <c r="J537" s="512" t="s">
        <v>458</v>
      </c>
      <c r="K537" s="458" t="s">
        <v>282</v>
      </c>
      <c r="L537" s="459" t="s">
        <v>88</v>
      </c>
      <c r="M537" s="460" t="s">
        <v>344</v>
      </c>
      <c r="N537" s="465" t="s">
        <v>849</v>
      </c>
      <c r="O537" s="103"/>
      <c r="P537" s="103"/>
      <c r="Q537" s="465"/>
      <c r="R537" s="103" t="s">
        <v>904</v>
      </c>
      <c r="S537" s="465" t="s">
        <v>92</v>
      </c>
      <c r="T537" s="103"/>
      <c r="U537" s="103" t="str">
        <f t="shared" si="227"/>
        <v>Bajo</v>
      </c>
      <c r="V537" s="103">
        <v>2</v>
      </c>
      <c r="W537" s="103" t="str">
        <f t="shared" si="228"/>
        <v>Ocasional</v>
      </c>
      <c r="X537" s="103">
        <f t="shared" si="229"/>
        <v>0</v>
      </c>
      <c r="Y537" s="103" t="str">
        <f t="shared" si="230"/>
        <v>Bajo</v>
      </c>
      <c r="Z537" s="103">
        <v>25</v>
      </c>
      <c r="AA537" s="103" t="str">
        <f t="shared" si="231"/>
        <v>Grave</v>
      </c>
      <c r="AB537" s="103">
        <f t="shared" si="232"/>
        <v>0</v>
      </c>
      <c r="AC537" s="103" t="str">
        <f t="shared" si="233"/>
        <v>IV</v>
      </c>
      <c r="AD537" s="103" t="str">
        <f t="shared" si="242"/>
        <v>ACEPTABLE</v>
      </c>
      <c r="AE537" s="103">
        <v>2</v>
      </c>
      <c r="AF537" s="103" t="s">
        <v>180</v>
      </c>
      <c r="AG537" s="103" t="s">
        <v>38</v>
      </c>
      <c r="AH537" s="103"/>
      <c r="AI537" s="103"/>
      <c r="AJ537" s="103" t="s">
        <v>63</v>
      </c>
      <c r="AK537" s="103"/>
      <c r="AL537" s="462" t="s">
        <v>63</v>
      </c>
      <c r="AM537" s="103"/>
      <c r="AN537" s="103"/>
      <c r="AO537" s="103"/>
      <c r="AP537" s="103"/>
      <c r="AQ537" s="103"/>
      <c r="AR537" s="103"/>
      <c r="AS537" s="115"/>
      <c r="AT537" s="467"/>
      <c r="AU537" s="103" t="str">
        <f>IF(AT537=10,"Muy Alto",IF(AT537=6,"Alto",IF(AT537=2,"Medio",IF(AT537=0,"Bajo"))))</f>
        <v>Bajo</v>
      </c>
      <c r="AV537" s="467"/>
      <c r="AW537" s="103" t="b">
        <f>IF(AV537=4,"Continua",IF(AV537=3,"Frecuente",IF(AV537=2,"Ocasional",IF(AV537=1,"Esporadica"))))</f>
        <v>0</v>
      </c>
      <c r="AX537" s="103">
        <f>AT537*AV537</f>
        <v>0</v>
      </c>
      <c r="AY537" s="103" t="str">
        <f>IF(AND(AX537&gt;=24,AX537&lt;=40),"Medio Alto",IF(AND(AX537&gt;=10,AX537&lt;=20),"Alto",IF(AND(AX537&gt;=6,AX537&lt;=8),"Medio",IF(AND(AX537&gt;=0,AX537&lt;=4),"Bajo"))))</f>
        <v>Bajo</v>
      </c>
      <c r="AZ537" s="467"/>
      <c r="BA537" s="103" t="b">
        <f>IF(AZ537=100,"Mortal o Catrastrofico",IF(AZ537=60,"Muy Grave",IF(AZ537=25,"Grave",IF(AZ537=10,"Leve"))))</f>
        <v>0</v>
      </c>
      <c r="BB537" s="103">
        <f>AX537*AZ537</f>
        <v>0</v>
      </c>
      <c r="BC537" s="103" t="str">
        <f>IF(AND(BB537&gt;=600,AZ537&lt;=4000),"I",IF(AND(BB537&gt;=150,BB537&lt;=500),"II",IF(AND(BB537&gt;=40,BB537&lt;=120),"III",IF(AND(BB537&gt;=0,BB537&lt;=40),"IV"))))</f>
        <v>IV</v>
      </c>
      <c r="BD537" s="103" t="str">
        <f>IF(AND(BC537="I"),"NO ACEPTABLE",IF(AND(BC537="II"),"ACEPTABLE CON CONTROL ESPECIFICO",IF(AND(BC537="III"),"MEJORABLE",IF(AND(BC537="IV"),"ACEPTABLE"))))</f>
        <v>ACEPTABLE</v>
      </c>
    </row>
    <row r="538" spans="1:56" s="155" customFormat="1" ht="76.5" x14ac:dyDescent="0.2">
      <c r="A538" s="115"/>
      <c r="B538" s="103" t="s">
        <v>259</v>
      </c>
      <c r="C538" s="518" t="s">
        <v>455</v>
      </c>
      <c r="D538" s="103" t="s">
        <v>433</v>
      </c>
      <c r="E538" s="514" t="s">
        <v>1022</v>
      </c>
      <c r="F538" s="500" t="s">
        <v>1023</v>
      </c>
      <c r="G538" s="500" t="s">
        <v>1024</v>
      </c>
      <c r="H538" s="500" t="s">
        <v>63</v>
      </c>
      <c r="I538" s="500"/>
      <c r="J538" s="512" t="s">
        <v>458</v>
      </c>
      <c r="K538" s="458" t="s">
        <v>282</v>
      </c>
      <c r="L538" s="459" t="s">
        <v>1034</v>
      </c>
      <c r="M538" s="460" t="s">
        <v>1035</v>
      </c>
      <c r="N538" s="460" t="s">
        <v>289</v>
      </c>
      <c r="O538" s="103"/>
      <c r="P538" s="103"/>
      <c r="Q538" s="103"/>
      <c r="R538" s="465" t="s">
        <v>928</v>
      </c>
      <c r="S538" s="465"/>
      <c r="T538" s="103"/>
      <c r="U538" s="103" t="str">
        <f t="shared" si="227"/>
        <v>Bajo</v>
      </c>
      <c r="V538" s="103">
        <v>1</v>
      </c>
      <c r="W538" s="103" t="str">
        <f t="shared" si="228"/>
        <v>Esporadica</v>
      </c>
      <c r="X538" s="103">
        <f t="shared" si="229"/>
        <v>0</v>
      </c>
      <c r="Y538" s="103" t="str">
        <f t="shared" si="230"/>
        <v>Bajo</v>
      </c>
      <c r="Z538" s="103">
        <v>25</v>
      </c>
      <c r="AA538" s="103" t="str">
        <f t="shared" si="231"/>
        <v>Grave</v>
      </c>
      <c r="AB538" s="103">
        <f t="shared" si="232"/>
        <v>0</v>
      </c>
      <c r="AC538" s="103" t="str">
        <f t="shared" si="233"/>
        <v>IV</v>
      </c>
      <c r="AD538" s="103" t="str">
        <f t="shared" si="242"/>
        <v>ACEPTABLE</v>
      </c>
      <c r="AE538" s="103" t="s">
        <v>258</v>
      </c>
      <c r="AF538" s="103" t="str">
        <f>N538</f>
        <v>Golpes, trapamientos, aplastamiento, muerte</v>
      </c>
      <c r="AG538" s="103" t="s">
        <v>38</v>
      </c>
      <c r="AH538" s="103"/>
      <c r="AI538" s="103" t="s">
        <v>63</v>
      </c>
      <c r="AJ538" s="103" t="s">
        <v>63</v>
      </c>
      <c r="AK538" s="103"/>
      <c r="AL538" s="462" t="s">
        <v>63</v>
      </c>
      <c r="AM538" s="103"/>
      <c r="AN538" s="103"/>
      <c r="AO538" s="103"/>
      <c r="AP538" s="103"/>
      <c r="AQ538" s="103"/>
      <c r="AR538" s="103"/>
      <c r="AS538" s="115"/>
      <c r="AT538" s="467"/>
      <c r="AU538" s="103" t="str">
        <f>IF(AT538=10,"Muy Alto",IF(AT538=6,"Alto",IF(AT538=2,"Medio",IF(AT538=0,"Bajo"))))</f>
        <v>Bajo</v>
      </c>
      <c r="AV538" s="467"/>
      <c r="AW538" s="103" t="b">
        <f>IF(AV538=4,"Continua",IF(AV538=3,"Frecuente",IF(AV538=2,"Ocasional",IF(AV538=1,"Esporadica"))))</f>
        <v>0</v>
      </c>
      <c r="AX538" s="103">
        <f>AT538*AV538</f>
        <v>0</v>
      </c>
      <c r="AY538" s="103" t="str">
        <f>IF(AND(AX538&gt;=24,AX538&lt;=40),"Medio Alto",IF(AND(AX538&gt;=10,AX538&lt;=20),"Alto",IF(AND(AX538&gt;=6,AX538&lt;=8),"Medio",IF(AND(AX538&gt;=0,AX538&lt;=4),"Bajo"))))</f>
        <v>Bajo</v>
      </c>
      <c r="AZ538" s="467"/>
      <c r="BA538" s="103" t="b">
        <f>IF(AZ538=100,"Mortal o Catrastrofico",IF(AZ538=60,"Muy Grave",IF(AZ538=25,"Grave",IF(AZ538=10,"Leve"))))</f>
        <v>0</v>
      </c>
      <c r="BB538" s="103">
        <f>AX538*AZ538</f>
        <v>0</v>
      </c>
      <c r="BC538" s="103" t="str">
        <f>IF(AND(BB538&gt;=600,AZ538&lt;=4000),"I",IF(AND(BB538&gt;=150,BB538&lt;=500),"II",IF(AND(BB538&gt;=40,BB538&lt;=120),"III",IF(AND(BB538&gt;=0,BB538&lt;=40),"IV"))))</f>
        <v>IV</v>
      </c>
      <c r="BD538" s="103" t="str">
        <f>IF(AND(BC538="I"),"NO ACEPTABLE",IF(AND(BC538="II"),"ACEPTABLE CON CONTROL ESPECIFICO",IF(AND(BC538="III"),"MEJORABLE",IF(AND(BC538="IV"),"ACEPTABLE"))))</f>
        <v>ACEPTABLE</v>
      </c>
    </row>
    <row r="539" spans="1:56" s="155" customFormat="1" ht="66" customHeight="1" x14ac:dyDescent="0.2">
      <c r="A539" s="116"/>
      <c r="B539" s="103" t="s">
        <v>259</v>
      </c>
      <c r="C539" s="518" t="s">
        <v>455</v>
      </c>
      <c r="D539" s="103" t="s">
        <v>433</v>
      </c>
      <c r="E539" s="514" t="s">
        <v>1022</v>
      </c>
      <c r="F539" s="500" t="s">
        <v>1023</v>
      </c>
      <c r="G539" s="500" t="s">
        <v>1024</v>
      </c>
      <c r="H539" s="500" t="s">
        <v>63</v>
      </c>
      <c r="I539" s="103"/>
      <c r="J539" s="512" t="s">
        <v>458</v>
      </c>
      <c r="K539" s="103" t="s">
        <v>276</v>
      </c>
      <c r="L539" s="471" t="s">
        <v>178</v>
      </c>
      <c r="M539" s="460" t="s">
        <v>738</v>
      </c>
      <c r="N539" s="460" t="s">
        <v>180</v>
      </c>
      <c r="O539" s="501"/>
      <c r="P539" s="501"/>
      <c r="Q539" s="500"/>
      <c r="R539" s="465" t="s">
        <v>705</v>
      </c>
      <c r="S539" s="465" t="s">
        <v>706</v>
      </c>
      <c r="T539" s="500"/>
      <c r="U539" s="103" t="str">
        <f t="shared" si="227"/>
        <v>Bajo</v>
      </c>
      <c r="V539" s="500">
        <v>2</v>
      </c>
      <c r="W539" s="103" t="str">
        <f t="shared" si="228"/>
        <v>Ocasional</v>
      </c>
      <c r="X539" s="103">
        <f t="shared" si="229"/>
        <v>0</v>
      </c>
      <c r="Y539" s="103" t="str">
        <f t="shared" si="230"/>
        <v>Bajo</v>
      </c>
      <c r="Z539" s="500">
        <v>25</v>
      </c>
      <c r="AA539" s="103" t="str">
        <f t="shared" si="231"/>
        <v>Grave</v>
      </c>
      <c r="AB539" s="103">
        <f t="shared" si="232"/>
        <v>0</v>
      </c>
      <c r="AC539" s="103" t="str">
        <f t="shared" si="233"/>
        <v>IV</v>
      </c>
      <c r="AD539" s="103" t="str">
        <f t="shared" si="242"/>
        <v>ACEPTABLE</v>
      </c>
      <c r="AE539" s="506">
        <v>6</v>
      </c>
      <c r="AF539" s="506" t="s">
        <v>929</v>
      </c>
      <c r="AG539" s="500" t="s">
        <v>38</v>
      </c>
      <c r="AH539" s="500"/>
      <c r="AI539" s="500" t="s">
        <v>63</v>
      </c>
      <c r="AJ539" s="500"/>
      <c r="AK539" s="500" t="s">
        <v>63</v>
      </c>
      <c r="AL539" s="500"/>
      <c r="AM539" s="500"/>
      <c r="AN539" s="500"/>
      <c r="AO539" s="500"/>
      <c r="AP539" s="500"/>
      <c r="AQ539" s="500" t="s">
        <v>930</v>
      </c>
      <c r="AR539" s="512" t="s">
        <v>931</v>
      </c>
      <c r="AS539" s="116"/>
      <c r="AT539" s="116"/>
      <c r="AU539" s="116"/>
      <c r="AV539" s="116"/>
      <c r="AW539" s="116"/>
      <c r="AX539" s="116"/>
      <c r="AY539" s="116"/>
      <c r="AZ539" s="116"/>
      <c r="BA539" s="116"/>
      <c r="BB539" s="116"/>
      <c r="BC539" s="116"/>
      <c r="BD539" s="116"/>
    </row>
    <row r="540" spans="1:56" s="155" customFormat="1" ht="66" customHeight="1" x14ac:dyDescent="0.2">
      <c r="A540" s="116"/>
      <c r="B540" s="103" t="s">
        <v>259</v>
      </c>
      <c r="C540" s="518" t="s">
        <v>455</v>
      </c>
      <c r="D540" s="103" t="s">
        <v>433</v>
      </c>
      <c r="E540" s="514" t="s">
        <v>1022</v>
      </c>
      <c r="F540" s="500" t="s">
        <v>1023</v>
      </c>
      <c r="G540" s="500" t="s">
        <v>1024</v>
      </c>
      <c r="H540" s="500" t="s">
        <v>63</v>
      </c>
      <c r="I540" s="103"/>
      <c r="J540" s="512" t="s">
        <v>458</v>
      </c>
      <c r="K540" s="500" t="s">
        <v>99</v>
      </c>
      <c r="L540" s="500" t="s">
        <v>905</v>
      </c>
      <c r="M540" s="500" t="s">
        <v>906</v>
      </c>
      <c r="N540" s="465" t="s">
        <v>102</v>
      </c>
      <c r="O540" s="466"/>
      <c r="P540" s="466"/>
      <c r="Q540" s="466"/>
      <c r="R540" s="494" t="s">
        <v>477</v>
      </c>
      <c r="S540" s="466"/>
      <c r="T540" s="500">
        <v>2</v>
      </c>
      <c r="U540" s="103" t="str">
        <f t="shared" si="227"/>
        <v>Medio</v>
      </c>
      <c r="V540" s="500">
        <v>1</v>
      </c>
      <c r="W540" s="103" t="str">
        <f t="shared" si="228"/>
        <v>Esporadica</v>
      </c>
      <c r="X540" s="103">
        <f t="shared" si="229"/>
        <v>2</v>
      </c>
      <c r="Y540" s="103" t="str">
        <f t="shared" si="230"/>
        <v>Bajo</v>
      </c>
      <c r="Z540" s="500">
        <v>25</v>
      </c>
      <c r="AA540" s="103" t="str">
        <f t="shared" si="231"/>
        <v>Grave</v>
      </c>
      <c r="AB540" s="103">
        <f t="shared" si="232"/>
        <v>50</v>
      </c>
      <c r="AC540" s="103" t="str">
        <f t="shared" si="233"/>
        <v>III</v>
      </c>
      <c r="AD540" s="103" t="str">
        <f t="shared" si="242"/>
        <v>MEJORABLE</v>
      </c>
      <c r="AE540" s="506">
        <v>6</v>
      </c>
      <c r="AF540" s="506" t="s">
        <v>907</v>
      </c>
      <c r="AG540" s="500" t="s">
        <v>38</v>
      </c>
      <c r="AH540" s="500"/>
      <c r="AI540" s="500" t="s">
        <v>63</v>
      </c>
      <c r="AJ540" s="500"/>
      <c r="AK540" s="500" t="s">
        <v>63</v>
      </c>
      <c r="AL540" s="500"/>
      <c r="AM540" s="500"/>
      <c r="AN540" s="500"/>
      <c r="AO540" s="500"/>
      <c r="AP540" s="500"/>
      <c r="AQ540" s="522" t="s">
        <v>908</v>
      </c>
      <c r="AR540" s="512"/>
      <c r="AS540" s="116"/>
      <c r="AT540" s="116"/>
      <c r="AU540" s="116"/>
      <c r="AV540" s="116"/>
      <c r="AW540" s="116"/>
      <c r="AX540" s="116"/>
      <c r="AY540" s="116"/>
      <c r="AZ540" s="116"/>
      <c r="BA540" s="116"/>
      <c r="BB540" s="116"/>
      <c r="BC540" s="116"/>
      <c r="BD540" s="116"/>
    </row>
    <row r="541" spans="1:56" s="155" customFormat="1" ht="66" customHeight="1" x14ac:dyDescent="0.2">
      <c r="A541" s="116"/>
      <c r="B541" s="103" t="s">
        <v>259</v>
      </c>
      <c r="C541" s="518" t="s">
        <v>455</v>
      </c>
      <c r="D541" s="103" t="s">
        <v>433</v>
      </c>
      <c r="E541" s="514" t="s">
        <v>1022</v>
      </c>
      <c r="F541" s="500" t="s">
        <v>1023</v>
      </c>
      <c r="G541" s="500" t="s">
        <v>1024</v>
      </c>
      <c r="H541" s="500" t="s">
        <v>63</v>
      </c>
      <c r="I541" s="500"/>
      <c r="J541" s="512" t="s">
        <v>458</v>
      </c>
      <c r="K541" s="103" t="s">
        <v>77</v>
      </c>
      <c r="L541" s="525" t="s">
        <v>174</v>
      </c>
      <c r="M541" s="501" t="s">
        <v>1036</v>
      </c>
      <c r="N541" s="501" t="s">
        <v>938</v>
      </c>
      <c r="O541" s="501"/>
      <c r="P541" s="501"/>
      <c r="Q541" s="500"/>
      <c r="R541" s="465" t="s">
        <v>859</v>
      </c>
      <c r="S541" s="512" t="s">
        <v>939</v>
      </c>
      <c r="T541" s="103"/>
      <c r="U541" s="103" t="str">
        <f t="shared" si="227"/>
        <v>Bajo</v>
      </c>
      <c r="V541" s="500">
        <v>1</v>
      </c>
      <c r="W541" s="103" t="str">
        <f t="shared" si="228"/>
        <v>Esporadica</v>
      </c>
      <c r="X541" s="103">
        <f t="shared" si="229"/>
        <v>0</v>
      </c>
      <c r="Y541" s="103" t="str">
        <f t="shared" si="230"/>
        <v>Bajo</v>
      </c>
      <c r="Z541" s="512">
        <v>10</v>
      </c>
      <c r="AA541" s="103" t="str">
        <f t="shared" si="231"/>
        <v>Leve</v>
      </c>
      <c r="AB541" s="103">
        <f t="shared" si="232"/>
        <v>0</v>
      </c>
      <c r="AC541" s="103" t="str">
        <f t="shared" si="233"/>
        <v>IV</v>
      </c>
      <c r="AD541" s="103" t="str">
        <f t="shared" si="242"/>
        <v>ACEPTABLE</v>
      </c>
      <c r="AE541" s="506">
        <v>6</v>
      </c>
      <c r="AF541" s="506" t="s">
        <v>938</v>
      </c>
      <c r="AG541" s="507" t="s">
        <v>38</v>
      </c>
      <c r="AH541" s="512"/>
      <c r="AI541" s="500" t="s">
        <v>63</v>
      </c>
      <c r="AJ541" s="500"/>
      <c r="AK541" s="500" t="s">
        <v>63</v>
      </c>
      <c r="AL541" s="500"/>
      <c r="AM541" s="507"/>
      <c r="AN541" s="507"/>
      <c r="AO541" s="507"/>
      <c r="AP541" s="507"/>
      <c r="AQ541" s="522" t="s">
        <v>936</v>
      </c>
      <c r="AR541" s="512"/>
      <c r="AS541" s="116"/>
      <c r="AT541" s="116"/>
      <c r="AU541" s="116"/>
      <c r="AV541" s="116"/>
      <c r="AW541" s="116"/>
      <c r="AX541" s="116"/>
      <c r="AY541" s="116"/>
      <c r="AZ541" s="116"/>
      <c r="BA541" s="116"/>
      <c r="BB541" s="116"/>
      <c r="BC541" s="116"/>
      <c r="BD541" s="116"/>
    </row>
    <row r="542" spans="1:56" s="155" customFormat="1" ht="66" customHeight="1" x14ac:dyDescent="0.2">
      <c r="A542" s="116"/>
      <c r="B542" s="103" t="s">
        <v>259</v>
      </c>
      <c r="C542" s="518" t="s">
        <v>455</v>
      </c>
      <c r="D542" s="103" t="s">
        <v>433</v>
      </c>
      <c r="E542" s="514" t="s">
        <v>1022</v>
      </c>
      <c r="F542" s="500" t="s">
        <v>1023</v>
      </c>
      <c r="G542" s="500" t="s">
        <v>1024</v>
      </c>
      <c r="H542" s="500" t="s">
        <v>63</v>
      </c>
      <c r="I542" s="500"/>
      <c r="J542" s="512" t="s">
        <v>458</v>
      </c>
      <c r="K542" s="518" t="s">
        <v>72</v>
      </c>
      <c r="L542" s="459" t="s">
        <v>270</v>
      </c>
      <c r="M542" s="460" t="s">
        <v>1037</v>
      </c>
      <c r="N542" s="501" t="s">
        <v>899</v>
      </c>
      <c r="O542" s="519"/>
      <c r="P542" s="519"/>
      <c r="Q542" s="520"/>
      <c r="R542" s="500" t="s">
        <v>1032</v>
      </c>
      <c r="S542" s="512"/>
      <c r="T542" s="512"/>
      <c r="U542" s="103" t="str">
        <f t="shared" si="227"/>
        <v>Bajo</v>
      </c>
      <c r="V542" s="103">
        <v>1</v>
      </c>
      <c r="W542" s="103" t="str">
        <f t="shared" si="228"/>
        <v>Esporadica</v>
      </c>
      <c r="X542" s="103">
        <f t="shared" si="229"/>
        <v>0</v>
      </c>
      <c r="Y542" s="103" t="str">
        <f t="shared" si="230"/>
        <v>Bajo</v>
      </c>
      <c r="Z542" s="512">
        <v>60</v>
      </c>
      <c r="AA542" s="103" t="str">
        <f t="shared" si="231"/>
        <v>Muy Grave</v>
      </c>
      <c r="AB542" s="103">
        <f t="shared" si="232"/>
        <v>0</v>
      </c>
      <c r="AC542" s="103" t="str">
        <f t="shared" si="233"/>
        <v>IV</v>
      </c>
      <c r="AD542" s="103" t="str">
        <f t="shared" si="242"/>
        <v>ACEPTABLE</v>
      </c>
      <c r="AE542" s="506">
        <v>6</v>
      </c>
      <c r="AF542" s="506" t="s">
        <v>899</v>
      </c>
      <c r="AG542" s="507" t="s">
        <v>38</v>
      </c>
      <c r="AH542" s="512"/>
      <c r="AI542" s="500" t="s">
        <v>63</v>
      </c>
      <c r="AJ542" s="500"/>
      <c r="AK542" s="500" t="s">
        <v>63</v>
      </c>
      <c r="AL542" s="462" t="s">
        <v>63</v>
      </c>
      <c r="AM542" s="500"/>
      <c r="AN542" s="500"/>
      <c r="AO542" s="500"/>
      <c r="AP542" s="500"/>
      <c r="AQ542" s="500"/>
      <c r="AR542" s="531"/>
      <c r="AS542" s="116"/>
      <c r="AT542" s="116"/>
      <c r="AU542" s="116"/>
      <c r="AV542" s="116"/>
      <c r="AW542" s="116"/>
      <c r="AX542" s="116"/>
      <c r="AY542" s="116"/>
      <c r="AZ542" s="116"/>
      <c r="BA542" s="116"/>
      <c r="BB542" s="116"/>
      <c r="BC542" s="116"/>
      <c r="BD542" s="116"/>
    </row>
    <row r="543" spans="1:56" s="155" customFormat="1" ht="80.099999999999994" customHeight="1" x14ac:dyDescent="0.2">
      <c r="A543" s="504"/>
      <c r="B543" s="103" t="s">
        <v>259</v>
      </c>
      <c r="C543" s="518" t="s">
        <v>1038</v>
      </c>
      <c r="D543" s="103" t="s">
        <v>433</v>
      </c>
      <c r="E543" s="514" t="s">
        <v>1039</v>
      </c>
      <c r="F543" s="500" t="s">
        <v>1040</v>
      </c>
      <c r="G543" s="500" t="s">
        <v>1041</v>
      </c>
      <c r="H543" s="500" t="s">
        <v>63</v>
      </c>
      <c r="I543" s="103"/>
      <c r="J543" s="512" t="s">
        <v>471</v>
      </c>
      <c r="K543" s="458" t="s">
        <v>72</v>
      </c>
      <c r="L543" s="459" t="s">
        <v>893</v>
      </c>
      <c r="M543" s="460" t="s">
        <v>1025</v>
      </c>
      <c r="N543" s="460" t="s">
        <v>1026</v>
      </c>
      <c r="O543" s="515"/>
      <c r="P543" s="515"/>
      <c r="Q543" s="515"/>
      <c r="R543" s="465" t="s">
        <v>1027</v>
      </c>
      <c r="S543" s="507" t="s">
        <v>1028</v>
      </c>
      <c r="T543" s="462">
        <v>0</v>
      </c>
      <c r="U543" s="103" t="str">
        <f t="shared" si="227"/>
        <v>Bajo</v>
      </c>
      <c r="V543" s="462">
        <v>1</v>
      </c>
      <c r="W543" s="103" t="str">
        <f t="shared" si="228"/>
        <v>Esporadica</v>
      </c>
      <c r="X543" s="103">
        <f t="shared" si="229"/>
        <v>0</v>
      </c>
      <c r="Y543" s="103" t="str">
        <f t="shared" si="230"/>
        <v>Bajo</v>
      </c>
      <c r="Z543" s="462">
        <v>60</v>
      </c>
      <c r="AA543" s="103" t="str">
        <f t="shared" si="231"/>
        <v>Muy Grave</v>
      </c>
      <c r="AB543" s="103">
        <f t="shared" si="232"/>
        <v>0</v>
      </c>
      <c r="AC543" s="103" t="str">
        <f t="shared" si="233"/>
        <v>IV</v>
      </c>
      <c r="AD543" s="103" t="str">
        <f t="shared" si="242"/>
        <v>ACEPTABLE</v>
      </c>
      <c r="AE543" s="516"/>
      <c r="AF543" s="103" t="s">
        <v>145</v>
      </c>
      <c r="AG543" s="517" t="s">
        <v>38</v>
      </c>
      <c r="AH543" s="462"/>
      <c r="AI543" s="103" t="s">
        <v>63</v>
      </c>
      <c r="AJ543" s="103" t="s">
        <v>63</v>
      </c>
      <c r="AK543" s="103"/>
      <c r="AL543" s="103"/>
      <c r="AM543" s="103"/>
      <c r="AN543" s="103"/>
      <c r="AO543" s="103"/>
      <c r="AP543" s="103"/>
      <c r="AQ543" s="103"/>
      <c r="AR543" s="462"/>
      <c r="AS543" s="504"/>
      <c r="AT543" s="116"/>
      <c r="AU543" s="480"/>
      <c r="AV543" s="116"/>
      <c r="AW543" s="480"/>
      <c r="AX543" s="480"/>
      <c r="AY543" s="480"/>
      <c r="AZ543" s="116"/>
      <c r="BA543" s="480"/>
      <c r="BB543" s="480"/>
      <c r="BC543" s="480"/>
      <c r="BD543" s="480"/>
    </row>
    <row r="544" spans="1:56" s="155" customFormat="1" ht="80.099999999999994" customHeight="1" x14ac:dyDescent="0.2">
      <c r="A544" s="504"/>
      <c r="B544" s="103" t="s">
        <v>259</v>
      </c>
      <c r="C544" s="518" t="s">
        <v>1038</v>
      </c>
      <c r="D544" s="103" t="s">
        <v>433</v>
      </c>
      <c r="E544" s="514" t="s">
        <v>1039</v>
      </c>
      <c r="F544" s="500" t="s">
        <v>1040</v>
      </c>
      <c r="G544" s="500" t="s">
        <v>1041</v>
      </c>
      <c r="H544" s="500" t="s">
        <v>63</v>
      </c>
      <c r="I544" s="103"/>
      <c r="J544" s="512" t="s">
        <v>471</v>
      </c>
      <c r="K544" s="458" t="s">
        <v>72</v>
      </c>
      <c r="L544" s="459" t="s">
        <v>119</v>
      </c>
      <c r="M544" s="460" t="s">
        <v>1029</v>
      </c>
      <c r="N544" s="460" t="s">
        <v>921</v>
      </c>
      <c r="O544" s="515"/>
      <c r="P544" s="515"/>
      <c r="Q544" s="515"/>
      <c r="R544" s="465" t="s">
        <v>1030</v>
      </c>
      <c r="S544" s="507" t="s">
        <v>923</v>
      </c>
      <c r="T544" s="462">
        <v>0</v>
      </c>
      <c r="U544" s="103" t="str">
        <f t="shared" si="227"/>
        <v>Bajo</v>
      </c>
      <c r="V544" s="462">
        <v>1</v>
      </c>
      <c r="W544" s="103" t="str">
        <f t="shared" si="228"/>
        <v>Esporadica</v>
      </c>
      <c r="X544" s="103">
        <f t="shared" si="229"/>
        <v>0</v>
      </c>
      <c r="Y544" s="103" t="str">
        <f t="shared" si="230"/>
        <v>Bajo</v>
      </c>
      <c r="Z544" s="462">
        <v>60</v>
      </c>
      <c r="AA544" s="103" t="str">
        <f t="shared" si="231"/>
        <v>Muy Grave</v>
      </c>
      <c r="AB544" s="103">
        <f t="shared" si="232"/>
        <v>0</v>
      </c>
      <c r="AC544" s="103" t="str">
        <f t="shared" si="233"/>
        <v>IV</v>
      </c>
      <c r="AD544" s="103" t="str">
        <f t="shared" si="242"/>
        <v>ACEPTABLE</v>
      </c>
      <c r="AE544" s="516"/>
      <c r="AF544" s="103" t="s">
        <v>145</v>
      </c>
      <c r="AG544" s="517" t="s">
        <v>38</v>
      </c>
      <c r="AH544" s="462"/>
      <c r="AI544" s="103" t="s">
        <v>63</v>
      </c>
      <c r="AJ544" s="103" t="s">
        <v>63</v>
      </c>
      <c r="AK544" s="103"/>
      <c r="AL544" s="103"/>
      <c r="AM544" s="103"/>
      <c r="AN544" s="103"/>
      <c r="AO544" s="103"/>
      <c r="AP544" s="103"/>
      <c r="AQ544" s="103"/>
      <c r="AR544" s="462"/>
      <c r="AS544" s="504"/>
      <c r="AT544" s="116"/>
      <c r="AU544" s="480"/>
      <c r="AV544" s="116"/>
      <c r="AW544" s="480"/>
      <c r="AX544" s="480"/>
      <c r="AY544" s="480"/>
      <c r="AZ544" s="116"/>
      <c r="BA544" s="480"/>
      <c r="BB544" s="480"/>
      <c r="BC544" s="480"/>
      <c r="BD544" s="480"/>
    </row>
    <row r="545" spans="1:56" s="155" customFormat="1" ht="206.1" customHeight="1" x14ac:dyDescent="0.2">
      <c r="A545" s="504"/>
      <c r="B545" s="103" t="s">
        <v>259</v>
      </c>
      <c r="C545" s="518" t="s">
        <v>1038</v>
      </c>
      <c r="D545" s="103" t="s">
        <v>433</v>
      </c>
      <c r="E545" s="514" t="s">
        <v>1039</v>
      </c>
      <c r="F545" s="500" t="s">
        <v>1040</v>
      </c>
      <c r="G545" s="500" t="s">
        <v>1041</v>
      </c>
      <c r="H545" s="500" t="s">
        <v>63</v>
      </c>
      <c r="I545" s="500"/>
      <c r="J545" s="512" t="s">
        <v>471</v>
      </c>
      <c r="K545" s="518" t="s">
        <v>65</v>
      </c>
      <c r="L545" s="471" t="s">
        <v>316</v>
      </c>
      <c r="M545" s="501" t="s">
        <v>1042</v>
      </c>
      <c r="N545" s="501" t="s">
        <v>925</v>
      </c>
      <c r="O545" s="519"/>
      <c r="P545" s="519"/>
      <c r="Q545" s="529"/>
      <c r="R545" s="465" t="s">
        <v>909</v>
      </c>
      <c r="S545" s="456" t="s">
        <v>996</v>
      </c>
      <c r="T545" s="512"/>
      <c r="U545" s="103" t="str">
        <f t="shared" si="227"/>
        <v>Bajo</v>
      </c>
      <c r="V545" s="512">
        <v>3</v>
      </c>
      <c r="W545" s="103" t="str">
        <f t="shared" si="228"/>
        <v>Frecuente</v>
      </c>
      <c r="X545" s="103">
        <f t="shared" si="229"/>
        <v>0</v>
      </c>
      <c r="Y545" s="103" t="str">
        <f t="shared" si="230"/>
        <v>Bajo</v>
      </c>
      <c r="Z545" s="512">
        <v>60</v>
      </c>
      <c r="AA545" s="103" t="str">
        <f t="shared" si="231"/>
        <v>Muy Grave</v>
      </c>
      <c r="AB545" s="103">
        <f t="shared" si="232"/>
        <v>0</v>
      </c>
      <c r="AC545" s="103" t="str">
        <f t="shared" si="233"/>
        <v>IV</v>
      </c>
      <c r="AD545" s="103" t="str">
        <f t="shared" si="242"/>
        <v>ACEPTABLE</v>
      </c>
      <c r="AE545" s="506">
        <v>6</v>
      </c>
      <c r="AF545" s="506" t="s">
        <v>910</v>
      </c>
      <c r="AG545" s="507" t="s">
        <v>38</v>
      </c>
      <c r="AH545" s="512"/>
      <c r="AI545" s="500" t="s">
        <v>63</v>
      </c>
      <c r="AJ545" s="500"/>
      <c r="AK545" s="500" t="s">
        <v>63</v>
      </c>
      <c r="AL545" s="462" t="s">
        <v>63</v>
      </c>
      <c r="AM545" s="500"/>
      <c r="AN545" s="500"/>
      <c r="AO545" s="500"/>
      <c r="AP545" s="500"/>
      <c r="AQ545" s="500" t="s">
        <v>891</v>
      </c>
      <c r="AR545" s="512" t="s">
        <v>892</v>
      </c>
      <c r="AS545" s="116"/>
      <c r="AT545" s="116"/>
      <c r="AU545" s="116"/>
      <c r="AV545" s="116"/>
      <c r="AW545" s="116"/>
      <c r="AX545" s="116"/>
      <c r="AY545" s="116"/>
      <c r="AZ545" s="116"/>
      <c r="BA545" s="116"/>
      <c r="BB545" s="116"/>
      <c r="BC545" s="116"/>
      <c r="BD545" s="116"/>
    </row>
    <row r="546" spans="1:56" s="155" customFormat="1" ht="66" customHeight="1" x14ac:dyDescent="0.2">
      <c r="A546" s="116"/>
      <c r="B546" s="103" t="s">
        <v>259</v>
      </c>
      <c r="C546" s="518" t="s">
        <v>1038</v>
      </c>
      <c r="D546" s="103" t="s">
        <v>433</v>
      </c>
      <c r="E546" s="514" t="s">
        <v>1039</v>
      </c>
      <c r="F546" s="500" t="s">
        <v>1040</v>
      </c>
      <c r="G546" s="500" t="s">
        <v>1041</v>
      </c>
      <c r="H546" s="500" t="s">
        <v>63</v>
      </c>
      <c r="I546" s="500"/>
      <c r="J546" s="512" t="s">
        <v>471</v>
      </c>
      <c r="K546" s="518" t="s">
        <v>72</v>
      </c>
      <c r="L546" s="459" t="s">
        <v>270</v>
      </c>
      <c r="M546" s="460" t="s">
        <v>898</v>
      </c>
      <c r="N546" s="501" t="s">
        <v>899</v>
      </c>
      <c r="O546" s="519"/>
      <c r="P546" s="519"/>
      <c r="Q546" s="520"/>
      <c r="R546" s="500" t="s">
        <v>1032</v>
      </c>
      <c r="S546" s="512"/>
      <c r="T546" s="512"/>
      <c r="U546" s="103" t="str">
        <f t="shared" si="227"/>
        <v>Bajo</v>
      </c>
      <c r="V546" s="103">
        <v>1</v>
      </c>
      <c r="W546" s="103" t="str">
        <f t="shared" si="228"/>
        <v>Esporadica</v>
      </c>
      <c r="X546" s="103">
        <f t="shared" si="229"/>
        <v>0</v>
      </c>
      <c r="Y546" s="103" t="str">
        <f t="shared" si="230"/>
        <v>Bajo</v>
      </c>
      <c r="Z546" s="512">
        <v>60</v>
      </c>
      <c r="AA546" s="103" t="str">
        <f t="shared" si="231"/>
        <v>Muy Grave</v>
      </c>
      <c r="AB546" s="103">
        <f t="shared" si="232"/>
        <v>0</v>
      </c>
      <c r="AC546" s="103" t="str">
        <f t="shared" si="233"/>
        <v>IV</v>
      </c>
      <c r="AD546" s="103" t="str">
        <f t="shared" si="242"/>
        <v>ACEPTABLE</v>
      </c>
      <c r="AE546" s="506">
        <v>6</v>
      </c>
      <c r="AF546" s="506" t="s">
        <v>899</v>
      </c>
      <c r="AG546" s="507" t="s">
        <v>38</v>
      </c>
      <c r="AH546" s="512"/>
      <c r="AI546" s="500" t="s">
        <v>63</v>
      </c>
      <c r="AJ546" s="500"/>
      <c r="AK546" s="500" t="s">
        <v>63</v>
      </c>
      <c r="AL546" s="462" t="s">
        <v>63</v>
      </c>
      <c r="AM546" s="500"/>
      <c r="AN546" s="500"/>
      <c r="AO546" s="500"/>
      <c r="AP546" s="500"/>
      <c r="AQ546" s="500"/>
      <c r="AR546" s="531"/>
      <c r="AS546" s="116"/>
      <c r="AT546" s="116"/>
      <c r="AU546" s="116"/>
      <c r="AV546" s="116"/>
      <c r="AW546" s="116"/>
      <c r="AX546" s="116"/>
      <c r="AY546" s="116"/>
      <c r="AZ546" s="116"/>
      <c r="BA546" s="116"/>
      <c r="BB546" s="116"/>
      <c r="BC546" s="116"/>
      <c r="BD546" s="116"/>
    </row>
    <row r="547" spans="1:56" s="155" customFormat="1" ht="63.75" x14ac:dyDescent="0.2">
      <c r="A547" s="115"/>
      <c r="B547" s="103" t="s">
        <v>259</v>
      </c>
      <c r="C547" s="518" t="s">
        <v>1038</v>
      </c>
      <c r="D547" s="103" t="s">
        <v>433</v>
      </c>
      <c r="E547" s="514" t="s">
        <v>1039</v>
      </c>
      <c r="F547" s="500" t="s">
        <v>1040</v>
      </c>
      <c r="G547" s="500" t="s">
        <v>1041</v>
      </c>
      <c r="H547" s="500" t="s">
        <v>63</v>
      </c>
      <c r="I547" s="500"/>
      <c r="J547" s="512" t="s">
        <v>471</v>
      </c>
      <c r="K547" s="103" t="s">
        <v>276</v>
      </c>
      <c r="L547" s="471" t="s">
        <v>178</v>
      </c>
      <c r="M547" s="460" t="s">
        <v>738</v>
      </c>
      <c r="N547" s="460" t="s">
        <v>180</v>
      </c>
      <c r="O547" s="103"/>
      <c r="P547" s="103"/>
      <c r="Q547" s="465"/>
      <c r="R547" s="465" t="s">
        <v>705</v>
      </c>
      <c r="S547" s="465" t="s">
        <v>1033</v>
      </c>
      <c r="T547" s="103"/>
      <c r="U547" s="103" t="str">
        <f t="shared" si="227"/>
        <v>Bajo</v>
      </c>
      <c r="V547" s="103">
        <v>3</v>
      </c>
      <c r="W547" s="103" t="str">
        <f t="shared" si="228"/>
        <v>Frecuente</v>
      </c>
      <c r="X547" s="103">
        <f t="shared" si="229"/>
        <v>0</v>
      </c>
      <c r="Y547" s="103" t="str">
        <f t="shared" si="230"/>
        <v>Bajo</v>
      </c>
      <c r="Z547" s="103">
        <v>25</v>
      </c>
      <c r="AA547" s="103" t="str">
        <f t="shared" si="231"/>
        <v>Grave</v>
      </c>
      <c r="AB547" s="103">
        <f t="shared" si="232"/>
        <v>0</v>
      </c>
      <c r="AC547" s="103" t="str">
        <f t="shared" si="233"/>
        <v>IV</v>
      </c>
      <c r="AD547" s="103" t="str">
        <f t="shared" si="242"/>
        <v>ACEPTABLE</v>
      </c>
      <c r="AE547" s="103">
        <v>2</v>
      </c>
      <c r="AF547" s="103" t="s">
        <v>180</v>
      </c>
      <c r="AG547" s="103" t="s">
        <v>38</v>
      </c>
      <c r="AH547" s="103"/>
      <c r="AI547" s="103"/>
      <c r="AJ547" s="103" t="s">
        <v>63</v>
      </c>
      <c r="AK547" s="103"/>
      <c r="AL547" s="103"/>
      <c r="AM547" s="103"/>
      <c r="AN547" s="103"/>
      <c r="AO547" s="103"/>
      <c r="AP547" s="103"/>
      <c r="AQ547" s="103"/>
      <c r="AR547" s="103"/>
      <c r="AS547" s="115"/>
      <c r="AT547" s="467"/>
      <c r="AU547" s="103" t="str">
        <f>IF(AT547=10,"Muy Alto",IF(AT547=6,"Alto",IF(AT547=2,"Medio",IF(AT547=0,"Bajo"))))</f>
        <v>Bajo</v>
      </c>
      <c r="AV547" s="467"/>
      <c r="AW547" s="103" t="b">
        <f>IF(AV547=4,"Continua",IF(AV547=3,"Frecuente",IF(AV547=2,"Ocasional",IF(AV547=1,"Esporadica"))))</f>
        <v>0</v>
      </c>
      <c r="AX547" s="103">
        <f>AT547*AV547</f>
        <v>0</v>
      </c>
      <c r="AY547" s="103" t="str">
        <f>IF(AND(AX547&gt;=24,AX547&lt;=40),"Medio Alto",IF(AND(AX547&gt;=10,AX547&lt;=20),"Alto",IF(AND(AX547&gt;=6,AX547&lt;=8),"Medio",IF(AND(AX547&gt;=0,AX547&lt;=4),"Bajo"))))</f>
        <v>Bajo</v>
      </c>
      <c r="AZ547" s="467"/>
      <c r="BA547" s="103" t="b">
        <f>IF(AZ547=100,"Mortal o Catrastrofico",IF(AZ547=60,"Muy Grave",IF(AZ547=25,"Grave",IF(AZ547=10,"Leve"))))</f>
        <v>0</v>
      </c>
      <c r="BB547" s="103">
        <f>AX547*AZ547</f>
        <v>0</v>
      </c>
      <c r="BC547" s="103" t="str">
        <f>IF(AND(BB547&gt;=600,AZ547&lt;=4000),"I",IF(AND(BB547&gt;=150,BB547&lt;=500),"II",IF(AND(BB547&gt;=40,BB547&lt;=120),"III",IF(AND(BB547&gt;=0,BB547&lt;=40),"IV"))))</f>
        <v>IV</v>
      </c>
      <c r="BD547" s="103" t="str">
        <f>IF(AND(BC547="I"),"NO ACEPTABLE",IF(AND(BC547="II"),"ACEPTABLE CON CONTROL ESPECIFICO",IF(AND(BC547="III"),"MEJORABLE",IF(AND(BC547="IV"),"ACEPTABLE"))))</f>
        <v>ACEPTABLE</v>
      </c>
    </row>
    <row r="548" spans="1:56" s="155" customFormat="1" ht="63.75" x14ac:dyDescent="0.2">
      <c r="A548" s="115"/>
      <c r="B548" s="103" t="s">
        <v>259</v>
      </c>
      <c r="C548" s="518" t="s">
        <v>1038</v>
      </c>
      <c r="D548" s="103" t="s">
        <v>433</v>
      </c>
      <c r="E548" s="514" t="s">
        <v>1039</v>
      </c>
      <c r="F548" s="500" t="s">
        <v>1040</v>
      </c>
      <c r="G548" s="500" t="s">
        <v>1041</v>
      </c>
      <c r="H548" s="500" t="s">
        <v>63</v>
      </c>
      <c r="I548" s="500"/>
      <c r="J548" s="512" t="s">
        <v>471</v>
      </c>
      <c r="K548" s="458" t="s">
        <v>282</v>
      </c>
      <c r="L548" s="459" t="s">
        <v>88</v>
      </c>
      <c r="M548" s="460" t="s">
        <v>344</v>
      </c>
      <c r="N548" s="465" t="s">
        <v>849</v>
      </c>
      <c r="O548" s="103"/>
      <c r="P548" s="103"/>
      <c r="Q548" s="465"/>
      <c r="R548" s="103" t="s">
        <v>904</v>
      </c>
      <c r="S548" s="465" t="s">
        <v>92</v>
      </c>
      <c r="T548" s="103"/>
      <c r="U548" s="103" t="str">
        <f t="shared" si="227"/>
        <v>Bajo</v>
      </c>
      <c r="V548" s="103">
        <v>2</v>
      </c>
      <c r="W548" s="103" t="str">
        <f t="shared" si="228"/>
        <v>Ocasional</v>
      </c>
      <c r="X548" s="103">
        <f t="shared" si="229"/>
        <v>0</v>
      </c>
      <c r="Y548" s="103" t="str">
        <f t="shared" si="230"/>
        <v>Bajo</v>
      </c>
      <c r="Z548" s="103">
        <v>25</v>
      </c>
      <c r="AA548" s="103" t="str">
        <f t="shared" si="231"/>
        <v>Grave</v>
      </c>
      <c r="AB548" s="103">
        <f t="shared" si="232"/>
        <v>0</v>
      </c>
      <c r="AC548" s="103" t="str">
        <f t="shared" si="233"/>
        <v>IV</v>
      </c>
      <c r="AD548" s="103" t="str">
        <f t="shared" si="242"/>
        <v>ACEPTABLE</v>
      </c>
      <c r="AE548" s="103">
        <v>2</v>
      </c>
      <c r="AF548" s="103" t="s">
        <v>180</v>
      </c>
      <c r="AG548" s="103" t="s">
        <v>38</v>
      </c>
      <c r="AH548" s="103"/>
      <c r="AI548" s="103"/>
      <c r="AJ548" s="103" t="s">
        <v>63</v>
      </c>
      <c r="AK548" s="103"/>
      <c r="AL548" s="462" t="s">
        <v>63</v>
      </c>
      <c r="AM548" s="103"/>
      <c r="AN548" s="103"/>
      <c r="AO548" s="103"/>
      <c r="AP548" s="103"/>
      <c r="AQ548" s="103"/>
      <c r="AR548" s="103"/>
      <c r="AS548" s="115"/>
      <c r="AT548" s="467"/>
      <c r="AU548" s="103" t="str">
        <f>IF(AT548=10,"Muy Alto",IF(AT548=6,"Alto",IF(AT548=2,"Medio",IF(AT548=0,"Bajo"))))</f>
        <v>Bajo</v>
      </c>
      <c r="AV548" s="467"/>
      <c r="AW548" s="103" t="b">
        <f>IF(AV548=4,"Continua",IF(AV548=3,"Frecuente",IF(AV548=2,"Ocasional",IF(AV548=1,"Esporadica"))))</f>
        <v>0</v>
      </c>
      <c r="AX548" s="103">
        <f>AT548*AV548</f>
        <v>0</v>
      </c>
      <c r="AY548" s="103" t="str">
        <f>IF(AND(AX548&gt;=24,AX548&lt;=40),"Medio Alto",IF(AND(AX548&gt;=10,AX548&lt;=20),"Alto",IF(AND(AX548&gt;=6,AX548&lt;=8),"Medio",IF(AND(AX548&gt;=0,AX548&lt;=4),"Bajo"))))</f>
        <v>Bajo</v>
      </c>
      <c r="AZ548" s="467"/>
      <c r="BA548" s="103" t="b">
        <f>IF(AZ548=100,"Mortal o Catrastrofico",IF(AZ548=60,"Muy Grave",IF(AZ548=25,"Grave",IF(AZ548=10,"Leve"))))</f>
        <v>0</v>
      </c>
      <c r="BB548" s="103">
        <f>AX548*AZ548</f>
        <v>0</v>
      </c>
      <c r="BC548" s="103" t="str">
        <f>IF(AND(BB548&gt;=600,AZ548&lt;=4000),"I",IF(AND(BB548&gt;=150,BB548&lt;=500),"II",IF(AND(BB548&gt;=40,BB548&lt;=120),"III",IF(AND(BB548&gt;=0,BB548&lt;=40),"IV"))))</f>
        <v>IV</v>
      </c>
      <c r="BD548" s="103" t="str">
        <f>IF(AND(BC548="I"),"NO ACEPTABLE",IF(AND(BC548="II"),"ACEPTABLE CON CONTROL ESPECIFICO",IF(AND(BC548="III"),"MEJORABLE",IF(AND(BC548="IV"),"ACEPTABLE"))))</f>
        <v>ACEPTABLE</v>
      </c>
    </row>
    <row r="549" spans="1:56" s="155" customFormat="1" ht="63.75" x14ac:dyDescent="0.2">
      <c r="A549" s="115"/>
      <c r="B549" s="103" t="s">
        <v>259</v>
      </c>
      <c r="C549" s="518" t="s">
        <v>1038</v>
      </c>
      <c r="D549" s="103" t="s">
        <v>433</v>
      </c>
      <c r="E549" s="514" t="s">
        <v>1039</v>
      </c>
      <c r="F549" s="500" t="s">
        <v>1040</v>
      </c>
      <c r="G549" s="500" t="s">
        <v>1041</v>
      </c>
      <c r="H549" s="500" t="s">
        <v>63</v>
      </c>
      <c r="I549" s="500"/>
      <c r="J549" s="512" t="s">
        <v>471</v>
      </c>
      <c r="K549" s="458" t="s">
        <v>282</v>
      </c>
      <c r="L549" s="459" t="s">
        <v>1034</v>
      </c>
      <c r="M549" s="460" t="s">
        <v>1035</v>
      </c>
      <c r="N549" s="460" t="s">
        <v>289</v>
      </c>
      <c r="O549" s="103"/>
      <c r="P549" s="103"/>
      <c r="Q549" s="103"/>
      <c r="R549" s="465" t="s">
        <v>928</v>
      </c>
      <c r="S549" s="465"/>
      <c r="T549" s="103"/>
      <c r="U549" s="103" t="str">
        <f t="shared" si="227"/>
        <v>Bajo</v>
      </c>
      <c r="V549" s="103">
        <v>1</v>
      </c>
      <c r="W549" s="103" t="str">
        <f t="shared" si="228"/>
        <v>Esporadica</v>
      </c>
      <c r="X549" s="103">
        <f t="shared" si="229"/>
        <v>0</v>
      </c>
      <c r="Y549" s="103" t="str">
        <f t="shared" si="230"/>
        <v>Bajo</v>
      </c>
      <c r="Z549" s="103">
        <v>25</v>
      </c>
      <c r="AA549" s="103" t="str">
        <f t="shared" si="231"/>
        <v>Grave</v>
      </c>
      <c r="AB549" s="103">
        <f t="shared" si="232"/>
        <v>0</v>
      </c>
      <c r="AC549" s="103" t="str">
        <f t="shared" si="233"/>
        <v>IV</v>
      </c>
      <c r="AD549" s="103" t="str">
        <f t="shared" si="242"/>
        <v>ACEPTABLE</v>
      </c>
      <c r="AE549" s="103" t="s">
        <v>258</v>
      </c>
      <c r="AF549" s="103" t="str">
        <f>N549</f>
        <v>Golpes, trapamientos, aplastamiento, muerte</v>
      </c>
      <c r="AG549" s="103" t="s">
        <v>38</v>
      </c>
      <c r="AH549" s="103"/>
      <c r="AI549" s="103" t="s">
        <v>63</v>
      </c>
      <c r="AJ549" s="103" t="s">
        <v>63</v>
      </c>
      <c r="AK549" s="103"/>
      <c r="AL549" s="462" t="s">
        <v>63</v>
      </c>
      <c r="AM549" s="103"/>
      <c r="AN549" s="103"/>
      <c r="AO549" s="103"/>
      <c r="AP549" s="103"/>
      <c r="AQ549" s="103"/>
      <c r="AR549" s="103"/>
      <c r="AS549" s="115"/>
      <c r="AT549" s="467"/>
      <c r="AU549" s="103" t="str">
        <f>IF(AT549=10,"Muy Alto",IF(AT549=6,"Alto",IF(AT549=2,"Medio",IF(AT549=0,"Bajo"))))</f>
        <v>Bajo</v>
      </c>
      <c r="AV549" s="467"/>
      <c r="AW549" s="103" t="b">
        <f>IF(AV549=4,"Continua",IF(AV549=3,"Frecuente",IF(AV549=2,"Ocasional",IF(AV549=1,"Esporadica"))))</f>
        <v>0</v>
      </c>
      <c r="AX549" s="103">
        <f>AT549*AV549</f>
        <v>0</v>
      </c>
      <c r="AY549" s="103" t="str">
        <f>IF(AND(AX549&gt;=24,AX549&lt;=40),"Medio Alto",IF(AND(AX549&gt;=10,AX549&lt;=20),"Alto",IF(AND(AX549&gt;=6,AX549&lt;=8),"Medio",IF(AND(AX549&gt;=0,AX549&lt;=4),"Bajo"))))</f>
        <v>Bajo</v>
      </c>
      <c r="AZ549" s="467"/>
      <c r="BA549" s="103" t="b">
        <f>IF(AZ549=100,"Mortal o Catrastrofico",IF(AZ549=60,"Muy Grave",IF(AZ549=25,"Grave",IF(AZ549=10,"Leve"))))</f>
        <v>0</v>
      </c>
      <c r="BB549" s="103">
        <f>AX549*AZ549</f>
        <v>0</v>
      </c>
      <c r="BC549" s="103" t="str">
        <f>IF(AND(BB549&gt;=600,AZ549&lt;=4000),"I",IF(AND(BB549&gt;=150,BB549&lt;=500),"II",IF(AND(BB549&gt;=40,BB549&lt;=120),"III",IF(AND(BB549&gt;=0,BB549&lt;=40),"IV"))))</f>
        <v>IV</v>
      </c>
      <c r="BD549" s="103" t="str">
        <f>IF(AND(BC549="I"),"NO ACEPTABLE",IF(AND(BC549="II"),"ACEPTABLE CON CONTROL ESPECIFICO",IF(AND(BC549="III"),"MEJORABLE",IF(AND(BC549="IV"),"ACEPTABLE"))))</f>
        <v>ACEPTABLE</v>
      </c>
    </row>
    <row r="550" spans="1:56" s="155" customFormat="1" ht="66" customHeight="1" x14ac:dyDescent="0.2">
      <c r="A550" s="116"/>
      <c r="B550" s="103" t="s">
        <v>259</v>
      </c>
      <c r="C550" s="518" t="s">
        <v>1038</v>
      </c>
      <c r="D550" s="103" t="s">
        <v>433</v>
      </c>
      <c r="E550" s="514" t="s">
        <v>1039</v>
      </c>
      <c r="F550" s="500" t="s">
        <v>1040</v>
      </c>
      <c r="G550" s="500" t="s">
        <v>1041</v>
      </c>
      <c r="H550" s="500" t="s">
        <v>63</v>
      </c>
      <c r="I550" s="103"/>
      <c r="J550" s="512" t="s">
        <v>471</v>
      </c>
      <c r="K550" s="103" t="s">
        <v>276</v>
      </c>
      <c r="L550" s="471" t="s">
        <v>178</v>
      </c>
      <c r="M550" s="460" t="s">
        <v>738</v>
      </c>
      <c r="N550" s="460" t="s">
        <v>180</v>
      </c>
      <c r="O550" s="501"/>
      <c r="P550" s="501"/>
      <c r="Q550" s="500"/>
      <c r="R550" s="465" t="s">
        <v>705</v>
      </c>
      <c r="S550" s="465" t="s">
        <v>706</v>
      </c>
      <c r="T550" s="500"/>
      <c r="U550" s="103" t="str">
        <f t="shared" si="227"/>
        <v>Bajo</v>
      </c>
      <c r="V550" s="500">
        <v>2</v>
      </c>
      <c r="W550" s="103" t="str">
        <f t="shared" si="228"/>
        <v>Ocasional</v>
      </c>
      <c r="X550" s="103">
        <f t="shared" si="229"/>
        <v>0</v>
      </c>
      <c r="Y550" s="103" t="str">
        <f t="shared" si="230"/>
        <v>Bajo</v>
      </c>
      <c r="Z550" s="500">
        <v>25</v>
      </c>
      <c r="AA550" s="103" t="str">
        <f t="shared" si="231"/>
        <v>Grave</v>
      </c>
      <c r="AB550" s="103">
        <f t="shared" si="232"/>
        <v>0</v>
      </c>
      <c r="AC550" s="103" t="str">
        <f t="shared" si="233"/>
        <v>IV</v>
      </c>
      <c r="AD550" s="103" t="str">
        <f t="shared" si="242"/>
        <v>ACEPTABLE</v>
      </c>
      <c r="AE550" s="506">
        <v>6</v>
      </c>
      <c r="AF550" s="506" t="s">
        <v>929</v>
      </c>
      <c r="AG550" s="500" t="s">
        <v>38</v>
      </c>
      <c r="AH550" s="500"/>
      <c r="AI550" s="500" t="s">
        <v>63</v>
      </c>
      <c r="AJ550" s="500"/>
      <c r="AK550" s="500" t="s">
        <v>63</v>
      </c>
      <c r="AL550" s="500"/>
      <c r="AM550" s="500"/>
      <c r="AN550" s="500"/>
      <c r="AO550" s="500"/>
      <c r="AP550" s="500"/>
      <c r="AQ550" s="500" t="s">
        <v>930</v>
      </c>
      <c r="AR550" s="512" t="s">
        <v>931</v>
      </c>
      <c r="AS550" s="116"/>
      <c r="AT550" s="116"/>
      <c r="AU550" s="116"/>
      <c r="AV550" s="116"/>
      <c r="AW550" s="116"/>
      <c r="AX550" s="116"/>
      <c r="AY550" s="116"/>
      <c r="AZ550" s="116"/>
      <c r="BA550" s="116"/>
      <c r="BB550" s="116"/>
      <c r="BC550" s="116"/>
      <c r="BD550" s="116"/>
    </row>
    <row r="551" spans="1:56" s="155" customFormat="1" ht="66" customHeight="1" x14ac:dyDescent="0.2">
      <c r="A551" s="116"/>
      <c r="B551" s="103" t="s">
        <v>259</v>
      </c>
      <c r="C551" s="518" t="s">
        <v>1038</v>
      </c>
      <c r="D551" s="103" t="s">
        <v>433</v>
      </c>
      <c r="E551" s="514" t="s">
        <v>1039</v>
      </c>
      <c r="F551" s="500" t="s">
        <v>1040</v>
      </c>
      <c r="G551" s="500" t="s">
        <v>1041</v>
      </c>
      <c r="H551" s="500" t="s">
        <v>63</v>
      </c>
      <c r="I551" s="103"/>
      <c r="J551" s="512" t="s">
        <v>471</v>
      </c>
      <c r="K551" s="500" t="s">
        <v>99</v>
      </c>
      <c r="L551" s="500" t="s">
        <v>905</v>
      </c>
      <c r="M551" s="500" t="s">
        <v>906</v>
      </c>
      <c r="N551" s="465" t="s">
        <v>102</v>
      </c>
      <c r="O551" s="466"/>
      <c r="P551" s="466"/>
      <c r="Q551" s="466"/>
      <c r="R551" s="494" t="s">
        <v>477</v>
      </c>
      <c r="S551" s="466"/>
      <c r="T551" s="500">
        <v>2</v>
      </c>
      <c r="U551" s="103" t="str">
        <f t="shared" si="227"/>
        <v>Medio</v>
      </c>
      <c r="V551" s="500">
        <v>1</v>
      </c>
      <c r="W551" s="103" t="str">
        <f t="shared" si="228"/>
        <v>Esporadica</v>
      </c>
      <c r="X551" s="103">
        <f t="shared" si="229"/>
        <v>2</v>
      </c>
      <c r="Y551" s="103" t="str">
        <f t="shared" si="230"/>
        <v>Bajo</v>
      </c>
      <c r="Z551" s="500">
        <v>25</v>
      </c>
      <c r="AA551" s="103" t="str">
        <f t="shared" si="231"/>
        <v>Grave</v>
      </c>
      <c r="AB551" s="103">
        <f t="shared" si="232"/>
        <v>50</v>
      </c>
      <c r="AC551" s="103" t="str">
        <f t="shared" si="233"/>
        <v>III</v>
      </c>
      <c r="AD551" s="103" t="str">
        <f t="shared" si="242"/>
        <v>MEJORABLE</v>
      </c>
      <c r="AE551" s="506">
        <v>6</v>
      </c>
      <c r="AF551" s="506" t="s">
        <v>907</v>
      </c>
      <c r="AG551" s="500" t="s">
        <v>38</v>
      </c>
      <c r="AH551" s="500"/>
      <c r="AI551" s="500" t="s">
        <v>63</v>
      </c>
      <c r="AJ551" s="500"/>
      <c r="AK551" s="500" t="s">
        <v>63</v>
      </c>
      <c r="AL551" s="500"/>
      <c r="AM551" s="500"/>
      <c r="AN551" s="500"/>
      <c r="AO551" s="500"/>
      <c r="AP551" s="500"/>
      <c r="AQ551" s="522" t="s">
        <v>908</v>
      </c>
      <c r="AR551" s="512"/>
      <c r="AS551" s="116"/>
      <c r="AT551" s="116"/>
      <c r="AU551" s="116"/>
      <c r="AV551" s="116"/>
      <c r="AW551" s="116"/>
      <c r="AX551" s="116"/>
      <c r="AY551" s="116"/>
      <c r="AZ551" s="116"/>
      <c r="BA551" s="116"/>
      <c r="BB551" s="116"/>
      <c r="BC551" s="116"/>
      <c r="BD551" s="116"/>
    </row>
    <row r="552" spans="1:56" s="155" customFormat="1" ht="66" customHeight="1" x14ac:dyDescent="0.2">
      <c r="A552" s="116"/>
      <c r="B552" s="103" t="s">
        <v>259</v>
      </c>
      <c r="C552" s="518" t="s">
        <v>1038</v>
      </c>
      <c r="D552" s="103" t="s">
        <v>433</v>
      </c>
      <c r="E552" s="514" t="s">
        <v>1039</v>
      </c>
      <c r="F552" s="500" t="s">
        <v>1040</v>
      </c>
      <c r="G552" s="500" t="s">
        <v>1041</v>
      </c>
      <c r="H552" s="500" t="s">
        <v>63</v>
      </c>
      <c r="I552" s="500"/>
      <c r="J552" s="512" t="s">
        <v>471</v>
      </c>
      <c r="K552" s="103" t="s">
        <v>77</v>
      </c>
      <c r="L552" s="525" t="s">
        <v>174</v>
      </c>
      <c r="M552" s="501" t="s">
        <v>1036</v>
      </c>
      <c r="N552" s="501" t="s">
        <v>938</v>
      </c>
      <c r="O552" s="501"/>
      <c r="P552" s="501"/>
      <c r="Q552" s="500"/>
      <c r="R552" s="465" t="s">
        <v>859</v>
      </c>
      <c r="S552" s="512" t="s">
        <v>939</v>
      </c>
      <c r="T552" s="103"/>
      <c r="U552" s="103" t="str">
        <f t="shared" si="227"/>
        <v>Bajo</v>
      </c>
      <c r="V552" s="500">
        <v>1</v>
      </c>
      <c r="W552" s="103" t="str">
        <f t="shared" si="228"/>
        <v>Esporadica</v>
      </c>
      <c r="X552" s="103">
        <f t="shared" si="229"/>
        <v>0</v>
      </c>
      <c r="Y552" s="103" t="str">
        <f t="shared" si="230"/>
        <v>Bajo</v>
      </c>
      <c r="Z552" s="512">
        <v>10</v>
      </c>
      <c r="AA552" s="103" t="str">
        <f t="shared" si="231"/>
        <v>Leve</v>
      </c>
      <c r="AB552" s="103">
        <f t="shared" si="232"/>
        <v>0</v>
      </c>
      <c r="AC552" s="103" t="str">
        <f t="shared" si="233"/>
        <v>IV</v>
      </c>
      <c r="AD552" s="103" t="str">
        <f t="shared" si="242"/>
        <v>ACEPTABLE</v>
      </c>
      <c r="AE552" s="506">
        <v>6</v>
      </c>
      <c r="AF552" s="506" t="s">
        <v>938</v>
      </c>
      <c r="AG552" s="507" t="s">
        <v>38</v>
      </c>
      <c r="AH552" s="512"/>
      <c r="AI552" s="500" t="s">
        <v>63</v>
      </c>
      <c r="AJ552" s="500"/>
      <c r="AK552" s="500" t="s">
        <v>63</v>
      </c>
      <c r="AL552" s="500"/>
      <c r="AM552" s="507"/>
      <c r="AN552" s="507"/>
      <c r="AO552" s="507"/>
      <c r="AP552" s="507"/>
      <c r="AQ552" s="522" t="s">
        <v>936</v>
      </c>
      <c r="AR552" s="512"/>
      <c r="AS552" s="116"/>
      <c r="AT552" s="116"/>
      <c r="AU552" s="116"/>
      <c r="AV552" s="116"/>
      <c r="AW552" s="116"/>
      <c r="AX552" s="116"/>
      <c r="AY552" s="116"/>
      <c r="AZ552" s="116"/>
      <c r="BA552" s="116"/>
      <c r="BB552" s="116"/>
      <c r="BC552" s="116"/>
      <c r="BD552" s="116"/>
    </row>
    <row r="553" spans="1:56" s="155" customFormat="1" ht="66" customHeight="1" x14ac:dyDescent="0.2">
      <c r="A553" s="116"/>
      <c r="B553" s="103" t="s">
        <v>259</v>
      </c>
      <c r="C553" s="518" t="s">
        <v>1038</v>
      </c>
      <c r="D553" s="103" t="s">
        <v>433</v>
      </c>
      <c r="E553" s="514" t="s">
        <v>1039</v>
      </c>
      <c r="F553" s="500" t="s">
        <v>1040</v>
      </c>
      <c r="G553" s="500" t="s">
        <v>1041</v>
      </c>
      <c r="H553" s="500" t="s">
        <v>63</v>
      </c>
      <c r="I553" s="500"/>
      <c r="J553" s="512" t="s">
        <v>471</v>
      </c>
      <c r="K553" s="518" t="s">
        <v>72</v>
      </c>
      <c r="L553" s="459" t="s">
        <v>270</v>
      </c>
      <c r="M553" s="460" t="s">
        <v>1037</v>
      </c>
      <c r="N553" s="501" t="s">
        <v>899</v>
      </c>
      <c r="O553" s="519"/>
      <c r="P553" s="519"/>
      <c r="Q553" s="520"/>
      <c r="R553" s="500" t="s">
        <v>1032</v>
      </c>
      <c r="S553" s="512"/>
      <c r="T553" s="512"/>
      <c r="U553" s="103" t="str">
        <f t="shared" ref="U553:U636" si="251">IF(T553=10,"Muy Alto",IF(T553=6,"Alto",IF(T553=2,"Medio",IF(T553=0,"Bajo"))))</f>
        <v>Bajo</v>
      </c>
      <c r="V553" s="103">
        <v>1</v>
      </c>
      <c r="W553" s="103" t="str">
        <f t="shared" ref="W553:W636" si="252">IF(V553=4,"Continua",IF(V553=3,"Frecuente",IF(V553=2,"Ocasional",IF(V553=1,"Esporadica"))))</f>
        <v>Esporadica</v>
      </c>
      <c r="X553" s="103">
        <f t="shared" ref="X553:X636" si="253">T553*V553</f>
        <v>0</v>
      </c>
      <c r="Y553" s="103" t="str">
        <f t="shared" ref="Y553:Y636" si="254">IF(AND(X553&gt;=24,X553&lt;=40),"Medio Alto",IF(AND(X553&gt;=10,X553&lt;=20),"Alto",IF(AND(X553&gt;=6,X553&lt;=8),"Medio",IF(AND(X553&gt;=0,X553&lt;=4),"Bajo"))))</f>
        <v>Bajo</v>
      </c>
      <c r="Z553" s="512">
        <v>60</v>
      </c>
      <c r="AA553" s="103" t="str">
        <f t="shared" ref="AA553:AA636" si="255">IF(Z553=100,"Mortal o Catrastrofico",IF(Z553=60,"Muy Grave",IF(Z553=25,"Grave",IF(Z553=10,"Leve"))))</f>
        <v>Muy Grave</v>
      </c>
      <c r="AB553" s="103">
        <f t="shared" ref="AB553:AB636" si="256">X553*Z553</f>
        <v>0</v>
      </c>
      <c r="AC553" s="103" t="str">
        <f t="shared" ref="AC553:AC636" si="257">IF(AND(AB553&gt;=600,Z553&lt;=4000),"I",IF(AND(AB553&gt;=150,AB553&lt;=500),"II",IF(AND(AB553&gt;=40,AB553&lt;=120),"III",IF(AND(AB553&gt;=0,AB553&lt;=40),"IV"))))</f>
        <v>IV</v>
      </c>
      <c r="AD553" s="103" t="str">
        <f t="shared" si="242"/>
        <v>ACEPTABLE</v>
      </c>
      <c r="AE553" s="506">
        <v>6</v>
      </c>
      <c r="AF553" s="506" t="s">
        <v>899</v>
      </c>
      <c r="AG553" s="507" t="s">
        <v>38</v>
      </c>
      <c r="AH553" s="512"/>
      <c r="AI553" s="500" t="s">
        <v>63</v>
      </c>
      <c r="AJ553" s="500"/>
      <c r="AK553" s="500" t="s">
        <v>63</v>
      </c>
      <c r="AL553" s="462" t="s">
        <v>63</v>
      </c>
      <c r="AM553" s="500"/>
      <c r="AN553" s="500"/>
      <c r="AO553" s="500"/>
      <c r="AP553" s="500"/>
      <c r="AQ553" s="500"/>
      <c r="AR553" s="531"/>
      <c r="AS553" s="116"/>
      <c r="AT553" s="116"/>
      <c r="AU553" s="116"/>
      <c r="AV553" s="116"/>
      <c r="AW553" s="116"/>
      <c r="AX553" s="116"/>
      <c r="AY553" s="116"/>
      <c r="AZ553" s="116"/>
      <c r="BA553" s="116"/>
      <c r="BB553" s="116"/>
      <c r="BC553" s="116"/>
      <c r="BD553" s="116"/>
    </row>
    <row r="554" spans="1:56" s="155" customFormat="1" ht="66" customHeight="1" x14ac:dyDescent="0.2">
      <c r="A554" s="504"/>
      <c r="B554" s="103" t="s">
        <v>259</v>
      </c>
      <c r="C554" s="518" t="s">
        <v>1038</v>
      </c>
      <c r="D554" s="103" t="s">
        <v>433</v>
      </c>
      <c r="E554" s="514" t="s">
        <v>1039</v>
      </c>
      <c r="F554" s="500" t="s">
        <v>1040</v>
      </c>
      <c r="G554" s="500" t="s">
        <v>1041</v>
      </c>
      <c r="H554" s="500" t="s">
        <v>63</v>
      </c>
      <c r="I554" s="500"/>
      <c r="J554" s="512" t="s">
        <v>471</v>
      </c>
      <c r="K554" s="500" t="s">
        <v>65</v>
      </c>
      <c r="L554" s="501" t="s">
        <v>959</v>
      </c>
      <c r="M554" s="500" t="s">
        <v>1043</v>
      </c>
      <c r="N554" s="500" t="s">
        <v>975</v>
      </c>
      <c r="O554" s="500"/>
      <c r="P554" s="500"/>
      <c r="Q554" s="500"/>
      <c r="R554" s="533" t="s">
        <v>1044</v>
      </c>
      <c r="S554" s="512" t="s">
        <v>1045</v>
      </c>
      <c r="T554" s="512"/>
      <c r="U554" s="103" t="str">
        <f t="shared" si="251"/>
        <v>Bajo</v>
      </c>
      <c r="V554" s="512">
        <v>2</v>
      </c>
      <c r="W554" s="103" t="str">
        <f t="shared" si="252"/>
        <v>Ocasional</v>
      </c>
      <c r="X554" s="103">
        <f t="shared" si="253"/>
        <v>0</v>
      </c>
      <c r="Y554" s="103" t="str">
        <f t="shared" si="254"/>
        <v>Bajo</v>
      </c>
      <c r="Z554" s="512">
        <v>60</v>
      </c>
      <c r="AA554" s="103" t="str">
        <f t="shared" si="255"/>
        <v>Muy Grave</v>
      </c>
      <c r="AB554" s="103">
        <f t="shared" si="256"/>
        <v>0</v>
      </c>
      <c r="AC554" s="103" t="str">
        <f t="shared" si="257"/>
        <v>IV</v>
      </c>
      <c r="AD554" s="103" t="str">
        <f t="shared" si="242"/>
        <v>ACEPTABLE</v>
      </c>
      <c r="AE554" s="506">
        <v>6</v>
      </c>
      <c r="AF554" s="506" t="s">
        <v>975</v>
      </c>
      <c r="AG554" s="507" t="s">
        <v>38</v>
      </c>
      <c r="AH554" s="512"/>
      <c r="AI554" s="500" t="s">
        <v>63</v>
      </c>
      <c r="AJ554" s="500"/>
      <c r="AK554" s="500" t="s">
        <v>63</v>
      </c>
      <c r="AL554" s="462" t="s">
        <v>63</v>
      </c>
      <c r="AM554" s="500"/>
      <c r="AN554" s="500"/>
      <c r="AO554" s="500"/>
      <c r="AP554" s="500"/>
      <c r="AQ554" s="500"/>
      <c r="AR554" s="512" t="s">
        <v>892</v>
      </c>
      <c r="AS554" s="116"/>
      <c r="AT554" s="116"/>
      <c r="AU554" s="116"/>
      <c r="AV554" s="116"/>
      <c r="AW554" s="116"/>
      <c r="AX554" s="116"/>
      <c r="AY554" s="116"/>
      <c r="AZ554" s="116"/>
      <c r="BA554" s="116"/>
      <c r="BB554" s="116"/>
      <c r="BC554" s="116"/>
      <c r="BD554" s="116"/>
    </row>
    <row r="555" spans="1:56" s="155" customFormat="1" ht="66" customHeight="1" x14ac:dyDescent="0.2">
      <c r="A555" s="116"/>
      <c r="B555" s="103" t="s">
        <v>259</v>
      </c>
      <c r="C555" s="518" t="s">
        <v>455</v>
      </c>
      <c r="D555" s="103" t="s">
        <v>433</v>
      </c>
      <c r="E555" s="500" t="s">
        <v>1046</v>
      </c>
      <c r="F555" s="500" t="s">
        <v>1047</v>
      </c>
      <c r="G555" s="500" t="s">
        <v>1048</v>
      </c>
      <c r="H555" s="500" t="s">
        <v>63</v>
      </c>
      <c r="I555" s="500"/>
      <c r="J555" s="534" t="s">
        <v>993</v>
      </c>
      <c r="K555" s="500" t="s">
        <v>65</v>
      </c>
      <c r="L555" s="458" t="s">
        <v>756</v>
      </c>
      <c r="M555" s="501" t="s">
        <v>757</v>
      </c>
      <c r="N555" s="501" t="s">
        <v>1049</v>
      </c>
      <c r="O555" s="501"/>
      <c r="P555" s="501"/>
      <c r="Q555" s="500"/>
      <c r="R555" s="465" t="s">
        <v>889</v>
      </c>
      <c r="S555" s="500" t="s">
        <v>1050</v>
      </c>
      <c r="T555" s="500"/>
      <c r="U555" s="103" t="str">
        <f t="shared" si="251"/>
        <v>Bajo</v>
      </c>
      <c r="V555" s="500">
        <v>2</v>
      </c>
      <c r="W555" s="103" t="str">
        <f t="shared" si="252"/>
        <v>Ocasional</v>
      </c>
      <c r="X555" s="103">
        <f t="shared" si="253"/>
        <v>0</v>
      </c>
      <c r="Y555" s="103" t="str">
        <f t="shared" si="254"/>
        <v>Bajo</v>
      </c>
      <c r="Z555" s="500">
        <v>25</v>
      </c>
      <c r="AA555" s="103" t="str">
        <f t="shared" si="255"/>
        <v>Grave</v>
      </c>
      <c r="AB555" s="103">
        <f t="shared" si="256"/>
        <v>0</v>
      </c>
      <c r="AC555" s="103" t="str">
        <f t="shared" si="257"/>
        <v>IV</v>
      </c>
      <c r="AD555" s="103" t="str">
        <f t="shared" si="242"/>
        <v>ACEPTABLE</v>
      </c>
      <c r="AE555" s="506">
        <v>6</v>
      </c>
      <c r="AF555" s="506" t="s">
        <v>1049</v>
      </c>
      <c r="AG555" s="500" t="s">
        <v>38</v>
      </c>
      <c r="AH555" s="500"/>
      <c r="AI555" s="500" t="s">
        <v>63</v>
      </c>
      <c r="AJ555" s="500"/>
      <c r="AK555" s="500" t="s">
        <v>63</v>
      </c>
      <c r="AL555" s="462" t="s">
        <v>63</v>
      </c>
      <c r="AM555" s="500"/>
      <c r="AN555" s="500"/>
      <c r="AO555" s="500"/>
      <c r="AP555" s="500"/>
      <c r="AQ555" s="500"/>
      <c r="AR555" s="512"/>
      <c r="AS555" s="116"/>
      <c r="AT555" s="116"/>
      <c r="AU555" s="116"/>
      <c r="AV555" s="116"/>
      <c r="AW555" s="116"/>
      <c r="AX555" s="116"/>
      <c r="AY555" s="116"/>
      <c r="AZ555" s="116"/>
      <c r="BA555" s="116"/>
      <c r="BB555" s="116"/>
      <c r="BC555" s="116"/>
      <c r="BD555" s="116"/>
    </row>
    <row r="556" spans="1:56" s="155" customFormat="1" ht="80.099999999999994" customHeight="1" x14ac:dyDescent="0.2">
      <c r="A556" s="504"/>
      <c r="B556" s="103" t="s">
        <v>259</v>
      </c>
      <c r="C556" s="518" t="s">
        <v>455</v>
      </c>
      <c r="D556" s="103" t="s">
        <v>433</v>
      </c>
      <c r="E556" s="500" t="s">
        <v>1046</v>
      </c>
      <c r="F556" s="500" t="s">
        <v>1047</v>
      </c>
      <c r="G556" s="500" t="s">
        <v>1048</v>
      </c>
      <c r="H556" s="500" t="s">
        <v>63</v>
      </c>
      <c r="I556" s="103"/>
      <c r="J556" s="534" t="s">
        <v>993</v>
      </c>
      <c r="K556" s="458" t="s">
        <v>72</v>
      </c>
      <c r="L556" s="459" t="s">
        <v>893</v>
      </c>
      <c r="M556" s="460" t="s">
        <v>1051</v>
      </c>
      <c r="N556" s="460" t="s">
        <v>1026</v>
      </c>
      <c r="O556" s="515"/>
      <c r="P556" s="515"/>
      <c r="Q556" s="515"/>
      <c r="R556" s="465" t="s">
        <v>1027</v>
      </c>
      <c r="S556" s="507" t="s">
        <v>1028</v>
      </c>
      <c r="T556" s="462">
        <v>0</v>
      </c>
      <c r="U556" s="103" t="str">
        <f t="shared" si="251"/>
        <v>Bajo</v>
      </c>
      <c r="V556" s="462">
        <v>1</v>
      </c>
      <c r="W556" s="103" t="str">
        <f t="shared" si="252"/>
        <v>Esporadica</v>
      </c>
      <c r="X556" s="103">
        <f t="shared" si="253"/>
        <v>0</v>
      </c>
      <c r="Y556" s="103" t="str">
        <f t="shared" si="254"/>
        <v>Bajo</v>
      </c>
      <c r="Z556" s="462">
        <v>60</v>
      </c>
      <c r="AA556" s="103" t="str">
        <f t="shared" si="255"/>
        <v>Muy Grave</v>
      </c>
      <c r="AB556" s="103">
        <f t="shared" si="256"/>
        <v>0</v>
      </c>
      <c r="AC556" s="103" t="str">
        <f t="shared" si="257"/>
        <v>IV</v>
      </c>
      <c r="AD556" s="103" t="str">
        <f t="shared" si="242"/>
        <v>ACEPTABLE</v>
      </c>
      <c r="AE556" s="516"/>
      <c r="AF556" s="103" t="s">
        <v>145</v>
      </c>
      <c r="AG556" s="517" t="s">
        <v>38</v>
      </c>
      <c r="AH556" s="462"/>
      <c r="AI556" s="103" t="s">
        <v>63</v>
      </c>
      <c r="AJ556" s="103" t="s">
        <v>63</v>
      </c>
      <c r="AK556" s="103"/>
      <c r="AL556" s="103"/>
      <c r="AM556" s="103"/>
      <c r="AN556" s="103"/>
      <c r="AO556" s="103"/>
      <c r="AP556" s="103"/>
      <c r="AQ556" s="103"/>
      <c r="AR556" s="462"/>
      <c r="AS556" s="504"/>
      <c r="AT556" s="116"/>
      <c r="AU556" s="480"/>
      <c r="AV556" s="116"/>
      <c r="AW556" s="480"/>
      <c r="AX556" s="480"/>
      <c r="AY556" s="480"/>
      <c r="AZ556" s="116"/>
      <c r="BA556" s="480"/>
      <c r="BB556" s="480"/>
      <c r="BC556" s="480"/>
      <c r="BD556" s="480"/>
    </row>
    <row r="557" spans="1:56" s="155" customFormat="1" ht="80.099999999999994" customHeight="1" x14ac:dyDescent="0.2">
      <c r="A557" s="504"/>
      <c r="B557" s="103" t="s">
        <v>259</v>
      </c>
      <c r="C557" s="518" t="s">
        <v>455</v>
      </c>
      <c r="D557" s="103" t="s">
        <v>433</v>
      </c>
      <c r="E557" s="500" t="s">
        <v>1046</v>
      </c>
      <c r="F557" s="500" t="s">
        <v>1047</v>
      </c>
      <c r="G557" s="500" t="s">
        <v>1048</v>
      </c>
      <c r="H557" s="500" t="s">
        <v>63</v>
      </c>
      <c r="I557" s="103"/>
      <c r="J557" s="534" t="s">
        <v>993</v>
      </c>
      <c r="K557" s="458" t="s">
        <v>72</v>
      </c>
      <c r="L557" s="459" t="s">
        <v>119</v>
      </c>
      <c r="M557" s="460" t="s">
        <v>1029</v>
      </c>
      <c r="N557" s="460" t="s">
        <v>921</v>
      </c>
      <c r="O557" s="515"/>
      <c r="P557" s="515"/>
      <c r="Q557" s="515"/>
      <c r="R557" s="465" t="s">
        <v>1030</v>
      </c>
      <c r="S557" s="507" t="s">
        <v>923</v>
      </c>
      <c r="T557" s="462">
        <v>0</v>
      </c>
      <c r="U557" s="103" t="str">
        <f t="shared" si="251"/>
        <v>Bajo</v>
      </c>
      <c r="V557" s="462">
        <v>1</v>
      </c>
      <c r="W557" s="103" t="str">
        <f t="shared" si="252"/>
        <v>Esporadica</v>
      </c>
      <c r="X557" s="103">
        <f t="shared" si="253"/>
        <v>0</v>
      </c>
      <c r="Y557" s="103" t="str">
        <f t="shared" si="254"/>
        <v>Bajo</v>
      </c>
      <c r="Z557" s="462">
        <v>60</v>
      </c>
      <c r="AA557" s="103" t="str">
        <f t="shared" si="255"/>
        <v>Muy Grave</v>
      </c>
      <c r="AB557" s="103">
        <f t="shared" si="256"/>
        <v>0</v>
      </c>
      <c r="AC557" s="103" t="str">
        <f t="shared" si="257"/>
        <v>IV</v>
      </c>
      <c r="AD557" s="103" t="str">
        <f t="shared" si="242"/>
        <v>ACEPTABLE</v>
      </c>
      <c r="AE557" s="516"/>
      <c r="AF557" s="103" t="s">
        <v>145</v>
      </c>
      <c r="AG557" s="517" t="s">
        <v>38</v>
      </c>
      <c r="AH557" s="462"/>
      <c r="AI557" s="103" t="s">
        <v>63</v>
      </c>
      <c r="AJ557" s="103" t="s">
        <v>63</v>
      </c>
      <c r="AK557" s="103"/>
      <c r="AL557" s="103"/>
      <c r="AM557" s="103"/>
      <c r="AN557" s="103"/>
      <c r="AO557" s="103"/>
      <c r="AP557" s="103"/>
      <c r="AQ557" s="103"/>
      <c r="AR557" s="462"/>
      <c r="AS557" s="504"/>
      <c r="AT557" s="116"/>
      <c r="AU557" s="480"/>
      <c r="AV557" s="116"/>
      <c r="AW557" s="480"/>
      <c r="AX557" s="480"/>
      <c r="AY557" s="480"/>
      <c r="AZ557" s="116"/>
      <c r="BA557" s="480"/>
      <c r="BB557" s="480"/>
      <c r="BC557" s="480"/>
      <c r="BD557" s="480"/>
    </row>
    <row r="558" spans="1:56" s="155" customFormat="1" ht="76.5" x14ac:dyDescent="0.2">
      <c r="A558" s="115"/>
      <c r="B558" s="103" t="s">
        <v>259</v>
      </c>
      <c r="C558" s="518" t="s">
        <v>455</v>
      </c>
      <c r="D558" s="103" t="s">
        <v>433</v>
      </c>
      <c r="E558" s="500" t="s">
        <v>1046</v>
      </c>
      <c r="F558" s="500" t="s">
        <v>1047</v>
      </c>
      <c r="G558" s="500" t="s">
        <v>1048</v>
      </c>
      <c r="H558" s="500" t="s">
        <v>63</v>
      </c>
      <c r="I558" s="500"/>
      <c r="J558" s="534" t="s">
        <v>993</v>
      </c>
      <c r="K558" s="458" t="s">
        <v>282</v>
      </c>
      <c r="L558" s="459" t="s">
        <v>739</v>
      </c>
      <c r="M558" s="460" t="s">
        <v>740</v>
      </c>
      <c r="N558" s="465" t="s">
        <v>741</v>
      </c>
      <c r="O558" s="103"/>
      <c r="P558" s="103"/>
      <c r="Q558" s="465"/>
      <c r="R558" s="103" t="s">
        <v>742</v>
      </c>
      <c r="S558" s="465" t="s">
        <v>743</v>
      </c>
      <c r="T558" s="103"/>
      <c r="U558" s="103" t="str">
        <f t="shared" si="251"/>
        <v>Bajo</v>
      </c>
      <c r="V558" s="103">
        <v>1</v>
      </c>
      <c r="W558" s="103" t="str">
        <f t="shared" si="252"/>
        <v>Esporadica</v>
      </c>
      <c r="X558" s="103">
        <f t="shared" si="253"/>
        <v>0</v>
      </c>
      <c r="Y558" s="103" t="str">
        <f t="shared" si="254"/>
        <v>Bajo</v>
      </c>
      <c r="Z558" s="103">
        <v>25</v>
      </c>
      <c r="AA558" s="103" t="str">
        <f t="shared" si="255"/>
        <v>Grave</v>
      </c>
      <c r="AB558" s="103">
        <f t="shared" si="256"/>
        <v>0</v>
      </c>
      <c r="AC558" s="103" t="str">
        <f t="shared" si="257"/>
        <v>IV</v>
      </c>
      <c r="AD558" s="103" t="str">
        <f t="shared" si="242"/>
        <v>ACEPTABLE</v>
      </c>
      <c r="AE558" s="103">
        <v>2</v>
      </c>
      <c r="AF558" s="103" t="s">
        <v>180</v>
      </c>
      <c r="AG558" s="103" t="s">
        <v>38</v>
      </c>
      <c r="AH558" s="103"/>
      <c r="AI558" s="103"/>
      <c r="AJ558" s="103" t="s">
        <v>63</v>
      </c>
      <c r="AK558" s="103"/>
      <c r="AL558" s="462" t="s">
        <v>63</v>
      </c>
      <c r="AM558" s="103"/>
      <c r="AN558" s="103"/>
      <c r="AO558" s="103"/>
      <c r="AP558" s="103"/>
      <c r="AQ558" s="103"/>
      <c r="AR558" s="103"/>
      <c r="AS558" s="115"/>
      <c r="AT558" s="467"/>
      <c r="AU558" s="103" t="str">
        <f>IF(AT558=10,"Muy Alto",IF(AT558=6,"Alto",IF(AT558=2,"Medio",IF(AT558=0,"Bajo"))))</f>
        <v>Bajo</v>
      </c>
      <c r="AV558" s="467"/>
      <c r="AW558" s="103" t="b">
        <f>IF(AV558=4,"Continua",IF(AV558=3,"Frecuente",IF(AV558=2,"Ocasional",IF(AV558=1,"Esporadica"))))</f>
        <v>0</v>
      </c>
      <c r="AX558" s="103">
        <f>AT558*AV558</f>
        <v>0</v>
      </c>
      <c r="AY558" s="103" t="str">
        <f>IF(AND(AX558&gt;=24,AX558&lt;=40),"Medio Alto",IF(AND(AX558&gt;=10,AX558&lt;=20),"Alto",IF(AND(AX558&gt;=6,AX558&lt;=8),"Medio",IF(AND(AX558&gt;=0,AX558&lt;=4),"Bajo"))))</f>
        <v>Bajo</v>
      </c>
      <c r="AZ558" s="467"/>
      <c r="BA558" s="103" t="b">
        <f>IF(AZ558=100,"Mortal o Catrastrofico",IF(AZ558=60,"Muy Grave",IF(AZ558=25,"Grave",IF(AZ558=10,"Leve"))))</f>
        <v>0</v>
      </c>
      <c r="BB558" s="103">
        <f>AX558*AZ558</f>
        <v>0</v>
      </c>
      <c r="BC558" s="103" t="str">
        <f>IF(AND(BB558&gt;=600,AZ558&lt;=4000),"I",IF(AND(BB558&gt;=150,BB558&lt;=500),"II",IF(AND(BB558&gt;=40,BB558&lt;=120),"III",IF(AND(BB558&gt;=0,BB558&lt;=40),"IV"))))</f>
        <v>IV</v>
      </c>
      <c r="BD558" s="103" t="str">
        <f>IF(AND(BC558="I"),"NO ACEPTABLE",IF(AND(BC558="II"),"ACEPTABLE CON CONTROL ESPECIFICO",IF(AND(BC558="III"),"MEJORABLE",IF(AND(BC558="IV"),"ACEPTABLE"))))</f>
        <v>ACEPTABLE</v>
      </c>
    </row>
    <row r="559" spans="1:56" s="155" customFormat="1" ht="165" customHeight="1" x14ac:dyDescent="0.2">
      <c r="A559" s="504"/>
      <c r="B559" s="103" t="s">
        <v>259</v>
      </c>
      <c r="C559" s="518" t="s">
        <v>455</v>
      </c>
      <c r="D559" s="103" t="s">
        <v>433</v>
      </c>
      <c r="E559" s="500" t="s">
        <v>1046</v>
      </c>
      <c r="F559" s="500" t="s">
        <v>1047</v>
      </c>
      <c r="G559" s="500" t="s">
        <v>1048</v>
      </c>
      <c r="H559" s="500" t="s">
        <v>63</v>
      </c>
      <c r="I559" s="500"/>
      <c r="J559" s="534" t="s">
        <v>993</v>
      </c>
      <c r="K559" s="518" t="s">
        <v>65</v>
      </c>
      <c r="L559" s="471" t="s">
        <v>316</v>
      </c>
      <c r="M559" s="501" t="s">
        <v>984</v>
      </c>
      <c r="N559" s="501" t="s">
        <v>1031</v>
      </c>
      <c r="O559" s="519"/>
      <c r="P559" s="519"/>
      <c r="Q559" s="529"/>
      <c r="R559" s="465" t="s">
        <v>909</v>
      </c>
      <c r="S559" s="456" t="s">
        <v>996</v>
      </c>
      <c r="T559" s="512"/>
      <c r="U559" s="103" t="str">
        <f t="shared" si="251"/>
        <v>Bajo</v>
      </c>
      <c r="V559" s="512">
        <v>3</v>
      </c>
      <c r="W559" s="103" t="str">
        <f t="shared" si="252"/>
        <v>Frecuente</v>
      </c>
      <c r="X559" s="103">
        <f t="shared" si="253"/>
        <v>0</v>
      </c>
      <c r="Y559" s="103" t="str">
        <f t="shared" si="254"/>
        <v>Bajo</v>
      </c>
      <c r="Z559" s="512">
        <v>60</v>
      </c>
      <c r="AA559" s="103" t="str">
        <f t="shared" si="255"/>
        <v>Muy Grave</v>
      </c>
      <c r="AB559" s="103">
        <f t="shared" si="256"/>
        <v>0</v>
      </c>
      <c r="AC559" s="103" t="str">
        <f t="shared" si="257"/>
        <v>IV</v>
      </c>
      <c r="AD559" s="103" t="str">
        <f t="shared" si="242"/>
        <v>ACEPTABLE</v>
      </c>
      <c r="AE559" s="506">
        <v>6</v>
      </c>
      <c r="AF559" s="506" t="s">
        <v>910</v>
      </c>
      <c r="AG559" s="507" t="s">
        <v>38</v>
      </c>
      <c r="AH559" s="512"/>
      <c r="AI559" s="500" t="s">
        <v>63</v>
      </c>
      <c r="AJ559" s="500"/>
      <c r="AK559" s="500" t="s">
        <v>63</v>
      </c>
      <c r="AL559" s="462" t="s">
        <v>63</v>
      </c>
      <c r="AM559" s="500"/>
      <c r="AN559" s="500"/>
      <c r="AO559" s="500"/>
      <c r="AP559" s="500"/>
      <c r="AQ559" s="500"/>
      <c r="AR559" s="512"/>
      <c r="AS559" s="116"/>
      <c r="AT559" s="116"/>
      <c r="AU559" s="116"/>
      <c r="AV559" s="116"/>
      <c r="AW559" s="116"/>
      <c r="AX559" s="116"/>
      <c r="AY559" s="116"/>
      <c r="AZ559" s="116"/>
      <c r="BA559" s="116"/>
      <c r="BB559" s="116"/>
      <c r="BC559" s="116"/>
      <c r="BD559" s="116"/>
    </row>
    <row r="560" spans="1:56" s="155" customFormat="1" ht="66" customHeight="1" x14ac:dyDescent="0.2">
      <c r="A560" s="116"/>
      <c r="B560" s="103" t="s">
        <v>259</v>
      </c>
      <c r="C560" s="518" t="s">
        <v>455</v>
      </c>
      <c r="D560" s="103" t="s">
        <v>433</v>
      </c>
      <c r="E560" s="500" t="s">
        <v>1046</v>
      </c>
      <c r="F560" s="500" t="s">
        <v>1047</v>
      </c>
      <c r="G560" s="500" t="s">
        <v>1048</v>
      </c>
      <c r="H560" s="500" t="s">
        <v>63</v>
      </c>
      <c r="I560" s="500"/>
      <c r="J560" s="534" t="s">
        <v>993</v>
      </c>
      <c r="K560" s="518" t="s">
        <v>72</v>
      </c>
      <c r="L560" s="459" t="s">
        <v>270</v>
      </c>
      <c r="M560" s="460" t="s">
        <v>898</v>
      </c>
      <c r="N560" s="501" t="s">
        <v>899</v>
      </c>
      <c r="O560" s="519"/>
      <c r="P560" s="519"/>
      <c r="Q560" s="520"/>
      <c r="R560" s="500" t="s">
        <v>1032</v>
      </c>
      <c r="S560" s="512"/>
      <c r="T560" s="512"/>
      <c r="U560" s="103" t="str">
        <f t="shared" si="251"/>
        <v>Bajo</v>
      </c>
      <c r="V560" s="103">
        <v>1</v>
      </c>
      <c r="W560" s="103" t="str">
        <f t="shared" si="252"/>
        <v>Esporadica</v>
      </c>
      <c r="X560" s="103">
        <f t="shared" si="253"/>
        <v>0</v>
      </c>
      <c r="Y560" s="103" t="str">
        <f t="shared" si="254"/>
        <v>Bajo</v>
      </c>
      <c r="Z560" s="512">
        <v>60</v>
      </c>
      <c r="AA560" s="103" t="str">
        <f t="shared" si="255"/>
        <v>Muy Grave</v>
      </c>
      <c r="AB560" s="103">
        <f t="shared" si="256"/>
        <v>0</v>
      </c>
      <c r="AC560" s="103" t="str">
        <f t="shared" si="257"/>
        <v>IV</v>
      </c>
      <c r="AD560" s="103" t="str">
        <f t="shared" si="242"/>
        <v>ACEPTABLE</v>
      </c>
      <c r="AE560" s="506">
        <v>6</v>
      </c>
      <c r="AF560" s="506" t="s">
        <v>899</v>
      </c>
      <c r="AG560" s="507" t="s">
        <v>38</v>
      </c>
      <c r="AH560" s="512"/>
      <c r="AI560" s="500" t="s">
        <v>63</v>
      </c>
      <c r="AJ560" s="500"/>
      <c r="AK560" s="500" t="s">
        <v>63</v>
      </c>
      <c r="AL560" s="462" t="s">
        <v>63</v>
      </c>
      <c r="AM560" s="500"/>
      <c r="AN560" s="500"/>
      <c r="AO560" s="500"/>
      <c r="AP560" s="500"/>
      <c r="AQ560" s="500"/>
      <c r="AR560" s="531"/>
      <c r="AS560" s="116"/>
      <c r="AT560" s="116"/>
      <c r="AU560" s="116"/>
      <c r="AV560" s="116"/>
      <c r="AW560" s="116"/>
      <c r="AX560" s="116"/>
      <c r="AY560" s="116"/>
      <c r="AZ560" s="116"/>
      <c r="BA560" s="116"/>
      <c r="BB560" s="116"/>
      <c r="BC560" s="116"/>
      <c r="BD560" s="116"/>
    </row>
    <row r="561" spans="1:56" s="155" customFormat="1" ht="76.5" x14ac:dyDescent="0.2">
      <c r="A561" s="115"/>
      <c r="B561" s="103" t="s">
        <v>259</v>
      </c>
      <c r="C561" s="518" t="s">
        <v>455</v>
      </c>
      <c r="D561" s="103" t="s">
        <v>433</v>
      </c>
      <c r="E561" s="500" t="s">
        <v>1046</v>
      </c>
      <c r="F561" s="500" t="s">
        <v>1047</v>
      </c>
      <c r="G561" s="500" t="s">
        <v>1048</v>
      </c>
      <c r="H561" s="500" t="s">
        <v>63</v>
      </c>
      <c r="I561" s="500"/>
      <c r="J561" s="534" t="s">
        <v>993</v>
      </c>
      <c r="K561" s="103" t="s">
        <v>276</v>
      </c>
      <c r="L561" s="471" t="s">
        <v>178</v>
      </c>
      <c r="M561" s="460" t="s">
        <v>738</v>
      </c>
      <c r="N561" s="460" t="s">
        <v>180</v>
      </c>
      <c r="O561" s="103"/>
      <c r="P561" s="103"/>
      <c r="Q561" s="465"/>
      <c r="R561" s="465" t="s">
        <v>705</v>
      </c>
      <c r="S561" s="465" t="s">
        <v>1033</v>
      </c>
      <c r="T561" s="103"/>
      <c r="U561" s="103" t="str">
        <f t="shared" si="251"/>
        <v>Bajo</v>
      </c>
      <c r="V561" s="103">
        <v>3</v>
      </c>
      <c r="W561" s="103" t="str">
        <f t="shared" si="252"/>
        <v>Frecuente</v>
      </c>
      <c r="X561" s="103">
        <f t="shared" si="253"/>
        <v>0</v>
      </c>
      <c r="Y561" s="103" t="str">
        <f t="shared" si="254"/>
        <v>Bajo</v>
      </c>
      <c r="Z561" s="103">
        <v>25</v>
      </c>
      <c r="AA561" s="103" t="str">
        <f t="shared" si="255"/>
        <v>Grave</v>
      </c>
      <c r="AB561" s="103">
        <f t="shared" si="256"/>
        <v>0</v>
      </c>
      <c r="AC561" s="103" t="str">
        <f t="shared" si="257"/>
        <v>IV</v>
      </c>
      <c r="AD561" s="103" t="str">
        <f t="shared" si="242"/>
        <v>ACEPTABLE</v>
      </c>
      <c r="AE561" s="103">
        <v>2</v>
      </c>
      <c r="AF561" s="103" t="s">
        <v>180</v>
      </c>
      <c r="AG561" s="103" t="s">
        <v>38</v>
      </c>
      <c r="AH561" s="103"/>
      <c r="AI561" s="103"/>
      <c r="AJ561" s="103" t="s">
        <v>63</v>
      </c>
      <c r="AK561" s="103"/>
      <c r="AL561" s="103"/>
      <c r="AM561" s="103"/>
      <c r="AN561" s="103"/>
      <c r="AO561" s="103"/>
      <c r="AP561" s="103"/>
      <c r="AQ561" s="103"/>
      <c r="AR561" s="103"/>
      <c r="AS561" s="115"/>
      <c r="AT561" s="467"/>
      <c r="AU561" s="103" t="str">
        <f>IF(AT561=10,"Muy Alto",IF(AT561=6,"Alto",IF(AT561=2,"Medio",IF(AT561=0,"Bajo"))))</f>
        <v>Bajo</v>
      </c>
      <c r="AV561" s="467"/>
      <c r="AW561" s="103" t="b">
        <f>IF(AV561=4,"Continua",IF(AV561=3,"Frecuente",IF(AV561=2,"Ocasional",IF(AV561=1,"Esporadica"))))</f>
        <v>0</v>
      </c>
      <c r="AX561" s="103">
        <f>AT561*AV561</f>
        <v>0</v>
      </c>
      <c r="AY561" s="103" t="str">
        <f>IF(AND(AX561&gt;=24,AX561&lt;=40),"Medio Alto",IF(AND(AX561&gt;=10,AX561&lt;=20),"Alto",IF(AND(AX561&gt;=6,AX561&lt;=8),"Medio",IF(AND(AX561&gt;=0,AX561&lt;=4),"Bajo"))))</f>
        <v>Bajo</v>
      </c>
      <c r="AZ561" s="467"/>
      <c r="BA561" s="103" t="b">
        <f>IF(AZ561=100,"Mortal o Catrastrofico",IF(AZ561=60,"Muy Grave",IF(AZ561=25,"Grave",IF(AZ561=10,"Leve"))))</f>
        <v>0</v>
      </c>
      <c r="BB561" s="103">
        <f>AX561*AZ561</f>
        <v>0</v>
      </c>
      <c r="BC561" s="103" t="str">
        <f>IF(AND(BB561&gt;=600,AZ561&lt;=4000),"I",IF(AND(BB561&gt;=150,BB561&lt;=500),"II",IF(AND(BB561&gt;=40,BB561&lt;=120),"III",IF(AND(BB561&gt;=0,BB561&lt;=40),"IV"))))</f>
        <v>IV</v>
      </c>
      <c r="BD561" s="103" t="str">
        <f>IF(AND(BC561="I"),"NO ACEPTABLE",IF(AND(BC561="II"),"ACEPTABLE CON CONTROL ESPECIFICO",IF(AND(BC561="III"),"MEJORABLE",IF(AND(BC561="IV"),"ACEPTABLE"))))</f>
        <v>ACEPTABLE</v>
      </c>
    </row>
    <row r="562" spans="1:56" s="155" customFormat="1" ht="76.5" x14ac:dyDescent="0.2">
      <c r="A562" s="115"/>
      <c r="B562" s="103" t="s">
        <v>259</v>
      </c>
      <c r="C562" s="518" t="s">
        <v>455</v>
      </c>
      <c r="D562" s="103" t="s">
        <v>433</v>
      </c>
      <c r="E562" s="500" t="s">
        <v>1046</v>
      </c>
      <c r="F562" s="500" t="s">
        <v>1047</v>
      </c>
      <c r="G562" s="500" t="s">
        <v>1048</v>
      </c>
      <c r="H562" s="500" t="s">
        <v>63</v>
      </c>
      <c r="I562" s="500"/>
      <c r="J562" s="534" t="s">
        <v>993</v>
      </c>
      <c r="K562" s="458" t="s">
        <v>282</v>
      </c>
      <c r="L562" s="459" t="s">
        <v>1052</v>
      </c>
      <c r="M562" s="460" t="s">
        <v>344</v>
      </c>
      <c r="N562" s="465" t="s">
        <v>849</v>
      </c>
      <c r="O562" s="103"/>
      <c r="P562" s="103"/>
      <c r="Q562" s="465"/>
      <c r="R562" s="103" t="s">
        <v>904</v>
      </c>
      <c r="S562" s="465" t="s">
        <v>92</v>
      </c>
      <c r="T562" s="103"/>
      <c r="U562" s="103" t="str">
        <f t="shared" si="251"/>
        <v>Bajo</v>
      </c>
      <c r="V562" s="103">
        <v>2</v>
      </c>
      <c r="W562" s="103" t="str">
        <f t="shared" si="252"/>
        <v>Ocasional</v>
      </c>
      <c r="X562" s="103">
        <f t="shared" si="253"/>
        <v>0</v>
      </c>
      <c r="Y562" s="103" t="str">
        <f t="shared" si="254"/>
        <v>Bajo</v>
      </c>
      <c r="Z562" s="103">
        <v>25</v>
      </c>
      <c r="AA562" s="103" t="str">
        <f t="shared" si="255"/>
        <v>Grave</v>
      </c>
      <c r="AB562" s="103">
        <f t="shared" si="256"/>
        <v>0</v>
      </c>
      <c r="AC562" s="103" t="str">
        <f t="shared" si="257"/>
        <v>IV</v>
      </c>
      <c r="AD562" s="103" t="str">
        <f t="shared" si="242"/>
        <v>ACEPTABLE</v>
      </c>
      <c r="AE562" s="103">
        <v>2</v>
      </c>
      <c r="AF562" s="103" t="s">
        <v>180</v>
      </c>
      <c r="AG562" s="103" t="s">
        <v>38</v>
      </c>
      <c r="AH562" s="103"/>
      <c r="AI562" s="103"/>
      <c r="AJ562" s="103" t="s">
        <v>63</v>
      </c>
      <c r="AK562" s="103"/>
      <c r="AL562" s="462" t="s">
        <v>63</v>
      </c>
      <c r="AM562" s="103"/>
      <c r="AN562" s="103"/>
      <c r="AO562" s="103"/>
      <c r="AP562" s="103"/>
      <c r="AQ562" s="103"/>
      <c r="AR562" s="103"/>
      <c r="AS562" s="115"/>
      <c r="AT562" s="467"/>
      <c r="AU562" s="103" t="str">
        <f>IF(AT562=10,"Muy Alto",IF(AT562=6,"Alto",IF(AT562=2,"Medio",IF(AT562=0,"Bajo"))))</f>
        <v>Bajo</v>
      </c>
      <c r="AV562" s="467"/>
      <c r="AW562" s="103" t="b">
        <f>IF(AV562=4,"Continua",IF(AV562=3,"Frecuente",IF(AV562=2,"Ocasional",IF(AV562=1,"Esporadica"))))</f>
        <v>0</v>
      </c>
      <c r="AX562" s="103">
        <f>AT562*AV562</f>
        <v>0</v>
      </c>
      <c r="AY562" s="103" t="str">
        <f>IF(AND(AX562&gt;=24,AX562&lt;=40),"Medio Alto",IF(AND(AX562&gt;=10,AX562&lt;=20),"Alto",IF(AND(AX562&gt;=6,AX562&lt;=8),"Medio",IF(AND(AX562&gt;=0,AX562&lt;=4),"Bajo"))))</f>
        <v>Bajo</v>
      </c>
      <c r="AZ562" s="467"/>
      <c r="BA562" s="103" t="b">
        <f>IF(AZ562=100,"Mortal o Catrastrofico",IF(AZ562=60,"Muy Grave",IF(AZ562=25,"Grave",IF(AZ562=10,"Leve"))))</f>
        <v>0</v>
      </c>
      <c r="BB562" s="103">
        <f>AX562*AZ562</f>
        <v>0</v>
      </c>
      <c r="BC562" s="103" t="str">
        <f>IF(AND(BB562&gt;=600,AZ562&lt;=4000),"I",IF(AND(BB562&gt;=150,BB562&lt;=500),"II",IF(AND(BB562&gt;=40,BB562&lt;=120),"III",IF(AND(BB562&gt;=0,BB562&lt;=40),"IV"))))</f>
        <v>IV</v>
      </c>
      <c r="BD562" s="103" t="str">
        <f>IF(AND(BC562="I"),"NO ACEPTABLE",IF(AND(BC562="II"),"ACEPTABLE CON CONTROL ESPECIFICO",IF(AND(BC562="III"),"MEJORABLE",IF(AND(BC562="IV"),"ACEPTABLE"))))</f>
        <v>ACEPTABLE</v>
      </c>
    </row>
    <row r="563" spans="1:56" s="155" customFormat="1" ht="66" customHeight="1" x14ac:dyDescent="0.2">
      <c r="A563" s="116"/>
      <c r="B563" s="103" t="s">
        <v>259</v>
      </c>
      <c r="C563" s="518" t="s">
        <v>455</v>
      </c>
      <c r="D563" s="103" t="s">
        <v>433</v>
      </c>
      <c r="E563" s="500" t="s">
        <v>1046</v>
      </c>
      <c r="F563" s="500" t="s">
        <v>1047</v>
      </c>
      <c r="G563" s="500" t="s">
        <v>1048</v>
      </c>
      <c r="H563" s="500" t="s">
        <v>63</v>
      </c>
      <c r="I563" s="103"/>
      <c r="J563" s="534" t="s">
        <v>993</v>
      </c>
      <c r="K563" s="500" t="s">
        <v>99</v>
      </c>
      <c r="L563" s="500" t="s">
        <v>905</v>
      </c>
      <c r="M563" s="500" t="s">
        <v>906</v>
      </c>
      <c r="N563" s="465" t="s">
        <v>102</v>
      </c>
      <c r="O563" s="466"/>
      <c r="P563" s="466"/>
      <c r="Q563" s="466"/>
      <c r="R563" s="494" t="s">
        <v>477</v>
      </c>
      <c r="S563" s="466"/>
      <c r="T563" s="500">
        <v>2</v>
      </c>
      <c r="U563" s="103" t="str">
        <f t="shared" si="251"/>
        <v>Medio</v>
      </c>
      <c r="V563" s="500">
        <v>1</v>
      </c>
      <c r="W563" s="103" t="str">
        <f t="shared" si="252"/>
        <v>Esporadica</v>
      </c>
      <c r="X563" s="103">
        <f t="shared" si="253"/>
        <v>2</v>
      </c>
      <c r="Y563" s="103" t="str">
        <f t="shared" si="254"/>
        <v>Bajo</v>
      </c>
      <c r="Z563" s="500">
        <v>25</v>
      </c>
      <c r="AA563" s="103" t="str">
        <f t="shared" si="255"/>
        <v>Grave</v>
      </c>
      <c r="AB563" s="103">
        <f t="shared" si="256"/>
        <v>50</v>
      </c>
      <c r="AC563" s="103" t="str">
        <f t="shared" si="257"/>
        <v>III</v>
      </c>
      <c r="AD563" s="103" t="str">
        <f t="shared" si="242"/>
        <v>MEJORABLE</v>
      </c>
      <c r="AE563" s="506">
        <v>6</v>
      </c>
      <c r="AF563" s="506" t="s">
        <v>907</v>
      </c>
      <c r="AG563" s="500" t="s">
        <v>38</v>
      </c>
      <c r="AH563" s="500"/>
      <c r="AI563" s="500" t="s">
        <v>63</v>
      </c>
      <c r="AJ563" s="500"/>
      <c r="AK563" s="500" t="s">
        <v>63</v>
      </c>
      <c r="AL563" s="500"/>
      <c r="AM563" s="500"/>
      <c r="AN563" s="500"/>
      <c r="AO563" s="500"/>
      <c r="AP563" s="500"/>
      <c r="AQ563" s="522" t="s">
        <v>908</v>
      </c>
      <c r="AR563" s="512"/>
      <c r="AS563" s="116"/>
      <c r="AT563" s="116"/>
      <c r="AU563" s="116"/>
      <c r="AV563" s="116"/>
      <c r="AW563" s="116"/>
      <c r="AX563" s="116"/>
      <c r="AY563" s="116"/>
      <c r="AZ563" s="116"/>
      <c r="BA563" s="116"/>
      <c r="BB563" s="116"/>
      <c r="BC563" s="116"/>
      <c r="BD563" s="116"/>
    </row>
    <row r="564" spans="1:56" s="155" customFormat="1" ht="80.099999999999994" customHeight="1" x14ac:dyDescent="0.2">
      <c r="A564" s="504"/>
      <c r="B564" s="103" t="s">
        <v>259</v>
      </c>
      <c r="C564" s="518" t="s">
        <v>455</v>
      </c>
      <c r="D564" s="103" t="s">
        <v>433</v>
      </c>
      <c r="E564" s="500" t="s">
        <v>1053</v>
      </c>
      <c r="F564" s="500" t="s">
        <v>1047</v>
      </c>
      <c r="G564" s="500" t="s">
        <v>1054</v>
      </c>
      <c r="H564" s="500" t="s">
        <v>63</v>
      </c>
      <c r="I564" s="103"/>
      <c r="J564" s="534" t="s">
        <v>471</v>
      </c>
      <c r="K564" s="458" t="s">
        <v>72</v>
      </c>
      <c r="L564" s="459" t="s">
        <v>119</v>
      </c>
      <c r="M564" s="460" t="s">
        <v>1029</v>
      </c>
      <c r="N564" s="460" t="s">
        <v>921</v>
      </c>
      <c r="O564" s="515"/>
      <c r="P564" s="515"/>
      <c r="Q564" s="515"/>
      <c r="R564" s="465" t="s">
        <v>1030</v>
      </c>
      <c r="S564" s="507" t="s">
        <v>923</v>
      </c>
      <c r="T564" s="462">
        <v>0</v>
      </c>
      <c r="U564" s="103" t="str">
        <f t="shared" ref="U564:U570" si="258">IF(T564=10,"Muy Alto",IF(T564=6,"Alto",IF(T564=2,"Medio",IF(T564=0,"Bajo"))))</f>
        <v>Bajo</v>
      </c>
      <c r="V564" s="462">
        <v>1</v>
      </c>
      <c r="W564" s="103" t="str">
        <f t="shared" ref="W564:W570" si="259">IF(V564=4,"Continua",IF(V564=3,"Frecuente",IF(V564=2,"Ocasional",IF(V564=1,"Esporadica"))))</f>
        <v>Esporadica</v>
      </c>
      <c r="X564" s="103">
        <f t="shared" ref="X564:X570" si="260">T564*V564</f>
        <v>0</v>
      </c>
      <c r="Y564" s="103" t="str">
        <f t="shared" ref="Y564:Y570" si="261">IF(AND(X564&gt;=24,X564&lt;=40),"Medio Alto",IF(AND(X564&gt;=10,X564&lt;=20),"Alto",IF(AND(X564&gt;=6,X564&lt;=8),"Medio",IF(AND(X564&gt;=0,X564&lt;=4),"Bajo"))))</f>
        <v>Bajo</v>
      </c>
      <c r="Z564" s="462">
        <v>60</v>
      </c>
      <c r="AA564" s="103" t="str">
        <f t="shared" ref="AA564:AA570" si="262">IF(Z564=100,"Mortal o Catrastrofico",IF(Z564=60,"Muy Grave",IF(Z564=25,"Grave",IF(Z564=10,"Leve"))))</f>
        <v>Muy Grave</v>
      </c>
      <c r="AB564" s="103">
        <f t="shared" ref="AB564:AB570" si="263">X564*Z564</f>
        <v>0</v>
      </c>
      <c r="AC564" s="103" t="str">
        <f t="shared" ref="AC564:AC570" si="264">IF(AND(AB564&gt;=600,Z564&lt;=4000),"I",IF(AND(AB564&gt;=150,AB564&lt;=500),"II",IF(AND(AB564&gt;=40,AB564&lt;=120),"III",IF(AND(AB564&gt;=0,AB564&lt;=40),"IV"))))</f>
        <v>IV</v>
      </c>
      <c r="AD564" s="103" t="str">
        <f t="shared" ref="AD564:AD570" si="265">IF(AND(AC564="I"),"NO ACEPTABLE",IF(AND(AC564="II"),"ACEPTABLE CON CONTROL ESPECIFICO",IF(AND(AC564="III"),"MEJORABLE",IF(AND(AC564="IV"),"ACEPTABLE"))))</f>
        <v>ACEPTABLE</v>
      </c>
      <c r="AE564" s="516"/>
      <c r="AF564" s="103" t="s">
        <v>145</v>
      </c>
      <c r="AG564" s="517" t="s">
        <v>38</v>
      </c>
      <c r="AH564" s="462"/>
      <c r="AI564" s="103" t="s">
        <v>63</v>
      </c>
      <c r="AJ564" s="103" t="s">
        <v>63</v>
      </c>
      <c r="AK564" s="103"/>
      <c r="AL564" s="103"/>
      <c r="AM564" s="103"/>
      <c r="AN564" s="103"/>
      <c r="AO564" s="103"/>
      <c r="AP564" s="103"/>
      <c r="AQ564" s="103"/>
      <c r="AR564" s="462"/>
      <c r="AS564" s="504"/>
      <c r="AT564" s="116"/>
      <c r="AU564" s="480"/>
      <c r="AV564" s="116"/>
      <c r="AW564" s="480"/>
      <c r="AX564" s="480"/>
      <c r="AY564" s="480"/>
      <c r="AZ564" s="116"/>
      <c r="BA564" s="480"/>
      <c r="BB564" s="480"/>
      <c r="BC564" s="480"/>
      <c r="BD564" s="480"/>
    </row>
    <row r="565" spans="1:56" s="155" customFormat="1" ht="76.5" x14ac:dyDescent="0.2">
      <c r="A565" s="115"/>
      <c r="B565" s="103" t="s">
        <v>259</v>
      </c>
      <c r="C565" s="518" t="s">
        <v>455</v>
      </c>
      <c r="D565" s="103" t="s">
        <v>433</v>
      </c>
      <c r="E565" s="500" t="s">
        <v>1053</v>
      </c>
      <c r="F565" s="500" t="s">
        <v>1047</v>
      </c>
      <c r="G565" s="500" t="s">
        <v>1054</v>
      </c>
      <c r="H565" s="500" t="s">
        <v>63</v>
      </c>
      <c r="I565" s="500"/>
      <c r="J565" s="534" t="s">
        <v>471</v>
      </c>
      <c r="K565" s="458" t="s">
        <v>282</v>
      </c>
      <c r="L565" s="459" t="s">
        <v>739</v>
      </c>
      <c r="M565" s="460" t="s">
        <v>740</v>
      </c>
      <c r="N565" s="465" t="s">
        <v>741</v>
      </c>
      <c r="O565" s="103"/>
      <c r="P565" s="103"/>
      <c r="Q565" s="465"/>
      <c r="R565" s="103" t="s">
        <v>742</v>
      </c>
      <c r="S565" s="465" t="s">
        <v>743</v>
      </c>
      <c r="T565" s="103"/>
      <c r="U565" s="103" t="str">
        <f t="shared" si="258"/>
        <v>Bajo</v>
      </c>
      <c r="V565" s="103">
        <v>1</v>
      </c>
      <c r="W565" s="103" t="str">
        <f t="shared" si="259"/>
        <v>Esporadica</v>
      </c>
      <c r="X565" s="103">
        <f t="shared" si="260"/>
        <v>0</v>
      </c>
      <c r="Y565" s="103" t="str">
        <f t="shared" si="261"/>
        <v>Bajo</v>
      </c>
      <c r="Z565" s="103">
        <v>25</v>
      </c>
      <c r="AA565" s="103" t="str">
        <f t="shared" si="262"/>
        <v>Grave</v>
      </c>
      <c r="AB565" s="103">
        <f t="shared" si="263"/>
        <v>0</v>
      </c>
      <c r="AC565" s="103" t="str">
        <f t="shared" si="264"/>
        <v>IV</v>
      </c>
      <c r="AD565" s="103" t="str">
        <f t="shared" si="265"/>
        <v>ACEPTABLE</v>
      </c>
      <c r="AE565" s="103">
        <v>2</v>
      </c>
      <c r="AF565" s="103" t="s">
        <v>180</v>
      </c>
      <c r="AG565" s="103" t="s">
        <v>38</v>
      </c>
      <c r="AH565" s="103"/>
      <c r="AI565" s="103"/>
      <c r="AJ565" s="103" t="s">
        <v>63</v>
      </c>
      <c r="AK565" s="103"/>
      <c r="AL565" s="462" t="s">
        <v>63</v>
      </c>
      <c r="AM565" s="103"/>
      <c r="AN565" s="103"/>
      <c r="AO565" s="103"/>
      <c r="AP565" s="103"/>
      <c r="AQ565" s="103"/>
      <c r="AR565" s="103"/>
      <c r="AS565" s="115"/>
      <c r="AT565" s="467"/>
      <c r="AU565" s="103" t="str">
        <f>IF(AT565=10,"Muy Alto",IF(AT565=6,"Alto",IF(AT565=2,"Medio",IF(AT565=0,"Bajo"))))</f>
        <v>Bajo</v>
      </c>
      <c r="AV565" s="467"/>
      <c r="AW565" s="103" t="b">
        <f>IF(AV565=4,"Continua",IF(AV565=3,"Frecuente",IF(AV565=2,"Ocasional",IF(AV565=1,"Esporadica"))))</f>
        <v>0</v>
      </c>
      <c r="AX565" s="103">
        <f>AT565*AV565</f>
        <v>0</v>
      </c>
      <c r="AY565" s="103" t="str">
        <f>IF(AND(AX565&gt;=24,AX565&lt;=40),"Medio Alto",IF(AND(AX565&gt;=10,AX565&lt;=20),"Alto",IF(AND(AX565&gt;=6,AX565&lt;=8),"Medio",IF(AND(AX565&gt;=0,AX565&lt;=4),"Bajo"))))</f>
        <v>Bajo</v>
      </c>
      <c r="AZ565" s="467"/>
      <c r="BA565" s="103" t="b">
        <f>IF(AZ565=100,"Mortal o Catrastrofico",IF(AZ565=60,"Muy Grave",IF(AZ565=25,"Grave",IF(AZ565=10,"Leve"))))</f>
        <v>0</v>
      </c>
      <c r="BB565" s="103">
        <f>AX565*AZ565</f>
        <v>0</v>
      </c>
      <c r="BC565" s="103" t="str">
        <f>IF(AND(BB565&gt;=600,AZ565&lt;=4000),"I",IF(AND(BB565&gt;=150,BB565&lt;=500),"II",IF(AND(BB565&gt;=40,BB565&lt;=120),"III",IF(AND(BB565&gt;=0,BB565&lt;=40),"IV"))))</f>
        <v>IV</v>
      </c>
      <c r="BD565" s="103" t="str">
        <f>IF(AND(BC565="I"),"NO ACEPTABLE",IF(AND(BC565="II"),"ACEPTABLE CON CONTROL ESPECIFICO",IF(AND(BC565="III"),"MEJORABLE",IF(AND(BC565="IV"),"ACEPTABLE"))))</f>
        <v>ACEPTABLE</v>
      </c>
    </row>
    <row r="566" spans="1:56" s="155" customFormat="1" ht="165" customHeight="1" x14ac:dyDescent="0.2">
      <c r="A566" s="504"/>
      <c r="B566" s="103" t="s">
        <v>259</v>
      </c>
      <c r="C566" s="518" t="s">
        <v>455</v>
      </c>
      <c r="D566" s="103" t="s">
        <v>433</v>
      </c>
      <c r="E566" s="500" t="s">
        <v>1053</v>
      </c>
      <c r="F566" s="500" t="s">
        <v>1047</v>
      </c>
      <c r="G566" s="500" t="s">
        <v>1054</v>
      </c>
      <c r="H566" s="500" t="s">
        <v>63</v>
      </c>
      <c r="I566" s="500"/>
      <c r="J566" s="534" t="s">
        <v>471</v>
      </c>
      <c r="K566" s="518" t="s">
        <v>65</v>
      </c>
      <c r="L566" s="471" t="s">
        <v>316</v>
      </c>
      <c r="M566" s="501" t="s">
        <v>984</v>
      </c>
      <c r="N566" s="501" t="s">
        <v>1031</v>
      </c>
      <c r="O566" s="519"/>
      <c r="P566" s="519"/>
      <c r="Q566" s="529"/>
      <c r="R566" s="465" t="s">
        <v>909</v>
      </c>
      <c r="S566" s="456" t="s">
        <v>996</v>
      </c>
      <c r="T566" s="512"/>
      <c r="U566" s="103" t="str">
        <f t="shared" si="258"/>
        <v>Bajo</v>
      </c>
      <c r="V566" s="512">
        <v>3</v>
      </c>
      <c r="W566" s="103" t="str">
        <f t="shared" si="259"/>
        <v>Frecuente</v>
      </c>
      <c r="X566" s="103">
        <f t="shared" si="260"/>
        <v>0</v>
      </c>
      <c r="Y566" s="103" t="str">
        <f t="shared" si="261"/>
        <v>Bajo</v>
      </c>
      <c r="Z566" s="512">
        <v>60</v>
      </c>
      <c r="AA566" s="103" t="str">
        <f t="shared" si="262"/>
        <v>Muy Grave</v>
      </c>
      <c r="AB566" s="103">
        <f t="shared" si="263"/>
        <v>0</v>
      </c>
      <c r="AC566" s="103" t="str">
        <f t="shared" si="264"/>
        <v>IV</v>
      </c>
      <c r="AD566" s="103" t="str">
        <f t="shared" si="265"/>
        <v>ACEPTABLE</v>
      </c>
      <c r="AE566" s="506">
        <v>6</v>
      </c>
      <c r="AF566" s="506" t="s">
        <v>910</v>
      </c>
      <c r="AG566" s="507" t="s">
        <v>38</v>
      </c>
      <c r="AH566" s="512"/>
      <c r="AI566" s="500" t="s">
        <v>63</v>
      </c>
      <c r="AJ566" s="500"/>
      <c r="AK566" s="500" t="s">
        <v>63</v>
      </c>
      <c r="AL566" s="462" t="s">
        <v>63</v>
      </c>
      <c r="AM566" s="500"/>
      <c r="AN566" s="500"/>
      <c r="AO566" s="500"/>
      <c r="AP566" s="500"/>
      <c r="AQ566" s="500"/>
      <c r="AR566" s="512"/>
      <c r="AS566" s="116"/>
      <c r="AT566" s="116"/>
      <c r="AU566" s="116"/>
      <c r="AV566" s="116"/>
      <c r="AW566" s="116"/>
      <c r="AX566" s="116"/>
      <c r="AY566" s="116"/>
      <c r="AZ566" s="116"/>
      <c r="BA566" s="116"/>
      <c r="BB566" s="116"/>
      <c r="BC566" s="116"/>
      <c r="BD566" s="116"/>
    </row>
    <row r="567" spans="1:56" s="155" customFormat="1" ht="66" customHeight="1" x14ac:dyDescent="0.2">
      <c r="A567" s="116"/>
      <c r="B567" s="103" t="s">
        <v>259</v>
      </c>
      <c r="C567" s="518" t="s">
        <v>455</v>
      </c>
      <c r="D567" s="103" t="s">
        <v>433</v>
      </c>
      <c r="E567" s="500" t="s">
        <v>1053</v>
      </c>
      <c r="F567" s="500" t="s">
        <v>1047</v>
      </c>
      <c r="G567" s="500" t="s">
        <v>1054</v>
      </c>
      <c r="H567" s="500" t="s">
        <v>63</v>
      </c>
      <c r="I567" s="500"/>
      <c r="J567" s="534" t="s">
        <v>471</v>
      </c>
      <c r="K567" s="518" t="s">
        <v>72</v>
      </c>
      <c r="L567" s="459" t="s">
        <v>270</v>
      </c>
      <c r="M567" s="460" t="s">
        <v>898</v>
      </c>
      <c r="N567" s="501" t="s">
        <v>899</v>
      </c>
      <c r="O567" s="519"/>
      <c r="P567" s="519"/>
      <c r="Q567" s="520"/>
      <c r="R567" s="500" t="s">
        <v>1032</v>
      </c>
      <c r="S567" s="512"/>
      <c r="T567" s="512"/>
      <c r="U567" s="103" t="str">
        <f t="shared" si="258"/>
        <v>Bajo</v>
      </c>
      <c r="V567" s="103">
        <v>1</v>
      </c>
      <c r="W567" s="103" t="str">
        <f t="shared" si="259"/>
        <v>Esporadica</v>
      </c>
      <c r="X567" s="103">
        <f t="shared" si="260"/>
        <v>0</v>
      </c>
      <c r="Y567" s="103" t="str">
        <f t="shared" si="261"/>
        <v>Bajo</v>
      </c>
      <c r="Z567" s="512">
        <v>60</v>
      </c>
      <c r="AA567" s="103" t="str">
        <f t="shared" si="262"/>
        <v>Muy Grave</v>
      </c>
      <c r="AB567" s="103">
        <f t="shared" si="263"/>
        <v>0</v>
      </c>
      <c r="AC567" s="103" t="str">
        <f t="shared" si="264"/>
        <v>IV</v>
      </c>
      <c r="AD567" s="103" t="str">
        <f t="shared" si="265"/>
        <v>ACEPTABLE</v>
      </c>
      <c r="AE567" s="506">
        <v>6</v>
      </c>
      <c r="AF567" s="506" t="s">
        <v>899</v>
      </c>
      <c r="AG567" s="507" t="s">
        <v>38</v>
      </c>
      <c r="AH567" s="512"/>
      <c r="AI567" s="500" t="s">
        <v>63</v>
      </c>
      <c r="AJ567" s="500"/>
      <c r="AK567" s="500" t="s">
        <v>63</v>
      </c>
      <c r="AL567" s="462" t="s">
        <v>63</v>
      </c>
      <c r="AM567" s="500"/>
      <c r="AN567" s="500"/>
      <c r="AO567" s="500"/>
      <c r="AP567" s="500"/>
      <c r="AQ567" s="500"/>
      <c r="AR567" s="531"/>
      <c r="AS567" s="116"/>
      <c r="AT567" s="116"/>
      <c r="AU567" s="116"/>
      <c r="AV567" s="116"/>
      <c r="AW567" s="116"/>
      <c r="AX567" s="116"/>
      <c r="AY567" s="116"/>
      <c r="AZ567" s="116"/>
      <c r="BA567" s="116"/>
      <c r="BB567" s="116"/>
      <c r="BC567" s="116"/>
      <c r="BD567" s="116"/>
    </row>
    <row r="568" spans="1:56" s="155" customFormat="1" ht="76.5" x14ac:dyDescent="0.2">
      <c r="A568" s="115"/>
      <c r="B568" s="103" t="s">
        <v>259</v>
      </c>
      <c r="C568" s="518" t="s">
        <v>455</v>
      </c>
      <c r="D568" s="103" t="s">
        <v>433</v>
      </c>
      <c r="E568" s="500" t="s">
        <v>1053</v>
      </c>
      <c r="F568" s="500" t="s">
        <v>1047</v>
      </c>
      <c r="G568" s="500" t="s">
        <v>1054</v>
      </c>
      <c r="H568" s="500" t="s">
        <v>63</v>
      </c>
      <c r="I568" s="500"/>
      <c r="J568" s="534" t="s">
        <v>471</v>
      </c>
      <c r="K568" s="103" t="s">
        <v>276</v>
      </c>
      <c r="L568" s="471" t="s">
        <v>178</v>
      </c>
      <c r="M568" s="460" t="s">
        <v>738</v>
      </c>
      <c r="N568" s="460" t="s">
        <v>180</v>
      </c>
      <c r="O568" s="103"/>
      <c r="P568" s="103"/>
      <c r="Q568" s="465"/>
      <c r="R568" s="465" t="s">
        <v>705</v>
      </c>
      <c r="S568" s="465" t="s">
        <v>1033</v>
      </c>
      <c r="T568" s="103"/>
      <c r="U568" s="103" t="str">
        <f t="shared" si="258"/>
        <v>Bajo</v>
      </c>
      <c r="V568" s="103">
        <v>3</v>
      </c>
      <c r="W568" s="103" t="str">
        <f t="shared" si="259"/>
        <v>Frecuente</v>
      </c>
      <c r="X568" s="103">
        <f t="shared" si="260"/>
        <v>0</v>
      </c>
      <c r="Y568" s="103" t="str">
        <f t="shared" si="261"/>
        <v>Bajo</v>
      </c>
      <c r="Z568" s="103">
        <v>25</v>
      </c>
      <c r="AA568" s="103" t="str">
        <f t="shared" si="262"/>
        <v>Grave</v>
      </c>
      <c r="AB568" s="103">
        <f t="shared" si="263"/>
        <v>0</v>
      </c>
      <c r="AC568" s="103" t="str">
        <f t="shared" si="264"/>
        <v>IV</v>
      </c>
      <c r="AD568" s="103" t="str">
        <f t="shared" si="265"/>
        <v>ACEPTABLE</v>
      </c>
      <c r="AE568" s="103">
        <v>2</v>
      </c>
      <c r="AF568" s="103" t="s">
        <v>180</v>
      </c>
      <c r="AG568" s="103" t="s">
        <v>38</v>
      </c>
      <c r="AH568" s="103"/>
      <c r="AI568" s="103"/>
      <c r="AJ568" s="103" t="s">
        <v>63</v>
      </c>
      <c r="AK568" s="103"/>
      <c r="AL568" s="103"/>
      <c r="AM568" s="103"/>
      <c r="AN568" s="103"/>
      <c r="AO568" s="103"/>
      <c r="AP568" s="103"/>
      <c r="AQ568" s="103"/>
      <c r="AR568" s="103"/>
      <c r="AS568" s="115"/>
      <c r="AT568" s="467"/>
      <c r="AU568" s="103" t="str">
        <f>IF(AT568=10,"Muy Alto",IF(AT568=6,"Alto",IF(AT568=2,"Medio",IF(AT568=0,"Bajo"))))</f>
        <v>Bajo</v>
      </c>
      <c r="AV568" s="467"/>
      <c r="AW568" s="103" t="b">
        <f>IF(AV568=4,"Continua",IF(AV568=3,"Frecuente",IF(AV568=2,"Ocasional",IF(AV568=1,"Esporadica"))))</f>
        <v>0</v>
      </c>
      <c r="AX568" s="103">
        <f>AT568*AV568</f>
        <v>0</v>
      </c>
      <c r="AY568" s="103" t="str">
        <f>IF(AND(AX568&gt;=24,AX568&lt;=40),"Medio Alto",IF(AND(AX568&gt;=10,AX568&lt;=20),"Alto",IF(AND(AX568&gt;=6,AX568&lt;=8),"Medio",IF(AND(AX568&gt;=0,AX568&lt;=4),"Bajo"))))</f>
        <v>Bajo</v>
      </c>
      <c r="AZ568" s="467"/>
      <c r="BA568" s="103" t="b">
        <f>IF(AZ568=100,"Mortal o Catrastrofico",IF(AZ568=60,"Muy Grave",IF(AZ568=25,"Grave",IF(AZ568=10,"Leve"))))</f>
        <v>0</v>
      </c>
      <c r="BB568" s="103">
        <f>AX568*AZ568</f>
        <v>0</v>
      </c>
      <c r="BC568" s="103" t="str">
        <f>IF(AND(BB568&gt;=600,AZ568&lt;=4000),"I",IF(AND(BB568&gt;=150,BB568&lt;=500),"II",IF(AND(BB568&gt;=40,BB568&lt;=120),"III",IF(AND(BB568&gt;=0,BB568&lt;=40),"IV"))))</f>
        <v>IV</v>
      </c>
      <c r="BD568" s="103" t="str">
        <f>IF(AND(BC568="I"),"NO ACEPTABLE",IF(AND(BC568="II"),"ACEPTABLE CON CONTROL ESPECIFICO",IF(AND(BC568="III"),"MEJORABLE",IF(AND(BC568="IV"),"ACEPTABLE"))))</f>
        <v>ACEPTABLE</v>
      </c>
    </row>
    <row r="569" spans="1:56" s="155" customFormat="1" ht="76.5" x14ac:dyDescent="0.2">
      <c r="A569" s="115"/>
      <c r="B569" s="103" t="s">
        <v>259</v>
      </c>
      <c r="C569" s="518" t="s">
        <v>455</v>
      </c>
      <c r="D569" s="103" t="s">
        <v>433</v>
      </c>
      <c r="E569" s="500" t="s">
        <v>1053</v>
      </c>
      <c r="F569" s="500" t="s">
        <v>1047</v>
      </c>
      <c r="G569" s="500" t="s">
        <v>1054</v>
      </c>
      <c r="H569" s="500" t="s">
        <v>63</v>
      </c>
      <c r="I569" s="500"/>
      <c r="J569" s="534" t="s">
        <v>471</v>
      </c>
      <c r="K569" s="458" t="s">
        <v>282</v>
      </c>
      <c r="L569" s="459" t="s">
        <v>1052</v>
      </c>
      <c r="M569" s="460" t="s">
        <v>344</v>
      </c>
      <c r="N569" s="465" t="s">
        <v>849</v>
      </c>
      <c r="O569" s="103"/>
      <c r="P569" s="103"/>
      <c r="Q569" s="465"/>
      <c r="R569" s="103" t="s">
        <v>904</v>
      </c>
      <c r="S569" s="465" t="s">
        <v>92</v>
      </c>
      <c r="T569" s="103"/>
      <c r="U569" s="103" t="str">
        <f t="shared" si="258"/>
        <v>Bajo</v>
      </c>
      <c r="V569" s="103">
        <v>2</v>
      </c>
      <c r="W569" s="103" t="str">
        <f t="shared" si="259"/>
        <v>Ocasional</v>
      </c>
      <c r="X569" s="103">
        <f t="shared" si="260"/>
        <v>0</v>
      </c>
      <c r="Y569" s="103" t="str">
        <f t="shared" si="261"/>
        <v>Bajo</v>
      </c>
      <c r="Z569" s="103">
        <v>25</v>
      </c>
      <c r="AA569" s="103" t="str">
        <f t="shared" si="262"/>
        <v>Grave</v>
      </c>
      <c r="AB569" s="103">
        <f t="shared" si="263"/>
        <v>0</v>
      </c>
      <c r="AC569" s="103" t="str">
        <f t="shared" si="264"/>
        <v>IV</v>
      </c>
      <c r="AD569" s="103" t="str">
        <f t="shared" si="265"/>
        <v>ACEPTABLE</v>
      </c>
      <c r="AE569" s="103">
        <v>2</v>
      </c>
      <c r="AF569" s="103" t="s">
        <v>180</v>
      </c>
      <c r="AG569" s="103" t="s">
        <v>38</v>
      </c>
      <c r="AH569" s="103"/>
      <c r="AI569" s="103"/>
      <c r="AJ569" s="103" t="s">
        <v>63</v>
      </c>
      <c r="AK569" s="103"/>
      <c r="AL569" s="462" t="s">
        <v>63</v>
      </c>
      <c r="AM569" s="103"/>
      <c r="AN569" s="103"/>
      <c r="AO569" s="103"/>
      <c r="AP569" s="103"/>
      <c r="AQ569" s="103"/>
      <c r="AR569" s="103"/>
      <c r="AS569" s="115"/>
      <c r="AT569" s="467"/>
      <c r="AU569" s="103" t="str">
        <f>IF(AT569=10,"Muy Alto",IF(AT569=6,"Alto",IF(AT569=2,"Medio",IF(AT569=0,"Bajo"))))</f>
        <v>Bajo</v>
      </c>
      <c r="AV569" s="467"/>
      <c r="AW569" s="103" t="b">
        <f>IF(AV569=4,"Continua",IF(AV569=3,"Frecuente",IF(AV569=2,"Ocasional",IF(AV569=1,"Esporadica"))))</f>
        <v>0</v>
      </c>
      <c r="AX569" s="103">
        <f>AT569*AV569</f>
        <v>0</v>
      </c>
      <c r="AY569" s="103" t="str">
        <f>IF(AND(AX569&gt;=24,AX569&lt;=40),"Medio Alto",IF(AND(AX569&gt;=10,AX569&lt;=20),"Alto",IF(AND(AX569&gt;=6,AX569&lt;=8),"Medio",IF(AND(AX569&gt;=0,AX569&lt;=4),"Bajo"))))</f>
        <v>Bajo</v>
      </c>
      <c r="AZ569" s="467"/>
      <c r="BA569" s="103" t="b">
        <f>IF(AZ569=100,"Mortal o Catrastrofico",IF(AZ569=60,"Muy Grave",IF(AZ569=25,"Grave",IF(AZ569=10,"Leve"))))</f>
        <v>0</v>
      </c>
      <c r="BB569" s="103">
        <f>AX569*AZ569</f>
        <v>0</v>
      </c>
      <c r="BC569" s="103" t="str">
        <f>IF(AND(BB569&gt;=600,AZ569&lt;=4000),"I",IF(AND(BB569&gt;=150,BB569&lt;=500),"II",IF(AND(BB569&gt;=40,BB569&lt;=120),"III",IF(AND(BB569&gt;=0,BB569&lt;=40),"IV"))))</f>
        <v>IV</v>
      </c>
      <c r="BD569" s="103" t="str">
        <f>IF(AND(BC569="I"),"NO ACEPTABLE",IF(AND(BC569="II"),"ACEPTABLE CON CONTROL ESPECIFICO",IF(AND(BC569="III"),"MEJORABLE",IF(AND(BC569="IV"),"ACEPTABLE"))))</f>
        <v>ACEPTABLE</v>
      </c>
    </row>
    <row r="570" spans="1:56" s="155" customFormat="1" ht="66" customHeight="1" x14ac:dyDescent="0.2">
      <c r="A570" s="116"/>
      <c r="B570" s="103" t="s">
        <v>259</v>
      </c>
      <c r="C570" s="518" t="s">
        <v>455</v>
      </c>
      <c r="D570" s="103" t="s">
        <v>433</v>
      </c>
      <c r="E570" s="500" t="s">
        <v>1053</v>
      </c>
      <c r="F570" s="500" t="s">
        <v>1047</v>
      </c>
      <c r="G570" s="500" t="s">
        <v>1054</v>
      </c>
      <c r="H570" s="500" t="s">
        <v>63</v>
      </c>
      <c r="I570" s="103"/>
      <c r="J570" s="534" t="s">
        <v>471</v>
      </c>
      <c r="K570" s="500" t="s">
        <v>99</v>
      </c>
      <c r="L570" s="500" t="s">
        <v>905</v>
      </c>
      <c r="M570" s="500" t="s">
        <v>906</v>
      </c>
      <c r="N570" s="465" t="s">
        <v>102</v>
      </c>
      <c r="O570" s="466"/>
      <c r="P570" s="466"/>
      <c r="Q570" s="466"/>
      <c r="R570" s="494" t="s">
        <v>477</v>
      </c>
      <c r="S570" s="466"/>
      <c r="T570" s="500">
        <v>2</v>
      </c>
      <c r="U570" s="103" t="str">
        <f t="shared" si="258"/>
        <v>Medio</v>
      </c>
      <c r="V570" s="500">
        <v>1</v>
      </c>
      <c r="W570" s="103" t="str">
        <f t="shared" si="259"/>
        <v>Esporadica</v>
      </c>
      <c r="X570" s="103">
        <f t="shared" si="260"/>
        <v>2</v>
      </c>
      <c r="Y570" s="103" t="str">
        <f t="shared" si="261"/>
        <v>Bajo</v>
      </c>
      <c r="Z570" s="500">
        <v>25</v>
      </c>
      <c r="AA570" s="103" t="str">
        <f t="shared" si="262"/>
        <v>Grave</v>
      </c>
      <c r="AB570" s="103">
        <f t="shared" si="263"/>
        <v>50</v>
      </c>
      <c r="AC570" s="103" t="str">
        <f t="shared" si="264"/>
        <v>III</v>
      </c>
      <c r="AD570" s="103" t="str">
        <f t="shared" si="265"/>
        <v>MEJORABLE</v>
      </c>
      <c r="AE570" s="506">
        <v>6</v>
      </c>
      <c r="AF570" s="506" t="s">
        <v>907</v>
      </c>
      <c r="AG570" s="500" t="s">
        <v>38</v>
      </c>
      <c r="AH570" s="500"/>
      <c r="AI570" s="500" t="s">
        <v>63</v>
      </c>
      <c r="AJ570" s="500"/>
      <c r="AK570" s="500" t="s">
        <v>63</v>
      </c>
      <c r="AL570" s="500"/>
      <c r="AM570" s="500"/>
      <c r="AN570" s="500"/>
      <c r="AO570" s="500"/>
      <c r="AP570" s="500"/>
      <c r="AQ570" s="522" t="s">
        <v>908</v>
      </c>
      <c r="AR570" s="512"/>
      <c r="AS570" s="116"/>
      <c r="AT570" s="116"/>
      <c r="AU570" s="116"/>
      <c r="AV570" s="116"/>
      <c r="AW570" s="116"/>
      <c r="AX570" s="116"/>
      <c r="AY570" s="116"/>
      <c r="AZ570" s="116"/>
      <c r="BA570" s="116"/>
      <c r="BB570" s="116"/>
      <c r="BC570" s="116"/>
      <c r="BD570" s="116"/>
    </row>
    <row r="571" spans="1:56" s="155" customFormat="1" ht="80.099999999999994" customHeight="1" x14ac:dyDescent="0.2">
      <c r="A571" s="504"/>
      <c r="B571" s="103" t="s">
        <v>259</v>
      </c>
      <c r="C571" s="518" t="s">
        <v>1055</v>
      </c>
      <c r="D571" s="103" t="s">
        <v>433</v>
      </c>
      <c r="E571" s="506" t="s">
        <v>1056</v>
      </c>
      <c r="F571" s="500" t="s">
        <v>1040</v>
      </c>
      <c r="G571" s="500" t="s">
        <v>1041</v>
      </c>
      <c r="H571" s="500" t="s">
        <v>63</v>
      </c>
      <c r="I571" s="103"/>
      <c r="J571" s="506" t="s">
        <v>471</v>
      </c>
      <c r="K571" s="458" t="s">
        <v>72</v>
      </c>
      <c r="L571" s="459" t="s">
        <v>119</v>
      </c>
      <c r="M571" s="460" t="s">
        <v>1029</v>
      </c>
      <c r="N571" s="460" t="s">
        <v>921</v>
      </c>
      <c r="O571" s="515"/>
      <c r="P571" s="515"/>
      <c r="Q571" s="515"/>
      <c r="R571" s="465" t="s">
        <v>1030</v>
      </c>
      <c r="S571" s="507" t="s">
        <v>1057</v>
      </c>
      <c r="T571" s="462">
        <v>0</v>
      </c>
      <c r="U571" s="103" t="str">
        <f t="shared" si="251"/>
        <v>Bajo</v>
      </c>
      <c r="V571" s="462">
        <v>1</v>
      </c>
      <c r="W571" s="103" t="str">
        <f t="shared" si="252"/>
        <v>Esporadica</v>
      </c>
      <c r="X571" s="103">
        <f t="shared" si="253"/>
        <v>0</v>
      </c>
      <c r="Y571" s="103" t="str">
        <f t="shared" si="254"/>
        <v>Bajo</v>
      </c>
      <c r="Z571" s="462">
        <v>60</v>
      </c>
      <c r="AA571" s="103" t="str">
        <f t="shared" si="255"/>
        <v>Muy Grave</v>
      </c>
      <c r="AB571" s="103">
        <f t="shared" si="256"/>
        <v>0</v>
      </c>
      <c r="AC571" s="103" t="str">
        <f t="shared" si="257"/>
        <v>IV</v>
      </c>
      <c r="AD571" s="103" t="str">
        <f t="shared" si="242"/>
        <v>ACEPTABLE</v>
      </c>
      <c r="AE571" s="516"/>
      <c r="AF571" s="103" t="s">
        <v>145</v>
      </c>
      <c r="AG571" s="517" t="s">
        <v>38</v>
      </c>
      <c r="AH571" s="462"/>
      <c r="AI571" s="103" t="s">
        <v>63</v>
      </c>
      <c r="AJ571" s="103" t="s">
        <v>63</v>
      </c>
      <c r="AK571" s="103"/>
      <c r="AL571" s="103"/>
      <c r="AM571" s="103"/>
      <c r="AN571" s="103"/>
      <c r="AO571" s="103"/>
      <c r="AP571" s="103"/>
      <c r="AQ571" s="103"/>
      <c r="AR571" s="462"/>
      <c r="AS571" s="504"/>
      <c r="AT571" s="116"/>
      <c r="AU571" s="480"/>
      <c r="AV571" s="116"/>
      <c r="AW571" s="480"/>
      <c r="AX571" s="480"/>
      <c r="AY571" s="480"/>
      <c r="AZ571" s="116"/>
      <c r="BA571" s="480"/>
      <c r="BB571" s="480"/>
      <c r="BC571" s="480"/>
      <c r="BD571" s="480"/>
    </row>
    <row r="572" spans="1:56" s="155" customFormat="1" ht="206.1" customHeight="1" x14ac:dyDescent="0.2">
      <c r="A572" s="504"/>
      <c r="B572" s="103" t="s">
        <v>259</v>
      </c>
      <c r="C572" s="518" t="s">
        <v>1055</v>
      </c>
      <c r="D572" s="103" t="s">
        <v>433</v>
      </c>
      <c r="E572" s="506" t="s">
        <v>1056</v>
      </c>
      <c r="F572" s="500" t="s">
        <v>1040</v>
      </c>
      <c r="G572" s="500" t="s">
        <v>1041</v>
      </c>
      <c r="H572" s="500" t="s">
        <v>63</v>
      </c>
      <c r="I572" s="500"/>
      <c r="J572" s="506" t="s">
        <v>471</v>
      </c>
      <c r="K572" s="518" t="s">
        <v>65</v>
      </c>
      <c r="L572" s="471" t="s">
        <v>316</v>
      </c>
      <c r="M572" s="501" t="s">
        <v>984</v>
      </c>
      <c r="N572" s="501" t="s">
        <v>1058</v>
      </c>
      <c r="O572" s="519"/>
      <c r="P572" s="519"/>
      <c r="Q572" s="529"/>
      <c r="R572" s="465" t="s">
        <v>909</v>
      </c>
      <c r="S572" s="456" t="s">
        <v>996</v>
      </c>
      <c r="T572" s="512"/>
      <c r="U572" s="103" t="str">
        <f t="shared" si="251"/>
        <v>Bajo</v>
      </c>
      <c r="V572" s="512">
        <v>3</v>
      </c>
      <c r="W572" s="103" t="str">
        <f t="shared" si="252"/>
        <v>Frecuente</v>
      </c>
      <c r="X572" s="103">
        <f t="shared" si="253"/>
        <v>0</v>
      </c>
      <c r="Y572" s="103" t="str">
        <f t="shared" si="254"/>
        <v>Bajo</v>
      </c>
      <c r="Z572" s="512">
        <v>60</v>
      </c>
      <c r="AA572" s="103" t="str">
        <f t="shared" si="255"/>
        <v>Muy Grave</v>
      </c>
      <c r="AB572" s="103">
        <f t="shared" si="256"/>
        <v>0</v>
      </c>
      <c r="AC572" s="103" t="str">
        <f t="shared" si="257"/>
        <v>IV</v>
      </c>
      <c r="AD572" s="103" t="str">
        <f t="shared" si="242"/>
        <v>ACEPTABLE</v>
      </c>
      <c r="AE572" s="506">
        <v>6</v>
      </c>
      <c r="AF572" s="506" t="s">
        <v>910</v>
      </c>
      <c r="AG572" s="507" t="s">
        <v>38</v>
      </c>
      <c r="AH572" s="512"/>
      <c r="AI572" s="500" t="s">
        <v>63</v>
      </c>
      <c r="AJ572" s="500"/>
      <c r="AK572" s="500" t="s">
        <v>63</v>
      </c>
      <c r="AL572" s="462" t="s">
        <v>63</v>
      </c>
      <c r="AM572" s="500"/>
      <c r="AN572" s="500"/>
      <c r="AO572" s="500"/>
      <c r="AP572" s="500"/>
      <c r="AQ572" s="500" t="s">
        <v>891</v>
      </c>
      <c r="AR572" s="512" t="s">
        <v>892</v>
      </c>
      <c r="AS572" s="116"/>
      <c r="AT572" s="116"/>
      <c r="AU572" s="116"/>
      <c r="AV572" s="116"/>
      <c r="AW572" s="116"/>
      <c r="AX572" s="116"/>
      <c r="AY572" s="116"/>
      <c r="AZ572" s="116"/>
      <c r="BA572" s="116"/>
      <c r="BB572" s="116"/>
      <c r="BC572" s="116"/>
      <c r="BD572" s="116"/>
    </row>
    <row r="573" spans="1:56" s="155" customFormat="1" ht="66" customHeight="1" x14ac:dyDescent="0.2">
      <c r="A573" s="116"/>
      <c r="B573" s="103" t="s">
        <v>259</v>
      </c>
      <c r="C573" s="518" t="s">
        <v>1055</v>
      </c>
      <c r="D573" s="103" t="s">
        <v>433</v>
      </c>
      <c r="E573" s="506" t="s">
        <v>1056</v>
      </c>
      <c r="F573" s="500" t="s">
        <v>1040</v>
      </c>
      <c r="G573" s="500" t="s">
        <v>1041</v>
      </c>
      <c r="H573" s="500" t="s">
        <v>63</v>
      </c>
      <c r="I573" s="500"/>
      <c r="J573" s="506" t="s">
        <v>471</v>
      </c>
      <c r="K573" s="518" t="s">
        <v>72</v>
      </c>
      <c r="L573" s="459" t="s">
        <v>270</v>
      </c>
      <c r="M573" s="460" t="s">
        <v>898</v>
      </c>
      <c r="N573" s="501" t="s">
        <v>899</v>
      </c>
      <c r="O573" s="519"/>
      <c r="P573" s="519"/>
      <c r="Q573" s="520"/>
      <c r="R573" s="500" t="s">
        <v>1032</v>
      </c>
      <c r="S573" s="512"/>
      <c r="T573" s="512"/>
      <c r="U573" s="103" t="str">
        <f t="shared" si="251"/>
        <v>Bajo</v>
      </c>
      <c r="V573" s="103">
        <v>1</v>
      </c>
      <c r="W573" s="103" t="str">
        <f t="shared" si="252"/>
        <v>Esporadica</v>
      </c>
      <c r="X573" s="103">
        <f t="shared" si="253"/>
        <v>0</v>
      </c>
      <c r="Y573" s="103" t="str">
        <f t="shared" si="254"/>
        <v>Bajo</v>
      </c>
      <c r="Z573" s="512">
        <v>60</v>
      </c>
      <c r="AA573" s="103" t="str">
        <f t="shared" si="255"/>
        <v>Muy Grave</v>
      </c>
      <c r="AB573" s="103">
        <f t="shared" si="256"/>
        <v>0</v>
      </c>
      <c r="AC573" s="103" t="str">
        <f t="shared" si="257"/>
        <v>IV</v>
      </c>
      <c r="AD573" s="103" t="str">
        <f t="shared" si="242"/>
        <v>ACEPTABLE</v>
      </c>
      <c r="AE573" s="506">
        <v>6</v>
      </c>
      <c r="AF573" s="506" t="s">
        <v>899</v>
      </c>
      <c r="AG573" s="507" t="s">
        <v>38</v>
      </c>
      <c r="AH573" s="512"/>
      <c r="AI573" s="500" t="s">
        <v>63</v>
      </c>
      <c r="AJ573" s="500"/>
      <c r="AK573" s="500" t="s">
        <v>63</v>
      </c>
      <c r="AL573" s="462" t="s">
        <v>63</v>
      </c>
      <c r="AM573" s="500"/>
      <c r="AN573" s="500"/>
      <c r="AO573" s="500"/>
      <c r="AP573" s="500"/>
      <c r="AQ573" s="500"/>
      <c r="AR573" s="531"/>
      <c r="AS573" s="116"/>
      <c r="AT573" s="116"/>
      <c r="AU573" s="116"/>
      <c r="AV573" s="116"/>
      <c r="AW573" s="116"/>
      <c r="AX573" s="116"/>
      <c r="AY573" s="116"/>
      <c r="AZ573" s="116"/>
      <c r="BA573" s="116"/>
      <c r="BB573" s="116"/>
      <c r="BC573" s="116"/>
      <c r="BD573" s="116"/>
    </row>
    <row r="574" spans="1:56" s="155" customFormat="1" ht="63.75" x14ac:dyDescent="0.2">
      <c r="A574" s="115"/>
      <c r="B574" s="103" t="s">
        <v>259</v>
      </c>
      <c r="C574" s="518" t="s">
        <v>1055</v>
      </c>
      <c r="D574" s="103" t="s">
        <v>433</v>
      </c>
      <c r="E574" s="506" t="s">
        <v>1056</v>
      </c>
      <c r="F574" s="500" t="s">
        <v>1040</v>
      </c>
      <c r="G574" s="500" t="s">
        <v>1041</v>
      </c>
      <c r="H574" s="500" t="s">
        <v>63</v>
      </c>
      <c r="I574" s="500"/>
      <c r="J574" s="506" t="s">
        <v>471</v>
      </c>
      <c r="K574" s="103" t="s">
        <v>276</v>
      </c>
      <c r="L574" s="471" t="s">
        <v>178</v>
      </c>
      <c r="M574" s="460" t="s">
        <v>738</v>
      </c>
      <c r="N574" s="460" t="s">
        <v>180</v>
      </c>
      <c r="O574" s="103"/>
      <c r="P574" s="103"/>
      <c r="Q574" s="465"/>
      <c r="R574" s="465" t="s">
        <v>705</v>
      </c>
      <c r="S574" s="465" t="s">
        <v>1033</v>
      </c>
      <c r="T574" s="103"/>
      <c r="U574" s="103" t="str">
        <f t="shared" si="251"/>
        <v>Bajo</v>
      </c>
      <c r="V574" s="103">
        <v>3</v>
      </c>
      <c r="W574" s="103" t="str">
        <f t="shared" si="252"/>
        <v>Frecuente</v>
      </c>
      <c r="X574" s="103">
        <f t="shared" si="253"/>
        <v>0</v>
      </c>
      <c r="Y574" s="103" t="str">
        <f t="shared" si="254"/>
        <v>Bajo</v>
      </c>
      <c r="Z574" s="103">
        <v>25</v>
      </c>
      <c r="AA574" s="103" t="str">
        <f t="shared" si="255"/>
        <v>Grave</v>
      </c>
      <c r="AB574" s="103">
        <f t="shared" si="256"/>
        <v>0</v>
      </c>
      <c r="AC574" s="103" t="str">
        <f t="shared" si="257"/>
        <v>IV</v>
      </c>
      <c r="AD574" s="103" t="str">
        <f t="shared" si="242"/>
        <v>ACEPTABLE</v>
      </c>
      <c r="AE574" s="103">
        <v>2</v>
      </c>
      <c r="AF574" s="103" t="s">
        <v>180</v>
      </c>
      <c r="AG574" s="103" t="s">
        <v>38</v>
      </c>
      <c r="AH574" s="103"/>
      <c r="AI574" s="103"/>
      <c r="AJ574" s="103" t="s">
        <v>63</v>
      </c>
      <c r="AK574" s="103"/>
      <c r="AL574" s="103"/>
      <c r="AM574" s="103"/>
      <c r="AN574" s="103"/>
      <c r="AO574" s="103"/>
      <c r="AP574" s="103"/>
      <c r="AQ574" s="103"/>
      <c r="AR574" s="103"/>
      <c r="AS574" s="115"/>
      <c r="AT574" s="467"/>
      <c r="AU574" s="103" t="str">
        <f>IF(AT574=10,"Muy Alto",IF(AT574=6,"Alto",IF(AT574=2,"Medio",IF(AT574=0,"Bajo"))))</f>
        <v>Bajo</v>
      </c>
      <c r="AV574" s="467"/>
      <c r="AW574" s="103" t="b">
        <f>IF(AV574=4,"Continua",IF(AV574=3,"Frecuente",IF(AV574=2,"Ocasional",IF(AV574=1,"Esporadica"))))</f>
        <v>0</v>
      </c>
      <c r="AX574" s="103">
        <f>AT574*AV574</f>
        <v>0</v>
      </c>
      <c r="AY574" s="103" t="str">
        <f>IF(AND(AX574&gt;=24,AX574&lt;=40),"Medio Alto",IF(AND(AX574&gt;=10,AX574&lt;=20),"Alto",IF(AND(AX574&gt;=6,AX574&lt;=8),"Medio",IF(AND(AX574&gt;=0,AX574&lt;=4),"Bajo"))))</f>
        <v>Bajo</v>
      </c>
      <c r="AZ574" s="467"/>
      <c r="BA574" s="103" t="b">
        <f>IF(AZ574=100,"Mortal o Catrastrofico",IF(AZ574=60,"Muy Grave",IF(AZ574=25,"Grave",IF(AZ574=10,"Leve"))))</f>
        <v>0</v>
      </c>
      <c r="BB574" s="103">
        <f>AX574*AZ574</f>
        <v>0</v>
      </c>
      <c r="BC574" s="103" t="str">
        <f>IF(AND(BB574&gt;=600,AZ574&lt;=4000),"I",IF(AND(BB574&gt;=150,BB574&lt;=500),"II",IF(AND(BB574&gt;=40,BB574&lt;=120),"III",IF(AND(BB574&gt;=0,BB574&lt;=40),"IV"))))</f>
        <v>IV</v>
      </c>
      <c r="BD574" s="103" t="str">
        <f>IF(AND(BC574="I"),"NO ACEPTABLE",IF(AND(BC574="II"),"ACEPTABLE CON CONTROL ESPECIFICO",IF(AND(BC574="III"),"MEJORABLE",IF(AND(BC574="IV"),"ACEPTABLE"))))</f>
        <v>ACEPTABLE</v>
      </c>
    </row>
    <row r="575" spans="1:56" s="155" customFormat="1" ht="63.75" x14ac:dyDescent="0.2">
      <c r="A575" s="115"/>
      <c r="B575" s="103" t="s">
        <v>259</v>
      </c>
      <c r="C575" s="518" t="s">
        <v>1055</v>
      </c>
      <c r="D575" s="103" t="s">
        <v>433</v>
      </c>
      <c r="E575" s="506" t="s">
        <v>1056</v>
      </c>
      <c r="F575" s="500" t="s">
        <v>1040</v>
      </c>
      <c r="G575" s="500" t="s">
        <v>1041</v>
      </c>
      <c r="H575" s="500" t="s">
        <v>63</v>
      </c>
      <c r="I575" s="500"/>
      <c r="J575" s="506" t="s">
        <v>471</v>
      </c>
      <c r="K575" s="458" t="s">
        <v>282</v>
      </c>
      <c r="L575" s="459" t="s">
        <v>88</v>
      </c>
      <c r="M575" s="460" t="s">
        <v>344</v>
      </c>
      <c r="N575" s="465" t="s">
        <v>849</v>
      </c>
      <c r="O575" s="103"/>
      <c r="P575" s="103"/>
      <c r="Q575" s="465"/>
      <c r="R575" s="103" t="s">
        <v>904</v>
      </c>
      <c r="S575" s="465" t="s">
        <v>92</v>
      </c>
      <c r="T575" s="103"/>
      <c r="U575" s="103" t="str">
        <f t="shared" si="251"/>
        <v>Bajo</v>
      </c>
      <c r="V575" s="103">
        <v>2</v>
      </c>
      <c r="W575" s="103" t="str">
        <f t="shared" si="252"/>
        <v>Ocasional</v>
      </c>
      <c r="X575" s="103">
        <f t="shared" si="253"/>
        <v>0</v>
      </c>
      <c r="Y575" s="103" t="str">
        <f t="shared" si="254"/>
        <v>Bajo</v>
      </c>
      <c r="Z575" s="103">
        <v>25</v>
      </c>
      <c r="AA575" s="103" t="str">
        <f t="shared" si="255"/>
        <v>Grave</v>
      </c>
      <c r="AB575" s="103">
        <f t="shared" si="256"/>
        <v>0</v>
      </c>
      <c r="AC575" s="103" t="str">
        <f t="shared" si="257"/>
        <v>IV</v>
      </c>
      <c r="AD575" s="103" t="str">
        <f t="shared" si="242"/>
        <v>ACEPTABLE</v>
      </c>
      <c r="AE575" s="103">
        <v>2</v>
      </c>
      <c r="AF575" s="103" t="s">
        <v>180</v>
      </c>
      <c r="AG575" s="103" t="s">
        <v>38</v>
      </c>
      <c r="AH575" s="103"/>
      <c r="AI575" s="103"/>
      <c r="AJ575" s="103" t="s">
        <v>63</v>
      </c>
      <c r="AK575" s="103"/>
      <c r="AL575" s="462" t="s">
        <v>63</v>
      </c>
      <c r="AM575" s="103"/>
      <c r="AN575" s="103"/>
      <c r="AO575" s="103"/>
      <c r="AP575" s="103"/>
      <c r="AQ575" s="103"/>
      <c r="AR575" s="103"/>
      <c r="AS575" s="115"/>
      <c r="AT575" s="467"/>
      <c r="AU575" s="103" t="str">
        <f>IF(AT575=10,"Muy Alto",IF(AT575=6,"Alto",IF(AT575=2,"Medio",IF(AT575=0,"Bajo"))))</f>
        <v>Bajo</v>
      </c>
      <c r="AV575" s="467"/>
      <c r="AW575" s="103" t="b">
        <f>IF(AV575=4,"Continua",IF(AV575=3,"Frecuente",IF(AV575=2,"Ocasional",IF(AV575=1,"Esporadica"))))</f>
        <v>0</v>
      </c>
      <c r="AX575" s="103">
        <f>AT575*AV575</f>
        <v>0</v>
      </c>
      <c r="AY575" s="103" t="str">
        <f>IF(AND(AX575&gt;=24,AX575&lt;=40),"Medio Alto",IF(AND(AX575&gt;=10,AX575&lt;=20),"Alto",IF(AND(AX575&gt;=6,AX575&lt;=8),"Medio",IF(AND(AX575&gt;=0,AX575&lt;=4),"Bajo"))))</f>
        <v>Bajo</v>
      </c>
      <c r="AZ575" s="467"/>
      <c r="BA575" s="103" t="b">
        <f>IF(AZ575=100,"Mortal o Catrastrofico",IF(AZ575=60,"Muy Grave",IF(AZ575=25,"Grave",IF(AZ575=10,"Leve"))))</f>
        <v>0</v>
      </c>
      <c r="BB575" s="103">
        <f>AX575*AZ575</f>
        <v>0</v>
      </c>
      <c r="BC575" s="103" t="str">
        <f>IF(AND(BB575&gt;=600,AZ575&lt;=4000),"I",IF(AND(BB575&gt;=150,BB575&lt;=500),"II",IF(AND(BB575&gt;=40,BB575&lt;=120),"III",IF(AND(BB575&gt;=0,BB575&lt;=40),"IV"))))</f>
        <v>IV</v>
      </c>
      <c r="BD575" s="103" t="str">
        <f>IF(AND(BC575="I"),"NO ACEPTABLE",IF(AND(BC575="II"),"ACEPTABLE CON CONTROL ESPECIFICO",IF(AND(BC575="III"),"MEJORABLE",IF(AND(BC575="IV"),"ACEPTABLE"))))</f>
        <v>ACEPTABLE</v>
      </c>
    </row>
    <row r="576" spans="1:56" s="155" customFormat="1" ht="63.75" x14ac:dyDescent="0.2">
      <c r="A576" s="115"/>
      <c r="B576" s="103" t="s">
        <v>259</v>
      </c>
      <c r="C576" s="518" t="s">
        <v>1055</v>
      </c>
      <c r="D576" s="103" t="s">
        <v>433</v>
      </c>
      <c r="E576" s="506" t="s">
        <v>1056</v>
      </c>
      <c r="F576" s="500" t="s">
        <v>1040</v>
      </c>
      <c r="G576" s="500" t="s">
        <v>1041</v>
      </c>
      <c r="H576" s="500" t="s">
        <v>63</v>
      </c>
      <c r="I576" s="500"/>
      <c r="J576" s="506" t="s">
        <v>471</v>
      </c>
      <c r="K576" s="458" t="s">
        <v>282</v>
      </c>
      <c r="L576" s="459" t="s">
        <v>641</v>
      </c>
      <c r="M576" s="460" t="s">
        <v>1059</v>
      </c>
      <c r="N576" s="460" t="s">
        <v>289</v>
      </c>
      <c r="O576" s="103"/>
      <c r="P576" s="103"/>
      <c r="Q576" s="103"/>
      <c r="R576" s="103" t="s">
        <v>751</v>
      </c>
      <c r="S576" s="103" t="s">
        <v>645</v>
      </c>
      <c r="T576" s="103">
        <v>0</v>
      </c>
      <c r="U576" s="103" t="str">
        <f t="shared" si="251"/>
        <v>Bajo</v>
      </c>
      <c r="V576" s="103">
        <v>1</v>
      </c>
      <c r="W576" s="103" t="str">
        <f t="shared" si="252"/>
        <v>Esporadica</v>
      </c>
      <c r="X576" s="103">
        <f t="shared" si="253"/>
        <v>0</v>
      </c>
      <c r="Y576" s="103" t="str">
        <f t="shared" si="254"/>
        <v>Bajo</v>
      </c>
      <c r="Z576" s="103">
        <v>25</v>
      </c>
      <c r="AA576" s="103" t="str">
        <f t="shared" si="255"/>
        <v>Grave</v>
      </c>
      <c r="AB576" s="103">
        <f t="shared" si="256"/>
        <v>0</v>
      </c>
      <c r="AC576" s="103" t="str">
        <f t="shared" si="257"/>
        <v>IV</v>
      </c>
      <c r="AD576" s="103" t="str">
        <f t="shared" si="242"/>
        <v>ACEPTABLE</v>
      </c>
      <c r="AE576" s="103" t="s">
        <v>258</v>
      </c>
      <c r="AF576" s="103" t="str">
        <f>N576</f>
        <v>Golpes, trapamientos, aplastamiento, muerte</v>
      </c>
      <c r="AG576" s="103" t="s">
        <v>38</v>
      </c>
      <c r="AH576" s="103"/>
      <c r="AI576" s="103" t="s">
        <v>63</v>
      </c>
      <c r="AJ576" s="103" t="s">
        <v>63</v>
      </c>
      <c r="AK576" s="103"/>
      <c r="AL576" s="462" t="s">
        <v>63</v>
      </c>
      <c r="AM576" s="103"/>
      <c r="AN576" s="103"/>
      <c r="AO576" s="103"/>
      <c r="AP576" s="103"/>
      <c r="AQ576" s="103"/>
      <c r="AR576" s="103"/>
      <c r="AS576" s="115"/>
      <c r="AT576" s="467"/>
      <c r="AU576" s="103" t="str">
        <f>IF(AT576=10,"Muy Alto",IF(AT576=6,"Alto",IF(AT576=2,"Medio",IF(AT576=0,"Bajo"))))</f>
        <v>Bajo</v>
      </c>
      <c r="AV576" s="467"/>
      <c r="AW576" s="103" t="b">
        <f>IF(AV576=4,"Continua",IF(AV576=3,"Frecuente",IF(AV576=2,"Ocasional",IF(AV576=1,"Esporadica"))))</f>
        <v>0</v>
      </c>
      <c r="AX576" s="103">
        <f>AT576*AV576</f>
        <v>0</v>
      </c>
      <c r="AY576" s="103" t="str">
        <f>IF(AND(AX576&gt;=24,AX576&lt;=40),"Medio Alto",IF(AND(AX576&gt;=10,AX576&lt;=20),"Alto",IF(AND(AX576&gt;=6,AX576&lt;=8),"Medio",IF(AND(AX576&gt;=0,AX576&lt;=4),"Bajo"))))</f>
        <v>Bajo</v>
      </c>
      <c r="AZ576" s="467"/>
      <c r="BA576" s="103" t="b">
        <f>IF(AZ576=100,"Mortal o Catrastrofico",IF(AZ576=60,"Muy Grave",IF(AZ576=25,"Grave",IF(AZ576=10,"Leve"))))</f>
        <v>0</v>
      </c>
      <c r="BB576" s="103">
        <f>AX576*AZ576</f>
        <v>0</v>
      </c>
      <c r="BC576" s="103" t="str">
        <f>IF(AND(BB576&gt;=600,AZ576&lt;=4000),"I",IF(AND(BB576&gt;=150,BB576&lt;=500),"II",IF(AND(BB576&gt;=40,BB576&lt;=120),"III",IF(AND(BB576&gt;=0,BB576&lt;=40),"IV"))))</f>
        <v>IV</v>
      </c>
      <c r="BD576" s="103" t="str">
        <f>IF(AND(BC576="I"),"NO ACEPTABLE",IF(AND(BC576="II"),"ACEPTABLE CON CONTROL ESPECIFICO",IF(AND(BC576="III"),"MEJORABLE",IF(AND(BC576="IV"),"ACEPTABLE"))))</f>
        <v>ACEPTABLE</v>
      </c>
    </row>
    <row r="577" spans="1:57" ht="66" customHeight="1" x14ac:dyDescent="0.2">
      <c r="A577" s="116"/>
      <c r="B577" s="103" t="s">
        <v>259</v>
      </c>
      <c r="C577" s="518" t="s">
        <v>1055</v>
      </c>
      <c r="D577" s="103" t="s">
        <v>433</v>
      </c>
      <c r="E577" s="506" t="s">
        <v>1056</v>
      </c>
      <c r="F577" s="500" t="s">
        <v>1040</v>
      </c>
      <c r="G577" s="500" t="s">
        <v>1041</v>
      </c>
      <c r="H577" s="500" t="s">
        <v>63</v>
      </c>
      <c r="I577" s="103"/>
      <c r="J577" s="506" t="s">
        <v>471</v>
      </c>
      <c r="K577" s="103" t="s">
        <v>276</v>
      </c>
      <c r="L577" s="471" t="s">
        <v>178</v>
      </c>
      <c r="M577" s="460" t="s">
        <v>738</v>
      </c>
      <c r="N577" s="460" t="s">
        <v>180</v>
      </c>
      <c r="O577" s="501"/>
      <c r="P577" s="501"/>
      <c r="Q577" s="500"/>
      <c r="R577" s="465" t="s">
        <v>705</v>
      </c>
      <c r="S577" s="465" t="s">
        <v>706</v>
      </c>
      <c r="T577" s="500"/>
      <c r="U577" s="103" t="str">
        <f t="shared" si="251"/>
        <v>Bajo</v>
      </c>
      <c r="V577" s="500">
        <v>2</v>
      </c>
      <c r="W577" s="103" t="str">
        <f t="shared" si="252"/>
        <v>Ocasional</v>
      </c>
      <c r="X577" s="103">
        <f t="shared" si="253"/>
        <v>0</v>
      </c>
      <c r="Y577" s="103" t="str">
        <f t="shared" si="254"/>
        <v>Bajo</v>
      </c>
      <c r="Z577" s="500">
        <v>25</v>
      </c>
      <c r="AA577" s="103" t="str">
        <f t="shared" si="255"/>
        <v>Grave</v>
      </c>
      <c r="AB577" s="103">
        <f t="shared" si="256"/>
        <v>0</v>
      </c>
      <c r="AC577" s="103" t="str">
        <f t="shared" si="257"/>
        <v>IV</v>
      </c>
      <c r="AD577" s="103" t="str">
        <f t="shared" si="242"/>
        <v>ACEPTABLE</v>
      </c>
      <c r="AE577" s="506">
        <v>6</v>
      </c>
      <c r="AF577" s="506" t="s">
        <v>929</v>
      </c>
      <c r="AG577" s="500" t="s">
        <v>38</v>
      </c>
      <c r="AH577" s="500"/>
      <c r="AI577" s="500" t="s">
        <v>63</v>
      </c>
      <c r="AJ577" s="500"/>
      <c r="AK577" s="500" t="s">
        <v>63</v>
      </c>
      <c r="AL577" s="500"/>
      <c r="AM577" s="500"/>
      <c r="AN577" s="500"/>
      <c r="AO577" s="500"/>
      <c r="AP577" s="500"/>
      <c r="AQ577" s="500" t="s">
        <v>930</v>
      </c>
      <c r="AR577" s="512" t="s">
        <v>931</v>
      </c>
      <c r="AS577" s="116"/>
      <c r="AT577" s="116"/>
      <c r="AU577" s="116"/>
      <c r="AV577" s="116"/>
      <c r="AW577" s="116"/>
      <c r="AX577" s="116"/>
      <c r="AY577" s="116"/>
      <c r="AZ577" s="116"/>
      <c r="BA577" s="116"/>
      <c r="BB577" s="116"/>
      <c r="BC577" s="116"/>
      <c r="BD577" s="116"/>
      <c r="BE577" s="155"/>
    </row>
    <row r="578" spans="1:57" ht="66" customHeight="1" x14ac:dyDescent="0.2">
      <c r="A578" s="116"/>
      <c r="B578" s="103" t="s">
        <v>259</v>
      </c>
      <c r="C578" s="518" t="s">
        <v>1055</v>
      </c>
      <c r="D578" s="103" t="s">
        <v>433</v>
      </c>
      <c r="E578" s="506" t="s">
        <v>1056</v>
      </c>
      <c r="F578" s="500" t="s">
        <v>1040</v>
      </c>
      <c r="G578" s="500" t="s">
        <v>1041</v>
      </c>
      <c r="H578" s="500" t="s">
        <v>63</v>
      </c>
      <c r="I578" s="103"/>
      <c r="J578" s="506" t="s">
        <v>471</v>
      </c>
      <c r="K578" s="500" t="s">
        <v>99</v>
      </c>
      <c r="L578" s="500" t="s">
        <v>905</v>
      </c>
      <c r="M578" s="500" t="s">
        <v>906</v>
      </c>
      <c r="N578" s="465" t="s">
        <v>102</v>
      </c>
      <c r="O578" s="466"/>
      <c r="P578" s="466"/>
      <c r="Q578" s="466"/>
      <c r="R578" s="494" t="s">
        <v>477</v>
      </c>
      <c r="S578" s="466"/>
      <c r="T578" s="500">
        <v>2</v>
      </c>
      <c r="U578" s="103" t="str">
        <f t="shared" si="251"/>
        <v>Medio</v>
      </c>
      <c r="V578" s="500">
        <v>1</v>
      </c>
      <c r="W578" s="103" t="str">
        <f t="shared" si="252"/>
        <v>Esporadica</v>
      </c>
      <c r="X578" s="103">
        <f t="shared" si="253"/>
        <v>2</v>
      </c>
      <c r="Y578" s="103" t="str">
        <f t="shared" si="254"/>
        <v>Bajo</v>
      </c>
      <c r="Z578" s="500">
        <v>25</v>
      </c>
      <c r="AA578" s="103" t="str">
        <f t="shared" si="255"/>
        <v>Grave</v>
      </c>
      <c r="AB578" s="103">
        <f t="shared" si="256"/>
        <v>50</v>
      </c>
      <c r="AC578" s="103" t="str">
        <f t="shared" si="257"/>
        <v>III</v>
      </c>
      <c r="AD578" s="103" t="str">
        <f t="shared" si="242"/>
        <v>MEJORABLE</v>
      </c>
      <c r="AE578" s="506">
        <v>6</v>
      </c>
      <c r="AF578" s="506" t="s">
        <v>907</v>
      </c>
      <c r="AG578" s="500" t="s">
        <v>38</v>
      </c>
      <c r="AH578" s="500"/>
      <c r="AI578" s="500" t="s">
        <v>63</v>
      </c>
      <c r="AJ578" s="500"/>
      <c r="AK578" s="500" t="s">
        <v>63</v>
      </c>
      <c r="AL578" s="500"/>
      <c r="AM578" s="500"/>
      <c r="AN578" s="500"/>
      <c r="AO578" s="500"/>
      <c r="AP578" s="500"/>
      <c r="AQ578" s="522" t="s">
        <v>908</v>
      </c>
      <c r="AR578" s="512"/>
      <c r="AS578" s="116"/>
      <c r="AT578" s="116"/>
      <c r="AU578" s="116"/>
      <c r="AV578" s="116"/>
      <c r="AW578" s="116"/>
      <c r="AX578" s="116"/>
      <c r="AY578" s="116"/>
      <c r="AZ578" s="116"/>
      <c r="BA578" s="116"/>
      <c r="BB578" s="116"/>
      <c r="BC578" s="116"/>
      <c r="BD578" s="116"/>
      <c r="BE578" s="155"/>
    </row>
    <row r="579" spans="1:57" ht="63.75" x14ac:dyDescent="0.2">
      <c r="A579" s="115"/>
      <c r="B579" s="103" t="s">
        <v>259</v>
      </c>
      <c r="C579" s="518" t="s">
        <v>1055</v>
      </c>
      <c r="D579" s="103" t="s">
        <v>433</v>
      </c>
      <c r="E579" s="506" t="s">
        <v>1056</v>
      </c>
      <c r="F579" s="500" t="s">
        <v>1040</v>
      </c>
      <c r="G579" s="500" t="s">
        <v>1041</v>
      </c>
      <c r="H579" s="500" t="s">
        <v>63</v>
      </c>
      <c r="I579" s="500"/>
      <c r="J579" s="506" t="s">
        <v>471</v>
      </c>
      <c r="K579" s="458" t="s">
        <v>282</v>
      </c>
      <c r="L579" s="459" t="s">
        <v>739</v>
      </c>
      <c r="M579" s="460" t="s">
        <v>740</v>
      </c>
      <c r="N579" s="465" t="s">
        <v>741</v>
      </c>
      <c r="O579" s="103"/>
      <c r="P579" s="103"/>
      <c r="Q579" s="465"/>
      <c r="R579" s="103" t="s">
        <v>742</v>
      </c>
      <c r="S579" s="465" t="s">
        <v>743</v>
      </c>
      <c r="T579" s="103"/>
      <c r="U579" s="103" t="str">
        <f t="shared" si="251"/>
        <v>Bajo</v>
      </c>
      <c r="V579" s="103">
        <v>1</v>
      </c>
      <c r="W579" s="103" t="str">
        <f t="shared" si="252"/>
        <v>Esporadica</v>
      </c>
      <c r="X579" s="103">
        <f t="shared" si="253"/>
        <v>0</v>
      </c>
      <c r="Y579" s="103" t="str">
        <f t="shared" si="254"/>
        <v>Bajo</v>
      </c>
      <c r="Z579" s="103">
        <v>25</v>
      </c>
      <c r="AA579" s="103" t="str">
        <f t="shared" si="255"/>
        <v>Grave</v>
      </c>
      <c r="AB579" s="103">
        <f t="shared" si="256"/>
        <v>0</v>
      </c>
      <c r="AC579" s="103" t="str">
        <f t="shared" si="257"/>
        <v>IV</v>
      </c>
      <c r="AD579" s="103" t="str">
        <f t="shared" si="242"/>
        <v>ACEPTABLE</v>
      </c>
      <c r="AE579" s="103">
        <v>2</v>
      </c>
      <c r="AF579" s="103" t="s">
        <v>180</v>
      </c>
      <c r="AG579" s="103" t="s">
        <v>38</v>
      </c>
      <c r="AH579" s="103"/>
      <c r="AI579" s="103"/>
      <c r="AJ579" s="103" t="s">
        <v>63</v>
      </c>
      <c r="AK579" s="103"/>
      <c r="AL579" s="462" t="s">
        <v>63</v>
      </c>
      <c r="AM579" s="103"/>
      <c r="AN579" s="103"/>
      <c r="AO579" s="103"/>
      <c r="AP579" s="103"/>
      <c r="AQ579" s="103"/>
      <c r="AR579" s="103"/>
      <c r="AS579" s="115"/>
      <c r="AT579" s="467"/>
      <c r="AU579" s="103" t="str">
        <f>IF(AT579=10,"Muy Alto",IF(AT579=6,"Alto",IF(AT579=2,"Medio",IF(AT579=0,"Bajo"))))</f>
        <v>Bajo</v>
      </c>
      <c r="AV579" s="467"/>
      <c r="AW579" s="103" t="b">
        <f>IF(AV579=4,"Continua",IF(AV579=3,"Frecuente",IF(AV579=2,"Ocasional",IF(AV579=1,"Esporadica"))))</f>
        <v>0</v>
      </c>
      <c r="AX579" s="103">
        <f>AT579*AV579</f>
        <v>0</v>
      </c>
      <c r="AY579" s="103" t="str">
        <f>IF(AND(AX579&gt;=24,AX579&lt;=40),"Medio Alto",IF(AND(AX579&gt;=10,AX579&lt;=20),"Alto",IF(AND(AX579&gt;=6,AX579&lt;=8),"Medio",IF(AND(AX579&gt;=0,AX579&lt;=4),"Bajo"))))</f>
        <v>Bajo</v>
      </c>
      <c r="AZ579" s="467"/>
      <c r="BA579" s="103" t="b">
        <f>IF(AZ579=100,"Mortal o Catrastrofico",IF(AZ579=60,"Muy Grave",IF(AZ579=25,"Grave",IF(AZ579=10,"Leve"))))</f>
        <v>0</v>
      </c>
      <c r="BB579" s="103">
        <f>AX579*AZ579</f>
        <v>0</v>
      </c>
      <c r="BC579" s="103" t="str">
        <f>IF(AND(BB579&gt;=600,AZ579&lt;=4000),"I",IF(AND(BB579&gt;=150,BB579&lt;=500),"II",IF(AND(BB579&gt;=40,BB579&lt;=120),"III",IF(AND(BB579&gt;=0,BB579&lt;=40),"IV"))))</f>
        <v>IV</v>
      </c>
      <c r="BD579" s="103" t="str">
        <f>IF(AND(BC579="I"),"NO ACEPTABLE",IF(AND(BC579="II"),"ACEPTABLE CON CONTROL ESPECIFICO",IF(AND(BC579="III"),"MEJORABLE",IF(AND(BC579="IV"),"ACEPTABLE"))))</f>
        <v>ACEPTABLE</v>
      </c>
      <c r="BE579" s="155"/>
    </row>
    <row r="580" spans="1:57" ht="66" customHeight="1" x14ac:dyDescent="0.2">
      <c r="A580" s="116"/>
      <c r="B580" s="103" t="s">
        <v>259</v>
      </c>
      <c r="C580" s="518" t="s">
        <v>1055</v>
      </c>
      <c r="D580" s="103" t="s">
        <v>433</v>
      </c>
      <c r="E580" s="506" t="s">
        <v>1056</v>
      </c>
      <c r="F580" s="500" t="s">
        <v>1040</v>
      </c>
      <c r="G580" s="500" t="s">
        <v>1041</v>
      </c>
      <c r="H580" s="500" t="s">
        <v>63</v>
      </c>
      <c r="I580" s="500"/>
      <c r="J580" s="506" t="s">
        <v>471</v>
      </c>
      <c r="K580" s="518" t="s">
        <v>72</v>
      </c>
      <c r="L580" s="459" t="s">
        <v>270</v>
      </c>
      <c r="M580" s="460" t="s">
        <v>1037</v>
      </c>
      <c r="N580" s="501" t="s">
        <v>899</v>
      </c>
      <c r="O580" s="519"/>
      <c r="P580" s="519"/>
      <c r="Q580" s="520"/>
      <c r="R580" s="500" t="s">
        <v>1032</v>
      </c>
      <c r="S580" s="512"/>
      <c r="T580" s="512"/>
      <c r="U580" s="103" t="str">
        <f t="shared" si="251"/>
        <v>Bajo</v>
      </c>
      <c r="V580" s="103">
        <v>1</v>
      </c>
      <c r="W580" s="103" t="str">
        <f t="shared" si="252"/>
        <v>Esporadica</v>
      </c>
      <c r="X580" s="103">
        <f t="shared" si="253"/>
        <v>0</v>
      </c>
      <c r="Y580" s="103" t="str">
        <f t="shared" si="254"/>
        <v>Bajo</v>
      </c>
      <c r="Z580" s="512">
        <v>60</v>
      </c>
      <c r="AA580" s="103" t="str">
        <f t="shared" si="255"/>
        <v>Muy Grave</v>
      </c>
      <c r="AB580" s="103">
        <f t="shared" si="256"/>
        <v>0</v>
      </c>
      <c r="AC580" s="103" t="str">
        <f t="shared" si="257"/>
        <v>IV</v>
      </c>
      <c r="AD580" s="103" t="str">
        <f t="shared" si="242"/>
        <v>ACEPTABLE</v>
      </c>
      <c r="AE580" s="506">
        <v>6</v>
      </c>
      <c r="AF580" s="506" t="s">
        <v>899</v>
      </c>
      <c r="AG580" s="507" t="s">
        <v>38</v>
      </c>
      <c r="AH580" s="512"/>
      <c r="AI580" s="500" t="s">
        <v>63</v>
      </c>
      <c r="AJ580" s="500"/>
      <c r="AK580" s="500" t="s">
        <v>63</v>
      </c>
      <c r="AL580" s="462" t="s">
        <v>63</v>
      </c>
      <c r="AM580" s="500"/>
      <c r="AN580" s="500"/>
      <c r="AO580" s="500"/>
      <c r="AP580" s="500"/>
      <c r="AQ580" s="500"/>
      <c r="AR580" s="531"/>
      <c r="AS580" s="116"/>
      <c r="AT580" s="116"/>
      <c r="AU580" s="116"/>
      <c r="AV580" s="116"/>
      <c r="AW580" s="116"/>
      <c r="AX580" s="116"/>
      <c r="AY580" s="116"/>
      <c r="AZ580" s="116"/>
      <c r="BA580" s="116"/>
      <c r="BB580" s="116"/>
      <c r="BC580" s="116"/>
      <c r="BD580" s="116"/>
      <c r="BE580" s="155"/>
    </row>
    <row r="581" spans="1:57" ht="66" customHeight="1" x14ac:dyDescent="0.2">
      <c r="A581" s="504"/>
      <c r="B581" s="103" t="s">
        <v>259</v>
      </c>
      <c r="C581" s="518" t="s">
        <v>1055</v>
      </c>
      <c r="D581" s="103" t="s">
        <v>433</v>
      </c>
      <c r="E581" s="506" t="s">
        <v>1056</v>
      </c>
      <c r="F581" s="500" t="s">
        <v>1040</v>
      </c>
      <c r="G581" s="500" t="s">
        <v>1041</v>
      </c>
      <c r="H581" s="500" t="s">
        <v>63</v>
      </c>
      <c r="I581" s="500"/>
      <c r="J581" s="506" t="s">
        <v>471</v>
      </c>
      <c r="K581" s="500" t="s">
        <v>65</v>
      </c>
      <c r="L581" s="501" t="s">
        <v>959</v>
      </c>
      <c r="M581" s="500" t="s">
        <v>1060</v>
      </c>
      <c r="N581" s="500" t="s">
        <v>975</v>
      </c>
      <c r="O581" s="500"/>
      <c r="P581" s="500"/>
      <c r="Q581" s="500"/>
      <c r="R581" s="533" t="s">
        <v>1061</v>
      </c>
      <c r="S581" s="512" t="s">
        <v>1062</v>
      </c>
      <c r="T581" s="512"/>
      <c r="U581" s="103" t="str">
        <f t="shared" si="251"/>
        <v>Bajo</v>
      </c>
      <c r="V581" s="512">
        <v>2</v>
      </c>
      <c r="W581" s="103" t="str">
        <f t="shared" si="252"/>
        <v>Ocasional</v>
      </c>
      <c r="X581" s="103">
        <f t="shared" si="253"/>
        <v>0</v>
      </c>
      <c r="Y581" s="103" t="str">
        <f t="shared" si="254"/>
        <v>Bajo</v>
      </c>
      <c r="Z581" s="512">
        <v>60</v>
      </c>
      <c r="AA581" s="103" t="str">
        <f t="shared" si="255"/>
        <v>Muy Grave</v>
      </c>
      <c r="AB581" s="103">
        <f t="shared" si="256"/>
        <v>0</v>
      </c>
      <c r="AC581" s="103" t="str">
        <f t="shared" si="257"/>
        <v>IV</v>
      </c>
      <c r="AD581" s="103" t="str">
        <f t="shared" ref="AD581:AD627" si="266">IF(AND(AC581="I"),"NO ACEPTABLE",IF(AND(AC581="II"),"ACEPTABLE CON CONTROL ESPECIFICO",IF(AND(AC581="III"),"MEJORABLE",IF(AND(AC581="IV"),"ACEPTABLE"))))</f>
        <v>ACEPTABLE</v>
      </c>
      <c r="AE581" s="506">
        <v>6</v>
      </c>
      <c r="AF581" s="506" t="s">
        <v>975</v>
      </c>
      <c r="AG581" s="507" t="s">
        <v>38</v>
      </c>
      <c r="AH581" s="512"/>
      <c r="AI581" s="500" t="s">
        <v>63</v>
      </c>
      <c r="AJ581" s="500"/>
      <c r="AK581" s="500" t="s">
        <v>63</v>
      </c>
      <c r="AL581" s="462" t="s">
        <v>63</v>
      </c>
      <c r="AM581" s="500"/>
      <c r="AN581" s="500"/>
      <c r="AO581" s="500"/>
      <c r="AP581" s="500"/>
      <c r="AQ581" s="500"/>
      <c r="AR581" s="512" t="s">
        <v>892</v>
      </c>
      <c r="AS581" s="116"/>
      <c r="AT581" s="116"/>
      <c r="AU581" s="116"/>
      <c r="AV581" s="116"/>
      <c r="AW581" s="116"/>
      <c r="AX581" s="116"/>
      <c r="AY581" s="116"/>
      <c r="AZ581" s="116"/>
      <c r="BA581" s="116"/>
      <c r="BB581" s="116"/>
      <c r="BC581" s="116"/>
      <c r="BD581" s="116"/>
      <c r="BE581" s="155"/>
    </row>
    <row r="582" spans="1:57" ht="68.099999999999994" customHeight="1" x14ac:dyDescent="0.2">
      <c r="A582" s="115"/>
      <c r="B582" s="103" t="s">
        <v>259</v>
      </c>
      <c r="C582" s="115" t="s">
        <v>455</v>
      </c>
      <c r="D582" s="456" t="s">
        <v>433</v>
      </c>
      <c r="E582" s="103" t="s">
        <v>990</v>
      </c>
      <c r="F582" s="456" t="s">
        <v>1063</v>
      </c>
      <c r="G582" s="456" t="s">
        <v>1064</v>
      </c>
      <c r="H582" s="103" t="s">
        <v>63</v>
      </c>
      <c r="I582" s="103"/>
      <c r="J582" s="456" t="s">
        <v>1065</v>
      </c>
      <c r="K582" s="458" t="s">
        <v>72</v>
      </c>
      <c r="L582" s="471" t="s">
        <v>302</v>
      </c>
      <c r="M582" s="472" t="s">
        <v>1066</v>
      </c>
      <c r="N582" s="460" t="s">
        <v>1067</v>
      </c>
      <c r="O582" s="103"/>
      <c r="P582" s="103"/>
      <c r="Q582" s="103"/>
      <c r="R582" s="465" t="s">
        <v>805</v>
      </c>
      <c r="S582" s="465" t="s">
        <v>592</v>
      </c>
      <c r="T582" s="103">
        <v>0</v>
      </c>
      <c r="U582" s="103" t="str">
        <f t="shared" si="251"/>
        <v>Bajo</v>
      </c>
      <c r="V582" s="103">
        <v>2</v>
      </c>
      <c r="W582" s="103" t="str">
        <f t="shared" si="252"/>
        <v>Ocasional</v>
      </c>
      <c r="X582" s="103">
        <f t="shared" si="253"/>
        <v>0</v>
      </c>
      <c r="Y582" s="103" t="str">
        <f t="shared" si="254"/>
        <v>Bajo</v>
      </c>
      <c r="Z582" s="103">
        <v>60</v>
      </c>
      <c r="AA582" s="103" t="str">
        <f t="shared" si="255"/>
        <v>Muy Grave</v>
      </c>
      <c r="AB582" s="103">
        <f t="shared" si="256"/>
        <v>0</v>
      </c>
      <c r="AC582" s="103" t="str">
        <f t="shared" si="257"/>
        <v>IV</v>
      </c>
      <c r="AD582" s="103" t="str">
        <f t="shared" si="266"/>
        <v>ACEPTABLE</v>
      </c>
      <c r="AE582" s="103">
        <v>6</v>
      </c>
      <c r="AF582" s="103" t="str">
        <f>N582</f>
        <v>Golpes, traumas, laceraciones, heridas</v>
      </c>
      <c r="AG582" s="103" t="s">
        <v>38</v>
      </c>
      <c r="AH582" s="103"/>
      <c r="AI582" s="103"/>
      <c r="AJ582" s="103" t="s">
        <v>63</v>
      </c>
      <c r="AK582" s="103"/>
      <c r="AL582" s="103"/>
      <c r="AM582" s="103"/>
      <c r="AN582" s="103"/>
      <c r="AO582" s="103"/>
      <c r="AP582" s="103"/>
      <c r="AQ582" s="103"/>
      <c r="AR582" s="103"/>
      <c r="AS582" s="115"/>
      <c r="AT582" s="467"/>
      <c r="AU582" s="103" t="str">
        <f t="shared" ref="AU582:AU605" si="267">IF(AT582=10,"Muy Alto",IF(AT582=6,"Alto",IF(AT582=2,"Medio",IF(AT582=0,"Bajo"))))</f>
        <v>Bajo</v>
      </c>
      <c r="AV582" s="467"/>
      <c r="AW582" s="103" t="b">
        <f t="shared" ref="AW582:AW605" si="268">IF(AV582=4,"Continua",IF(AV582=3,"Frecuente",IF(AV582=2,"Ocasional",IF(AV582=1,"Esporadica"))))</f>
        <v>0</v>
      </c>
      <c r="AX582" s="103">
        <f t="shared" ref="AX582:AX605" si="269">AT582*AV582</f>
        <v>0</v>
      </c>
      <c r="AY582" s="103" t="str">
        <f t="shared" ref="AY582:AY605" si="270">IF(AND(AX582&gt;=24,AX582&lt;=40),"Medio Alto",IF(AND(AX582&gt;=10,AX582&lt;=20),"Alto",IF(AND(AX582&gt;=6,AX582&lt;=8),"Medio",IF(AND(AX582&gt;=0,AX582&lt;=4),"Bajo"))))</f>
        <v>Bajo</v>
      </c>
      <c r="AZ582" s="467"/>
      <c r="BA582" s="103" t="b">
        <f t="shared" ref="BA582:BA605" si="271">IF(AZ582=100,"Mortal o Catrastrofico",IF(AZ582=60,"Muy Grave",IF(AZ582=25,"Grave",IF(AZ582=10,"Leve"))))</f>
        <v>0</v>
      </c>
      <c r="BB582" s="103">
        <f t="shared" ref="BB582:BB605" si="272">AX582*AZ582</f>
        <v>0</v>
      </c>
      <c r="BC582" s="103" t="str">
        <f t="shared" ref="BC582:BC589" si="273">IF(AND(BB582&gt;=600,AZ582&lt;=4000),"I",IF(AND(BB582&gt;=150,BB582&lt;=500),"II",IF(AND(BB582&gt;=40,BB582&lt;=120),"III",IF(AND(BB582&gt;=0,BB582&lt;=40),"IV"))))</f>
        <v>IV</v>
      </c>
      <c r="BD582" s="103" t="str">
        <f t="shared" ref="BD582:BD605" si="274">IF(AND(BC582="I"),"NO ACEPTABLE",IF(AND(BC582="II"),"ACEPTABLE CON CONTROL ESPECIFICO",IF(AND(BC582="III"),"MEJORABLE",IF(AND(BC582="IV"),"ACEPTABLE"))))</f>
        <v>ACEPTABLE</v>
      </c>
      <c r="BE582" s="155"/>
    </row>
    <row r="583" spans="1:57" ht="25.5" x14ac:dyDescent="0.2">
      <c r="A583" s="115"/>
      <c r="B583" s="103" t="s">
        <v>259</v>
      </c>
      <c r="C583" s="115" t="s">
        <v>455</v>
      </c>
      <c r="D583" s="456" t="s">
        <v>433</v>
      </c>
      <c r="E583" s="103" t="s">
        <v>990</v>
      </c>
      <c r="F583" s="456" t="s">
        <v>1063</v>
      </c>
      <c r="G583" s="456" t="s">
        <v>1064</v>
      </c>
      <c r="H583" s="103" t="s">
        <v>63</v>
      </c>
      <c r="I583" s="103"/>
      <c r="J583" s="456" t="s">
        <v>1065</v>
      </c>
      <c r="K583" s="103" t="s">
        <v>325</v>
      </c>
      <c r="L583" s="103" t="s">
        <v>424</v>
      </c>
      <c r="M583" s="460" t="s">
        <v>425</v>
      </c>
      <c r="N583" s="460" t="s">
        <v>191</v>
      </c>
      <c r="O583" s="103"/>
      <c r="P583" s="103"/>
      <c r="Q583" s="465"/>
      <c r="R583" s="465" t="s">
        <v>806</v>
      </c>
      <c r="S583" s="465"/>
      <c r="T583" s="103">
        <v>0</v>
      </c>
      <c r="U583" s="103" t="str">
        <f t="shared" si="251"/>
        <v>Bajo</v>
      </c>
      <c r="V583" s="103">
        <v>2</v>
      </c>
      <c r="W583" s="103" t="str">
        <f t="shared" si="252"/>
        <v>Ocasional</v>
      </c>
      <c r="X583" s="103">
        <f t="shared" si="253"/>
        <v>0</v>
      </c>
      <c r="Y583" s="103" t="str">
        <f t="shared" si="254"/>
        <v>Bajo</v>
      </c>
      <c r="Z583" s="103">
        <v>60</v>
      </c>
      <c r="AA583" s="103" t="str">
        <f t="shared" si="255"/>
        <v>Muy Grave</v>
      </c>
      <c r="AB583" s="103">
        <f t="shared" si="256"/>
        <v>0</v>
      </c>
      <c r="AC583" s="103" t="str">
        <f t="shared" si="257"/>
        <v>IV</v>
      </c>
      <c r="AD583" s="103" t="str">
        <f t="shared" si="266"/>
        <v>ACEPTABLE</v>
      </c>
      <c r="AE583" s="103">
        <v>6</v>
      </c>
      <c r="AF583" s="103" t="s">
        <v>167</v>
      </c>
      <c r="AG583" s="103" t="s">
        <v>38</v>
      </c>
      <c r="AH583" s="103"/>
      <c r="AI583" s="103"/>
      <c r="AJ583" s="103" t="s">
        <v>63</v>
      </c>
      <c r="AK583" s="103"/>
      <c r="AL583" s="103"/>
      <c r="AM583" s="103"/>
      <c r="AN583" s="103"/>
      <c r="AO583" s="103"/>
      <c r="AP583" s="103"/>
      <c r="AQ583" s="103"/>
      <c r="AR583" s="103"/>
      <c r="AS583" s="115"/>
      <c r="AT583" s="467"/>
      <c r="AU583" s="103" t="str">
        <f t="shared" si="267"/>
        <v>Bajo</v>
      </c>
      <c r="AV583" s="467"/>
      <c r="AW583" s="103" t="b">
        <f t="shared" si="268"/>
        <v>0</v>
      </c>
      <c r="AX583" s="103">
        <f t="shared" si="269"/>
        <v>0</v>
      </c>
      <c r="AY583" s="103" t="str">
        <f t="shared" si="270"/>
        <v>Bajo</v>
      </c>
      <c r="AZ583" s="467"/>
      <c r="BA583" s="103" t="b">
        <f t="shared" si="271"/>
        <v>0</v>
      </c>
      <c r="BB583" s="103">
        <f t="shared" si="272"/>
        <v>0</v>
      </c>
      <c r="BC583" s="103" t="str">
        <f t="shared" si="273"/>
        <v>IV</v>
      </c>
      <c r="BD583" s="103" t="str">
        <f t="shared" si="274"/>
        <v>ACEPTABLE</v>
      </c>
      <c r="BE583" s="155"/>
    </row>
    <row r="584" spans="1:57" ht="38.25" x14ac:dyDescent="0.2">
      <c r="A584" s="115"/>
      <c r="B584" s="103" t="s">
        <v>259</v>
      </c>
      <c r="C584" s="115" t="s">
        <v>455</v>
      </c>
      <c r="D584" s="456" t="s">
        <v>433</v>
      </c>
      <c r="E584" s="103" t="s">
        <v>990</v>
      </c>
      <c r="F584" s="456" t="s">
        <v>1063</v>
      </c>
      <c r="G584" s="456" t="s">
        <v>1064</v>
      </c>
      <c r="H584" s="103" t="s">
        <v>63</v>
      </c>
      <c r="I584" s="103"/>
      <c r="J584" s="456" t="s">
        <v>1065</v>
      </c>
      <c r="K584" s="103" t="s">
        <v>72</v>
      </c>
      <c r="L584" s="103" t="s">
        <v>119</v>
      </c>
      <c r="M584" s="460" t="s">
        <v>1068</v>
      </c>
      <c r="N584" s="460" t="s">
        <v>540</v>
      </c>
      <c r="O584" s="103"/>
      <c r="P584" s="103"/>
      <c r="Q584" s="465"/>
      <c r="R584" s="465" t="s">
        <v>807</v>
      </c>
      <c r="S584" s="465" t="s">
        <v>595</v>
      </c>
      <c r="T584" s="103">
        <v>0</v>
      </c>
      <c r="U584" s="103" t="str">
        <f t="shared" si="251"/>
        <v>Bajo</v>
      </c>
      <c r="V584" s="103">
        <v>2</v>
      </c>
      <c r="W584" s="103" t="str">
        <f t="shared" si="252"/>
        <v>Ocasional</v>
      </c>
      <c r="X584" s="103">
        <f t="shared" si="253"/>
        <v>0</v>
      </c>
      <c r="Y584" s="103" t="str">
        <f t="shared" si="254"/>
        <v>Bajo</v>
      </c>
      <c r="Z584" s="103">
        <v>25</v>
      </c>
      <c r="AA584" s="103" t="str">
        <f t="shared" si="255"/>
        <v>Grave</v>
      </c>
      <c r="AB584" s="103">
        <f t="shared" si="256"/>
        <v>0</v>
      </c>
      <c r="AC584" s="103" t="str">
        <f t="shared" si="257"/>
        <v>IV</v>
      </c>
      <c r="AD584" s="103" t="str">
        <f t="shared" si="266"/>
        <v>ACEPTABLE</v>
      </c>
      <c r="AE584" s="103">
        <v>6</v>
      </c>
      <c r="AF584" s="103" t="s">
        <v>134</v>
      </c>
      <c r="AG584" s="103" t="s">
        <v>38</v>
      </c>
      <c r="AH584" s="103"/>
      <c r="AI584" s="103"/>
      <c r="AJ584" s="103" t="s">
        <v>63</v>
      </c>
      <c r="AK584" s="103"/>
      <c r="AL584" s="103"/>
      <c r="AM584" s="103"/>
      <c r="AN584" s="103"/>
      <c r="AO584" s="103"/>
      <c r="AP584" s="103"/>
      <c r="AQ584" s="103"/>
      <c r="AR584" s="103"/>
      <c r="AS584" s="115"/>
      <c r="AT584" s="467"/>
      <c r="AU584" s="103" t="str">
        <f t="shared" si="267"/>
        <v>Bajo</v>
      </c>
      <c r="AV584" s="467"/>
      <c r="AW584" s="103" t="b">
        <f t="shared" si="268"/>
        <v>0</v>
      </c>
      <c r="AX584" s="103">
        <f t="shared" si="269"/>
        <v>0</v>
      </c>
      <c r="AY584" s="103" t="str">
        <f t="shared" si="270"/>
        <v>Bajo</v>
      </c>
      <c r="AZ584" s="467"/>
      <c r="BA584" s="103" t="b">
        <f t="shared" si="271"/>
        <v>0</v>
      </c>
      <c r="BB584" s="103">
        <f t="shared" si="272"/>
        <v>0</v>
      </c>
      <c r="BC584" s="103" t="str">
        <f t="shared" si="273"/>
        <v>IV</v>
      </c>
      <c r="BD584" s="103" t="str">
        <f t="shared" si="274"/>
        <v>ACEPTABLE</v>
      </c>
      <c r="BE584" s="155"/>
    </row>
    <row r="585" spans="1:57" ht="76.5" x14ac:dyDescent="0.2">
      <c r="A585" s="115"/>
      <c r="B585" s="103" t="s">
        <v>259</v>
      </c>
      <c r="C585" s="115" t="s">
        <v>455</v>
      </c>
      <c r="D585" s="456" t="s">
        <v>433</v>
      </c>
      <c r="E585" s="103" t="s">
        <v>990</v>
      </c>
      <c r="F585" s="456" t="s">
        <v>1063</v>
      </c>
      <c r="G585" s="456" t="s">
        <v>1064</v>
      </c>
      <c r="H585" s="103" t="s">
        <v>63</v>
      </c>
      <c r="I585" s="103"/>
      <c r="J585" s="456" t="s">
        <v>1065</v>
      </c>
      <c r="K585" s="103" t="s">
        <v>77</v>
      </c>
      <c r="L585" s="471" t="s">
        <v>596</v>
      </c>
      <c r="M585" s="460" t="s">
        <v>1069</v>
      </c>
      <c r="N585" s="460" t="s">
        <v>514</v>
      </c>
      <c r="O585" s="103"/>
      <c r="P585" s="103"/>
      <c r="Q585" s="465"/>
      <c r="R585" s="465" t="s">
        <v>808</v>
      </c>
      <c r="S585" s="465" t="s">
        <v>599</v>
      </c>
      <c r="T585" s="103">
        <v>0</v>
      </c>
      <c r="U585" s="103" t="str">
        <f t="shared" si="251"/>
        <v>Bajo</v>
      </c>
      <c r="V585" s="103">
        <v>2</v>
      </c>
      <c r="W585" s="103" t="str">
        <f t="shared" si="252"/>
        <v>Ocasional</v>
      </c>
      <c r="X585" s="103">
        <f t="shared" si="253"/>
        <v>0</v>
      </c>
      <c r="Y585" s="103" t="str">
        <f t="shared" si="254"/>
        <v>Bajo</v>
      </c>
      <c r="Z585" s="103">
        <v>25</v>
      </c>
      <c r="AA585" s="103" t="str">
        <f t="shared" si="255"/>
        <v>Grave</v>
      </c>
      <c r="AB585" s="103">
        <f t="shared" si="256"/>
        <v>0</v>
      </c>
      <c r="AC585" s="103" t="str">
        <f t="shared" si="257"/>
        <v>IV</v>
      </c>
      <c r="AD585" s="103" t="str">
        <f t="shared" si="266"/>
        <v>ACEPTABLE</v>
      </c>
      <c r="AE585" s="103">
        <v>6</v>
      </c>
      <c r="AF585" s="103" t="s">
        <v>134</v>
      </c>
      <c r="AG585" s="103" t="s">
        <v>38</v>
      </c>
      <c r="AH585" s="103"/>
      <c r="AI585" s="103"/>
      <c r="AJ585" s="103" t="s">
        <v>63</v>
      </c>
      <c r="AK585" s="103"/>
      <c r="AL585" s="103"/>
      <c r="AM585" s="103"/>
      <c r="AN585" s="103"/>
      <c r="AO585" s="103"/>
      <c r="AP585" s="103"/>
      <c r="AQ585" s="103"/>
      <c r="AR585" s="103"/>
      <c r="AS585" s="115"/>
      <c r="AT585" s="467"/>
      <c r="AU585" s="103" t="str">
        <f t="shared" si="267"/>
        <v>Bajo</v>
      </c>
      <c r="AV585" s="467"/>
      <c r="AW585" s="103" t="b">
        <f t="shared" si="268"/>
        <v>0</v>
      </c>
      <c r="AX585" s="103">
        <f t="shared" si="269"/>
        <v>0</v>
      </c>
      <c r="AY585" s="103" t="str">
        <f t="shared" si="270"/>
        <v>Bajo</v>
      </c>
      <c r="AZ585" s="467"/>
      <c r="BA585" s="103" t="b">
        <f t="shared" si="271"/>
        <v>0</v>
      </c>
      <c r="BB585" s="103">
        <f t="shared" si="272"/>
        <v>0</v>
      </c>
      <c r="BC585" s="103" t="str">
        <f t="shared" si="273"/>
        <v>IV</v>
      </c>
      <c r="BD585" s="103" t="str">
        <f t="shared" si="274"/>
        <v>ACEPTABLE</v>
      </c>
      <c r="BE585" s="155"/>
    </row>
    <row r="586" spans="1:57" ht="51" x14ac:dyDescent="0.2">
      <c r="A586" s="115"/>
      <c r="B586" s="103" t="s">
        <v>259</v>
      </c>
      <c r="C586" s="115" t="s">
        <v>455</v>
      </c>
      <c r="D586" s="456" t="s">
        <v>433</v>
      </c>
      <c r="E586" s="103" t="s">
        <v>990</v>
      </c>
      <c r="F586" s="456" t="s">
        <v>1063</v>
      </c>
      <c r="G586" s="456" t="s">
        <v>1064</v>
      </c>
      <c r="H586" s="103" t="s">
        <v>63</v>
      </c>
      <c r="I586" s="103"/>
      <c r="J586" s="456" t="s">
        <v>1065</v>
      </c>
      <c r="K586" s="103" t="s">
        <v>276</v>
      </c>
      <c r="L586" s="471" t="s">
        <v>178</v>
      </c>
      <c r="M586" s="460" t="s">
        <v>520</v>
      </c>
      <c r="N586" s="460" t="s">
        <v>180</v>
      </c>
      <c r="O586" s="103"/>
      <c r="P586" s="103"/>
      <c r="Q586" s="465"/>
      <c r="R586" s="465" t="s">
        <v>600</v>
      </c>
      <c r="S586" s="465" t="s">
        <v>601</v>
      </c>
      <c r="T586" s="103">
        <v>0</v>
      </c>
      <c r="U586" s="103" t="str">
        <f t="shared" si="251"/>
        <v>Bajo</v>
      </c>
      <c r="V586" s="257">
        <v>3</v>
      </c>
      <c r="W586" s="103" t="str">
        <f t="shared" si="252"/>
        <v>Frecuente</v>
      </c>
      <c r="X586" s="103">
        <f t="shared" si="253"/>
        <v>0</v>
      </c>
      <c r="Y586" s="103" t="str">
        <f t="shared" si="254"/>
        <v>Bajo</v>
      </c>
      <c r="Z586" s="103">
        <v>25</v>
      </c>
      <c r="AA586" s="103" t="str">
        <f t="shared" si="255"/>
        <v>Grave</v>
      </c>
      <c r="AB586" s="103">
        <f t="shared" si="256"/>
        <v>0</v>
      </c>
      <c r="AC586" s="103" t="str">
        <f t="shared" si="257"/>
        <v>IV</v>
      </c>
      <c r="AD586" s="103" t="str">
        <f t="shared" si="266"/>
        <v>ACEPTABLE</v>
      </c>
      <c r="AE586" s="103">
        <v>6</v>
      </c>
      <c r="AF586" s="103" t="s">
        <v>180</v>
      </c>
      <c r="AG586" s="103"/>
      <c r="AH586" s="103"/>
      <c r="AI586" s="103"/>
      <c r="AJ586" s="103" t="s">
        <v>63</v>
      </c>
      <c r="AK586" s="103"/>
      <c r="AL586" s="103"/>
      <c r="AM586" s="103"/>
      <c r="AN586" s="103"/>
      <c r="AO586" s="103"/>
      <c r="AP586" s="103"/>
      <c r="AQ586" s="103"/>
      <c r="AR586" s="103"/>
      <c r="AS586" s="115"/>
      <c r="AT586" s="467"/>
      <c r="AU586" s="103" t="str">
        <f t="shared" si="267"/>
        <v>Bajo</v>
      </c>
      <c r="AV586" s="467"/>
      <c r="AW586" s="103" t="b">
        <f t="shared" si="268"/>
        <v>0</v>
      </c>
      <c r="AX586" s="103">
        <f t="shared" si="269"/>
        <v>0</v>
      </c>
      <c r="AY586" s="103" t="str">
        <f t="shared" si="270"/>
        <v>Bajo</v>
      </c>
      <c r="AZ586" s="467"/>
      <c r="BA586" s="103" t="b">
        <f t="shared" si="271"/>
        <v>0</v>
      </c>
      <c r="BB586" s="103">
        <f t="shared" si="272"/>
        <v>0</v>
      </c>
      <c r="BC586" s="103" t="str">
        <f t="shared" si="273"/>
        <v>IV</v>
      </c>
      <c r="BD586" s="103" t="str">
        <f t="shared" si="274"/>
        <v>ACEPTABLE</v>
      </c>
      <c r="BE586" s="155"/>
    </row>
    <row r="587" spans="1:57" ht="38.25" x14ac:dyDescent="0.2">
      <c r="A587" s="115"/>
      <c r="B587" s="103" t="s">
        <v>259</v>
      </c>
      <c r="C587" s="115" t="s">
        <v>455</v>
      </c>
      <c r="D587" s="456" t="s">
        <v>433</v>
      </c>
      <c r="E587" s="103" t="s">
        <v>990</v>
      </c>
      <c r="F587" s="456" t="s">
        <v>1063</v>
      </c>
      <c r="G587" s="456" t="s">
        <v>1064</v>
      </c>
      <c r="H587" s="103" t="s">
        <v>63</v>
      </c>
      <c r="I587" s="103"/>
      <c r="J587" s="456" t="s">
        <v>1065</v>
      </c>
      <c r="K587" s="458" t="s">
        <v>65</v>
      </c>
      <c r="L587" s="459" t="s">
        <v>153</v>
      </c>
      <c r="M587" s="472" t="s">
        <v>1070</v>
      </c>
      <c r="N587" s="460" t="s">
        <v>155</v>
      </c>
      <c r="O587" s="103"/>
      <c r="P587" s="103"/>
      <c r="Q587" s="103"/>
      <c r="R587" s="465" t="s">
        <v>603</v>
      </c>
      <c r="S587" s="465" t="s">
        <v>524</v>
      </c>
      <c r="T587" s="103"/>
      <c r="U587" s="462" t="str">
        <f t="shared" si="251"/>
        <v>Bajo</v>
      </c>
      <c r="V587" s="535">
        <v>1</v>
      </c>
      <c r="W587" s="515" t="str">
        <f t="shared" si="252"/>
        <v>Esporadica</v>
      </c>
      <c r="X587" s="103">
        <f t="shared" si="253"/>
        <v>0</v>
      </c>
      <c r="Y587" s="103" t="str">
        <f t="shared" si="254"/>
        <v>Bajo</v>
      </c>
      <c r="Z587" s="103">
        <v>25</v>
      </c>
      <c r="AA587" s="103" t="str">
        <f t="shared" si="255"/>
        <v>Grave</v>
      </c>
      <c r="AB587" s="103">
        <f t="shared" si="256"/>
        <v>0</v>
      </c>
      <c r="AC587" s="103" t="str">
        <f t="shared" si="257"/>
        <v>IV</v>
      </c>
      <c r="AD587" s="103" t="str">
        <f t="shared" si="266"/>
        <v>ACEPTABLE</v>
      </c>
      <c r="AE587" s="103">
        <v>6</v>
      </c>
      <c r="AF587" s="103" t="str">
        <f>N587</f>
        <v xml:space="preserve">Zoonosis, Enfermedades infecciosas, gastrointestinales, tóxicas y reacciones alérgicas. </v>
      </c>
      <c r="AG587" s="103" t="s">
        <v>38</v>
      </c>
      <c r="AH587" s="103"/>
      <c r="AI587" s="103"/>
      <c r="AJ587" s="103" t="s">
        <v>63</v>
      </c>
      <c r="AK587" s="103"/>
      <c r="AL587" s="462" t="s">
        <v>63</v>
      </c>
      <c r="AM587" s="103"/>
      <c r="AN587" s="103"/>
      <c r="AO587" s="103"/>
      <c r="AP587" s="103"/>
      <c r="AQ587" s="103"/>
      <c r="AR587" s="103"/>
      <c r="AS587" s="115"/>
      <c r="AT587" s="467"/>
      <c r="AU587" s="103" t="str">
        <f t="shared" si="267"/>
        <v>Bajo</v>
      </c>
      <c r="AV587" s="467"/>
      <c r="AW587" s="103" t="b">
        <f t="shared" si="268"/>
        <v>0</v>
      </c>
      <c r="AX587" s="103">
        <f t="shared" si="269"/>
        <v>0</v>
      </c>
      <c r="AY587" s="103" t="str">
        <f t="shared" si="270"/>
        <v>Bajo</v>
      </c>
      <c r="AZ587" s="467"/>
      <c r="BA587" s="103" t="b">
        <f t="shared" si="271"/>
        <v>0</v>
      </c>
      <c r="BB587" s="103">
        <f t="shared" si="272"/>
        <v>0</v>
      </c>
      <c r="BC587" s="103" t="str">
        <f t="shared" si="273"/>
        <v>IV</v>
      </c>
      <c r="BD587" s="103" t="str">
        <f t="shared" si="274"/>
        <v>ACEPTABLE</v>
      </c>
      <c r="BE587" s="155"/>
    </row>
    <row r="588" spans="1:57" ht="51" x14ac:dyDescent="0.2">
      <c r="A588" s="469"/>
      <c r="B588" s="103" t="s">
        <v>259</v>
      </c>
      <c r="C588" s="115" t="s">
        <v>455</v>
      </c>
      <c r="D588" s="456" t="s">
        <v>433</v>
      </c>
      <c r="E588" s="103" t="s">
        <v>990</v>
      </c>
      <c r="F588" s="456" t="s">
        <v>1063</v>
      </c>
      <c r="G588" s="456" t="s">
        <v>1064</v>
      </c>
      <c r="H588" s="103" t="s">
        <v>63</v>
      </c>
      <c r="I588" s="103"/>
      <c r="J588" s="456" t="s">
        <v>1065</v>
      </c>
      <c r="K588" s="458" t="s">
        <v>282</v>
      </c>
      <c r="L588" s="459" t="s">
        <v>88</v>
      </c>
      <c r="M588" s="460" t="s">
        <v>344</v>
      </c>
      <c r="N588" s="465" t="s">
        <v>345</v>
      </c>
      <c r="O588" s="103"/>
      <c r="P588" s="103"/>
      <c r="Q588" s="465" t="s">
        <v>735</v>
      </c>
      <c r="R588" s="103" t="s">
        <v>346</v>
      </c>
      <c r="S588" s="465" t="s">
        <v>92</v>
      </c>
      <c r="T588" s="103">
        <v>0</v>
      </c>
      <c r="U588" s="103" t="str">
        <f t="shared" si="251"/>
        <v>Bajo</v>
      </c>
      <c r="V588" s="516">
        <v>2</v>
      </c>
      <c r="W588" s="103" t="str">
        <f t="shared" si="252"/>
        <v>Ocasional</v>
      </c>
      <c r="X588" s="103">
        <f t="shared" si="253"/>
        <v>0</v>
      </c>
      <c r="Y588" s="103" t="str">
        <f t="shared" si="254"/>
        <v>Bajo</v>
      </c>
      <c r="Z588" s="103">
        <v>25</v>
      </c>
      <c r="AA588" s="103" t="str">
        <f t="shared" si="255"/>
        <v>Grave</v>
      </c>
      <c r="AB588" s="103">
        <f t="shared" si="256"/>
        <v>0</v>
      </c>
      <c r="AC588" s="103" t="str">
        <f t="shared" si="257"/>
        <v>IV</v>
      </c>
      <c r="AD588" s="103" t="str">
        <f t="shared" si="266"/>
        <v>ACEPTABLE</v>
      </c>
      <c r="AE588" s="103" t="s">
        <v>258</v>
      </c>
      <c r="AF588" s="103" t="str">
        <f>N588</f>
        <v>Golpes, descargas electricas, heridas</v>
      </c>
      <c r="AG588" s="103" t="s">
        <v>38</v>
      </c>
      <c r="AH588" s="103" t="s">
        <v>63</v>
      </c>
      <c r="AI588" s="103" t="s">
        <v>63</v>
      </c>
      <c r="AJ588" s="103" t="s">
        <v>63</v>
      </c>
      <c r="AK588" s="103"/>
      <c r="AL588" s="462" t="s">
        <v>63</v>
      </c>
      <c r="AM588" s="103"/>
      <c r="AN588" s="103"/>
      <c r="AO588" s="103"/>
      <c r="AP588" s="103"/>
      <c r="AQ588" s="103"/>
      <c r="AR588" s="103"/>
      <c r="AS588" s="115"/>
      <c r="AT588" s="467"/>
      <c r="AU588" s="103" t="str">
        <f t="shared" si="267"/>
        <v>Bajo</v>
      </c>
      <c r="AV588" s="467"/>
      <c r="AW588" s="103" t="b">
        <f t="shared" si="268"/>
        <v>0</v>
      </c>
      <c r="AX588" s="103">
        <f t="shared" si="269"/>
        <v>0</v>
      </c>
      <c r="AY588" s="103" t="str">
        <f t="shared" si="270"/>
        <v>Bajo</v>
      </c>
      <c r="AZ588" s="467"/>
      <c r="BA588" s="103" t="b">
        <f t="shared" si="271"/>
        <v>0</v>
      </c>
      <c r="BB588" s="103">
        <f t="shared" si="272"/>
        <v>0</v>
      </c>
      <c r="BC588" s="103" t="str">
        <f t="shared" si="273"/>
        <v>IV</v>
      </c>
      <c r="BD588" s="103" t="str">
        <f t="shared" si="274"/>
        <v>ACEPTABLE</v>
      </c>
      <c r="BE588" s="155"/>
    </row>
    <row r="589" spans="1:57" ht="51" x14ac:dyDescent="0.2">
      <c r="A589" s="115"/>
      <c r="B589" s="103" t="s">
        <v>259</v>
      </c>
      <c r="C589" s="115" t="s">
        <v>455</v>
      </c>
      <c r="D589" s="456" t="s">
        <v>433</v>
      </c>
      <c r="E589" s="103" t="s">
        <v>990</v>
      </c>
      <c r="F589" s="456" t="s">
        <v>1063</v>
      </c>
      <c r="G589" s="456" t="s">
        <v>1064</v>
      </c>
      <c r="H589" s="103" t="s">
        <v>63</v>
      </c>
      <c r="I589" s="103"/>
      <c r="J589" s="456" t="s">
        <v>1065</v>
      </c>
      <c r="K589" s="458" t="s">
        <v>282</v>
      </c>
      <c r="L589" s="459" t="s">
        <v>747</v>
      </c>
      <c r="M589" s="460" t="s">
        <v>748</v>
      </c>
      <c r="N589" s="460" t="s">
        <v>289</v>
      </c>
      <c r="O589" s="103" t="s">
        <v>69</v>
      </c>
      <c r="P589" s="103" t="s">
        <v>69</v>
      </c>
      <c r="Q589" s="103"/>
      <c r="R589" s="465" t="s">
        <v>749</v>
      </c>
      <c r="S589" s="103" t="s">
        <v>672</v>
      </c>
      <c r="T589" s="103">
        <v>0</v>
      </c>
      <c r="U589" s="103" t="str">
        <f t="shared" si="251"/>
        <v>Bajo</v>
      </c>
      <c r="V589" s="103">
        <v>1</v>
      </c>
      <c r="W589" s="103" t="str">
        <f t="shared" si="252"/>
        <v>Esporadica</v>
      </c>
      <c r="X589" s="103">
        <f t="shared" si="253"/>
        <v>0</v>
      </c>
      <c r="Y589" s="103" t="str">
        <f t="shared" si="254"/>
        <v>Bajo</v>
      </c>
      <c r="Z589" s="103">
        <v>25</v>
      </c>
      <c r="AA589" s="103" t="str">
        <f t="shared" si="255"/>
        <v>Grave</v>
      </c>
      <c r="AB589" s="103">
        <f t="shared" si="256"/>
        <v>0</v>
      </c>
      <c r="AC589" s="103" t="str">
        <f t="shared" si="257"/>
        <v>IV</v>
      </c>
      <c r="AD589" s="103" t="str">
        <f t="shared" si="266"/>
        <v>ACEPTABLE</v>
      </c>
      <c r="AE589" s="103" t="s">
        <v>258</v>
      </c>
      <c r="AF589" s="103" t="str">
        <f>N589</f>
        <v>Golpes, trapamientos, aplastamiento, muerte</v>
      </c>
      <c r="AG589" s="103" t="s">
        <v>38</v>
      </c>
      <c r="AH589" s="103"/>
      <c r="AI589" s="103" t="s">
        <v>63</v>
      </c>
      <c r="AJ589" s="103" t="s">
        <v>63</v>
      </c>
      <c r="AK589" s="103" t="s">
        <v>63</v>
      </c>
      <c r="AL589" s="462" t="s">
        <v>63</v>
      </c>
      <c r="AM589" s="103"/>
      <c r="AN589" s="103"/>
      <c r="AO589" s="103"/>
      <c r="AP589" s="103"/>
      <c r="AQ589" s="103"/>
      <c r="AR589" s="103"/>
      <c r="AS589" s="115"/>
      <c r="AT589" s="467"/>
      <c r="AU589" s="103" t="str">
        <f t="shared" si="267"/>
        <v>Bajo</v>
      </c>
      <c r="AV589" s="467"/>
      <c r="AW589" s="103" t="b">
        <f t="shared" si="268"/>
        <v>0</v>
      </c>
      <c r="AX589" s="103">
        <f t="shared" si="269"/>
        <v>0</v>
      </c>
      <c r="AY589" s="103" t="str">
        <f t="shared" si="270"/>
        <v>Bajo</v>
      </c>
      <c r="AZ589" s="467"/>
      <c r="BA589" s="103" t="b">
        <f t="shared" si="271"/>
        <v>0</v>
      </c>
      <c r="BB589" s="103">
        <f t="shared" si="272"/>
        <v>0</v>
      </c>
      <c r="BC589" s="103" t="str">
        <f t="shared" si="273"/>
        <v>IV</v>
      </c>
      <c r="BD589" s="103" t="str">
        <f t="shared" si="274"/>
        <v>ACEPTABLE</v>
      </c>
      <c r="BE589" s="155"/>
    </row>
    <row r="590" spans="1:57" ht="89.25" x14ac:dyDescent="0.2">
      <c r="A590" s="115"/>
      <c r="B590" s="103" t="s">
        <v>259</v>
      </c>
      <c r="C590" s="115" t="s">
        <v>455</v>
      </c>
      <c r="D590" s="456" t="s">
        <v>433</v>
      </c>
      <c r="E590" s="103" t="s">
        <v>990</v>
      </c>
      <c r="F590" s="456" t="s">
        <v>1063</v>
      </c>
      <c r="G590" s="456" t="s">
        <v>1064</v>
      </c>
      <c r="H590" s="103" t="s">
        <v>63</v>
      </c>
      <c r="I590" s="103"/>
      <c r="J590" s="456" t="s">
        <v>1065</v>
      </c>
      <c r="K590" s="458" t="s">
        <v>72</v>
      </c>
      <c r="L590" s="459" t="s">
        <v>604</v>
      </c>
      <c r="M590" s="459" t="s">
        <v>1071</v>
      </c>
      <c r="N590" s="460" t="s">
        <v>162</v>
      </c>
      <c r="O590" s="103"/>
      <c r="P590" s="103"/>
      <c r="Q590" s="103"/>
      <c r="R590" s="460" t="s">
        <v>606</v>
      </c>
      <c r="S590" s="465" t="s">
        <v>607</v>
      </c>
      <c r="T590" s="103"/>
      <c r="U590" s="103" t="str">
        <f t="shared" si="251"/>
        <v>Bajo</v>
      </c>
      <c r="V590" s="103">
        <v>2</v>
      </c>
      <c r="W590" s="103" t="str">
        <f t="shared" si="252"/>
        <v>Ocasional</v>
      </c>
      <c r="X590" s="103">
        <f t="shared" si="253"/>
        <v>0</v>
      </c>
      <c r="Y590" s="103" t="str">
        <f t="shared" si="254"/>
        <v>Bajo</v>
      </c>
      <c r="Z590" s="103">
        <v>100</v>
      </c>
      <c r="AA590" s="103" t="str">
        <f t="shared" si="255"/>
        <v>Mortal o Catrastrofico</v>
      </c>
      <c r="AB590" s="103">
        <f t="shared" si="256"/>
        <v>0</v>
      </c>
      <c r="AC590" s="103" t="str">
        <f t="shared" si="257"/>
        <v>IV</v>
      </c>
      <c r="AD590" s="103" t="str">
        <f t="shared" si="266"/>
        <v>ACEPTABLE</v>
      </c>
      <c r="AE590" s="103">
        <v>6</v>
      </c>
      <c r="AF590" s="103" t="str">
        <f>N590</f>
        <v>Caídas a diferente nivel, golpes, traumas, laceraciones, muerte.</v>
      </c>
      <c r="AG590" s="103" t="s">
        <v>38</v>
      </c>
      <c r="AH590" s="103"/>
      <c r="AI590" s="103"/>
      <c r="AJ590" s="103" t="s">
        <v>63</v>
      </c>
      <c r="AK590" s="103"/>
      <c r="AL590" s="103"/>
      <c r="AM590" s="103"/>
      <c r="AN590" s="103"/>
      <c r="AO590" s="103"/>
      <c r="AP590" s="103"/>
      <c r="AQ590" s="103"/>
      <c r="AR590" s="103"/>
      <c r="AS590" s="457"/>
      <c r="AT590" s="115"/>
      <c r="AU590" s="103" t="str">
        <f t="shared" si="267"/>
        <v>Bajo</v>
      </c>
      <c r="AV590" s="115"/>
      <c r="AW590" s="103" t="b">
        <f t="shared" si="268"/>
        <v>0</v>
      </c>
      <c r="AX590" s="103"/>
      <c r="AY590" s="103" t="str">
        <f t="shared" si="270"/>
        <v>Bajo</v>
      </c>
      <c r="AZ590" s="115"/>
      <c r="BA590" s="103" t="b">
        <f t="shared" si="271"/>
        <v>0</v>
      </c>
      <c r="BB590" s="103"/>
      <c r="BC590" s="103"/>
      <c r="BD590" s="462" t="b">
        <f t="shared" si="274"/>
        <v>0</v>
      </c>
      <c r="BE590" s="297"/>
    </row>
    <row r="591" spans="1:57" ht="38.25" x14ac:dyDescent="0.2">
      <c r="A591" s="115"/>
      <c r="B591" s="103" t="s">
        <v>259</v>
      </c>
      <c r="C591" s="115" t="s">
        <v>455</v>
      </c>
      <c r="D591" s="456" t="s">
        <v>433</v>
      </c>
      <c r="E591" s="103" t="s">
        <v>990</v>
      </c>
      <c r="F591" s="456" t="s">
        <v>1063</v>
      </c>
      <c r="G591" s="456" t="s">
        <v>1064</v>
      </c>
      <c r="H591" s="103" t="s">
        <v>63</v>
      </c>
      <c r="I591" s="103"/>
      <c r="J591" s="456" t="s">
        <v>1065</v>
      </c>
      <c r="K591" s="103" t="s">
        <v>276</v>
      </c>
      <c r="L591" s="471" t="s">
        <v>528</v>
      </c>
      <c r="M591" s="465" t="s">
        <v>704</v>
      </c>
      <c r="N591" s="465" t="s">
        <v>512</v>
      </c>
      <c r="O591" s="103"/>
      <c r="P591" s="103"/>
      <c r="Q591" s="465"/>
      <c r="R591" s="465" t="s">
        <v>600</v>
      </c>
      <c r="S591" s="465" t="s">
        <v>601</v>
      </c>
      <c r="T591" s="103">
        <v>0</v>
      </c>
      <c r="U591" s="103" t="str">
        <f t="shared" si="251"/>
        <v>Bajo</v>
      </c>
      <c r="V591" s="103">
        <v>3</v>
      </c>
      <c r="W591" s="103" t="str">
        <f t="shared" si="252"/>
        <v>Frecuente</v>
      </c>
      <c r="X591" s="103">
        <f t="shared" si="253"/>
        <v>0</v>
      </c>
      <c r="Y591" s="103" t="str">
        <f t="shared" si="254"/>
        <v>Bajo</v>
      </c>
      <c r="Z591" s="103">
        <v>25</v>
      </c>
      <c r="AA591" s="103" t="str">
        <f t="shared" si="255"/>
        <v>Grave</v>
      </c>
      <c r="AB591" s="103">
        <f t="shared" si="256"/>
        <v>0</v>
      </c>
      <c r="AC591" s="103" t="str">
        <f t="shared" si="257"/>
        <v>IV</v>
      </c>
      <c r="AD591" s="103" t="str">
        <f t="shared" si="266"/>
        <v>ACEPTABLE</v>
      </c>
      <c r="AE591" s="103">
        <v>6</v>
      </c>
      <c r="AF591" s="103" t="s">
        <v>512</v>
      </c>
      <c r="AG591" s="103"/>
      <c r="AH591" s="103"/>
      <c r="AI591" s="103"/>
      <c r="AJ591" s="103" t="s">
        <v>63</v>
      </c>
      <c r="AK591" s="103"/>
      <c r="AL591" s="103"/>
      <c r="AM591" s="103"/>
      <c r="AN591" s="103"/>
      <c r="AO591" s="103"/>
      <c r="AP591" s="103"/>
      <c r="AQ591" s="103"/>
      <c r="AR591" s="103"/>
      <c r="AS591" s="115"/>
      <c r="AT591" s="467"/>
      <c r="AU591" s="103" t="str">
        <f t="shared" si="267"/>
        <v>Bajo</v>
      </c>
      <c r="AV591" s="467"/>
      <c r="AW591" s="103" t="b">
        <f t="shared" si="268"/>
        <v>0</v>
      </c>
      <c r="AX591" s="103">
        <f t="shared" si="269"/>
        <v>0</v>
      </c>
      <c r="AY591" s="103" t="str">
        <f t="shared" si="270"/>
        <v>Bajo</v>
      </c>
      <c r="AZ591" s="467"/>
      <c r="BA591" s="103" t="b">
        <f t="shared" si="271"/>
        <v>0</v>
      </c>
      <c r="BB591" s="103">
        <f t="shared" si="272"/>
        <v>0</v>
      </c>
      <c r="BC591" s="103" t="str">
        <f>IF(AND(BB591&gt;=600,AZ591&lt;=4000),"I",IF(AND(BB591&gt;=150,BB591&lt;=500),"II",IF(AND(BB591&gt;=40,BB591&lt;=120),"III",IF(AND(BB591&gt;=0,BB591&lt;=40),"IV"))))</f>
        <v>IV</v>
      </c>
      <c r="BD591" s="103" t="str">
        <f t="shared" si="274"/>
        <v>ACEPTABLE</v>
      </c>
      <c r="BE591" s="155"/>
    </row>
    <row r="592" spans="1:57" ht="127.5" x14ac:dyDescent="0.2">
      <c r="A592" s="115"/>
      <c r="B592" s="103" t="s">
        <v>259</v>
      </c>
      <c r="C592" s="115" t="s">
        <v>455</v>
      </c>
      <c r="D592" s="456" t="s">
        <v>433</v>
      </c>
      <c r="E592" s="103" t="s">
        <v>990</v>
      </c>
      <c r="F592" s="456" t="s">
        <v>1063</v>
      </c>
      <c r="G592" s="456" t="s">
        <v>1064</v>
      </c>
      <c r="H592" s="103" t="s">
        <v>63</v>
      </c>
      <c r="I592" s="103"/>
      <c r="J592" s="456" t="s">
        <v>1065</v>
      </c>
      <c r="K592" s="458" t="s">
        <v>72</v>
      </c>
      <c r="L592" s="471" t="s">
        <v>319</v>
      </c>
      <c r="M592" s="472" t="s">
        <v>1072</v>
      </c>
      <c r="N592" s="460" t="s">
        <v>612</v>
      </c>
      <c r="O592" s="103"/>
      <c r="P592" s="103"/>
      <c r="Q592" s="103"/>
      <c r="R592" s="465" t="s">
        <v>1073</v>
      </c>
      <c r="S592" s="465" t="s">
        <v>614</v>
      </c>
      <c r="T592" s="103"/>
      <c r="U592" s="103" t="str">
        <f t="shared" si="251"/>
        <v>Bajo</v>
      </c>
      <c r="V592" s="103">
        <v>2</v>
      </c>
      <c r="W592" s="103" t="str">
        <f t="shared" si="252"/>
        <v>Ocasional</v>
      </c>
      <c r="X592" s="103">
        <f t="shared" si="253"/>
        <v>0</v>
      </c>
      <c r="Y592" s="103" t="str">
        <f t="shared" si="254"/>
        <v>Bajo</v>
      </c>
      <c r="Z592" s="103">
        <v>100</v>
      </c>
      <c r="AA592" s="103" t="str">
        <f t="shared" si="255"/>
        <v>Mortal o Catrastrofico</v>
      </c>
      <c r="AB592" s="103">
        <f t="shared" si="256"/>
        <v>0</v>
      </c>
      <c r="AC592" s="103" t="str">
        <f t="shared" si="257"/>
        <v>IV</v>
      </c>
      <c r="AD592" s="103" t="str">
        <f t="shared" si="266"/>
        <v>ACEPTABLE</v>
      </c>
      <c r="AE592" s="103"/>
      <c r="AF592" s="103" t="str">
        <f>N592</f>
        <v>Electrocución, afectación de órganos vitales, quemaduras incendio y muerte</v>
      </c>
      <c r="AG592" s="103" t="s">
        <v>38</v>
      </c>
      <c r="AH592" s="103"/>
      <c r="AI592" s="103"/>
      <c r="AJ592" s="103" t="s">
        <v>63</v>
      </c>
      <c r="AK592" s="103"/>
      <c r="AL592" s="103"/>
      <c r="AM592" s="103"/>
      <c r="AN592" s="103"/>
      <c r="AO592" s="103"/>
      <c r="AP592" s="103" t="s">
        <v>63</v>
      </c>
      <c r="AQ592" s="103"/>
      <c r="AR592" s="103"/>
      <c r="AS592" s="115"/>
      <c r="AT592" s="115"/>
      <c r="AU592" s="103" t="str">
        <f t="shared" si="267"/>
        <v>Bajo</v>
      </c>
      <c r="AV592" s="467"/>
      <c r="AW592" s="103" t="b">
        <f t="shared" si="268"/>
        <v>0</v>
      </c>
      <c r="AX592" s="103">
        <f t="shared" si="269"/>
        <v>0</v>
      </c>
      <c r="AY592" s="103" t="str">
        <f t="shared" si="270"/>
        <v>Bajo</v>
      </c>
      <c r="AZ592" s="467"/>
      <c r="BA592" s="103" t="b">
        <f t="shared" si="271"/>
        <v>0</v>
      </c>
      <c r="BB592" s="103">
        <f t="shared" si="272"/>
        <v>0</v>
      </c>
      <c r="BC592" s="103"/>
      <c r="BD592" s="103" t="b">
        <f t="shared" si="274"/>
        <v>0</v>
      </c>
      <c r="BE592" s="155"/>
    </row>
    <row r="593" spans="1:56" s="155" customFormat="1" ht="114.75" x14ac:dyDescent="0.2">
      <c r="A593" s="469"/>
      <c r="B593" s="103" t="s">
        <v>259</v>
      </c>
      <c r="C593" s="459" t="s">
        <v>1074</v>
      </c>
      <c r="D593" s="503" t="s">
        <v>443</v>
      </c>
      <c r="E593" s="456" t="s">
        <v>444</v>
      </c>
      <c r="F593" s="456" t="s">
        <v>1075</v>
      </c>
      <c r="G593" s="456" t="s">
        <v>1076</v>
      </c>
      <c r="H593" s="103" t="s">
        <v>63</v>
      </c>
      <c r="I593" s="103"/>
      <c r="J593" s="456" t="s">
        <v>446</v>
      </c>
      <c r="K593" s="458" t="s">
        <v>65</v>
      </c>
      <c r="L593" s="458" t="s">
        <v>756</v>
      </c>
      <c r="M593" s="458" t="s">
        <v>757</v>
      </c>
      <c r="N593" s="458" t="s">
        <v>758</v>
      </c>
      <c r="O593" s="103"/>
      <c r="P593" s="103"/>
      <c r="Q593" s="465"/>
      <c r="R593" s="465" t="s">
        <v>543</v>
      </c>
      <c r="S593" s="465" t="s">
        <v>691</v>
      </c>
      <c r="T593" s="103">
        <v>0</v>
      </c>
      <c r="U593" s="103" t="str">
        <f t="shared" si="251"/>
        <v>Bajo</v>
      </c>
      <c r="V593" s="103">
        <v>2</v>
      </c>
      <c r="W593" s="103" t="str">
        <f t="shared" si="252"/>
        <v>Ocasional</v>
      </c>
      <c r="X593" s="103">
        <f t="shared" si="253"/>
        <v>0</v>
      </c>
      <c r="Y593" s="103" t="str">
        <f t="shared" si="254"/>
        <v>Bajo</v>
      </c>
      <c r="Z593" s="103">
        <v>25</v>
      </c>
      <c r="AA593" s="103" t="str">
        <f t="shared" si="255"/>
        <v>Grave</v>
      </c>
      <c r="AB593" s="103">
        <f t="shared" si="256"/>
        <v>0</v>
      </c>
      <c r="AC593" s="103" t="str">
        <f t="shared" si="257"/>
        <v>IV</v>
      </c>
      <c r="AD593" s="103" t="str">
        <f t="shared" si="266"/>
        <v>ACEPTABLE</v>
      </c>
      <c r="AE593" s="103" t="s">
        <v>258</v>
      </c>
      <c r="AF593" s="103" t="str">
        <f>N593</f>
        <v>Enfermedades gastrointestinales, Intoxicaciones, reacciones alérgicas, muerte</v>
      </c>
      <c r="AG593" s="103"/>
      <c r="AH593" s="103" t="s">
        <v>63</v>
      </c>
      <c r="AI593" s="103" t="s">
        <v>63</v>
      </c>
      <c r="AJ593" s="103" t="s">
        <v>63</v>
      </c>
      <c r="AK593" s="103"/>
      <c r="AL593" s="462" t="s">
        <v>63</v>
      </c>
      <c r="AM593" s="103"/>
      <c r="AN593" s="103"/>
      <c r="AO593" s="103"/>
      <c r="AP593" s="103"/>
      <c r="AQ593" s="103"/>
      <c r="AR593" s="103"/>
      <c r="AS593" s="115"/>
      <c r="AT593" s="467"/>
      <c r="AU593" s="103" t="str">
        <f t="shared" si="267"/>
        <v>Bajo</v>
      </c>
      <c r="AV593" s="467"/>
      <c r="AW593" s="103" t="b">
        <f t="shared" si="268"/>
        <v>0</v>
      </c>
      <c r="AX593" s="103">
        <f t="shared" si="269"/>
        <v>0</v>
      </c>
      <c r="AY593" s="103" t="str">
        <f t="shared" si="270"/>
        <v>Bajo</v>
      </c>
      <c r="AZ593" s="467"/>
      <c r="BA593" s="103" t="b">
        <f t="shared" si="271"/>
        <v>0</v>
      </c>
      <c r="BB593" s="103">
        <f t="shared" si="272"/>
        <v>0</v>
      </c>
      <c r="BC593" s="103" t="str">
        <f t="shared" ref="BC593:BC605" si="275">IF(AND(BB593&gt;=600,AZ593&lt;=4000),"I",IF(AND(BB593&gt;=150,BB593&lt;=500),"II",IF(AND(BB593&gt;=40,BB593&lt;=120),"III",IF(AND(BB593&gt;=0,BB593&lt;=40),"IV"))))</f>
        <v>IV</v>
      </c>
      <c r="BD593" s="103" t="str">
        <f t="shared" si="274"/>
        <v>ACEPTABLE</v>
      </c>
    </row>
    <row r="594" spans="1:56" s="155" customFormat="1" ht="114.75" x14ac:dyDescent="0.2">
      <c r="A594" s="469"/>
      <c r="B594" s="103" t="s">
        <v>259</v>
      </c>
      <c r="C594" s="459" t="s">
        <v>1074</v>
      </c>
      <c r="D594" s="503" t="s">
        <v>443</v>
      </c>
      <c r="E594" s="456" t="s">
        <v>444</v>
      </c>
      <c r="F594" s="456" t="s">
        <v>1075</v>
      </c>
      <c r="G594" s="456" t="s">
        <v>1076</v>
      </c>
      <c r="H594" s="103" t="s">
        <v>63</v>
      </c>
      <c r="I594" s="103"/>
      <c r="J594" s="456" t="s">
        <v>446</v>
      </c>
      <c r="K594" s="458" t="s">
        <v>65</v>
      </c>
      <c r="L594" s="471" t="s">
        <v>316</v>
      </c>
      <c r="M594" s="465" t="s">
        <v>1077</v>
      </c>
      <c r="N594" s="460" t="s">
        <v>1078</v>
      </c>
      <c r="O594" s="103" t="s">
        <v>69</v>
      </c>
      <c r="P594" s="103" t="s">
        <v>69</v>
      </c>
      <c r="Q594" s="103"/>
      <c r="R594" s="460" t="s">
        <v>1079</v>
      </c>
      <c r="S594" s="465" t="s">
        <v>691</v>
      </c>
      <c r="T594" s="103"/>
      <c r="U594" s="103" t="str">
        <f t="shared" si="251"/>
        <v>Bajo</v>
      </c>
      <c r="V594" s="103">
        <v>2</v>
      </c>
      <c r="W594" s="103" t="str">
        <f t="shared" si="252"/>
        <v>Ocasional</v>
      </c>
      <c r="X594" s="103">
        <f t="shared" si="253"/>
        <v>0</v>
      </c>
      <c r="Y594" s="103" t="str">
        <f t="shared" si="254"/>
        <v>Bajo</v>
      </c>
      <c r="Z594" s="103">
        <v>10</v>
      </c>
      <c r="AA594" s="103" t="str">
        <f t="shared" si="255"/>
        <v>Leve</v>
      </c>
      <c r="AB594" s="103">
        <f t="shared" si="256"/>
        <v>0</v>
      </c>
      <c r="AC594" s="103" t="str">
        <f t="shared" si="257"/>
        <v>IV</v>
      </c>
      <c r="AD594" s="103" t="str">
        <f t="shared" si="266"/>
        <v>ACEPTABLE</v>
      </c>
      <c r="AE594" s="103" t="s">
        <v>258</v>
      </c>
      <c r="AF594" s="103" t="str">
        <f>N594</f>
        <v>Golpes, traumas, heridas, infecciones, intoxicación, Mordeduras, picaduras, punciones, reacciones alérgicas, muerte. Enfermedades como dengue, fiebre amariila, etc</v>
      </c>
      <c r="AG594" s="103" t="s">
        <v>38</v>
      </c>
      <c r="AH594" s="103" t="s">
        <v>63</v>
      </c>
      <c r="AI594" s="103" t="s">
        <v>63</v>
      </c>
      <c r="AJ594" s="103" t="s">
        <v>63</v>
      </c>
      <c r="AK594" s="103"/>
      <c r="AL594" s="462" t="s">
        <v>63</v>
      </c>
      <c r="AM594" s="103"/>
      <c r="AN594" s="103"/>
      <c r="AO594" s="103"/>
      <c r="AP594" s="103"/>
      <c r="AQ594" s="103"/>
      <c r="AR594" s="103"/>
      <c r="AS594" s="115"/>
      <c r="AT594" s="467"/>
      <c r="AU594" s="103" t="str">
        <f t="shared" si="267"/>
        <v>Bajo</v>
      </c>
      <c r="AV594" s="467"/>
      <c r="AW594" s="103" t="b">
        <f t="shared" si="268"/>
        <v>0</v>
      </c>
      <c r="AX594" s="103">
        <f t="shared" si="269"/>
        <v>0</v>
      </c>
      <c r="AY594" s="103" t="str">
        <f t="shared" si="270"/>
        <v>Bajo</v>
      </c>
      <c r="AZ594" s="467"/>
      <c r="BA594" s="103" t="b">
        <f t="shared" si="271"/>
        <v>0</v>
      </c>
      <c r="BB594" s="103">
        <f t="shared" si="272"/>
        <v>0</v>
      </c>
      <c r="BC594" s="103" t="str">
        <f t="shared" si="275"/>
        <v>IV</v>
      </c>
      <c r="BD594" s="103" t="str">
        <f t="shared" si="274"/>
        <v>ACEPTABLE</v>
      </c>
    </row>
    <row r="595" spans="1:56" s="155" customFormat="1" ht="114.75" x14ac:dyDescent="0.2">
      <c r="A595" s="469"/>
      <c r="B595" s="103" t="s">
        <v>259</v>
      </c>
      <c r="C595" s="459" t="s">
        <v>1074</v>
      </c>
      <c r="D595" s="503" t="s">
        <v>443</v>
      </c>
      <c r="E595" s="456" t="s">
        <v>444</v>
      </c>
      <c r="F595" s="456" t="s">
        <v>1075</v>
      </c>
      <c r="G595" s="456" t="s">
        <v>1076</v>
      </c>
      <c r="H595" s="103" t="s">
        <v>63</v>
      </c>
      <c r="I595" s="103"/>
      <c r="J595" s="456" t="s">
        <v>446</v>
      </c>
      <c r="K595" s="458" t="s">
        <v>72</v>
      </c>
      <c r="L595" s="471" t="s">
        <v>319</v>
      </c>
      <c r="M595" s="465" t="s">
        <v>728</v>
      </c>
      <c r="N595" s="465" t="s">
        <v>127</v>
      </c>
      <c r="O595" s="103" t="s">
        <v>69</v>
      </c>
      <c r="P595" s="103" t="s">
        <v>69</v>
      </c>
      <c r="Q595" s="465"/>
      <c r="R595" s="465" t="s">
        <v>729</v>
      </c>
      <c r="S595" s="103" t="s">
        <v>69</v>
      </c>
      <c r="T595" s="103">
        <v>0</v>
      </c>
      <c r="U595" s="103" t="str">
        <f t="shared" si="251"/>
        <v>Bajo</v>
      </c>
      <c r="V595" s="103">
        <v>2</v>
      </c>
      <c r="W595" s="103" t="str">
        <f t="shared" si="252"/>
        <v>Ocasional</v>
      </c>
      <c r="X595" s="103">
        <f t="shared" si="253"/>
        <v>0</v>
      </c>
      <c r="Y595" s="103" t="str">
        <f t="shared" si="254"/>
        <v>Bajo</v>
      </c>
      <c r="Z595" s="103">
        <v>60</v>
      </c>
      <c r="AA595" s="103" t="str">
        <f t="shared" si="255"/>
        <v>Muy Grave</v>
      </c>
      <c r="AB595" s="103">
        <f t="shared" si="256"/>
        <v>0</v>
      </c>
      <c r="AC595" s="103" t="str">
        <f t="shared" si="257"/>
        <v>IV</v>
      </c>
      <c r="AD595" s="103" t="str">
        <f t="shared" si="266"/>
        <v>ACEPTABLE</v>
      </c>
      <c r="AE595" s="103" t="s">
        <v>258</v>
      </c>
      <c r="AF595" s="103" t="str">
        <f>N595</f>
        <v>Descargas eléctricas, dolor de cabeza, quemaduras, shock, golpes, heridas, contusiones.</v>
      </c>
      <c r="AG595" s="103" t="s">
        <v>38</v>
      </c>
      <c r="AH595" s="103" t="s">
        <v>63</v>
      </c>
      <c r="AI595" s="103" t="s">
        <v>63</v>
      </c>
      <c r="AJ595" s="103" t="s">
        <v>63</v>
      </c>
      <c r="AK595" s="103"/>
      <c r="AL595" s="103"/>
      <c r="AM595" s="103"/>
      <c r="AN595" s="103"/>
      <c r="AO595" s="103"/>
      <c r="AP595" s="103"/>
      <c r="AQ595" s="103"/>
      <c r="AR595" s="103"/>
      <c r="AS595" s="115"/>
      <c r="AT595" s="467"/>
      <c r="AU595" s="103" t="str">
        <f t="shared" si="267"/>
        <v>Bajo</v>
      </c>
      <c r="AV595" s="467"/>
      <c r="AW595" s="103" t="b">
        <f t="shared" si="268"/>
        <v>0</v>
      </c>
      <c r="AX595" s="103">
        <f t="shared" si="269"/>
        <v>0</v>
      </c>
      <c r="AY595" s="103" t="str">
        <f t="shared" si="270"/>
        <v>Bajo</v>
      </c>
      <c r="AZ595" s="467"/>
      <c r="BA595" s="103" t="b">
        <f t="shared" si="271"/>
        <v>0</v>
      </c>
      <c r="BB595" s="103">
        <f t="shared" si="272"/>
        <v>0</v>
      </c>
      <c r="BC595" s="103" t="str">
        <f t="shared" si="275"/>
        <v>IV</v>
      </c>
      <c r="BD595" s="103" t="str">
        <f t="shared" si="274"/>
        <v>ACEPTABLE</v>
      </c>
    </row>
    <row r="596" spans="1:56" s="155" customFormat="1" ht="114.75" x14ac:dyDescent="0.2">
      <c r="A596" s="115"/>
      <c r="B596" s="103" t="s">
        <v>259</v>
      </c>
      <c r="C596" s="459" t="s">
        <v>1074</v>
      </c>
      <c r="D596" s="503" t="s">
        <v>443</v>
      </c>
      <c r="E596" s="456" t="s">
        <v>444</v>
      </c>
      <c r="F596" s="456" t="s">
        <v>1075</v>
      </c>
      <c r="G596" s="456" t="s">
        <v>1076</v>
      </c>
      <c r="H596" s="103" t="s">
        <v>63</v>
      </c>
      <c r="I596" s="103"/>
      <c r="J596" s="456" t="s">
        <v>446</v>
      </c>
      <c r="K596" s="458" t="s">
        <v>72</v>
      </c>
      <c r="L596" s="459" t="s">
        <v>119</v>
      </c>
      <c r="M596" s="472" t="s">
        <v>730</v>
      </c>
      <c r="N596" s="460" t="s">
        <v>731</v>
      </c>
      <c r="O596" s="103" t="s">
        <v>69</v>
      </c>
      <c r="P596" s="103" t="s">
        <v>69</v>
      </c>
      <c r="Q596" s="460" t="s">
        <v>732</v>
      </c>
      <c r="R596" s="460" t="s">
        <v>733</v>
      </c>
      <c r="S596" s="465" t="s">
        <v>734</v>
      </c>
      <c r="T596" s="103">
        <v>0</v>
      </c>
      <c r="U596" s="103" t="str">
        <f t="shared" si="251"/>
        <v>Bajo</v>
      </c>
      <c r="V596" s="103">
        <v>2</v>
      </c>
      <c r="W596" s="103" t="str">
        <f t="shared" si="252"/>
        <v>Ocasional</v>
      </c>
      <c r="X596" s="103">
        <f t="shared" si="253"/>
        <v>0</v>
      </c>
      <c r="Y596" s="103" t="str">
        <f t="shared" si="254"/>
        <v>Bajo</v>
      </c>
      <c r="Z596" s="103">
        <v>60</v>
      </c>
      <c r="AA596" s="103" t="str">
        <f t="shared" si="255"/>
        <v>Muy Grave</v>
      </c>
      <c r="AB596" s="103">
        <f t="shared" si="256"/>
        <v>0</v>
      </c>
      <c r="AC596" s="103" t="str">
        <f t="shared" si="257"/>
        <v>IV</v>
      </c>
      <c r="AD596" s="103" t="str">
        <f t="shared" si="266"/>
        <v>ACEPTABLE</v>
      </c>
      <c r="AE596" s="103" t="s">
        <v>258</v>
      </c>
      <c r="AF596" s="103" t="s">
        <v>731</v>
      </c>
      <c r="AG596" s="103" t="s">
        <v>38</v>
      </c>
      <c r="AH596" s="103" t="s">
        <v>63</v>
      </c>
      <c r="AI596" s="103" t="s">
        <v>63</v>
      </c>
      <c r="AJ596" s="103" t="s">
        <v>63</v>
      </c>
      <c r="AK596" s="103"/>
      <c r="AL596" s="103"/>
      <c r="AM596" s="103"/>
      <c r="AN596" s="103"/>
      <c r="AO596" s="103"/>
      <c r="AP596" s="103"/>
      <c r="AQ596" s="103"/>
      <c r="AR596" s="103"/>
      <c r="AS596" s="115"/>
      <c r="AT596" s="467"/>
      <c r="AU596" s="103" t="str">
        <f t="shared" si="267"/>
        <v>Bajo</v>
      </c>
      <c r="AV596" s="467"/>
      <c r="AW596" s="103" t="b">
        <f t="shared" si="268"/>
        <v>0</v>
      </c>
      <c r="AX596" s="103">
        <f t="shared" si="269"/>
        <v>0</v>
      </c>
      <c r="AY596" s="103" t="str">
        <f t="shared" si="270"/>
        <v>Bajo</v>
      </c>
      <c r="AZ596" s="467"/>
      <c r="BA596" s="103" t="b">
        <f t="shared" si="271"/>
        <v>0</v>
      </c>
      <c r="BB596" s="103">
        <f t="shared" si="272"/>
        <v>0</v>
      </c>
      <c r="BC596" s="103" t="str">
        <f t="shared" si="275"/>
        <v>IV</v>
      </c>
      <c r="BD596" s="103" t="str">
        <f t="shared" si="274"/>
        <v>ACEPTABLE</v>
      </c>
    </row>
    <row r="597" spans="1:56" s="155" customFormat="1" ht="114.75" x14ac:dyDescent="0.2">
      <c r="A597" s="469"/>
      <c r="B597" s="103" t="s">
        <v>259</v>
      </c>
      <c r="C597" s="459" t="s">
        <v>1074</v>
      </c>
      <c r="D597" s="503" t="s">
        <v>443</v>
      </c>
      <c r="E597" s="456" t="s">
        <v>444</v>
      </c>
      <c r="F597" s="456" t="s">
        <v>1075</v>
      </c>
      <c r="G597" s="456" t="s">
        <v>1076</v>
      </c>
      <c r="H597" s="103" t="s">
        <v>63</v>
      </c>
      <c r="I597" s="103"/>
      <c r="J597" s="456" t="s">
        <v>446</v>
      </c>
      <c r="K597" s="458" t="s">
        <v>72</v>
      </c>
      <c r="L597" s="471" t="s">
        <v>302</v>
      </c>
      <c r="M597" s="472" t="s">
        <v>1080</v>
      </c>
      <c r="N597" s="460" t="s">
        <v>150</v>
      </c>
      <c r="O597" s="103" t="s">
        <v>69</v>
      </c>
      <c r="P597" s="103"/>
      <c r="Q597" s="103"/>
      <c r="R597" s="465" t="s">
        <v>1081</v>
      </c>
      <c r="S597" s="465" t="s">
        <v>1082</v>
      </c>
      <c r="T597" s="103">
        <v>0</v>
      </c>
      <c r="U597" s="103" t="str">
        <f t="shared" si="251"/>
        <v>Bajo</v>
      </c>
      <c r="V597" s="103">
        <v>2</v>
      </c>
      <c r="W597" s="103" t="str">
        <f t="shared" si="252"/>
        <v>Ocasional</v>
      </c>
      <c r="X597" s="103">
        <f t="shared" si="253"/>
        <v>0</v>
      </c>
      <c r="Y597" s="103" t="str">
        <f t="shared" si="254"/>
        <v>Bajo</v>
      </c>
      <c r="Z597" s="103">
        <v>60</v>
      </c>
      <c r="AA597" s="103" t="str">
        <f t="shared" si="255"/>
        <v>Muy Grave</v>
      </c>
      <c r="AB597" s="103">
        <f t="shared" si="256"/>
        <v>0</v>
      </c>
      <c r="AC597" s="103" t="str">
        <f t="shared" si="257"/>
        <v>IV</v>
      </c>
      <c r="AD597" s="103" t="str">
        <f t="shared" si="266"/>
        <v>ACEPTABLE</v>
      </c>
      <c r="AE597" s="103" t="s">
        <v>258</v>
      </c>
      <c r="AF597" s="103" t="str">
        <f>N597</f>
        <v>Golpes, traumas, laceraciones, punciones</v>
      </c>
      <c r="AG597" s="103" t="s">
        <v>38</v>
      </c>
      <c r="AH597" s="103" t="s">
        <v>63</v>
      </c>
      <c r="AI597" s="103" t="s">
        <v>63</v>
      </c>
      <c r="AJ597" s="103" t="s">
        <v>63</v>
      </c>
      <c r="AK597" s="103"/>
      <c r="AL597" s="103"/>
      <c r="AM597" s="103"/>
      <c r="AN597" s="103"/>
      <c r="AO597" s="103"/>
      <c r="AP597" s="103"/>
      <c r="AQ597" s="103"/>
      <c r="AR597" s="103"/>
      <c r="AS597" s="115"/>
      <c r="AT597" s="467"/>
      <c r="AU597" s="103" t="str">
        <f t="shared" si="267"/>
        <v>Bajo</v>
      </c>
      <c r="AV597" s="467"/>
      <c r="AW597" s="103" t="b">
        <f t="shared" si="268"/>
        <v>0</v>
      </c>
      <c r="AX597" s="103">
        <f t="shared" si="269"/>
        <v>0</v>
      </c>
      <c r="AY597" s="103" t="str">
        <f t="shared" si="270"/>
        <v>Bajo</v>
      </c>
      <c r="AZ597" s="467"/>
      <c r="BA597" s="103" t="b">
        <f t="shared" si="271"/>
        <v>0</v>
      </c>
      <c r="BB597" s="103">
        <f t="shared" si="272"/>
        <v>0</v>
      </c>
      <c r="BC597" s="103" t="str">
        <f t="shared" si="275"/>
        <v>IV</v>
      </c>
      <c r="BD597" s="103" t="str">
        <f t="shared" si="274"/>
        <v>ACEPTABLE</v>
      </c>
    </row>
    <row r="598" spans="1:56" s="155" customFormat="1" ht="114.75" x14ac:dyDescent="0.2">
      <c r="A598" s="469"/>
      <c r="B598" s="103" t="s">
        <v>259</v>
      </c>
      <c r="C598" s="459" t="s">
        <v>1074</v>
      </c>
      <c r="D598" s="503" t="s">
        <v>443</v>
      </c>
      <c r="E598" s="456" t="s">
        <v>444</v>
      </c>
      <c r="F598" s="456" t="s">
        <v>1075</v>
      </c>
      <c r="G598" s="456" t="s">
        <v>1076</v>
      </c>
      <c r="H598" s="103" t="s">
        <v>63</v>
      </c>
      <c r="I598" s="103"/>
      <c r="J598" s="456" t="s">
        <v>446</v>
      </c>
      <c r="K598" s="458" t="s">
        <v>282</v>
      </c>
      <c r="L598" s="459" t="s">
        <v>88</v>
      </c>
      <c r="M598" s="460" t="s">
        <v>344</v>
      </c>
      <c r="N598" s="465" t="s">
        <v>345</v>
      </c>
      <c r="O598" s="103"/>
      <c r="P598" s="103"/>
      <c r="Q598" s="465" t="s">
        <v>735</v>
      </c>
      <c r="R598" s="103" t="s">
        <v>346</v>
      </c>
      <c r="S598" s="465" t="s">
        <v>92</v>
      </c>
      <c r="T598" s="103">
        <v>0</v>
      </c>
      <c r="U598" s="103" t="str">
        <f t="shared" si="251"/>
        <v>Bajo</v>
      </c>
      <c r="V598" s="103">
        <v>2</v>
      </c>
      <c r="W598" s="103" t="str">
        <f t="shared" si="252"/>
        <v>Ocasional</v>
      </c>
      <c r="X598" s="103">
        <f t="shared" si="253"/>
        <v>0</v>
      </c>
      <c r="Y598" s="103" t="str">
        <f t="shared" si="254"/>
        <v>Bajo</v>
      </c>
      <c r="Z598" s="103">
        <v>25</v>
      </c>
      <c r="AA598" s="103" t="str">
        <f t="shared" si="255"/>
        <v>Grave</v>
      </c>
      <c r="AB598" s="103">
        <f t="shared" si="256"/>
        <v>0</v>
      </c>
      <c r="AC598" s="103" t="str">
        <f t="shared" si="257"/>
        <v>IV</v>
      </c>
      <c r="AD598" s="103" t="str">
        <f t="shared" si="266"/>
        <v>ACEPTABLE</v>
      </c>
      <c r="AE598" s="103" t="s">
        <v>258</v>
      </c>
      <c r="AF598" s="103" t="str">
        <f>N598</f>
        <v>Golpes, descargas electricas, heridas</v>
      </c>
      <c r="AG598" s="103" t="s">
        <v>38</v>
      </c>
      <c r="AH598" s="103" t="s">
        <v>63</v>
      </c>
      <c r="AI598" s="103" t="s">
        <v>63</v>
      </c>
      <c r="AJ598" s="103" t="s">
        <v>63</v>
      </c>
      <c r="AK598" s="103"/>
      <c r="AL598" s="462" t="s">
        <v>63</v>
      </c>
      <c r="AM598" s="103"/>
      <c r="AN598" s="103"/>
      <c r="AO598" s="103"/>
      <c r="AP598" s="103"/>
      <c r="AQ598" s="103"/>
      <c r="AR598" s="103"/>
      <c r="AS598" s="115"/>
      <c r="AT598" s="467"/>
      <c r="AU598" s="103" t="str">
        <f t="shared" si="267"/>
        <v>Bajo</v>
      </c>
      <c r="AV598" s="467"/>
      <c r="AW598" s="103" t="b">
        <f t="shared" si="268"/>
        <v>0</v>
      </c>
      <c r="AX598" s="103">
        <f t="shared" si="269"/>
        <v>0</v>
      </c>
      <c r="AY598" s="103" t="str">
        <f t="shared" si="270"/>
        <v>Bajo</v>
      </c>
      <c r="AZ598" s="467"/>
      <c r="BA598" s="103" t="b">
        <f t="shared" si="271"/>
        <v>0</v>
      </c>
      <c r="BB598" s="103">
        <f t="shared" si="272"/>
        <v>0</v>
      </c>
      <c r="BC598" s="103" t="str">
        <f t="shared" si="275"/>
        <v>IV</v>
      </c>
      <c r="BD598" s="103" t="str">
        <f t="shared" si="274"/>
        <v>ACEPTABLE</v>
      </c>
    </row>
    <row r="599" spans="1:56" s="155" customFormat="1" ht="114.75" x14ac:dyDescent="0.2">
      <c r="A599" s="469"/>
      <c r="B599" s="103" t="s">
        <v>259</v>
      </c>
      <c r="C599" s="459" t="s">
        <v>1074</v>
      </c>
      <c r="D599" s="503" t="s">
        <v>443</v>
      </c>
      <c r="E599" s="456" t="s">
        <v>444</v>
      </c>
      <c r="F599" s="456" t="s">
        <v>1075</v>
      </c>
      <c r="G599" s="456" t="s">
        <v>1076</v>
      </c>
      <c r="H599" s="103" t="s">
        <v>63</v>
      </c>
      <c r="I599" s="103"/>
      <c r="J599" s="456" t="s">
        <v>446</v>
      </c>
      <c r="K599" s="458" t="s">
        <v>282</v>
      </c>
      <c r="L599" s="471" t="s">
        <v>641</v>
      </c>
      <c r="M599" s="465" t="s">
        <v>642</v>
      </c>
      <c r="N599" s="465" t="s">
        <v>643</v>
      </c>
      <c r="O599" s="103"/>
      <c r="P599" s="103"/>
      <c r="Q599" s="465" t="s">
        <v>736</v>
      </c>
      <c r="R599" s="103" t="s">
        <v>751</v>
      </c>
      <c r="S599" s="103" t="s">
        <v>645</v>
      </c>
      <c r="T599" s="103">
        <v>0</v>
      </c>
      <c r="U599" s="103" t="str">
        <f t="shared" si="251"/>
        <v>Bajo</v>
      </c>
      <c r="V599" s="103">
        <v>1</v>
      </c>
      <c r="W599" s="103" t="str">
        <f t="shared" si="252"/>
        <v>Esporadica</v>
      </c>
      <c r="X599" s="103">
        <f t="shared" si="253"/>
        <v>0</v>
      </c>
      <c r="Y599" s="103" t="str">
        <f t="shared" si="254"/>
        <v>Bajo</v>
      </c>
      <c r="Z599" s="103">
        <v>60</v>
      </c>
      <c r="AA599" s="103" t="str">
        <f t="shared" si="255"/>
        <v>Muy Grave</v>
      </c>
      <c r="AB599" s="103">
        <f t="shared" si="256"/>
        <v>0</v>
      </c>
      <c r="AC599" s="103" t="str">
        <f t="shared" si="257"/>
        <v>IV</v>
      </c>
      <c r="AD599" s="103" t="str">
        <f t="shared" si="266"/>
        <v>ACEPTABLE</v>
      </c>
      <c r="AE599" s="103" t="s">
        <v>258</v>
      </c>
      <c r="AF599" s="103" t="str">
        <f>N599</f>
        <v>Golpes, heridas, atrapamiento muerte</v>
      </c>
      <c r="AG599" s="103" t="s">
        <v>38</v>
      </c>
      <c r="AH599" s="103" t="s">
        <v>63</v>
      </c>
      <c r="AI599" s="103" t="s">
        <v>63</v>
      </c>
      <c r="AJ599" s="103" t="s">
        <v>63</v>
      </c>
      <c r="AK599" s="103"/>
      <c r="AL599" s="462" t="s">
        <v>63</v>
      </c>
      <c r="AM599" s="103"/>
      <c r="AN599" s="103"/>
      <c r="AO599" s="103"/>
      <c r="AP599" s="103"/>
      <c r="AQ599" s="103"/>
      <c r="AR599" s="103"/>
      <c r="AS599" s="115"/>
      <c r="AT599" s="467"/>
      <c r="AU599" s="103" t="str">
        <f t="shared" si="267"/>
        <v>Bajo</v>
      </c>
      <c r="AV599" s="467"/>
      <c r="AW599" s="103" t="b">
        <f t="shared" si="268"/>
        <v>0</v>
      </c>
      <c r="AX599" s="103">
        <f t="shared" si="269"/>
        <v>0</v>
      </c>
      <c r="AY599" s="103" t="str">
        <f t="shared" si="270"/>
        <v>Bajo</v>
      </c>
      <c r="AZ599" s="467"/>
      <c r="BA599" s="103" t="b">
        <f t="shared" si="271"/>
        <v>0</v>
      </c>
      <c r="BB599" s="103">
        <f t="shared" si="272"/>
        <v>0</v>
      </c>
      <c r="BC599" s="103" t="str">
        <f t="shared" si="275"/>
        <v>IV</v>
      </c>
      <c r="BD599" s="103" t="str">
        <f t="shared" si="274"/>
        <v>ACEPTABLE</v>
      </c>
    </row>
    <row r="600" spans="1:56" s="155" customFormat="1" ht="114.75" x14ac:dyDescent="0.2">
      <c r="A600" s="115"/>
      <c r="B600" s="103" t="s">
        <v>259</v>
      </c>
      <c r="C600" s="459" t="s">
        <v>1074</v>
      </c>
      <c r="D600" s="456" t="s">
        <v>443</v>
      </c>
      <c r="E600" s="456" t="s">
        <v>444</v>
      </c>
      <c r="F600" s="456" t="s">
        <v>1075</v>
      </c>
      <c r="G600" s="456" t="s">
        <v>1076</v>
      </c>
      <c r="H600" s="103" t="s">
        <v>63</v>
      </c>
      <c r="I600" s="103"/>
      <c r="J600" s="456" t="s">
        <v>446</v>
      </c>
      <c r="K600" s="103" t="s">
        <v>276</v>
      </c>
      <c r="L600" s="471" t="s">
        <v>528</v>
      </c>
      <c r="M600" s="465" t="s">
        <v>704</v>
      </c>
      <c r="N600" s="465" t="s">
        <v>512</v>
      </c>
      <c r="O600" s="103"/>
      <c r="P600" s="103"/>
      <c r="Q600" s="465"/>
      <c r="R600" s="465" t="s">
        <v>737</v>
      </c>
      <c r="S600" s="465" t="s">
        <v>648</v>
      </c>
      <c r="T600" s="103">
        <v>0</v>
      </c>
      <c r="U600" s="103" t="str">
        <f t="shared" si="251"/>
        <v>Bajo</v>
      </c>
      <c r="V600" s="103">
        <v>3</v>
      </c>
      <c r="W600" s="103" t="str">
        <f t="shared" si="252"/>
        <v>Frecuente</v>
      </c>
      <c r="X600" s="103">
        <f t="shared" si="253"/>
        <v>0</v>
      </c>
      <c r="Y600" s="103" t="str">
        <f t="shared" si="254"/>
        <v>Bajo</v>
      </c>
      <c r="Z600" s="103">
        <v>25</v>
      </c>
      <c r="AA600" s="103" t="str">
        <f t="shared" si="255"/>
        <v>Grave</v>
      </c>
      <c r="AB600" s="103">
        <f t="shared" si="256"/>
        <v>0</v>
      </c>
      <c r="AC600" s="103" t="str">
        <f t="shared" si="257"/>
        <v>IV</v>
      </c>
      <c r="AD600" s="103" t="str">
        <f t="shared" si="266"/>
        <v>ACEPTABLE</v>
      </c>
      <c r="AE600" s="103" t="s">
        <v>258</v>
      </c>
      <c r="AF600" s="103" t="s">
        <v>512</v>
      </c>
      <c r="AG600" s="103"/>
      <c r="AH600" s="103" t="s">
        <v>63</v>
      </c>
      <c r="AI600" s="103" t="s">
        <v>63</v>
      </c>
      <c r="AJ600" s="103" t="s">
        <v>63</v>
      </c>
      <c r="AK600" s="103"/>
      <c r="AL600" s="103"/>
      <c r="AM600" s="103"/>
      <c r="AN600" s="103"/>
      <c r="AO600" s="103"/>
      <c r="AP600" s="103"/>
      <c r="AQ600" s="103"/>
      <c r="AR600" s="103"/>
      <c r="AS600" s="115"/>
      <c r="AT600" s="467"/>
      <c r="AU600" s="103" t="str">
        <f t="shared" si="267"/>
        <v>Bajo</v>
      </c>
      <c r="AV600" s="467"/>
      <c r="AW600" s="103" t="b">
        <f t="shared" si="268"/>
        <v>0</v>
      </c>
      <c r="AX600" s="103">
        <f t="shared" si="269"/>
        <v>0</v>
      </c>
      <c r="AY600" s="103" t="str">
        <f t="shared" si="270"/>
        <v>Bajo</v>
      </c>
      <c r="AZ600" s="467"/>
      <c r="BA600" s="103" t="b">
        <f t="shared" si="271"/>
        <v>0</v>
      </c>
      <c r="BB600" s="103">
        <f t="shared" si="272"/>
        <v>0</v>
      </c>
      <c r="BC600" s="103" t="str">
        <f t="shared" si="275"/>
        <v>IV</v>
      </c>
      <c r="BD600" s="103" t="str">
        <f t="shared" si="274"/>
        <v>ACEPTABLE</v>
      </c>
    </row>
    <row r="601" spans="1:56" s="155" customFormat="1" ht="114.75" x14ac:dyDescent="0.2">
      <c r="A601" s="115"/>
      <c r="B601" s="103" t="s">
        <v>259</v>
      </c>
      <c r="C601" s="459" t="s">
        <v>1074</v>
      </c>
      <c r="D601" s="456" t="s">
        <v>443</v>
      </c>
      <c r="E601" s="456" t="s">
        <v>444</v>
      </c>
      <c r="F601" s="456" t="s">
        <v>1075</v>
      </c>
      <c r="G601" s="456" t="s">
        <v>1076</v>
      </c>
      <c r="H601" s="103" t="s">
        <v>63</v>
      </c>
      <c r="I601" s="103"/>
      <c r="J601" s="456" t="s">
        <v>446</v>
      </c>
      <c r="K601" s="103" t="s">
        <v>276</v>
      </c>
      <c r="L601" s="471" t="s">
        <v>178</v>
      </c>
      <c r="M601" s="460" t="s">
        <v>738</v>
      </c>
      <c r="N601" s="460" t="s">
        <v>180</v>
      </c>
      <c r="O601" s="103"/>
      <c r="P601" s="103"/>
      <c r="Q601" s="465"/>
      <c r="R601" s="465" t="s">
        <v>737</v>
      </c>
      <c r="S601" s="465" t="s">
        <v>648</v>
      </c>
      <c r="T601" s="103">
        <v>0</v>
      </c>
      <c r="U601" s="103" t="str">
        <f t="shared" si="251"/>
        <v>Bajo</v>
      </c>
      <c r="V601" s="103">
        <v>3</v>
      </c>
      <c r="W601" s="103" t="str">
        <f t="shared" si="252"/>
        <v>Frecuente</v>
      </c>
      <c r="X601" s="103">
        <f t="shared" si="253"/>
        <v>0</v>
      </c>
      <c r="Y601" s="103" t="str">
        <f t="shared" si="254"/>
        <v>Bajo</v>
      </c>
      <c r="Z601" s="103">
        <v>25</v>
      </c>
      <c r="AA601" s="103" t="str">
        <f t="shared" si="255"/>
        <v>Grave</v>
      </c>
      <c r="AB601" s="103">
        <f t="shared" si="256"/>
        <v>0</v>
      </c>
      <c r="AC601" s="103" t="str">
        <f t="shared" si="257"/>
        <v>IV</v>
      </c>
      <c r="AD601" s="103" t="str">
        <f t="shared" si="266"/>
        <v>ACEPTABLE</v>
      </c>
      <c r="AE601" s="103" t="s">
        <v>258</v>
      </c>
      <c r="AF601" s="103" t="s">
        <v>180</v>
      </c>
      <c r="AG601" s="103"/>
      <c r="AH601" s="103" t="s">
        <v>63</v>
      </c>
      <c r="AI601" s="103" t="s">
        <v>63</v>
      </c>
      <c r="AJ601" s="103" t="s">
        <v>63</v>
      </c>
      <c r="AK601" s="103"/>
      <c r="AL601" s="103"/>
      <c r="AM601" s="103"/>
      <c r="AN601" s="103"/>
      <c r="AO601" s="103"/>
      <c r="AP601" s="103"/>
      <c r="AQ601" s="103"/>
      <c r="AR601" s="103"/>
      <c r="AS601" s="115"/>
      <c r="AT601" s="467"/>
      <c r="AU601" s="103" t="str">
        <f t="shared" si="267"/>
        <v>Bajo</v>
      </c>
      <c r="AV601" s="467"/>
      <c r="AW601" s="103" t="b">
        <f t="shared" si="268"/>
        <v>0</v>
      </c>
      <c r="AX601" s="103">
        <f t="shared" si="269"/>
        <v>0</v>
      </c>
      <c r="AY601" s="103" t="str">
        <f t="shared" si="270"/>
        <v>Bajo</v>
      </c>
      <c r="AZ601" s="467"/>
      <c r="BA601" s="103" t="b">
        <f t="shared" si="271"/>
        <v>0</v>
      </c>
      <c r="BB601" s="103">
        <f t="shared" si="272"/>
        <v>0</v>
      </c>
      <c r="BC601" s="103" t="str">
        <f t="shared" si="275"/>
        <v>IV</v>
      </c>
      <c r="BD601" s="103" t="str">
        <f t="shared" si="274"/>
        <v>ACEPTABLE</v>
      </c>
    </row>
    <row r="602" spans="1:56" s="155" customFormat="1" ht="114.75" x14ac:dyDescent="0.2">
      <c r="A602" s="115"/>
      <c r="B602" s="103" t="s">
        <v>259</v>
      </c>
      <c r="C602" s="459" t="s">
        <v>1074</v>
      </c>
      <c r="D602" s="456" t="s">
        <v>443</v>
      </c>
      <c r="E602" s="456" t="s">
        <v>444</v>
      </c>
      <c r="F602" s="456" t="s">
        <v>1075</v>
      </c>
      <c r="G602" s="456" t="s">
        <v>1076</v>
      </c>
      <c r="H602" s="500" t="s">
        <v>63</v>
      </c>
      <c r="I602" s="500"/>
      <c r="J602" s="456" t="s">
        <v>446</v>
      </c>
      <c r="K602" s="458" t="s">
        <v>282</v>
      </c>
      <c r="L602" s="459" t="s">
        <v>739</v>
      </c>
      <c r="M602" s="460" t="s">
        <v>740</v>
      </c>
      <c r="N602" s="465" t="s">
        <v>741</v>
      </c>
      <c r="O602" s="103"/>
      <c r="P602" s="103"/>
      <c r="Q602" s="465"/>
      <c r="R602" s="103" t="s">
        <v>742</v>
      </c>
      <c r="S602" s="465" t="s">
        <v>743</v>
      </c>
      <c r="T602" s="103"/>
      <c r="U602" s="103" t="str">
        <f t="shared" si="251"/>
        <v>Bajo</v>
      </c>
      <c r="V602" s="103">
        <v>1</v>
      </c>
      <c r="W602" s="103" t="str">
        <f t="shared" si="252"/>
        <v>Esporadica</v>
      </c>
      <c r="X602" s="103">
        <f t="shared" si="253"/>
        <v>0</v>
      </c>
      <c r="Y602" s="103" t="str">
        <f t="shared" si="254"/>
        <v>Bajo</v>
      </c>
      <c r="Z602" s="103">
        <v>25</v>
      </c>
      <c r="AA602" s="103" t="str">
        <f t="shared" si="255"/>
        <v>Grave</v>
      </c>
      <c r="AB602" s="103">
        <f t="shared" si="256"/>
        <v>0</v>
      </c>
      <c r="AC602" s="103" t="str">
        <f t="shared" si="257"/>
        <v>IV</v>
      </c>
      <c r="AD602" s="103" t="str">
        <f t="shared" si="266"/>
        <v>ACEPTABLE</v>
      </c>
      <c r="AE602" s="103">
        <v>2</v>
      </c>
      <c r="AF602" s="103" t="s">
        <v>180</v>
      </c>
      <c r="AG602" s="103" t="s">
        <v>38</v>
      </c>
      <c r="AH602" s="103"/>
      <c r="AI602" s="103"/>
      <c r="AJ602" s="103" t="s">
        <v>63</v>
      </c>
      <c r="AK602" s="103"/>
      <c r="AL602" s="462" t="s">
        <v>63</v>
      </c>
      <c r="AM602" s="103"/>
      <c r="AN602" s="103"/>
      <c r="AO602" s="103"/>
      <c r="AP602" s="103"/>
      <c r="AQ602" s="103"/>
      <c r="AR602" s="103"/>
      <c r="AS602" s="115"/>
      <c r="AT602" s="467"/>
      <c r="AU602" s="103" t="str">
        <f>IF(AT602=10,"Muy Alto",IF(AT602=6,"Alto",IF(AT602=2,"Medio",IF(AT602=0,"Bajo"))))</f>
        <v>Bajo</v>
      </c>
      <c r="AV602" s="467"/>
      <c r="AW602" s="103" t="b">
        <f>IF(AV602=4,"Continua",IF(AV602=3,"Frecuente",IF(AV602=2,"Ocasional",IF(AV602=1,"Esporadica"))))</f>
        <v>0</v>
      </c>
      <c r="AX602" s="103">
        <f>AT602*AV602</f>
        <v>0</v>
      </c>
      <c r="AY602" s="103" t="str">
        <f>IF(AND(AX602&gt;=24,AX602&lt;=40),"Medio Alto",IF(AND(AX602&gt;=10,AX602&lt;=20),"Alto",IF(AND(AX602&gt;=6,AX602&lt;=8),"Medio",IF(AND(AX602&gt;=0,AX602&lt;=4),"Bajo"))))</f>
        <v>Bajo</v>
      </c>
      <c r="AZ602" s="467"/>
      <c r="BA602" s="103" t="b">
        <f>IF(AZ602=100,"Mortal o Catrastrofico",IF(AZ602=60,"Muy Grave",IF(AZ602=25,"Grave",IF(AZ602=10,"Leve"))))</f>
        <v>0</v>
      </c>
      <c r="BB602" s="103">
        <f>AX602*AZ602</f>
        <v>0</v>
      </c>
      <c r="BC602" s="103" t="str">
        <f>IF(AND(BB602&gt;=600,AZ602&lt;=4000),"I",IF(AND(BB602&gt;=150,BB602&lt;=500),"II",IF(AND(BB602&gt;=40,BB602&lt;=120),"III",IF(AND(BB602&gt;=0,BB602&lt;=40),"IV"))))</f>
        <v>IV</v>
      </c>
      <c r="BD602" s="103" t="str">
        <f>IF(AND(BC602="I"),"NO ACEPTABLE",IF(AND(BC602="II"),"ACEPTABLE CON CONTROL ESPECIFICO",IF(AND(BC602="III"),"MEJORABLE",IF(AND(BC602="IV"),"ACEPTABLE"))))</f>
        <v>ACEPTABLE</v>
      </c>
    </row>
    <row r="603" spans="1:56" s="155" customFormat="1" ht="114.75" x14ac:dyDescent="0.2">
      <c r="A603" s="115"/>
      <c r="B603" s="103" t="s">
        <v>259</v>
      </c>
      <c r="C603" s="459" t="s">
        <v>1074</v>
      </c>
      <c r="D603" s="456" t="s">
        <v>443</v>
      </c>
      <c r="E603" s="456" t="s">
        <v>444</v>
      </c>
      <c r="F603" s="456" t="s">
        <v>1075</v>
      </c>
      <c r="G603" s="456" t="s">
        <v>1076</v>
      </c>
      <c r="H603" s="103" t="s">
        <v>63</v>
      </c>
      <c r="I603" s="103"/>
      <c r="J603" s="456" t="s">
        <v>446</v>
      </c>
      <c r="K603" s="103" t="s">
        <v>99</v>
      </c>
      <c r="L603" s="103" t="s">
        <v>100</v>
      </c>
      <c r="M603" s="465" t="s">
        <v>333</v>
      </c>
      <c r="N603" s="465" t="s">
        <v>102</v>
      </c>
      <c r="O603" s="466"/>
      <c r="P603" s="466"/>
      <c r="Q603" s="466"/>
      <c r="R603" s="494" t="s">
        <v>477</v>
      </c>
      <c r="S603" s="466"/>
      <c r="T603" s="103"/>
      <c r="U603" s="103" t="str">
        <f t="shared" si="251"/>
        <v>Bajo</v>
      </c>
      <c r="V603" s="103">
        <v>3</v>
      </c>
      <c r="W603" s="103" t="str">
        <f t="shared" si="252"/>
        <v>Frecuente</v>
      </c>
      <c r="X603" s="103">
        <f t="shared" si="253"/>
        <v>0</v>
      </c>
      <c r="Y603" s="103" t="str">
        <f t="shared" si="254"/>
        <v>Bajo</v>
      </c>
      <c r="Z603" s="103">
        <v>25</v>
      </c>
      <c r="AA603" s="103" t="str">
        <f t="shared" si="255"/>
        <v>Grave</v>
      </c>
      <c r="AB603" s="103">
        <f t="shared" si="256"/>
        <v>0</v>
      </c>
      <c r="AC603" s="103" t="str">
        <f t="shared" si="257"/>
        <v>IV</v>
      </c>
      <c r="AD603" s="103" t="str">
        <f t="shared" si="266"/>
        <v>ACEPTABLE</v>
      </c>
      <c r="AE603" s="103" t="s">
        <v>258</v>
      </c>
      <c r="AF603" s="103" t="s">
        <v>102</v>
      </c>
      <c r="AG603" s="103" t="s">
        <v>38</v>
      </c>
      <c r="AH603" s="103" t="s">
        <v>63</v>
      </c>
      <c r="AI603" s="103" t="s">
        <v>63</v>
      </c>
      <c r="AJ603" s="103" t="s">
        <v>63</v>
      </c>
      <c r="AK603" s="103"/>
      <c r="AL603" s="103"/>
      <c r="AM603" s="103"/>
      <c r="AN603" s="103"/>
      <c r="AO603" s="103"/>
      <c r="AP603" s="103"/>
      <c r="AQ603" s="103"/>
      <c r="AR603" s="103"/>
      <c r="AS603" s="59"/>
      <c r="AT603" s="115"/>
      <c r="AU603" s="103" t="str">
        <f t="shared" si="267"/>
        <v>Bajo</v>
      </c>
      <c r="AV603" s="115"/>
      <c r="AW603" s="103" t="b">
        <f t="shared" si="268"/>
        <v>0</v>
      </c>
      <c r="AX603" s="103">
        <f t="shared" si="269"/>
        <v>0</v>
      </c>
      <c r="AY603" s="103" t="str">
        <f t="shared" si="270"/>
        <v>Bajo</v>
      </c>
      <c r="AZ603" s="115"/>
      <c r="BA603" s="103" t="b">
        <f t="shared" si="271"/>
        <v>0</v>
      </c>
      <c r="BB603" s="103">
        <f t="shared" si="272"/>
        <v>0</v>
      </c>
      <c r="BC603" s="103" t="str">
        <f t="shared" si="275"/>
        <v>IV</v>
      </c>
      <c r="BD603" s="103" t="str">
        <f t="shared" si="274"/>
        <v>ACEPTABLE</v>
      </c>
    </row>
    <row r="604" spans="1:56" s="155" customFormat="1" ht="114.75" x14ac:dyDescent="0.2">
      <c r="A604" s="115"/>
      <c r="B604" s="103" t="s">
        <v>259</v>
      </c>
      <c r="C604" s="459" t="s">
        <v>1074</v>
      </c>
      <c r="D604" s="456" t="s">
        <v>443</v>
      </c>
      <c r="E604" s="456" t="s">
        <v>444</v>
      </c>
      <c r="F604" s="456" t="s">
        <v>1075</v>
      </c>
      <c r="G604" s="456" t="s">
        <v>1076</v>
      </c>
      <c r="H604" s="103" t="s">
        <v>63</v>
      </c>
      <c r="I604" s="103"/>
      <c r="J604" s="456" t="s">
        <v>446</v>
      </c>
      <c r="K604" s="458" t="s">
        <v>72</v>
      </c>
      <c r="L604" s="459" t="s">
        <v>73</v>
      </c>
      <c r="M604" s="460" t="s">
        <v>1083</v>
      </c>
      <c r="N604" s="460" t="s">
        <v>75</v>
      </c>
      <c r="O604" s="103" t="s">
        <v>69</v>
      </c>
      <c r="P604" s="103" t="s">
        <v>69</v>
      </c>
      <c r="Q604" s="103" t="s">
        <v>69</v>
      </c>
      <c r="R604" s="500" t="s">
        <v>1032</v>
      </c>
      <c r="S604" s="103" t="s">
        <v>69</v>
      </c>
      <c r="T604" s="103">
        <v>2</v>
      </c>
      <c r="U604" s="103" t="str">
        <f t="shared" si="251"/>
        <v>Medio</v>
      </c>
      <c r="V604" s="103">
        <v>1</v>
      </c>
      <c r="W604" s="103" t="str">
        <f t="shared" si="252"/>
        <v>Esporadica</v>
      </c>
      <c r="X604" s="103">
        <f t="shared" si="253"/>
        <v>2</v>
      </c>
      <c r="Y604" s="103" t="str">
        <f t="shared" si="254"/>
        <v>Bajo</v>
      </c>
      <c r="Z604" s="103">
        <v>25</v>
      </c>
      <c r="AA604" s="103" t="str">
        <f t="shared" si="255"/>
        <v>Grave</v>
      </c>
      <c r="AB604" s="103">
        <f t="shared" si="256"/>
        <v>50</v>
      </c>
      <c r="AC604" s="103" t="str">
        <f t="shared" si="257"/>
        <v>III</v>
      </c>
      <c r="AD604" s="103" t="str">
        <f t="shared" si="266"/>
        <v>MEJORABLE</v>
      </c>
      <c r="AE604" s="103" t="s">
        <v>258</v>
      </c>
      <c r="AF604" s="103" t="s">
        <v>75</v>
      </c>
      <c r="AG604" s="103" t="s">
        <v>38</v>
      </c>
      <c r="AH604" s="103"/>
      <c r="AI604" s="103" t="s">
        <v>63</v>
      </c>
      <c r="AJ604" s="103" t="s">
        <v>63</v>
      </c>
      <c r="AK604" s="103" t="s">
        <v>63</v>
      </c>
      <c r="AL604" s="103" t="s">
        <v>63</v>
      </c>
      <c r="AM604" s="103"/>
      <c r="AN604" s="103"/>
      <c r="AO604" s="103"/>
      <c r="AP604" s="103"/>
      <c r="AQ604" s="103"/>
      <c r="AR604" s="103"/>
      <c r="AS604" s="115"/>
      <c r="AT604" s="467"/>
      <c r="AU604" s="103" t="str">
        <f t="shared" si="267"/>
        <v>Bajo</v>
      </c>
      <c r="AV604" s="467"/>
      <c r="AW604" s="103" t="b">
        <f t="shared" si="268"/>
        <v>0</v>
      </c>
      <c r="AX604" s="103">
        <f t="shared" si="269"/>
        <v>0</v>
      </c>
      <c r="AY604" s="103" t="str">
        <f t="shared" si="270"/>
        <v>Bajo</v>
      </c>
      <c r="AZ604" s="467"/>
      <c r="BA604" s="103" t="b">
        <f t="shared" si="271"/>
        <v>0</v>
      </c>
      <c r="BB604" s="103">
        <f t="shared" si="272"/>
        <v>0</v>
      </c>
      <c r="BC604" s="103" t="str">
        <f t="shared" si="275"/>
        <v>IV</v>
      </c>
      <c r="BD604" s="103" t="str">
        <f t="shared" si="274"/>
        <v>ACEPTABLE</v>
      </c>
    </row>
    <row r="605" spans="1:56" s="155" customFormat="1" ht="114.75" x14ac:dyDescent="0.2">
      <c r="A605" s="115"/>
      <c r="B605" s="103" t="s">
        <v>259</v>
      </c>
      <c r="C605" s="459" t="s">
        <v>1074</v>
      </c>
      <c r="D605" s="456" t="s">
        <v>443</v>
      </c>
      <c r="E605" s="456" t="s">
        <v>444</v>
      </c>
      <c r="F605" s="456" t="s">
        <v>1075</v>
      </c>
      <c r="G605" s="456" t="s">
        <v>1076</v>
      </c>
      <c r="H605" s="103" t="s">
        <v>63</v>
      </c>
      <c r="I605" s="103"/>
      <c r="J605" s="456" t="s">
        <v>446</v>
      </c>
      <c r="K605" s="458" t="s">
        <v>282</v>
      </c>
      <c r="L605" s="459" t="s">
        <v>747</v>
      </c>
      <c r="M605" s="460" t="s">
        <v>748</v>
      </c>
      <c r="N605" s="460" t="s">
        <v>289</v>
      </c>
      <c r="O605" s="103" t="s">
        <v>69</v>
      </c>
      <c r="P605" s="103" t="s">
        <v>69</v>
      </c>
      <c r="Q605" s="103"/>
      <c r="R605" s="465" t="s">
        <v>749</v>
      </c>
      <c r="S605" s="103" t="s">
        <v>672</v>
      </c>
      <c r="T605" s="103">
        <v>0</v>
      </c>
      <c r="U605" s="103" t="str">
        <f t="shared" si="251"/>
        <v>Bajo</v>
      </c>
      <c r="V605" s="103">
        <v>1</v>
      </c>
      <c r="W605" s="103" t="str">
        <f t="shared" si="252"/>
        <v>Esporadica</v>
      </c>
      <c r="X605" s="103">
        <f t="shared" si="253"/>
        <v>0</v>
      </c>
      <c r="Y605" s="103" t="str">
        <f t="shared" si="254"/>
        <v>Bajo</v>
      </c>
      <c r="Z605" s="103">
        <v>25</v>
      </c>
      <c r="AA605" s="103" t="str">
        <f t="shared" si="255"/>
        <v>Grave</v>
      </c>
      <c r="AB605" s="103">
        <f t="shared" si="256"/>
        <v>0</v>
      </c>
      <c r="AC605" s="103" t="str">
        <f t="shared" si="257"/>
        <v>IV</v>
      </c>
      <c r="AD605" s="103" t="str">
        <f t="shared" si="266"/>
        <v>ACEPTABLE</v>
      </c>
      <c r="AE605" s="103" t="s">
        <v>258</v>
      </c>
      <c r="AF605" s="103" t="str">
        <f>N605</f>
        <v>Golpes, trapamientos, aplastamiento, muerte</v>
      </c>
      <c r="AG605" s="103" t="s">
        <v>38</v>
      </c>
      <c r="AH605" s="103"/>
      <c r="AI605" s="103" t="s">
        <v>63</v>
      </c>
      <c r="AJ605" s="103" t="s">
        <v>63</v>
      </c>
      <c r="AK605" s="103" t="s">
        <v>63</v>
      </c>
      <c r="AL605" s="462" t="s">
        <v>63</v>
      </c>
      <c r="AM605" s="103"/>
      <c r="AN605" s="103"/>
      <c r="AO605" s="103"/>
      <c r="AP605" s="103"/>
      <c r="AQ605" s="103"/>
      <c r="AR605" s="103"/>
      <c r="AS605" s="115"/>
      <c r="AT605" s="467"/>
      <c r="AU605" s="103" t="str">
        <f t="shared" si="267"/>
        <v>Bajo</v>
      </c>
      <c r="AV605" s="467"/>
      <c r="AW605" s="103" t="b">
        <f t="shared" si="268"/>
        <v>0</v>
      </c>
      <c r="AX605" s="103">
        <f t="shared" si="269"/>
        <v>0</v>
      </c>
      <c r="AY605" s="103" t="str">
        <f t="shared" si="270"/>
        <v>Bajo</v>
      </c>
      <c r="AZ605" s="467"/>
      <c r="BA605" s="103" t="b">
        <f t="shared" si="271"/>
        <v>0</v>
      </c>
      <c r="BB605" s="103">
        <f t="shared" si="272"/>
        <v>0</v>
      </c>
      <c r="BC605" s="103" t="str">
        <f t="shared" si="275"/>
        <v>IV</v>
      </c>
      <c r="BD605" s="103" t="str">
        <f t="shared" si="274"/>
        <v>ACEPTABLE</v>
      </c>
    </row>
    <row r="606" spans="1:56" s="155" customFormat="1" ht="38.25" x14ac:dyDescent="0.2">
      <c r="A606" s="115"/>
      <c r="B606" s="103" t="s">
        <v>259</v>
      </c>
      <c r="C606" s="459" t="s">
        <v>260</v>
      </c>
      <c r="D606" s="536" t="s">
        <v>391</v>
      </c>
      <c r="E606" s="473" t="s">
        <v>339</v>
      </c>
      <c r="F606" s="474" t="s">
        <v>340</v>
      </c>
      <c r="G606" s="456" t="s">
        <v>341</v>
      </c>
      <c r="H606" s="103" t="s">
        <v>63</v>
      </c>
      <c r="I606" s="103"/>
      <c r="J606" s="456" t="s">
        <v>342</v>
      </c>
      <c r="K606" s="458" t="s">
        <v>282</v>
      </c>
      <c r="L606" s="475" t="s">
        <v>343</v>
      </c>
      <c r="M606" s="476" t="s">
        <v>344</v>
      </c>
      <c r="N606" s="477" t="s">
        <v>345</v>
      </c>
      <c r="O606" s="466"/>
      <c r="P606" s="466"/>
      <c r="Q606" s="477"/>
      <c r="R606" s="466" t="s">
        <v>346</v>
      </c>
      <c r="S606" s="477" t="s">
        <v>92</v>
      </c>
      <c r="T606" s="466">
        <v>0</v>
      </c>
      <c r="U606" s="466" t="str">
        <f t="shared" si="251"/>
        <v>Bajo</v>
      </c>
      <c r="V606" s="466">
        <v>2</v>
      </c>
      <c r="W606" s="466" t="str">
        <f t="shared" si="252"/>
        <v>Ocasional</v>
      </c>
      <c r="X606" s="466">
        <f t="shared" si="253"/>
        <v>0</v>
      </c>
      <c r="Y606" s="466" t="str">
        <f t="shared" si="254"/>
        <v>Bajo</v>
      </c>
      <c r="Z606" s="466">
        <v>25</v>
      </c>
      <c r="AA606" s="466" t="str">
        <f t="shared" si="255"/>
        <v>Grave</v>
      </c>
      <c r="AB606" s="466">
        <f t="shared" si="256"/>
        <v>0</v>
      </c>
      <c r="AC606" s="466" t="str">
        <f t="shared" si="257"/>
        <v>IV</v>
      </c>
      <c r="AD606" s="466" t="str">
        <f t="shared" si="266"/>
        <v>ACEPTABLE</v>
      </c>
      <c r="AE606" s="466"/>
      <c r="AF606" s="466" t="str">
        <f t="shared" ref="AF606:AF607" si="276">N606</f>
        <v>Golpes, descargas electricas, heridas</v>
      </c>
      <c r="AG606" s="466" t="s">
        <v>38</v>
      </c>
      <c r="AH606" s="466"/>
      <c r="AI606" s="466" t="s">
        <v>63</v>
      </c>
      <c r="AJ606" s="466" t="s">
        <v>63</v>
      </c>
      <c r="AK606" s="466"/>
      <c r="AL606" s="462" t="s">
        <v>63</v>
      </c>
      <c r="AM606" s="478"/>
      <c r="AN606" s="478"/>
      <c r="AO606" s="478"/>
      <c r="AP606" s="478"/>
      <c r="AQ606" s="478"/>
      <c r="AR606" s="478"/>
      <c r="AS606" s="479"/>
      <c r="AT606" s="467"/>
      <c r="AU606" s="103"/>
      <c r="AV606" s="467"/>
      <c r="AW606" s="103"/>
      <c r="AX606" s="103"/>
      <c r="AY606" s="103"/>
      <c r="AZ606" s="467"/>
      <c r="BA606" s="103"/>
      <c r="BB606" s="103"/>
      <c r="BC606" s="103"/>
      <c r="BD606" s="103"/>
    </row>
    <row r="607" spans="1:56" s="155" customFormat="1" ht="63.75" x14ac:dyDescent="0.2">
      <c r="A607" s="115"/>
      <c r="B607" s="103" t="s">
        <v>259</v>
      </c>
      <c r="C607" s="459" t="s">
        <v>260</v>
      </c>
      <c r="D607" s="536" t="s">
        <v>391</v>
      </c>
      <c r="E607" s="473" t="s">
        <v>339</v>
      </c>
      <c r="F607" s="474" t="s">
        <v>347</v>
      </c>
      <c r="G607" s="456" t="s">
        <v>341</v>
      </c>
      <c r="H607" s="103" t="s">
        <v>63</v>
      </c>
      <c r="I607" s="103"/>
      <c r="J607" s="456" t="s">
        <v>342</v>
      </c>
      <c r="K607" s="458" t="s">
        <v>325</v>
      </c>
      <c r="L607" s="459" t="s">
        <v>123</v>
      </c>
      <c r="M607" s="476" t="s">
        <v>348</v>
      </c>
      <c r="N607" s="476" t="s">
        <v>349</v>
      </c>
      <c r="O607" s="480"/>
      <c r="P607" s="103"/>
      <c r="Q607" s="103"/>
      <c r="R607" s="476" t="s">
        <v>350</v>
      </c>
      <c r="S607" s="103"/>
      <c r="T607" s="466">
        <v>0</v>
      </c>
      <c r="U607" s="466" t="str">
        <f t="shared" si="251"/>
        <v>Bajo</v>
      </c>
      <c r="V607" s="466">
        <v>3</v>
      </c>
      <c r="W607" s="466" t="str">
        <f t="shared" si="252"/>
        <v>Frecuente</v>
      </c>
      <c r="X607" s="466">
        <f t="shared" si="253"/>
        <v>0</v>
      </c>
      <c r="Y607" s="466" t="str">
        <f t="shared" si="254"/>
        <v>Bajo</v>
      </c>
      <c r="Z607" s="103">
        <v>25</v>
      </c>
      <c r="AA607" s="466" t="str">
        <f t="shared" si="255"/>
        <v>Grave</v>
      </c>
      <c r="AB607" s="466">
        <f t="shared" si="256"/>
        <v>0</v>
      </c>
      <c r="AC607" s="466" t="str">
        <f t="shared" si="257"/>
        <v>IV</v>
      </c>
      <c r="AD607" s="466" t="str">
        <f t="shared" si="266"/>
        <v>ACEPTABLE</v>
      </c>
      <c r="AE607" s="103"/>
      <c r="AF607" s="466" t="str">
        <f t="shared" si="276"/>
        <v>Síndrome de túnel del carpo, Tenosinovitis de Quervain
Fatiga muscular
Tensión lumbar y cervical
Epicondilitis</v>
      </c>
      <c r="AG607" s="466" t="s">
        <v>38</v>
      </c>
      <c r="AH607" s="466"/>
      <c r="AI607" s="466" t="s">
        <v>63</v>
      </c>
      <c r="AJ607" s="466" t="s">
        <v>63</v>
      </c>
      <c r="AK607" s="103"/>
      <c r="AL607" s="103"/>
      <c r="AM607" s="103"/>
      <c r="AN607" s="103"/>
      <c r="AO607" s="103"/>
      <c r="AP607" s="103"/>
      <c r="AQ607" s="103"/>
      <c r="AR607" s="103"/>
      <c r="AS607" s="115"/>
      <c r="AT607" s="467"/>
      <c r="AU607" s="103"/>
      <c r="AV607" s="467"/>
      <c r="AW607" s="103"/>
      <c r="AX607" s="103"/>
      <c r="AY607" s="103"/>
      <c r="AZ607" s="467"/>
      <c r="BA607" s="103"/>
      <c r="BB607" s="103"/>
      <c r="BC607" s="103"/>
      <c r="BD607" s="103"/>
    </row>
    <row r="608" spans="1:56" s="155" customFormat="1" ht="44.25" customHeight="1" x14ac:dyDescent="0.2">
      <c r="A608" s="115"/>
      <c r="B608" s="103" t="s">
        <v>259</v>
      </c>
      <c r="C608" s="459" t="s">
        <v>260</v>
      </c>
      <c r="D608" s="536" t="s">
        <v>391</v>
      </c>
      <c r="E608" s="473" t="s">
        <v>339</v>
      </c>
      <c r="F608" s="474" t="s">
        <v>347</v>
      </c>
      <c r="G608" s="456" t="s">
        <v>341</v>
      </c>
      <c r="H608" s="103" t="s">
        <v>63</v>
      </c>
      <c r="I608" s="103"/>
      <c r="J608" s="456" t="s">
        <v>342</v>
      </c>
      <c r="K608" s="458" t="s">
        <v>72</v>
      </c>
      <c r="L608" s="458" t="s">
        <v>119</v>
      </c>
      <c r="M608" s="458" t="s">
        <v>262</v>
      </c>
      <c r="N608" s="456" t="s">
        <v>263</v>
      </c>
      <c r="O608" s="458"/>
      <c r="P608" s="459"/>
      <c r="Q608" s="456"/>
      <c r="R608" s="465" t="s">
        <v>264</v>
      </c>
      <c r="S608" s="103" t="s">
        <v>265</v>
      </c>
      <c r="T608" s="466">
        <v>0</v>
      </c>
      <c r="U608" s="466" t="str">
        <f t="shared" si="251"/>
        <v>Bajo</v>
      </c>
      <c r="V608" s="466">
        <v>2</v>
      </c>
      <c r="W608" s="466" t="str">
        <f t="shared" si="252"/>
        <v>Ocasional</v>
      </c>
      <c r="X608" s="466">
        <f t="shared" ref="X608:X619" si="277">T608*V608</f>
        <v>0</v>
      </c>
      <c r="Y608" s="466" t="str">
        <f t="shared" ref="Y608:Y619" si="278">IF(AND(X608&gt;=24,X608&lt;=40),"Medio Alto",IF(AND(X608&gt;=10,X608&lt;=20),"Alto",IF(AND(X608&gt;=6,X608&lt;=8),"Medio",IF(AND(X608&gt;=0,X608&lt;=4),"Bajo"))))</f>
        <v>Bajo</v>
      </c>
      <c r="Z608" s="103">
        <v>25</v>
      </c>
      <c r="AA608" s="466" t="str">
        <f t="shared" ref="AA608:AA619" si="279">IF(Z608=100,"Mortal o Catrastrofico",IF(Z608=60,"Muy Grave",IF(Z608=25,"Grave",IF(Z608=10,"Leve"))))</f>
        <v>Grave</v>
      </c>
      <c r="AB608" s="466">
        <f t="shared" ref="AB608:AB619" si="280">X608*Z608</f>
        <v>0</v>
      </c>
      <c r="AC608" s="466" t="str">
        <f t="shared" ref="AC608:AC619" si="281">IF(AND(AB608&gt;=600,Z608&lt;=4000),"I",IF(AND(AB608&gt;=150,AB608&lt;=500),"II",IF(AND(AB608&gt;=40,AB608&lt;=120),"III",IF(AND(AB608&gt;=0,AB608&lt;=40),"IV"))))</f>
        <v>IV</v>
      </c>
      <c r="AD608" s="466" t="str">
        <f t="shared" ref="AD608:AD619" si="282">IF(AND(AC608="I"),"NO ACEPTABLE",IF(AND(AC608="II"),"ACEPTABLE CON CONTROL ESPECIFICO",IF(AND(AC608="III"),"MEJORABLE",IF(AND(AC608="IV"),"ACEPTABLE"))))</f>
        <v>ACEPTABLE</v>
      </c>
      <c r="AE608" s="103"/>
      <c r="AF608" s="466" t="str">
        <f t="shared" ref="AF608:AF619" si="283">N608</f>
        <v>Contusiones.  Laceraciones.  Esguinces.
Fracturas.</v>
      </c>
      <c r="AG608" s="466" t="s">
        <v>38</v>
      </c>
      <c r="AH608" s="466"/>
      <c r="AI608" s="466" t="s">
        <v>63</v>
      </c>
      <c r="AJ608" s="466" t="s">
        <v>63</v>
      </c>
      <c r="AK608" s="103"/>
      <c r="AL608" s="103"/>
      <c r="AM608" s="103"/>
      <c r="AN608" s="103"/>
      <c r="AO608" s="103"/>
      <c r="AP608" s="103"/>
      <c r="AQ608" s="103"/>
      <c r="AR608" s="103"/>
      <c r="AS608" s="115"/>
      <c r="AT608" s="467"/>
      <c r="AU608" s="103"/>
      <c r="AV608" s="467"/>
      <c r="AW608" s="103"/>
      <c r="AX608" s="103"/>
      <c r="AY608" s="103"/>
      <c r="AZ608" s="467"/>
      <c r="BA608" s="103"/>
      <c r="BB608" s="103"/>
      <c r="BC608" s="103"/>
      <c r="BD608" s="103"/>
    </row>
    <row r="609" spans="1:56" s="155" customFormat="1" ht="53.25" customHeight="1" x14ac:dyDescent="0.2">
      <c r="A609" s="115"/>
      <c r="B609" s="103" t="s">
        <v>259</v>
      </c>
      <c r="C609" s="459" t="s">
        <v>260</v>
      </c>
      <c r="D609" s="536" t="s">
        <v>391</v>
      </c>
      <c r="E609" s="473" t="s">
        <v>339</v>
      </c>
      <c r="F609" s="474" t="s">
        <v>347</v>
      </c>
      <c r="G609" s="456" t="s">
        <v>341</v>
      </c>
      <c r="H609" s="103" t="s">
        <v>63</v>
      </c>
      <c r="I609" s="103"/>
      <c r="J609" s="456" t="s">
        <v>342</v>
      </c>
      <c r="K609" s="458" t="s">
        <v>72</v>
      </c>
      <c r="L609" s="458" t="s">
        <v>266</v>
      </c>
      <c r="M609" s="458" t="s">
        <v>351</v>
      </c>
      <c r="N609" s="456" t="s">
        <v>268</v>
      </c>
      <c r="O609" s="458"/>
      <c r="P609" s="459"/>
      <c r="Q609" s="456" t="s">
        <v>352</v>
      </c>
      <c r="R609" s="465" t="s">
        <v>353</v>
      </c>
      <c r="S609" s="103" t="s">
        <v>354</v>
      </c>
      <c r="T609" s="466">
        <v>0</v>
      </c>
      <c r="U609" s="466" t="str">
        <f t="shared" si="251"/>
        <v>Bajo</v>
      </c>
      <c r="V609" s="466">
        <v>4</v>
      </c>
      <c r="W609" s="466" t="str">
        <f t="shared" si="252"/>
        <v>Continua</v>
      </c>
      <c r="X609" s="466">
        <f t="shared" si="277"/>
        <v>0</v>
      </c>
      <c r="Y609" s="466" t="str">
        <f t="shared" si="278"/>
        <v>Bajo</v>
      </c>
      <c r="Z609" s="103">
        <v>100</v>
      </c>
      <c r="AA609" s="466" t="str">
        <f t="shared" si="279"/>
        <v>Mortal o Catrastrofico</v>
      </c>
      <c r="AB609" s="466">
        <f t="shared" si="280"/>
        <v>0</v>
      </c>
      <c r="AC609" s="466" t="str">
        <f t="shared" si="281"/>
        <v>IV</v>
      </c>
      <c r="AD609" s="466" t="str">
        <f t="shared" si="282"/>
        <v>ACEPTABLE</v>
      </c>
      <c r="AE609" s="103"/>
      <c r="AF609" s="466" t="str">
        <f t="shared" si="283"/>
        <v>golpes, fracturas, muerte, cortadas</v>
      </c>
      <c r="AG609" s="466" t="s">
        <v>38</v>
      </c>
      <c r="AH609" s="466"/>
      <c r="AI609" s="466" t="s">
        <v>63</v>
      </c>
      <c r="AJ609" s="466" t="s">
        <v>63</v>
      </c>
      <c r="AK609" s="103"/>
      <c r="AL609" s="103"/>
      <c r="AM609" s="103"/>
      <c r="AN609" s="103"/>
      <c r="AO609" s="103"/>
      <c r="AP609" s="103"/>
      <c r="AQ609" s="103"/>
      <c r="AR609" s="103"/>
      <c r="AS609" s="115"/>
      <c r="AT609" s="467"/>
      <c r="AU609" s="103"/>
      <c r="AV609" s="467"/>
      <c r="AW609" s="103"/>
      <c r="AX609" s="103"/>
      <c r="AY609" s="103"/>
      <c r="AZ609" s="467"/>
      <c r="BA609" s="103"/>
      <c r="BB609" s="103"/>
      <c r="BC609" s="103"/>
      <c r="BD609" s="103"/>
    </row>
    <row r="610" spans="1:56" s="155" customFormat="1" ht="24" customHeight="1" x14ac:dyDescent="0.2">
      <c r="A610" s="115"/>
      <c r="B610" s="103" t="s">
        <v>259</v>
      </c>
      <c r="C610" s="459" t="s">
        <v>260</v>
      </c>
      <c r="D610" s="536" t="s">
        <v>391</v>
      </c>
      <c r="E610" s="473" t="s">
        <v>339</v>
      </c>
      <c r="F610" s="474" t="s">
        <v>347</v>
      </c>
      <c r="G610" s="456" t="s">
        <v>341</v>
      </c>
      <c r="H610" s="103" t="s">
        <v>63</v>
      </c>
      <c r="I610" s="103"/>
      <c r="J610" s="456" t="s">
        <v>342</v>
      </c>
      <c r="K610" s="458" t="s">
        <v>72</v>
      </c>
      <c r="L610" s="458" t="s">
        <v>302</v>
      </c>
      <c r="M610" s="458" t="s">
        <v>355</v>
      </c>
      <c r="N610" s="456" t="s">
        <v>356</v>
      </c>
      <c r="O610" s="458"/>
      <c r="P610" s="459"/>
      <c r="Q610" s="456"/>
      <c r="R610" s="465" t="s">
        <v>264</v>
      </c>
      <c r="S610" s="103"/>
      <c r="T610" s="466">
        <v>0</v>
      </c>
      <c r="U610" s="466" t="str">
        <f t="shared" si="251"/>
        <v>Bajo</v>
      </c>
      <c r="V610" s="466">
        <v>3</v>
      </c>
      <c r="W610" s="466" t="str">
        <f t="shared" si="252"/>
        <v>Frecuente</v>
      </c>
      <c r="X610" s="466">
        <f t="shared" si="277"/>
        <v>0</v>
      </c>
      <c r="Y610" s="466" t="str">
        <f t="shared" si="278"/>
        <v>Bajo</v>
      </c>
      <c r="Z610" s="103">
        <v>10</v>
      </c>
      <c r="AA610" s="466" t="str">
        <f t="shared" si="279"/>
        <v>Leve</v>
      </c>
      <c r="AB610" s="466">
        <f t="shared" si="280"/>
        <v>0</v>
      </c>
      <c r="AC610" s="466" t="str">
        <f t="shared" si="281"/>
        <v>IV</v>
      </c>
      <c r="AD610" s="466" t="str">
        <f t="shared" si="282"/>
        <v>ACEPTABLE</v>
      </c>
      <c r="AE610" s="103"/>
      <c r="AF610" s="466" t="str">
        <f t="shared" si="283"/>
        <v>golpes laceraciones</v>
      </c>
      <c r="AG610" s="466" t="s">
        <v>38</v>
      </c>
      <c r="AH610" s="466"/>
      <c r="AI610" s="466" t="s">
        <v>63</v>
      </c>
      <c r="AJ610" s="466" t="s">
        <v>63</v>
      </c>
      <c r="AK610" s="103"/>
      <c r="AL610" s="103"/>
      <c r="AM610" s="103"/>
      <c r="AN610" s="103"/>
      <c r="AO610" s="103"/>
      <c r="AP610" s="103"/>
      <c r="AQ610" s="103"/>
      <c r="AR610" s="103"/>
      <c r="AS610" s="115"/>
      <c r="AT610" s="467"/>
      <c r="AU610" s="103"/>
      <c r="AV610" s="467"/>
      <c r="AW610" s="103"/>
      <c r="AX610" s="103"/>
      <c r="AY610" s="103"/>
      <c r="AZ610" s="467"/>
      <c r="BA610" s="103"/>
      <c r="BB610" s="103"/>
      <c r="BC610" s="103"/>
      <c r="BD610" s="103"/>
    </row>
    <row r="611" spans="1:56" s="155" customFormat="1" ht="24" customHeight="1" x14ac:dyDescent="0.2">
      <c r="A611" s="115"/>
      <c r="B611" s="103" t="s">
        <v>259</v>
      </c>
      <c r="C611" s="459" t="s">
        <v>260</v>
      </c>
      <c r="D611" s="536" t="s">
        <v>391</v>
      </c>
      <c r="E611" s="473" t="s">
        <v>339</v>
      </c>
      <c r="F611" s="474" t="s">
        <v>347</v>
      </c>
      <c r="G611" s="456" t="s">
        <v>341</v>
      </c>
      <c r="H611" s="103" t="s">
        <v>63</v>
      </c>
      <c r="I611" s="103"/>
      <c r="J611" s="456" t="s">
        <v>342</v>
      </c>
      <c r="K611" s="458" t="s">
        <v>72</v>
      </c>
      <c r="L611" s="459" t="s">
        <v>73</v>
      </c>
      <c r="M611" s="458" t="s">
        <v>357</v>
      </c>
      <c r="N611" s="456" t="s">
        <v>358</v>
      </c>
      <c r="O611" s="458"/>
      <c r="P611" s="459"/>
      <c r="Q611" s="456"/>
      <c r="R611" s="465" t="s">
        <v>359</v>
      </c>
      <c r="S611" s="103"/>
      <c r="T611" s="466">
        <v>0</v>
      </c>
      <c r="U611" s="466" t="str">
        <f t="shared" si="251"/>
        <v>Bajo</v>
      </c>
      <c r="V611" s="466">
        <v>4</v>
      </c>
      <c r="W611" s="466" t="str">
        <f t="shared" si="252"/>
        <v>Continua</v>
      </c>
      <c r="X611" s="466">
        <f t="shared" si="277"/>
        <v>0</v>
      </c>
      <c r="Y611" s="466" t="str">
        <f t="shared" si="278"/>
        <v>Bajo</v>
      </c>
      <c r="Z611" s="103">
        <v>60</v>
      </c>
      <c r="AA611" s="466" t="str">
        <f t="shared" si="279"/>
        <v>Muy Grave</v>
      </c>
      <c r="AB611" s="466">
        <f t="shared" si="280"/>
        <v>0</v>
      </c>
      <c r="AC611" s="466" t="str">
        <f t="shared" si="281"/>
        <v>IV</v>
      </c>
      <c r="AD611" s="466" t="str">
        <f t="shared" si="282"/>
        <v>ACEPTABLE</v>
      </c>
      <c r="AE611" s="103"/>
      <c r="AF611" s="466" t="str">
        <f t="shared" si="283"/>
        <v>Heridas.  Golpes. Muerte.</v>
      </c>
      <c r="AG611" s="466" t="s">
        <v>38</v>
      </c>
      <c r="AH611" s="466"/>
      <c r="AI611" s="466" t="s">
        <v>63</v>
      </c>
      <c r="AJ611" s="466" t="s">
        <v>63</v>
      </c>
      <c r="AK611" s="103"/>
      <c r="AL611" s="103"/>
      <c r="AM611" s="103"/>
      <c r="AN611" s="103"/>
      <c r="AO611" s="103"/>
      <c r="AP611" s="103"/>
      <c r="AQ611" s="103"/>
      <c r="AR611" s="103"/>
      <c r="AS611" s="115"/>
      <c r="AT611" s="467"/>
      <c r="AU611" s="103"/>
      <c r="AV611" s="467"/>
      <c r="AW611" s="103"/>
      <c r="AX611" s="103"/>
      <c r="AY611" s="103"/>
      <c r="AZ611" s="467"/>
      <c r="BA611" s="103"/>
      <c r="BB611" s="103"/>
      <c r="BC611" s="103"/>
      <c r="BD611" s="103"/>
    </row>
    <row r="612" spans="1:56" s="155" customFormat="1" ht="24" customHeight="1" x14ac:dyDescent="0.2">
      <c r="A612" s="115"/>
      <c r="B612" s="103" t="s">
        <v>259</v>
      </c>
      <c r="C612" s="459" t="s">
        <v>260</v>
      </c>
      <c r="D612" s="536" t="s">
        <v>391</v>
      </c>
      <c r="E612" s="473" t="s">
        <v>339</v>
      </c>
      <c r="F612" s="474" t="s">
        <v>347</v>
      </c>
      <c r="G612" s="456" t="s">
        <v>341</v>
      </c>
      <c r="H612" s="103" t="s">
        <v>63</v>
      </c>
      <c r="I612" s="103"/>
      <c r="J612" s="456" t="s">
        <v>342</v>
      </c>
      <c r="K612" s="481" t="s">
        <v>276</v>
      </c>
      <c r="L612" s="458" t="s">
        <v>360</v>
      </c>
      <c r="M612" s="458" t="s">
        <v>361</v>
      </c>
      <c r="N612" s="456" t="s">
        <v>362</v>
      </c>
      <c r="O612" s="458"/>
      <c r="P612" s="459"/>
      <c r="Q612" s="456"/>
      <c r="R612" s="465" t="s">
        <v>363</v>
      </c>
      <c r="S612" s="103"/>
      <c r="T612" s="466">
        <v>0</v>
      </c>
      <c r="U612" s="466" t="str">
        <f t="shared" si="251"/>
        <v>Bajo</v>
      </c>
      <c r="V612" s="466">
        <v>3</v>
      </c>
      <c r="W612" s="466" t="str">
        <f t="shared" si="252"/>
        <v>Frecuente</v>
      </c>
      <c r="X612" s="466">
        <f t="shared" si="277"/>
        <v>0</v>
      </c>
      <c r="Y612" s="466" t="str">
        <f t="shared" si="278"/>
        <v>Bajo</v>
      </c>
      <c r="Z612" s="103">
        <v>10</v>
      </c>
      <c r="AA612" s="466" t="str">
        <f t="shared" si="279"/>
        <v>Leve</v>
      </c>
      <c r="AB612" s="466">
        <f t="shared" si="280"/>
        <v>0</v>
      </c>
      <c r="AC612" s="466" t="str">
        <f t="shared" si="281"/>
        <v>IV</v>
      </c>
      <c r="AD612" s="466" t="str">
        <f t="shared" si="282"/>
        <v>ACEPTABLE</v>
      </c>
      <c r="AE612" s="103"/>
      <c r="AF612" s="466" t="str">
        <f t="shared" si="283"/>
        <v>fatiga, problemas musculoesqueléticos y del sistema nervioso</v>
      </c>
      <c r="AG612" s="466" t="s">
        <v>38</v>
      </c>
      <c r="AH612" s="466"/>
      <c r="AI612" s="466" t="s">
        <v>63</v>
      </c>
      <c r="AJ612" s="466" t="s">
        <v>63</v>
      </c>
      <c r="AK612" s="103"/>
      <c r="AL612" s="103"/>
      <c r="AM612" s="103"/>
      <c r="AN612" s="103"/>
      <c r="AO612" s="103"/>
      <c r="AP612" s="103"/>
      <c r="AQ612" s="103"/>
      <c r="AR612" s="103"/>
      <c r="AS612" s="115"/>
      <c r="AT612" s="467"/>
      <c r="AU612" s="103"/>
      <c r="AV612" s="467"/>
      <c r="AW612" s="103"/>
      <c r="AX612" s="103"/>
      <c r="AY612" s="103"/>
      <c r="AZ612" s="467"/>
      <c r="BA612" s="103"/>
      <c r="BB612" s="103"/>
      <c r="BC612" s="103"/>
      <c r="BD612" s="103"/>
    </row>
    <row r="613" spans="1:56" s="155" customFormat="1" ht="24" customHeight="1" x14ac:dyDescent="0.2">
      <c r="A613" s="115"/>
      <c r="B613" s="103" t="s">
        <v>259</v>
      </c>
      <c r="C613" s="459" t="s">
        <v>260</v>
      </c>
      <c r="D613" s="536" t="s">
        <v>391</v>
      </c>
      <c r="E613" s="473" t="s">
        <v>339</v>
      </c>
      <c r="F613" s="474" t="s">
        <v>347</v>
      </c>
      <c r="G613" s="456" t="s">
        <v>341</v>
      </c>
      <c r="H613" s="103" t="s">
        <v>63</v>
      </c>
      <c r="I613" s="103"/>
      <c r="J613" s="456" t="s">
        <v>342</v>
      </c>
      <c r="K613" s="481" t="s">
        <v>276</v>
      </c>
      <c r="L613" s="458" t="s">
        <v>364</v>
      </c>
      <c r="M613" s="459" t="s">
        <v>365</v>
      </c>
      <c r="N613" s="456" t="s">
        <v>366</v>
      </c>
      <c r="O613" s="458"/>
      <c r="P613" s="459"/>
      <c r="Q613" s="456"/>
      <c r="R613" s="465" t="s">
        <v>367</v>
      </c>
      <c r="S613" s="103"/>
      <c r="T613" s="466">
        <v>0</v>
      </c>
      <c r="U613" s="466" t="str">
        <f t="shared" si="251"/>
        <v>Bajo</v>
      </c>
      <c r="V613" s="466">
        <v>3</v>
      </c>
      <c r="W613" s="466" t="str">
        <f t="shared" si="252"/>
        <v>Frecuente</v>
      </c>
      <c r="X613" s="466">
        <f t="shared" si="277"/>
        <v>0</v>
      </c>
      <c r="Y613" s="466" t="str">
        <f t="shared" si="278"/>
        <v>Bajo</v>
      </c>
      <c r="Z613" s="103">
        <v>10</v>
      </c>
      <c r="AA613" s="466" t="str">
        <f t="shared" si="279"/>
        <v>Leve</v>
      </c>
      <c r="AB613" s="466">
        <f t="shared" si="280"/>
        <v>0</v>
      </c>
      <c r="AC613" s="466" t="str">
        <f t="shared" si="281"/>
        <v>IV</v>
      </c>
      <c r="AD613" s="466" t="str">
        <f t="shared" si="282"/>
        <v>ACEPTABLE</v>
      </c>
      <c r="AE613" s="103"/>
      <c r="AF613" s="466" t="str">
        <f t="shared" si="283"/>
        <v>Disminucion de la capacidad auditiva
Reducción temporal del  umbral auditivo, Disminucion de la capacidad auditiva, cefalea, desconcentracion</v>
      </c>
      <c r="AG613" s="466" t="s">
        <v>38</v>
      </c>
      <c r="AH613" s="466"/>
      <c r="AI613" s="466" t="s">
        <v>63</v>
      </c>
      <c r="AJ613" s="466" t="s">
        <v>63</v>
      </c>
      <c r="AK613" s="103"/>
      <c r="AL613" s="103"/>
      <c r="AM613" s="103"/>
      <c r="AN613" s="103"/>
      <c r="AO613" s="103"/>
      <c r="AP613" s="103"/>
      <c r="AQ613" s="103"/>
      <c r="AR613" s="103"/>
      <c r="AS613" s="115"/>
      <c r="AT613" s="467"/>
      <c r="AU613" s="103"/>
      <c r="AV613" s="467"/>
      <c r="AW613" s="103"/>
      <c r="AX613" s="103"/>
      <c r="AY613" s="103"/>
      <c r="AZ613" s="467"/>
      <c r="BA613" s="103"/>
      <c r="BB613" s="103"/>
      <c r="BC613" s="103"/>
      <c r="BD613" s="103"/>
    </row>
    <row r="614" spans="1:56" s="155" customFormat="1" ht="24" customHeight="1" x14ac:dyDescent="0.2">
      <c r="A614" s="115"/>
      <c r="B614" s="103" t="s">
        <v>259</v>
      </c>
      <c r="C614" s="459" t="s">
        <v>260</v>
      </c>
      <c r="D614" s="536" t="s">
        <v>391</v>
      </c>
      <c r="E614" s="473" t="s">
        <v>339</v>
      </c>
      <c r="F614" s="474" t="s">
        <v>347</v>
      </c>
      <c r="G614" s="456" t="s">
        <v>341</v>
      </c>
      <c r="H614" s="103" t="s">
        <v>63</v>
      </c>
      <c r="I614" s="103"/>
      <c r="J614" s="456" t="s">
        <v>342</v>
      </c>
      <c r="K614" s="481" t="s">
        <v>276</v>
      </c>
      <c r="L614" s="459" t="s">
        <v>277</v>
      </c>
      <c r="M614" s="459" t="s">
        <v>368</v>
      </c>
      <c r="N614" s="262" t="s">
        <v>279</v>
      </c>
      <c r="O614" s="458"/>
      <c r="P614" s="459"/>
      <c r="Q614" s="456" t="s">
        <v>369</v>
      </c>
      <c r="R614" s="465" t="s">
        <v>370</v>
      </c>
      <c r="S614" s="103" t="s">
        <v>371</v>
      </c>
      <c r="T614" s="466">
        <v>0</v>
      </c>
      <c r="U614" s="466" t="str">
        <f t="shared" si="251"/>
        <v>Bajo</v>
      </c>
      <c r="V614" s="466">
        <v>3</v>
      </c>
      <c r="W614" s="466" t="str">
        <f t="shared" si="252"/>
        <v>Frecuente</v>
      </c>
      <c r="X614" s="466">
        <f t="shared" si="277"/>
        <v>0</v>
      </c>
      <c r="Y614" s="466" t="str">
        <f t="shared" si="278"/>
        <v>Bajo</v>
      </c>
      <c r="Z614" s="103">
        <v>10</v>
      </c>
      <c r="AA614" s="466" t="str">
        <f t="shared" si="279"/>
        <v>Leve</v>
      </c>
      <c r="AB614" s="466">
        <f t="shared" si="280"/>
        <v>0</v>
      </c>
      <c r="AC614" s="466" t="str">
        <f t="shared" si="281"/>
        <v>IV</v>
      </c>
      <c r="AD614" s="466" t="str">
        <f t="shared" si="282"/>
        <v>ACEPTABLE</v>
      </c>
      <c r="AE614" s="103"/>
      <c r="AF614" s="466" t="str">
        <f t="shared" si="283"/>
        <v>Fatiga que puede producir disminución de la vigilancia, la destreza manual y la rapidez, mareos, desmayos por deshidratación, agravamiento de trastornos cardiovasculares.</v>
      </c>
      <c r="AG614" s="466" t="s">
        <v>38</v>
      </c>
      <c r="AH614" s="466"/>
      <c r="AI614" s="466" t="s">
        <v>63</v>
      </c>
      <c r="AJ614" s="466" t="s">
        <v>63</v>
      </c>
      <c r="AK614" s="103"/>
      <c r="AL614" s="103"/>
      <c r="AM614" s="103"/>
      <c r="AN614" s="103"/>
      <c r="AO614" s="103"/>
      <c r="AP614" s="103"/>
      <c r="AQ614" s="103"/>
      <c r="AR614" s="103"/>
      <c r="AS614" s="115"/>
      <c r="AT614" s="467"/>
      <c r="AU614" s="103"/>
      <c r="AV614" s="467"/>
      <c r="AW614" s="103"/>
      <c r="AX614" s="103"/>
      <c r="AY614" s="103"/>
      <c r="AZ614" s="467"/>
      <c r="BA614" s="103"/>
      <c r="BB614" s="103"/>
      <c r="BC614" s="103"/>
      <c r="BD614" s="103"/>
    </row>
    <row r="615" spans="1:56" s="155" customFormat="1" ht="24" customHeight="1" x14ac:dyDescent="0.2">
      <c r="A615" s="115"/>
      <c r="B615" s="103" t="s">
        <v>259</v>
      </c>
      <c r="C615" s="459" t="s">
        <v>260</v>
      </c>
      <c r="D615" s="536" t="s">
        <v>391</v>
      </c>
      <c r="E615" s="473" t="s">
        <v>339</v>
      </c>
      <c r="F615" s="474" t="s">
        <v>347</v>
      </c>
      <c r="G615" s="456" t="s">
        <v>341</v>
      </c>
      <c r="H615" s="103" t="s">
        <v>63</v>
      </c>
      <c r="I615" s="103"/>
      <c r="J615" s="456" t="s">
        <v>342</v>
      </c>
      <c r="K615" s="481" t="s">
        <v>276</v>
      </c>
      <c r="L615" s="458" t="s">
        <v>178</v>
      </c>
      <c r="M615" s="458" t="s">
        <v>372</v>
      </c>
      <c r="N615" s="456" t="s">
        <v>373</v>
      </c>
      <c r="O615" s="458"/>
      <c r="P615" s="459"/>
      <c r="Q615" s="456" t="s">
        <v>369</v>
      </c>
      <c r="R615" s="465" t="s">
        <v>374</v>
      </c>
      <c r="S615" s="103" t="s">
        <v>375</v>
      </c>
      <c r="T615" s="466">
        <v>0</v>
      </c>
      <c r="U615" s="466" t="str">
        <f t="shared" si="251"/>
        <v>Bajo</v>
      </c>
      <c r="V615" s="466">
        <v>3</v>
      </c>
      <c r="W615" s="466" t="str">
        <f t="shared" si="252"/>
        <v>Frecuente</v>
      </c>
      <c r="X615" s="466">
        <f t="shared" si="277"/>
        <v>0</v>
      </c>
      <c r="Y615" s="466" t="str">
        <f t="shared" si="278"/>
        <v>Bajo</v>
      </c>
      <c r="Z615" s="103">
        <v>10</v>
      </c>
      <c r="AA615" s="466" t="str">
        <f t="shared" si="279"/>
        <v>Leve</v>
      </c>
      <c r="AB615" s="466">
        <f t="shared" si="280"/>
        <v>0</v>
      </c>
      <c r="AC615" s="466" t="str">
        <f t="shared" si="281"/>
        <v>IV</v>
      </c>
      <c r="AD615" s="466" t="str">
        <f t="shared" si="282"/>
        <v>ACEPTABLE</v>
      </c>
      <c r="AE615" s="103"/>
      <c r="AF615" s="466" t="str">
        <f t="shared" si="283"/>
        <v>Deshidratacion, desconcentracion, fatiga, quemaduras en piel y tejido blando</v>
      </c>
      <c r="AG615" s="466" t="s">
        <v>38</v>
      </c>
      <c r="AH615" s="466"/>
      <c r="AI615" s="466" t="s">
        <v>63</v>
      </c>
      <c r="AJ615" s="466" t="s">
        <v>63</v>
      </c>
      <c r="AK615" s="103"/>
      <c r="AL615" s="103"/>
      <c r="AM615" s="103"/>
      <c r="AN615" s="103"/>
      <c r="AO615" s="103"/>
      <c r="AP615" s="103"/>
      <c r="AQ615" s="103"/>
      <c r="AR615" s="103"/>
      <c r="AS615" s="115"/>
      <c r="AT615" s="467"/>
      <c r="AU615" s="103"/>
      <c r="AV615" s="467"/>
      <c r="AW615" s="103"/>
      <c r="AX615" s="103"/>
      <c r="AY615" s="103"/>
      <c r="AZ615" s="467"/>
      <c r="BA615" s="103"/>
      <c r="BB615" s="103"/>
      <c r="BC615" s="103"/>
      <c r="BD615" s="103"/>
    </row>
    <row r="616" spans="1:56" s="155" customFormat="1" ht="24" customHeight="1" x14ac:dyDescent="0.2">
      <c r="A616" s="115"/>
      <c r="B616" s="103" t="s">
        <v>259</v>
      </c>
      <c r="C616" s="459" t="s">
        <v>260</v>
      </c>
      <c r="D616" s="536" t="s">
        <v>391</v>
      </c>
      <c r="E616" s="473" t="s">
        <v>339</v>
      </c>
      <c r="F616" s="474" t="s">
        <v>347</v>
      </c>
      <c r="G616" s="456" t="s">
        <v>341</v>
      </c>
      <c r="H616" s="103" t="s">
        <v>63</v>
      </c>
      <c r="I616" s="103"/>
      <c r="J616" s="456" t="s">
        <v>342</v>
      </c>
      <c r="K616" s="456" t="s">
        <v>99</v>
      </c>
      <c r="L616" s="458" t="s">
        <v>376</v>
      </c>
      <c r="M616" s="458" t="s">
        <v>377</v>
      </c>
      <c r="N616" s="456" t="s">
        <v>378</v>
      </c>
      <c r="O616" s="458"/>
      <c r="P616" s="459"/>
      <c r="Q616" s="456"/>
      <c r="R616" s="465" t="s">
        <v>379</v>
      </c>
      <c r="S616" s="103"/>
      <c r="T616" s="466">
        <v>0</v>
      </c>
      <c r="U616" s="466" t="str">
        <f t="shared" si="251"/>
        <v>Bajo</v>
      </c>
      <c r="V616" s="466">
        <v>3</v>
      </c>
      <c r="W616" s="466" t="str">
        <f t="shared" si="252"/>
        <v>Frecuente</v>
      </c>
      <c r="X616" s="466">
        <f t="shared" si="277"/>
        <v>0</v>
      </c>
      <c r="Y616" s="466" t="str">
        <f t="shared" si="278"/>
        <v>Bajo</v>
      </c>
      <c r="Z616" s="103">
        <v>25</v>
      </c>
      <c r="AA616" s="466" t="str">
        <f t="shared" si="279"/>
        <v>Grave</v>
      </c>
      <c r="AB616" s="466">
        <f t="shared" si="280"/>
        <v>0</v>
      </c>
      <c r="AC616" s="466" t="str">
        <f t="shared" si="281"/>
        <v>IV</v>
      </c>
      <c r="AD616" s="466" t="str">
        <f t="shared" si="282"/>
        <v>ACEPTABLE</v>
      </c>
      <c r="AE616" s="103"/>
      <c r="AF616" s="466" t="str">
        <f t="shared" si="283"/>
        <v>Ansiedad
Estrés laboral
Desconcentración
Trastornos de sueño</v>
      </c>
      <c r="AG616" s="466" t="s">
        <v>38</v>
      </c>
      <c r="AH616" s="466"/>
      <c r="AI616" s="466" t="s">
        <v>63</v>
      </c>
      <c r="AJ616" s="466" t="s">
        <v>63</v>
      </c>
      <c r="AK616" s="103"/>
      <c r="AL616" s="103"/>
      <c r="AM616" s="103"/>
      <c r="AN616" s="103"/>
      <c r="AO616" s="103"/>
      <c r="AP616" s="103"/>
      <c r="AQ616" s="103"/>
      <c r="AR616" s="103"/>
      <c r="AS616" s="115"/>
      <c r="AT616" s="467"/>
      <c r="AU616" s="103"/>
      <c r="AV616" s="467"/>
      <c r="AW616" s="103"/>
      <c r="AX616" s="103"/>
      <c r="AY616" s="103"/>
      <c r="AZ616" s="467"/>
      <c r="BA616" s="103"/>
      <c r="BB616" s="103"/>
      <c r="BC616" s="103"/>
      <c r="BD616" s="103"/>
    </row>
    <row r="617" spans="1:56" s="155" customFormat="1" ht="24" customHeight="1" x14ac:dyDescent="0.2">
      <c r="A617" s="115"/>
      <c r="B617" s="103" t="s">
        <v>259</v>
      </c>
      <c r="C617" s="459" t="s">
        <v>260</v>
      </c>
      <c r="D617" s="536" t="s">
        <v>391</v>
      </c>
      <c r="E617" s="473" t="s">
        <v>339</v>
      </c>
      <c r="F617" s="474" t="s">
        <v>347</v>
      </c>
      <c r="G617" s="456" t="s">
        <v>341</v>
      </c>
      <c r="H617" s="103" t="s">
        <v>63</v>
      </c>
      <c r="I617" s="103"/>
      <c r="J617" s="456" t="s">
        <v>342</v>
      </c>
      <c r="K617" s="458" t="s">
        <v>72</v>
      </c>
      <c r="L617" s="458" t="s">
        <v>380</v>
      </c>
      <c r="M617" s="458" t="s">
        <v>381</v>
      </c>
      <c r="N617" s="456" t="s">
        <v>382</v>
      </c>
      <c r="O617" s="458"/>
      <c r="P617" s="459"/>
      <c r="Q617" s="456" t="s">
        <v>383</v>
      </c>
      <c r="R617" s="465" t="s">
        <v>384</v>
      </c>
      <c r="S617" s="103"/>
      <c r="T617" s="466">
        <v>0</v>
      </c>
      <c r="U617" s="466" t="str">
        <f t="shared" si="251"/>
        <v>Bajo</v>
      </c>
      <c r="V617" s="466">
        <v>3</v>
      </c>
      <c r="W617" s="466" t="str">
        <f t="shared" si="252"/>
        <v>Frecuente</v>
      </c>
      <c r="X617" s="466">
        <f t="shared" si="277"/>
        <v>0</v>
      </c>
      <c r="Y617" s="466" t="str">
        <f t="shared" si="278"/>
        <v>Bajo</v>
      </c>
      <c r="Z617" s="103">
        <v>25</v>
      </c>
      <c r="AA617" s="466" t="str">
        <f t="shared" si="279"/>
        <v>Grave</v>
      </c>
      <c r="AB617" s="466">
        <f t="shared" si="280"/>
        <v>0</v>
      </c>
      <c r="AC617" s="466" t="str">
        <f t="shared" si="281"/>
        <v>IV</v>
      </c>
      <c r="AD617" s="466" t="str">
        <f t="shared" si="282"/>
        <v>ACEPTABLE</v>
      </c>
      <c r="AE617" s="103"/>
      <c r="AF617" s="466" t="str">
        <f t="shared" si="283"/>
        <v>Heridas. Agresiones física o verbales. Golpes. Secuestro. Muerte.</v>
      </c>
      <c r="AG617" s="466" t="s">
        <v>38</v>
      </c>
      <c r="AH617" s="466"/>
      <c r="AI617" s="466" t="s">
        <v>63</v>
      </c>
      <c r="AJ617" s="466" t="s">
        <v>63</v>
      </c>
      <c r="AK617" s="103"/>
      <c r="AL617" s="103"/>
      <c r="AM617" s="103"/>
      <c r="AN617" s="103"/>
      <c r="AO617" s="103"/>
      <c r="AP617" s="103"/>
      <c r="AQ617" s="103"/>
      <c r="AR617" s="103"/>
      <c r="AS617" s="115"/>
      <c r="AT617" s="467"/>
      <c r="AU617" s="103"/>
      <c r="AV617" s="467"/>
      <c r="AW617" s="103"/>
      <c r="AX617" s="103"/>
      <c r="AY617" s="103"/>
      <c r="AZ617" s="467"/>
      <c r="BA617" s="103"/>
      <c r="BB617" s="103"/>
      <c r="BC617" s="103"/>
      <c r="BD617" s="103"/>
    </row>
    <row r="618" spans="1:56" s="155" customFormat="1" ht="24" customHeight="1" x14ac:dyDescent="0.2">
      <c r="A618" s="115"/>
      <c r="B618" s="103" t="s">
        <v>259</v>
      </c>
      <c r="C618" s="459" t="s">
        <v>260</v>
      </c>
      <c r="D618" s="536" t="s">
        <v>391</v>
      </c>
      <c r="E618" s="473" t="s">
        <v>339</v>
      </c>
      <c r="F618" s="474" t="s">
        <v>347</v>
      </c>
      <c r="G618" s="456" t="s">
        <v>341</v>
      </c>
      <c r="H618" s="103" t="s">
        <v>63</v>
      </c>
      <c r="I618" s="103"/>
      <c r="J618" s="456" t="s">
        <v>342</v>
      </c>
      <c r="K618" s="456" t="s">
        <v>325</v>
      </c>
      <c r="L618" s="458" t="s">
        <v>385</v>
      </c>
      <c r="M618" s="458" t="s">
        <v>386</v>
      </c>
      <c r="N618" s="456" t="s">
        <v>387</v>
      </c>
      <c r="O618" s="458"/>
      <c r="P618" s="459"/>
      <c r="Q618" s="456"/>
      <c r="R618" s="465" t="s">
        <v>388</v>
      </c>
      <c r="S618" s="103"/>
      <c r="T618" s="466">
        <v>0</v>
      </c>
      <c r="U618" s="466" t="str">
        <f t="shared" si="251"/>
        <v>Bajo</v>
      </c>
      <c r="V618" s="466">
        <v>4</v>
      </c>
      <c r="W618" s="466" t="str">
        <f t="shared" si="252"/>
        <v>Continua</v>
      </c>
      <c r="X618" s="466">
        <f t="shared" si="277"/>
        <v>0</v>
      </c>
      <c r="Y618" s="466" t="str">
        <f t="shared" si="278"/>
        <v>Bajo</v>
      </c>
      <c r="Z618" s="103">
        <v>25</v>
      </c>
      <c r="AA618" s="466" t="str">
        <f t="shared" si="279"/>
        <v>Grave</v>
      </c>
      <c r="AB618" s="466">
        <f t="shared" si="280"/>
        <v>0</v>
      </c>
      <c r="AC618" s="466" t="str">
        <f t="shared" si="281"/>
        <v>IV</v>
      </c>
      <c r="AD618" s="466" t="str">
        <f t="shared" si="282"/>
        <v>ACEPTABLE</v>
      </c>
      <c r="AE618" s="103"/>
      <c r="AF618" s="466" t="str">
        <f t="shared" si="283"/>
        <v>Dolor dorsal y lumbar
Dolor en cuello y hombros
Alteraciones osteomusculares</v>
      </c>
      <c r="AG618" s="466" t="s">
        <v>38</v>
      </c>
      <c r="AH618" s="466"/>
      <c r="AI618" s="466" t="s">
        <v>63</v>
      </c>
      <c r="AJ618" s="466" t="s">
        <v>63</v>
      </c>
      <c r="AK618" s="103"/>
      <c r="AL618" s="103"/>
      <c r="AM618" s="103"/>
      <c r="AN618" s="103"/>
      <c r="AO618" s="103"/>
      <c r="AP618" s="103"/>
      <c r="AQ618" s="103"/>
      <c r="AR618" s="103"/>
      <c r="AS618" s="115"/>
      <c r="AT618" s="467"/>
      <c r="AU618" s="103"/>
      <c r="AV618" s="467"/>
      <c r="AW618" s="103"/>
      <c r="AX618" s="103"/>
      <c r="AY618" s="103"/>
      <c r="AZ618" s="467"/>
      <c r="BA618" s="103"/>
      <c r="BB618" s="103"/>
      <c r="BC618" s="103"/>
      <c r="BD618" s="103"/>
    </row>
    <row r="619" spans="1:56" s="155" customFormat="1" ht="24" customHeight="1" x14ac:dyDescent="0.2">
      <c r="A619" s="115"/>
      <c r="B619" s="103" t="s">
        <v>259</v>
      </c>
      <c r="C619" s="459" t="s">
        <v>260</v>
      </c>
      <c r="D619" s="536" t="s">
        <v>391</v>
      </c>
      <c r="E619" s="473" t="s">
        <v>339</v>
      </c>
      <c r="F619" s="474" t="s">
        <v>347</v>
      </c>
      <c r="G619" s="456" t="s">
        <v>341</v>
      </c>
      <c r="H619" s="103" t="s">
        <v>63</v>
      </c>
      <c r="I619" s="103"/>
      <c r="J619" s="456" t="s">
        <v>342</v>
      </c>
      <c r="K619" s="456" t="s">
        <v>325</v>
      </c>
      <c r="L619" s="458" t="s">
        <v>123</v>
      </c>
      <c r="M619" s="459" t="s">
        <v>389</v>
      </c>
      <c r="N619" s="456" t="s">
        <v>349</v>
      </c>
      <c r="O619" s="458"/>
      <c r="P619" s="459"/>
      <c r="Q619" s="456"/>
      <c r="R619" s="465" t="s">
        <v>390</v>
      </c>
      <c r="S619" s="103"/>
      <c r="T619" s="466">
        <v>0</v>
      </c>
      <c r="U619" s="466" t="str">
        <f t="shared" si="251"/>
        <v>Bajo</v>
      </c>
      <c r="V619" s="466">
        <v>3</v>
      </c>
      <c r="W619" s="466" t="str">
        <f t="shared" si="252"/>
        <v>Frecuente</v>
      </c>
      <c r="X619" s="466">
        <f t="shared" si="277"/>
        <v>0</v>
      </c>
      <c r="Y619" s="466" t="str">
        <f t="shared" si="278"/>
        <v>Bajo</v>
      </c>
      <c r="Z619" s="103">
        <v>25</v>
      </c>
      <c r="AA619" s="466" t="str">
        <f t="shared" si="279"/>
        <v>Grave</v>
      </c>
      <c r="AB619" s="466">
        <f t="shared" si="280"/>
        <v>0</v>
      </c>
      <c r="AC619" s="466" t="str">
        <f t="shared" si="281"/>
        <v>IV</v>
      </c>
      <c r="AD619" s="466" t="str">
        <f t="shared" si="282"/>
        <v>ACEPTABLE</v>
      </c>
      <c r="AE619" s="103"/>
      <c r="AF619" s="466" t="str">
        <f t="shared" si="283"/>
        <v>Síndrome de túnel del carpo, Tenosinovitis de Quervain
Fatiga muscular
Tensión lumbar y cervical
Epicondilitis</v>
      </c>
      <c r="AG619" s="466" t="s">
        <v>38</v>
      </c>
      <c r="AH619" s="466"/>
      <c r="AI619" s="466" t="s">
        <v>63</v>
      </c>
      <c r="AJ619" s="466" t="s">
        <v>63</v>
      </c>
      <c r="AK619" s="103"/>
      <c r="AL619" s="103"/>
      <c r="AM619" s="103"/>
      <c r="AN619" s="103"/>
      <c r="AO619" s="103"/>
      <c r="AP619" s="103"/>
      <c r="AQ619" s="103"/>
      <c r="AR619" s="103"/>
      <c r="AS619" s="115"/>
      <c r="AT619" s="467"/>
      <c r="AU619" s="103"/>
      <c r="AV619" s="467"/>
      <c r="AW619" s="103"/>
      <c r="AX619" s="103"/>
      <c r="AY619" s="103"/>
      <c r="AZ619" s="467"/>
      <c r="BA619" s="103"/>
      <c r="BB619" s="103"/>
      <c r="BC619" s="103"/>
      <c r="BD619" s="103"/>
    </row>
    <row r="620" spans="1:56" s="155" customFormat="1" ht="48.75" customHeight="1" x14ac:dyDescent="0.2">
      <c r="A620" s="115"/>
      <c r="B620" s="103" t="s">
        <v>259</v>
      </c>
      <c r="C620" s="115" t="s">
        <v>784</v>
      </c>
      <c r="D620" s="456" t="s">
        <v>391</v>
      </c>
      <c r="E620" s="537" t="s">
        <v>411</v>
      </c>
      <c r="F620" s="456" t="s">
        <v>412</v>
      </c>
      <c r="G620" s="456" t="s">
        <v>1084</v>
      </c>
      <c r="H620" s="103" t="s">
        <v>63</v>
      </c>
      <c r="I620" s="103"/>
      <c r="J620" s="103" t="s">
        <v>414</v>
      </c>
      <c r="K620" s="458" t="s">
        <v>65</v>
      </c>
      <c r="L620" s="459" t="s">
        <v>415</v>
      </c>
      <c r="M620" s="472" t="s">
        <v>416</v>
      </c>
      <c r="N620" s="460" t="s">
        <v>417</v>
      </c>
      <c r="O620" s="103"/>
      <c r="P620" s="103"/>
      <c r="Q620" s="103"/>
      <c r="R620" s="460" t="s">
        <v>1085</v>
      </c>
      <c r="S620" s="465" t="s">
        <v>419</v>
      </c>
      <c r="T620" s="103">
        <v>0</v>
      </c>
      <c r="U620" s="103" t="str">
        <f t="shared" si="251"/>
        <v>Bajo</v>
      </c>
      <c r="V620" s="103">
        <v>2</v>
      </c>
      <c r="W620" s="103" t="str">
        <f t="shared" si="252"/>
        <v>Ocasional</v>
      </c>
      <c r="X620" s="103">
        <f t="shared" si="253"/>
        <v>0</v>
      </c>
      <c r="Y620" s="103" t="str">
        <f t="shared" si="254"/>
        <v>Bajo</v>
      </c>
      <c r="Z620" s="103">
        <v>60</v>
      </c>
      <c r="AA620" s="103" t="str">
        <f t="shared" si="255"/>
        <v>Muy Grave</v>
      </c>
      <c r="AB620" s="103">
        <f t="shared" si="256"/>
        <v>0</v>
      </c>
      <c r="AC620" s="103" t="str">
        <f t="shared" si="257"/>
        <v>IV</v>
      </c>
      <c r="AD620" s="103" t="s">
        <v>1086</v>
      </c>
      <c r="AE620" s="103">
        <v>6</v>
      </c>
      <c r="AF620" s="103" t="s">
        <v>417</v>
      </c>
      <c r="AG620" s="103" t="s">
        <v>38</v>
      </c>
      <c r="AH620" s="103"/>
      <c r="AI620" s="103"/>
      <c r="AJ620" s="103" t="s">
        <v>63</v>
      </c>
      <c r="AK620" s="103"/>
      <c r="AL620" s="103"/>
      <c r="AM620" s="103"/>
      <c r="AN620" s="103"/>
      <c r="AO620" s="103"/>
      <c r="AP620" s="103"/>
      <c r="AQ620" s="103"/>
      <c r="AR620" s="103"/>
      <c r="AS620" s="115"/>
      <c r="AT620" s="467"/>
      <c r="AU620" s="103" t="s">
        <v>1087</v>
      </c>
      <c r="AV620" s="467"/>
      <c r="AW620" s="103" t="b">
        <v>0</v>
      </c>
      <c r="AX620" s="103">
        <v>0</v>
      </c>
      <c r="AY620" s="103" t="s">
        <v>1087</v>
      </c>
      <c r="AZ620" s="467"/>
      <c r="BA620" s="103" t="b">
        <v>0</v>
      </c>
      <c r="BB620" s="103">
        <v>0</v>
      </c>
      <c r="BC620" s="103" t="s">
        <v>1088</v>
      </c>
      <c r="BD620" s="103" t="s">
        <v>1086</v>
      </c>
    </row>
    <row r="621" spans="1:56" s="155" customFormat="1" ht="51" x14ac:dyDescent="0.2">
      <c r="A621" s="115"/>
      <c r="B621" s="103" t="s">
        <v>259</v>
      </c>
      <c r="C621" s="115" t="s">
        <v>784</v>
      </c>
      <c r="D621" s="456" t="s">
        <v>391</v>
      </c>
      <c r="E621" s="456" t="s">
        <v>411</v>
      </c>
      <c r="F621" s="456" t="s">
        <v>412</v>
      </c>
      <c r="G621" s="456" t="s">
        <v>1084</v>
      </c>
      <c r="H621" s="103" t="s">
        <v>63</v>
      </c>
      <c r="I621" s="103"/>
      <c r="J621" s="103" t="s">
        <v>414</v>
      </c>
      <c r="K621" s="103" t="s">
        <v>325</v>
      </c>
      <c r="L621" s="471" t="s">
        <v>123</v>
      </c>
      <c r="M621" s="460" t="s">
        <v>427</v>
      </c>
      <c r="N621" s="460" t="s">
        <v>96</v>
      </c>
      <c r="O621" s="103"/>
      <c r="P621" s="103"/>
      <c r="Q621" s="460" t="s">
        <v>428</v>
      </c>
      <c r="R621" s="465" t="s">
        <v>429</v>
      </c>
      <c r="S621" s="103"/>
      <c r="T621" s="103">
        <v>0</v>
      </c>
      <c r="U621" s="103" t="str">
        <f t="shared" si="251"/>
        <v>Bajo</v>
      </c>
      <c r="V621" s="103">
        <v>3</v>
      </c>
      <c r="W621" s="103" t="str">
        <f t="shared" si="252"/>
        <v>Frecuente</v>
      </c>
      <c r="X621" s="103">
        <f t="shared" si="253"/>
        <v>0</v>
      </c>
      <c r="Y621" s="103" t="str">
        <f t="shared" si="254"/>
        <v>Bajo</v>
      </c>
      <c r="Z621" s="103">
        <v>10</v>
      </c>
      <c r="AA621" s="103" t="str">
        <f t="shared" si="255"/>
        <v>Leve</v>
      </c>
      <c r="AB621" s="103">
        <f t="shared" si="256"/>
        <v>0</v>
      </c>
      <c r="AC621" s="103" t="str">
        <f t="shared" si="257"/>
        <v>IV</v>
      </c>
      <c r="AD621" s="103" t="s">
        <v>1086</v>
      </c>
      <c r="AE621" s="103">
        <v>6</v>
      </c>
      <c r="AF621" s="103" t="s">
        <v>96</v>
      </c>
      <c r="AG621" s="103" t="s">
        <v>38</v>
      </c>
      <c r="AH621" s="103"/>
      <c r="AI621" s="103"/>
      <c r="AJ621" s="103" t="s">
        <v>63</v>
      </c>
      <c r="AK621" s="103"/>
      <c r="AL621" s="103"/>
      <c r="AM621" s="103"/>
      <c r="AN621" s="103"/>
      <c r="AO621" s="103"/>
      <c r="AP621" s="103"/>
      <c r="AQ621" s="103"/>
      <c r="AR621" s="103"/>
      <c r="AS621" s="115"/>
      <c r="AT621" s="467"/>
      <c r="AU621" s="103" t="s">
        <v>1087</v>
      </c>
      <c r="AV621" s="467"/>
      <c r="AW621" s="103" t="b">
        <v>0</v>
      </c>
      <c r="AX621" s="103">
        <v>0</v>
      </c>
      <c r="AY621" s="103" t="s">
        <v>1087</v>
      </c>
      <c r="AZ621" s="467"/>
      <c r="BA621" s="103" t="b">
        <v>0</v>
      </c>
      <c r="BB621" s="103">
        <v>0</v>
      </c>
      <c r="BC621" s="103" t="s">
        <v>1088</v>
      </c>
      <c r="BD621" s="103" t="s">
        <v>1086</v>
      </c>
    </row>
    <row r="622" spans="1:56" s="155" customFormat="1" ht="90.6" customHeight="1" x14ac:dyDescent="0.2">
      <c r="A622" s="115"/>
      <c r="B622" s="103" t="s">
        <v>259</v>
      </c>
      <c r="C622" s="115" t="s">
        <v>784</v>
      </c>
      <c r="D622" s="456" t="s">
        <v>391</v>
      </c>
      <c r="E622" s="456" t="s">
        <v>411</v>
      </c>
      <c r="F622" s="456" t="s">
        <v>412</v>
      </c>
      <c r="G622" s="456" t="s">
        <v>1084</v>
      </c>
      <c r="H622" s="103" t="s">
        <v>63</v>
      </c>
      <c r="I622" s="103"/>
      <c r="J622" s="456" t="s">
        <v>414</v>
      </c>
      <c r="K622" s="103" t="s">
        <v>72</v>
      </c>
      <c r="L622" s="471" t="s">
        <v>302</v>
      </c>
      <c r="M622" s="465" t="s">
        <v>430</v>
      </c>
      <c r="N622" s="465" t="s">
        <v>150</v>
      </c>
      <c r="O622" s="103"/>
      <c r="P622" s="103"/>
      <c r="Q622" s="460"/>
      <c r="R622" s="465" t="s">
        <v>431</v>
      </c>
      <c r="S622" s="103"/>
      <c r="T622" s="103">
        <v>0</v>
      </c>
      <c r="U622" s="103" t="str">
        <f t="shared" si="251"/>
        <v>Bajo</v>
      </c>
      <c r="V622" s="103">
        <v>1</v>
      </c>
      <c r="W622" s="103" t="str">
        <f t="shared" si="252"/>
        <v>Esporadica</v>
      </c>
      <c r="X622" s="103">
        <f t="shared" si="253"/>
        <v>0</v>
      </c>
      <c r="Y622" s="103" t="str">
        <f t="shared" si="254"/>
        <v>Bajo</v>
      </c>
      <c r="Z622" s="103">
        <v>10</v>
      </c>
      <c r="AA622" s="103" t="str">
        <f t="shared" si="255"/>
        <v>Leve</v>
      </c>
      <c r="AB622" s="103">
        <f t="shared" si="256"/>
        <v>0</v>
      </c>
      <c r="AC622" s="103" t="str">
        <f t="shared" si="257"/>
        <v>IV</v>
      </c>
      <c r="AD622" s="103" t="s">
        <v>1086</v>
      </c>
      <c r="AE622" s="103" t="s">
        <v>258</v>
      </c>
      <c r="AF622" s="103" t="s">
        <v>150</v>
      </c>
      <c r="AG622" s="103" t="s">
        <v>38</v>
      </c>
      <c r="AH622" s="103"/>
      <c r="AI622" s="103" t="s">
        <v>63</v>
      </c>
      <c r="AJ622" s="103" t="s">
        <v>63</v>
      </c>
      <c r="AK622" s="103"/>
      <c r="AL622" s="103"/>
      <c r="AM622" s="59"/>
      <c r="AN622" s="103"/>
      <c r="AO622" s="103"/>
      <c r="AP622" s="103"/>
      <c r="AQ622" s="103"/>
      <c r="AR622" s="103"/>
      <c r="AS622" s="115"/>
      <c r="AT622" s="467"/>
      <c r="AU622" s="103" t="s">
        <v>1087</v>
      </c>
      <c r="AV622" s="467"/>
      <c r="AW622" s="103" t="b">
        <v>0</v>
      </c>
      <c r="AX622" s="103">
        <v>0</v>
      </c>
      <c r="AY622" s="103" t="s">
        <v>1087</v>
      </c>
      <c r="AZ622" s="467"/>
      <c r="BA622" s="103" t="b">
        <v>0</v>
      </c>
      <c r="BB622" s="103">
        <v>0</v>
      </c>
      <c r="BC622" s="103" t="s">
        <v>1088</v>
      </c>
      <c r="BD622" s="103" t="s">
        <v>1086</v>
      </c>
    </row>
    <row r="623" spans="1:56" s="155" customFormat="1" ht="76.5" x14ac:dyDescent="0.2">
      <c r="A623" s="115"/>
      <c r="B623" s="103" t="s">
        <v>259</v>
      </c>
      <c r="C623" s="115" t="s">
        <v>784</v>
      </c>
      <c r="D623" s="456" t="s">
        <v>391</v>
      </c>
      <c r="E623" s="456" t="s">
        <v>411</v>
      </c>
      <c r="F623" s="456" t="s">
        <v>412</v>
      </c>
      <c r="G623" s="456" t="s">
        <v>1084</v>
      </c>
      <c r="H623" s="103" t="s">
        <v>63</v>
      </c>
      <c r="I623" s="103"/>
      <c r="J623" s="103" t="s">
        <v>414</v>
      </c>
      <c r="K623" s="458" t="s">
        <v>72</v>
      </c>
      <c r="L623" s="471" t="s">
        <v>319</v>
      </c>
      <c r="M623" s="465" t="s">
        <v>794</v>
      </c>
      <c r="N623" s="460" t="s">
        <v>167</v>
      </c>
      <c r="O623" s="103"/>
      <c r="P623" s="103"/>
      <c r="Q623" s="465" t="s">
        <v>795</v>
      </c>
      <c r="R623" s="465" t="s">
        <v>796</v>
      </c>
      <c r="S623" s="465" t="s">
        <v>505</v>
      </c>
      <c r="T623" s="103">
        <v>0</v>
      </c>
      <c r="U623" s="103" t="str">
        <f t="shared" si="251"/>
        <v>Bajo</v>
      </c>
      <c r="V623" s="103">
        <v>2</v>
      </c>
      <c r="W623" s="103" t="str">
        <f t="shared" si="252"/>
        <v>Ocasional</v>
      </c>
      <c r="X623" s="103">
        <f t="shared" si="253"/>
        <v>0</v>
      </c>
      <c r="Y623" s="103" t="str">
        <f t="shared" si="254"/>
        <v>Bajo</v>
      </c>
      <c r="Z623" s="103">
        <v>60</v>
      </c>
      <c r="AA623" s="103" t="str">
        <f t="shared" si="255"/>
        <v>Muy Grave</v>
      </c>
      <c r="AB623" s="103">
        <f t="shared" si="256"/>
        <v>0</v>
      </c>
      <c r="AC623" s="103" t="str">
        <f t="shared" si="257"/>
        <v>IV</v>
      </c>
      <c r="AD623" s="103" t="s">
        <v>1086</v>
      </c>
      <c r="AE623" s="103">
        <v>6</v>
      </c>
      <c r="AF623" s="103" t="s">
        <v>167</v>
      </c>
      <c r="AG623" s="103" t="s">
        <v>38</v>
      </c>
      <c r="AH623" s="103"/>
      <c r="AI623" s="103"/>
      <c r="AJ623" s="103" t="s">
        <v>63</v>
      </c>
      <c r="AK623" s="103"/>
      <c r="AL623" s="103"/>
      <c r="AM623" s="103"/>
      <c r="AN623" s="103"/>
      <c r="AO623" s="103"/>
      <c r="AP623" s="103"/>
      <c r="AQ623" s="103"/>
      <c r="AR623" s="103"/>
      <c r="AS623" s="115"/>
      <c r="AT623" s="467"/>
      <c r="AU623" s="103" t="s">
        <v>1087</v>
      </c>
      <c r="AV623" s="467"/>
      <c r="AW623" s="103" t="b">
        <v>0</v>
      </c>
      <c r="AX623" s="103">
        <v>0</v>
      </c>
      <c r="AY623" s="103" t="s">
        <v>1087</v>
      </c>
      <c r="AZ623" s="467"/>
      <c r="BA623" s="103" t="b">
        <v>0</v>
      </c>
      <c r="BB623" s="103">
        <v>0</v>
      </c>
      <c r="BC623" s="103" t="s">
        <v>1088</v>
      </c>
      <c r="BD623" s="103" t="s">
        <v>1086</v>
      </c>
    </row>
    <row r="624" spans="1:56" s="155" customFormat="1" ht="51" x14ac:dyDescent="0.2">
      <c r="A624" s="469"/>
      <c r="B624" s="103" t="s">
        <v>259</v>
      </c>
      <c r="C624" s="115" t="s">
        <v>784</v>
      </c>
      <c r="D624" s="456" t="s">
        <v>391</v>
      </c>
      <c r="E624" s="456" t="s">
        <v>411</v>
      </c>
      <c r="F624" s="456" t="s">
        <v>412</v>
      </c>
      <c r="G624" s="456" t="s">
        <v>1084</v>
      </c>
      <c r="H624" s="103" t="s">
        <v>63</v>
      </c>
      <c r="I624" s="103"/>
      <c r="J624" s="103" t="s">
        <v>414</v>
      </c>
      <c r="K624" s="458" t="s">
        <v>282</v>
      </c>
      <c r="L624" s="459" t="s">
        <v>88</v>
      </c>
      <c r="M624" s="460" t="s">
        <v>344</v>
      </c>
      <c r="N624" s="465" t="s">
        <v>345</v>
      </c>
      <c r="O624" s="103"/>
      <c r="P624" s="103"/>
      <c r="Q624" s="465" t="s">
        <v>735</v>
      </c>
      <c r="R624" s="103" t="s">
        <v>346</v>
      </c>
      <c r="S624" s="465" t="s">
        <v>92</v>
      </c>
      <c r="T624" s="103">
        <v>0</v>
      </c>
      <c r="U624" s="103" t="str">
        <f t="shared" si="251"/>
        <v>Bajo</v>
      </c>
      <c r="V624" s="103">
        <v>2</v>
      </c>
      <c r="W624" s="103" t="str">
        <f t="shared" si="252"/>
        <v>Ocasional</v>
      </c>
      <c r="X624" s="103">
        <f t="shared" si="253"/>
        <v>0</v>
      </c>
      <c r="Y624" s="103" t="str">
        <f t="shared" si="254"/>
        <v>Bajo</v>
      </c>
      <c r="Z624" s="103">
        <v>25</v>
      </c>
      <c r="AA624" s="103" t="str">
        <f t="shared" si="255"/>
        <v>Grave</v>
      </c>
      <c r="AB624" s="103">
        <f t="shared" si="256"/>
        <v>0</v>
      </c>
      <c r="AC624" s="103" t="str">
        <f t="shared" si="257"/>
        <v>IV</v>
      </c>
      <c r="AD624" s="103" t="str">
        <f t="shared" ref="AD624:AD626" si="284">IF(AND(AC624="I"),"NO ACEPTABLE",IF(AND(AC624="II"),"ACEPTABLE CON CONTROL ESPECIFICO",IF(AND(AC624="III"),"MEJORABLE",IF(AND(AC624="IV"),"ACEPTABLE"))))</f>
        <v>ACEPTABLE</v>
      </c>
      <c r="AE624" s="103" t="s">
        <v>258</v>
      </c>
      <c r="AF624" s="103" t="str">
        <f>N624</f>
        <v>Golpes, descargas electricas, heridas</v>
      </c>
      <c r="AG624" s="103" t="s">
        <v>38</v>
      </c>
      <c r="AH624" s="103" t="s">
        <v>63</v>
      </c>
      <c r="AI624" s="103" t="s">
        <v>63</v>
      </c>
      <c r="AJ624" s="103" t="s">
        <v>63</v>
      </c>
      <c r="AK624" s="103"/>
      <c r="AL624" s="462" t="s">
        <v>63</v>
      </c>
      <c r="AM624" s="103"/>
      <c r="AN624" s="103"/>
      <c r="AO624" s="103"/>
      <c r="AP624" s="103"/>
      <c r="AQ624" s="103"/>
      <c r="AR624" s="103"/>
      <c r="AS624" s="115"/>
      <c r="AT624" s="467"/>
      <c r="AU624" s="103" t="str">
        <f t="shared" ref="AU624:AU626" si="285">IF(AT624=10,"Muy Alto",IF(AT624=6,"Alto",IF(AT624=2,"Medio",IF(AT624=0,"Bajo"))))</f>
        <v>Bajo</v>
      </c>
      <c r="AV624" s="467"/>
      <c r="AW624" s="103" t="b">
        <f t="shared" ref="AW624:AW626" si="286">IF(AV624=4,"Continua",IF(AV624=3,"Frecuente",IF(AV624=2,"Ocasional",IF(AV624=1,"Esporadica"))))</f>
        <v>0</v>
      </c>
      <c r="AX624" s="103">
        <f t="shared" ref="AX624:AX626" si="287">AT624*AV624</f>
        <v>0</v>
      </c>
      <c r="AY624" s="103" t="str">
        <f t="shared" ref="AY624:AY626" si="288">IF(AND(AX624&gt;=24,AX624&lt;=40),"Medio Alto",IF(AND(AX624&gt;=10,AX624&lt;=20),"Alto",IF(AND(AX624&gt;=6,AX624&lt;=8),"Medio",IF(AND(AX624&gt;=0,AX624&lt;=4),"Bajo"))))</f>
        <v>Bajo</v>
      </c>
      <c r="AZ624" s="467"/>
      <c r="BA624" s="103" t="b">
        <f t="shared" ref="BA624:BA626" si="289">IF(AZ624=100,"Mortal o Catrastrofico",IF(AZ624=60,"Muy Grave",IF(AZ624=25,"Grave",IF(AZ624=10,"Leve"))))</f>
        <v>0</v>
      </c>
      <c r="BB624" s="103">
        <f t="shared" ref="BB624:BB626" si="290">AX624*AZ624</f>
        <v>0</v>
      </c>
      <c r="BC624" s="103" t="str">
        <f t="shared" ref="BC624:BC626" si="291">IF(AND(BB624&gt;=600,AZ624&lt;=4000),"I",IF(AND(BB624&gt;=150,BB624&lt;=500),"II",IF(AND(BB624&gt;=40,BB624&lt;=120),"III",IF(AND(BB624&gt;=0,BB624&lt;=40),"IV"))))</f>
        <v>IV</v>
      </c>
      <c r="BD624" s="103" t="str">
        <f t="shared" ref="BD624:BD626" si="292">IF(AND(BC624="I"),"NO ACEPTABLE",IF(AND(BC624="II"),"ACEPTABLE CON CONTROL ESPECIFICO",IF(AND(BC624="III"),"MEJORABLE",IF(AND(BC624="IV"),"ACEPTABLE"))))</f>
        <v>ACEPTABLE</v>
      </c>
    </row>
    <row r="625" spans="1:57" ht="102" x14ac:dyDescent="0.2">
      <c r="A625" s="469"/>
      <c r="B625" s="103" t="s">
        <v>259</v>
      </c>
      <c r="C625" s="115" t="s">
        <v>784</v>
      </c>
      <c r="D625" s="456" t="s">
        <v>391</v>
      </c>
      <c r="E625" s="456" t="s">
        <v>411</v>
      </c>
      <c r="F625" s="456" t="s">
        <v>412</v>
      </c>
      <c r="G625" s="456" t="s">
        <v>1084</v>
      </c>
      <c r="H625" s="103" t="s">
        <v>63</v>
      </c>
      <c r="I625" s="103"/>
      <c r="J625" s="103" t="s">
        <v>414</v>
      </c>
      <c r="K625" s="458" t="s">
        <v>282</v>
      </c>
      <c r="L625" s="471" t="s">
        <v>641</v>
      </c>
      <c r="M625" s="465" t="s">
        <v>642</v>
      </c>
      <c r="N625" s="465" t="s">
        <v>643</v>
      </c>
      <c r="O625" s="103"/>
      <c r="P625" s="103"/>
      <c r="Q625" s="465" t="s">
        <v>736</v>
      </c>
      <c r="R625" s="103" t="s">
        <v>751</v>
      </c>
      <c r="S625" s="103" t="s">
        <v>645</v>
      </c>
      <c r="T625" s="103">
        <v>0</v>
      </c>
      <c r="U625" s="103" t="str">
        <f>IF(T625=10,"Muy Alto",IF(T625=6,"Alto",IF(T625=2,"Medio",IF(T625=0,"Bajo"))))</f>
        <v>Bajo</v>
      </c>
      <c r="V625" s="103">
        <v>2</v>
      </c>
      <c r="W625" s="103" t="str">
        <f t="shared" si="252"/>
        <v>Ocasional</v>
      </c>
      <c r="X625" s="103">
        <f t="shared" si="253"/>
        <v>0</v>
      </c>
      <c r="Y625" s="103" t="str">
        <f t="shared" si="254"/>
        <v>Bajo</v>
      </c>
      <c r="Z625" s="103">
        <v>60</v>
      </c>
      <c r="AA625" s="103" t="str">
        <f t="shared" si="255"/>
        <v>Muy Grave</v>
      </c>
      <c r="AB625" s="103">
        <f t="shared" si="256"/>
        <v>0</v>
      </c>
      <c r="AC625" s="103" t="str">
        <f t="shared" si="257"/>
        <v>IV</v>
      </c>
      <c r="AD625" s="103" t="str">
        <f t="shared" si="284"/>
        <v>ACEPTABLE</v>
      </c>
      <c r="AE625" s="103" t="s">
        <v>258</v>
      </c>
      <c r="AF625" s="103" t="str">
        <f>N625</f>
        <v>Golpes, heridas, atrapamiento muerte</v>
      </c>
      <c r="AG625" s="103" t="s">
        <v>38</v>
      </c>
      <c r="AH625" s="103" t="s">
        <v>63</v>
      </c>
      <c r="AI625" s="103" t="s">
        <v>63</v>
      </c>
      <c r="AJ625" s="103" t="s">
        <v>63</v>
      </c>
      <c r="AK625" s="103"/>
      <c r="AL625" s="462" t="s">
        <v>63</v>
      </c>
      <c r="AM625" s="103" t="s">
        <v>1089</v>
      </c>
      <c r="AN625" s="103"/>
      <c r="AO625" s="103"/>
      <c r="AP625" s="103" t="s">
        <v>63</v>
      </c>
      <c r="AQ625" s="103"/>
      <c r="AR625" s="103"/>
      <c r="AS625" s="115" t="s">
        <v>63</v>
      </c>
      <c r="AT625" s="115"/>
      <c r="AU625" s="103" t="str">
        <f t="shared" si="285"/>
        <v>Bajo</v>
      </c>
      <c r="AV625" s="115">
        <v>2</v>
      </c>
      <c r="AW625" s="103" t="str">
        <f t="shared" si="286"/>
        <v>Ocasional</v>
      </c>
      <c r="AX625" s="103">
        <f t="shared" si="287"/>
        <v>0</v>
      </c>
      <c r="AY625" s="103" t="str">
        <f t="shared" si="288"/>
        <v>Bajo</v>
      </c>
      <c r="AZ625" s="115">
        <v>25</v>
      </c>
      <c r="BA625" s="103" t="str">
        <f t="shared" si="289"/>
        <v>Grave</v>
      </c>
      <c r="BB625" s="103">
        <f t="shared" si="290"/>
        <v>0</v>
      </c>
      <c r="BC625" s="103" t="str">
        <f t="shared" si="291"/>
        <v>IV</v>
      </c>
      <c r="BD625" s="103" t="str">
        <f t="shared" si="292"/>
        <v>ACEPTABLE</v>
      </c>
      <c r="BE625" s="156" t="s">
        <v>1090</v>
      </c>
    </row>
    <row r="626" spans="1:57" ht="51" x14ac:dyDescent="0.2">
      <c r="A626" s="115"/>
      <c r="B626" s="103" t="s">
        <v>259</v>
      </c>
      <c r="C626" s="115" t="s">
        <v>784</v>
      </c>
      <c r="D626" s="456" t="s">
        <v>391</v>
      </c>
      <c r="E626" s="456" t="s">
        <v>411</v>
      </c>
      <c r="F626" s="456" t="s">
        <v>412</v>
      </c>
      <c r="G626" s="456" t="s">
        <v>1084</v>
      </c>
      <c r="H626" s="103" t="s">
        <v>63</v>
      </c>
      <c r="I626" s="103"/>
      <c r="J626" s="103" t="s">
        <v>414</v>
      </c>
      <c r="K626" s="458" t="s">
        <v>282</v>
      </c>
      <c r="L626" s="459" t="s">
        <v>747</v>
      </c>
      <c r="M626" s="460" t="s">
        <v>748</v>
      </c>
      <c r="N626" s="460" t="s">
        <v>289</v>
      </c>
      <c r="O626" s="103" t="s">
        <v>69</v>
      </c>
      <c r="P626" s="103" t="s">
        <v>69</v>
      </c>
      <c r="Q626" s="103"/>
      <c r="R626" s="465" t="s">
        <v>749</v>
      </c>
      <c r="S626" s="103" t="s">
        <v>672</v>
      </c>
      <c r="T626" s="103">
        <v>0</v>
      </c>
      <c r="U626" s="103" t="str">
        <f t="shared" si="251"/>
        <v>Bajo</v>
      </c>
      <c r="V626" s="103">
        <v>1</v>
      </c>
      <c r="W626" s="103" t="str">
        <f t="shared" si="252"/>
        <v>Esporadica</v>
      </c>
      <c r="X626" s="103">
        <f t="shared" si="253"/>
        <v>0</v>
      </c>
      <c r="Y626" s="103" t="str">
        <f t="shared" si="254"/>
        <v>Bajo</v>
      </c>
      <c r="Z626" s="103">
        <v>25</v>
      </c>
      <c r="AA626" s="103" t="str">
        <f t="shared" si="255"/>
        <v>Grave</v>
      </c>
      <c r="AB626" s="103">
        <f t="shared" si="256"/>
        <v>0</v>
      </c>
      <c r="AC626" s="103" t="str">
        <f t="shared" si="257"/>
        <v>IV</v>
      </c>
      <c r="AD626" s="103" t="str">
        <f t="shared" si="284"/>
        <v>ACEPTABLE</v>
      </c>
      <c r="AE626" s="103" t="s">
        <v>258</v>
      </c>
      <c r="AF626" s="103" t="str">
        <f>N626</f>
        <v>Golpes, trapamientos, aplastamiento, muerte</v>
      </c>
      <c r="AG626" s="103" t="s">
        <v>38</v>
      </c>
      <c r="AH626" s="103"/>
      <c r="AI626" s="103" t="s">
        <v>63</v>
      </c>
      <c r="AJ626" s="103" t="s">
        <v>63</v>
      </c>
      <c r="AK626" s="103" t="s">
        <v>63</v>
      </c>
      <c r="AL626" s="462" t="s">
        <v>63</v>
      </c>
      <c r="AM626" s="103"/>
      <c r="AN626" s="103"/>
      <c r="AO626" s="103"/>
      <c r="AP626" s="103"/>
      <c r="AQ626" s="103"/>
      <c r="AR626" s="103"/>
      <c r="AS626" s="115"/>
      <c r="AT626" s="467"/>
      <c r="AU626" s="103" t="str">
        <f t="shared" si="285"/>
        <v>Bajo</v>
      </c>
      <c r="AV626" s="467"/>
      <c r="AW626" s="103" t="b">
        <f t="shared" si="286"/>
        <v>0</v>
      </c>
      <c r="AX626" s="103">
        <f t="shared" si="287"/>
        <v>0</v>
      </c>
      <c r="AY626" s="103" t="str">
        <f t="shared" si="288"/>
        <v>Bajo</v>
      </c>
      <c r="AZ626" s="467"/>
      <c r="BA626" s="103" t="b">
        <f t="shared" si="289"/>
        <v>0</v>
      </c>
      <c r="BB626" s="103">
        <f t="shared" si="290"/>
        <v>0</v>
      </c>
      <c r="BC626" s="103" t="str">
        <f t="shared" si="291"/>
        <v>IV</v>
      </c>
      <c r="BD626" s="103" t="str">
        <f t="shared" si="292"/>
        <v>ACEPTABLE</v>
      </c>
      <c r="BE626" s="155"/>
    </row>
    <row r="627" spans="1:57" ht="51" x14ac:dyDescent="0.2">
      <c r="A627" s="115"/>
      <c r="B627" s="103" t="s">
        <v>259</v>
      </c>
      <c r="C627" s="115" t="s">
        <v>784</v>
      </c>
      <c r="D627" s="456" t="s">
        <v>391</v>
      </c>
      <c r="E627" s="456" t="s">
        <v>411</v>
      </c>
      <c r="F627" s="456" t="s">
        <v>412</v>
      </c>
      <c r="G627" s="456" t="s">
        <v>1084</v>
      </c>
      <c r="H627" s="103" t="s">
        <v>63</v>
      </c>
      <c r="I627" s="103"/>
      <c r="J627" s="103" t="s">
        <v>414</v>
      </c>
      <c r="K627" s="458" t="s">
        <v>282</v>
      </c>
      <c r="L627" s="459" t="s">
        <v>739</v>
      </c>
      <c r="M627" s="460" t="s">
        <v>740</v>
      </c>
      <c r="N627" s="465" t="s">
        <v>741</v>
      </c>
      <c r="O627" s="103"/>
      <c r="P627" s="103"/>
      <c r="Q627" s="465"/>
      <c r="R627" s="103" t="s">
        <v>742</v>
      </c>
      <c r="S627" s="465" t="s">
        <v>743</v>
      </c>
      <c r="T627" s="103"/>
      <c r="U627" s="103" t="str">
        <f t="shared" si="251"/>
        <v>Bajo</v>
      </c>
      <c r="V627" s="103">
        <v>1</v>
      </c>
      <c r="W627" s="103" t="str">
        <f t="shared" si="252"/>
        <v>Esporadica</v>
      </c>
      <c r="X627" s="103">
        <f t="shared" si="253"/>
        <v>0</v>
      </c>
      <c r="Y627" s="103" t="str">
        <f t="shared" si="254"/>
        <v>Bajo</v>
      </c>
      <c r="Z627" s="103">
        <v>25</v>
      </c>
      <c r="AA627" s="103" t="str">
        <f t="shared" si="255"/>
        <v>Grave</v>
      </c>
      <c r="AB627" s="103">
        <f t="shared" si="256"/>
        <v>0</v>
      </c>
      <c r="AC627" s="103" t="str">
        <f t="shared" si="257"/>
        <v>IV</v>
      </c>
      <c r="AD627" s="103" t="str">
        <f t="shared" si="266"/>
        <v>ACEPTABLE</v>
      </c>
      <c r="AE627" s="103">
        <v>2</v>
      </c>
      <c r="AF627" s="103" t="s">
        <v>180</v>
      </c>
      <c r="AG627" s="103" t="s">
        <v>38</v>
      </c>
      <c r="AH627" s="103"/>
      <c r="AI627" s="103"/>
      <c r="AJ627" s="103" t="s">
        <v>63</v>
      </c>
      <c r="AK627" s="103"/>
      <c r="AL627" s="462" t="s">
        <v>63</v>
      </c>
      <c r="AM627" s="103"/>
      <c r="AN627" s="103"/>
      <c r="AO627" s="103"/>
      <c r="AP627" s="103"/>
      <c r="AQ627" s="103"/>
      <c r="AR627" s="103"/>
      <c r="AS627" s="115"/>
      <c r="AT627" s="467"/>
      <c r="AU627" s="103" t="str">
        <f>IF(AT627=10,"Muy Alto",IF(AT627=6,"Alto",IF(AT627=2,"Medio",IF(AT627=0,"Bajo"))))</f>
        <v>Bajo</v>
      </c>
      <c r="AV627" s="467"/>
      <c r="AW627" s="103" t="b">
        <f>IF(AV627=4,"Continua",IF(AV627=3,"Frecuente",IF(AV627=2,"Ocasional",IF(AV627=1,"Esporadica"))))</f>
        <v>0</v>
      </c>
      <c r="AX627" s="103">
        <f>AT627*AV627</f>
        <v>0</v>
      </c>
      <c r="AY627" s="103" t="str">
        <f>IF(AND(AX627&gt;=24,AX627&lt;=40),"Medio Alto",IF(AND(AX627&gt;=10,AX627&lt;=20),"Alto",IF(AND(AX627&gt;=6,AX627&lt;=8),"Medio",IF(AND(AX627&gt;=0,AX627&lt;=4),"Bajo"))))</f>
        <v>Bajo</v>
      </c>
      <c r="AZ627" s="467"/>
      <c r="BA627" s="103" t="b">
        <f>IF(AZ627=100,"Mortal o Catrastrofico",IF(AZ627=60,"Muy Grave",IF(AZ627=25,"Grave",IF(AZ627=10,"Leve"))))</f>
        <v>0</v>
      </c>
      <c r="BB627" s="103">
        <f>AX627*AZ627</f>
        <v>0</v>
      </c>
      <c r="BC627" s="103" t="str">
        <f>IF(AND(BB627&gt;=600,AZ627&lt;=4000),"I",IF(AND(BB627&gt;=150,BB627&lt;=500),"II",IF(AND(BB627&gt;=40,BB627&lt;=120),"III",IF(AND(BB627&gt;=0,BB627&lt;=40),"IV"))))</f>
        <v>IV</v>
      </c>
      <c r="BD627" s="103" t="str">
        <f>IF(AND(BC627="I"),"NO ACEPTABLE",IF(AND(BC627="II"),"ACEPTABLE CON CONTROL ESPECIFICO",IF(AND(BC627="III"),"MEJORABLE",IF(AND(BC627="IV"),"ACEPTABLE"))))</f>
        <v>ACEPTABLE</v>
      </c>
      <c r="BE627" s="155"/>
    </row>
    <row r="628" spans="1:57" ht="76.5" x14ac:dyDescent="0.2">
      <c r="A628" s="115"/>
      <c r="B628" s="103" t="s">
        <v>259</v>
      </c>
      <c r="C628" s="115" t="s">
        <v>784</v>
      </c>
      <c r="D628" s="456" t="s">
        <v>391</v>
      </c>
      <c r="E628" s="456" t="s">
        <v>411</v>
      </c>
      <c r="F628" s="456" t="s">
        <v>412</v>
      </c>
      <c r="G628" s="456" t="s">
        <v>1084</v>
      </c>
      <c r="H628" s="103" t="s">
        <v>63</v>
      </c>
      <c r="I628" s="103"/>
      <c r="J628" s="103" t="s">
        <v>414</v>
      </c>
      <c r="K628" s="458" t="s">
        <v>72</v>
      </c>
      <c r="L628" s="471" t="s">
        <v>302</v>
      </c>
      <c r="M628" s="465" t="s">
        <v>506</v>
      </c>
      <c r="N628" s="460" t="s">
        <v>507</v>
      </c>
      <c r="O628" s="103"/>
      <c r="P628" s="103"/>
      <c r="Q628" s="465" t="s">
        <v>1091</v>
      </c>
      <c r="R628" s="465" t="s">
        <v>1092</v>
      </c>
      <c r="S628" s="465"/>
      <c r="T628" s="103">
        <v>0</v>
      </c>
      <c r="U628" s="103" t="str">
        <f t="shared" si="251"/>
        <v>Bajo</v>
      </c>
      <c r="V628" s="103">
        <v>2</v>
      </c>
      <c r="W628" s="103" t="str">
        <f t="shared" si="252"/>
        <v>Ocasional</v>
      </c>
      <c r="X628" s="103">
        <f t="shared" si="253"/>
        <v>0</v>
      </c>
      <c r="Y628" s="103" t="str">
        <f t="shared" si="254"/>
        <v>Bajo</v>
      </c>
      <c r="Z628" s="103">
        <v>60</v>
      </c>
      <c r="AA628" s="103" t="str">
        <f t="shared" si="255"/>
        <v>Muy Grave</v>
      </c>
      <c r="AB628" s="103">
        <f t="shared" si="256"/>
        <v>0</v>
      </c>
      <c r="AC628" s="103" t="str">
        <f t="shared" si="257"/>
        <v>IV</v>
      </c>
      <c r="AD628" s="103" t="s">
        <v>1086</v>
      </c>
      <c r="AE628" s="103">
        <v>6</v>
      </c>
      <c r="AF628" s="103" t="s">
        <v>167</v>
      </c>
      <c r="AG628" s="103" t="s">
        <v>38</v>
      </c>
      <c r="AH628" s="103"/>
      <c r="AI628" s="103"/>
      <c r="AJ628" s="103" t="s">
        <v>63</v>
      </c>
      <c r="AK628" s="103"/>
      <c r="AL628" s="103"/>
      <c r="AM628" s="103"/>
      <c r="AN628" s="103"/>
      <c r="AO628" s="103"/>
      <c r="AP628" s="103"/>
      <c r="AQ628" s="103"/>
      <c r="AR628" s="103"/>
      <c r="AS628" s="115"/>
      <c r="AT628" s="467"/>
      <c r="AU628" s="103" t="s">
        <v>1087</v>
      </c>
      <c r="AV628" s="467"/>
      <c r="AW628" s="103" t="b">
        <v>0</v>
      </c>
      <c r="AX628" s="103">
        <v>0</v>
      </c>
      <c r="AY628" s="103" t="s">
        <v>1087</v>
      </c>
      <c r="AZ628" s="467"/>
      <c r="BA628" s="103" t="b">
        <v>0</v>
      </c>
      <c r="BB628" s="103">
        <v>0</v>
      </c>
      <c r="BC628" s="103" t="s">
        <v>1088</v>
      </c>
      <c r="BD628" s="103" t="s">
        <v>1086</v>
      </c>
      <c r="BE628" s="155"/>
    </row>
    <row r="629" spans="1:57" ht="38.25" x14ac:dyDescent="0.2">
      <c r="A629" s="115"/>
      <c r="B629" s="103" t="s">
        <v>259</v>
      </c>
      <c r="C629" s="115" t="s">
        <v>784</v>
      </c>
      <c r="D629" s="456" t="s">
        <v>391</v>
      </c>
      <c r="E629" s="456" t="s">
        <v>411</v>
      </c>
      <c r="F629" s="456" t="s">
        <v>412</v>
      </c>
      <c r="G629" s="456" t="s">
        <v>1084</v>
      </c>
      <c r="H629" s="103" t="s">
        <v>63</v>
      </c>
      <c r="I629" s="103"/>
      <c r="J629" s="103" t="s">
        <v>414</v>
      </c>
      <c r="K629" s="458" t="s">
        <v>72</v>
      </c>
      <c r="L629" s="471" t="s">
        <v>302</v>
      </c>
      <c r="M629" s="465" t="s">
        <v>509</v>
      </c>
      <c r="N629" s="465" t="s">
        <v>510</v>
      </c>
      <c r="O629" s="103"/>
      <c r="P629" s="103"/>
      <c r="Q629" s="465"/>
      <c r="R629" s="465" t="s">
        <v>511</v>
      </c>
      <c r="S629" s="465"/>
      <c r="T629" s="103">
        <v>0</v>
      </c>
      <c r="U629" s="103" t="str">
        <f t="shared" si="251"/>
        <v>Bajo</v>
      </c>
      <c r="V629" s="103">
        <v>3</v>
      </c>
      <c r="W629" s="103" t="str">
        <f t="shared" si="252"/>
        <v>Frecuente</v>
      </c>
      <c r="X629" s="103">
        <f t="shared" si="253"/>
        <v>0</v>
      </c>
      <c r="Y629" s="103" t="str">
        <f t="shared" si="254"/>
        <v>Bajo</v>
      </c>
      <c r="Z629" s="103">
        <v>25</v>
      </c>
      <c r="AA629" s="103" t="str">
        <f t="shared" si="255"/>
        <v>Grave</v>
      </c>
      <c r="AB629" s="103">
        <f t="shared" si="256"/>
        <v>0</v>
      </c>
      <c r="AC629" s="103" t="str">
        <f t="shared" si="257"/>
        <v>IV</v>
      </c>
      <c r="AD629" s="103" t="s">
        <v>1086</v>
      </c>
      <c r="AE629" s="103">
        <v>6</v>
      </c>
      <c r="AF629" s="103" t="s">
        <v>512</v>
      </c>
      <c r="AG629" s="103"/>
      <c r="AH629" s="103"/>
      <c r="AI629" s="103"/>
      <c r="AJ629" s="103" t="s">
        <v>63</v>
      </c>
      <c r="AK629" s="103"/>
      <c r="AL629" s="103"/>
      <c r="AM629" s="103"/>
      <c r="AN629" s="103"/>
      <c r="AO629" s="103"/>
      <c r="AP629" s="103"/>
      <c r="AQ629" s="103"/>
      <c r="AR629" s="103"/>
      <c r="AS629" s="115"/>
      <c r="AT629" s="467"/>
      <c r="AU629" s="103" t="s">
        <v>1087</v>
      </c>
      <c r="AV629" s="467"/>
      <c r="AW629" s="103" t="b">
        <v>0</v>
      </c>
      <c r="AX629" s="103">
        <v>0</v>
      </c>
      <c r="AY629" s="103" t="s">
        <v>1087</v>
      </c>
      <c r="AZ629" s="467"/>
      <c r="BA629" s="103" t="b">
        <v>0</v>
      </c>
      <c r="BB629" s="103">
        <v>0</v>
      </c>
      <c r="BC629" s="103" t="s">
        <v>1088</v>
      </c>
      <c r="BD629" s="103" t="s">
        <v>1086</v>
      </c>
      <c r="BE629" s="155"/>
    </row>
    <row r="630" spans="1:57" ht="51" x14ac:dyDescent="0.2">
      <c r="A630" s="115"/>
      <c r="B630" s="103" t="s">
        <v>259</v>
      </c>
      <c r="C630" s="115" t="s">
        <v>784</v>
      </c>
      <c r="D630" s="456" t="s">
        <v>391</v>
      </c>
      <c r="E630" s="456" t="s">
        <v>411</v>
      </c>
      <c r="F630" s="456" t="s">
        <v>412</v>
      </c>
      <c r="G630" s="456" t="s">
        <v>1084</v>
      </c>
      <c r="H630" s="103" t="s">
        <v>63</v>
      </c>
      <c r="I630" s="103"/>
      <c r="J630" s="103" t="s">
        <v>414</v>
      </c>
      <c r="K630" s="103" t="s">
        <v>77</v>
      </c>
      <c r="L630" s="471" t="s">
        <v>132</v>
      </c>
      <c r="M630" s="460" t="s">
        <v>513</v>
      </c>
      <c r="N630" s="460" t="s">
        <v>514</v>
      </c>
      <c r="O630" s="103"/>
      <c r="P630" s="103"/>
      <c r="Q630" s="465"/>
      <c r="R630" s="465" t="s">
        <v>1093</v>
      </c>
      <c r="S630" s="465" t="s">
        <v>516</v>
      </c>
      <c r="T630" s="103">
        <v>0</v>
      </c>
      <c r="U630" s="103" t="str">
        <f t="shared" si="251"/>
        <v>Bajo</v>
      </c>
      <c r="V630" s="103">
        <v>2</v>
      </c>
      <c r="W630" s="103" t="str">
        <f t="shared" si="252"/>
        <v>Ocasional</v>
      </c>
      <c r="X630" s="103">
        <f t="shared" si="253"/>
        <v>0</v>
      </c>
      <c r="Y630" s="103" t="str">
        <f t="shared" si="254"/>
        <v>Bajo</v>
      </c>
      <c r="Z630" s="103">
        <v>25</v>
      </c>
      <c r="AA630" s="103" t="str">
        <f t="shared" si="255"/>
        <v>Grave</v>
      </c>
      <c r="AB630" s="103">
        <f t="shared" si="256"/>
        <v>0</v>
      </c>
      <c r="AC630" s="103" t="str">
        <f t="shared" si="257"/>
        <v>IV</v>
      </c>
      <c r="AD630" s="103" t="s">
        <v>1086</v>
      </c>
      <c r="AE630" s="103">
        <v>6</v>
      </c>
      <c r="AF630" s="103" t="s">
        <v>134</v>
      </c>
      <c r="AG630" s="103" t="s">
        <v>38</v>
      </c>
      <c r="AH630" s="103"/>
      <c r="AI630" s="103"/>
      <c r="AJ630" s="103" t="s">
        <v>63</v>
      </c>
      <c r="AK630" s="103"/>
      <c r="AL630" s="103"/>
      <c r="AM630" s="103"/>
      <c r="AN630" s="103"/>
      <c r="AO630" s="103"/>
      <c r="AP630" s="103"/>
      <c r="AQ630" s="103"/>
      <c r="AR630" s="103"/>
      <c r="AS630" s="115"/>
      <c r="AT630" s="467"/>
      <c r="AU630" s="103" t="s">
        <v>1087</v>
      </c>
      <c r="AV630" s="467"/>
      <c r="AW630" s="103" t="b">
        <v>0</v>
      </c>
      <c r="AX630" s="103">
        <v>0</v>
      </c>
      <c r="AY630" s="103" t="s">
        <v>1087</v>
      </c>
      <c r="AZ630" s="467"/>
      <c r="BA630" s="103" t="b">
        <v>0</v>
      </c>
      <c r="BB630" s="103">
        <v>0</v>
      </c>
      <c r="BC630" s="103" t="s">
        <v>1088</v>
      </c>
      <c r="BD630" s="103" t="s">
        <v>1086</v>
      </c>
      <c r="BE630" s="155"/>
    </row>
    <row r="631" spans="1:57" ht="76.5" x14ac:dyDescent="0.2">
      <c r="A631" s="115"/>
      <c r="B631" s="103" t="s">
        <v>259</v>
      </c>
      <c r="C631" s="115" t="s">
        <v>784</v>
      </c>
      <c r="D631" s="456" t="s">
        <v>391</v>
      </c>
      <c r="E631" s="456" t="s">
        <v>411</v>
      </c>
      <c r="F631" s="456" t="s">
        <v>412</v>
      </c>
      <c r="G631" s="456" t="s">
        <v>1084</v>
      </c>
      <c r="H631" s="103" t="s">
        <v>63</v>
      </c>
      <c r="I631" s="103"/>
      <c r="J631" s="103" t="s">
        <v>414</v>
      </c>
      <c r="K631" s="103" t="s">
        <v>325</v>
      </c>
      <c r="L631" s="103" t="s">
        <v>424</v>
      </c>
      <c r="M631" s="460" t="s">
        <v>517</v>
      </c>
      <c r="N631" s="460" t="s">
        <v>191</v>
      </c>
      <c r="O631" s="103"/>
      <c r="P631" s="103"/>
      <c r="Q631" s="465" t="s">
        <v>795</v>
      </c>
      <c r="R631" s="465" t="s">
        <v>519</v>
      </c>
      <c r="S631" s="465"/>
      <c r="T631" s="103">
        <v>0</v>
      </c>
      <c r="U631" s="103" t="str">
        <f t="shared" si="251"/>
        <v>Bajo</v>
      </c>
      <c r="V631" s="103">
        <v>2</v>
      </c>
      <c r="W631" s="103" t="str">
        <f t="shared" si="252"/>
        <v>Ocasional</v>
      </c>
      <c r="X631" s="103">
        <f t="shared" si="253"/>
        <v>0</v>
      </c>
      <c r="Y631" s="103" t="str">
        <f t="shared" si="254"/>
        <v>Bajo</v>
      </c>
      <c r="Z631" s="103">
        <v>60</v>
      </c>
      <c r="AA631" s="103" t="str">
        <f t="shared" si="255"/>
        <v>Muy Grave</v>
      </c>
      <c r="AB631" s="103">
        <f t="shared" si="256"/>
        <v>0</v>
      </c>
      <c r="AC631" s="103" t="str">
        <f t="shared" si="257"/>
        <v>IV</v>
      </c>
      <c r="AD631" s="103" t="s">
        <v>1086</v>
      </c>
      <c r="AE631" s="103">
        <v>6</v>
      </c>
      <c r="AF631" s="103" t="s">
        <v>167</v>
      </c>
      <c r="AG631" s="103" t="s">
        <v>38</v>
      </c>
      <c r="AH631" s="103"/>
      <c r="AI631" s="103"/>
      <c r="AJ631" s="103" t="s">
        <v>63</v>
      </c>
      <c r="AK631" s="103"/>
      <c r="AL631" s="103"/>
      <c r="AM631" s="103"/>
      <c r="AN631" s="103"/>
      <c r="AO631" s="103"/>
      <c r="AP631" s="103"/>
      <c r="AQ631" s="103"/>
      <c r="AR631" s="103"/>
      <c r="AS631" s="115"/>
      <c r="AT631" s="467"/>
      <c r="AU631" s="103" t="s">
        <v>1087</v>
      </c>
      <c r="AV631" s="467"/>
      <c r="AW631" s="103" t="b">
        <v>0</v>
      </c>
      <c r="AX631" s="103">
        <v>0</v>
      </c>
      <c r="AY631" s="103" t="s">
        <v>1087</v>
      </c>
      <c r="AZ631" s="467"/>
      <c r="BA631" s="103" t="b">
        <v>0</v>
      </c>
      <c r="BB631" s="103">
        <v>0</v>
      </c>
      <c r="BC631" s="103" t="s">
        <v>1088</v>
      </c>
      <c r="BD631" s="103" t="s">
        <v>1086</v>
      </c>
      <c r="BE631" s="155"/>
    </row>
    <row r="632" spans="1:57" ht="51" x14ac:dyDescent="0.2">
      <c r="A632" s="115"/>
      <c r="B632" s="103" t="s">
        <v>259</v>
      </c>
      <c r="C632" s="115" t="s">
        <v>784</v>
      </c>
      <c r="D632" s="456" t="s">
        <v>391</v>
      </c>
      <c r="E632" s="456" t="s">
        <v>411</v>
      </c>
      <c r="F632" s="456" t="s">
        <v>412</v>
      </c>
      <c r="G632" s="456" t="s">
        <v>1084</v>
      </c>
      <c r="H632" s="103" t="s">
        <v>63</v>
      </c>
      <c r="I632" s="103"/>
      <c r="J632" s="103" t="s">
        <v>414</v>
      </c>
      <c r="K632" s="103" t="s">
        <v>276</v>
      </c>
      <c r="L632" s="471" t="s">
        <v>178</v>
      </c>
      <c r="M632" s="460" t="s">
        <v>520</v>
      </c>
      <c r="N632" s="460" t="s">
        <v>180</v>
      </c>
      <c r="O632" s="103"/>
      <c r="P632" s="103"/>
      <c r="Q632" s="465"/>
      <c r="R632" s="465" t="s">
        <v>521</v>
      </c>
      <c r="S632" s="465" t="s">
        <v>522</v>
      </c>
      <c r="T632" s="103">
        <v>0</v>
      </c>
      <c r="U632" s="103" t="str">
        <f t="shared" si="251"/>
        <v>Bajo</v>
      </c>
      <c r="V632" s="103">
        <v>3</v>
      </c>
      <c r="W632" s="103" t="str">
        <f t="shared" si="252"/>
        <v>Frecuente</v>
      </c>
      <c r="X632" s="103">
        <f t="shared" si="253"/>
        <v>0</v>
      </c>
      <c r="Y632" s="103" t="str">
        <f t="shared" si="254"/>
        <v>Bajo</v>
      </c>
      <c r="Z632" s="103">
        <v>25</v>
      </c>
      <c r="AA632" s="103" t="str">
        <f t="shared" si="255"/>
        <v>Grave</v>
      </c>
      <c r="AB632" s="103">
        <f t="shared" si="256"/>
        <v>0</v>
      </c>
      <c r="AC632" s="103" t="str">
        <f t="shared" si="257"/>
        <v>IV</v>
      </c>
      <c r="AD632" s="103" t="s">
        <v>1086</v>
      </c>
      <c r="AE632" s="103">
        <v>6</v>
      </c>
      <c r="AF632" s="103" t="s">
        <v>180</v>
      </c>
      <c r="AG632" s="103"/>
      <c r="AH632" s="103"/>
      <c r="AI632" s="103"/>
      <c r="AJ632" s="103" t="s">
        <v>63</v>
      </c>
      <c r="AK632" s="103"/>
      <c r="AL632" s="103"/>
      <c r="AM632" s="103"/>
      <c r="AN632" s="103"/>
      <c r="AO632" s="103"/>
      <c r="AP632" s="103"/>
      <c r="AQ632" s="103"/>
      <c r="AR632" s="103"/>
      <c r="AS632" s="115"/>
      <c r="AT632" s="467"/>
      <c r="AU632" s="103" t="s">
        <v>1087</v>
      </c>
      <c r="AV632" s="467"/>
      <c r="AW632" s="103" t="b">
        <v>0</v>
      </c>
      <c r="AX632" s="103">
        <v>0</v>
      </c>
      <c r="AY632" s="103" t="s">
        <v>1087</v>
      </c>
      <c r="AZ632" s="467"/>
      <c r="BA632" s="103" t="b">
        <v>0</v>
      </c>
      <c r="BB632" s="103">
        <v>0</v>
      </c>
      <c r="BC632" s="103" t="s">
        <v>1088</v>
      </c>
      <c r="BD632" s="103" t="s">
        <v>1086</v>
      </c>
      <c r="BE632" s="155"/>
    </row>
    <row r="633" spans="1:57" ht="89.25" x14ac:dyDescent="0.2">
      <c r="A633" s="115"/>
      <c r="B633" s="103" t="s">
        <v>259</v>
      </c>
      <c r="C633" s="115" t="s">
        <v>784</v>
      </c>
      <c r="D633" s="456" t="s">
        <v>391</v>
      </c>
      <c r="E633" s="456" t="s">
        <v>411</v>
      </c>
      <c r="F633" s="456" t="s">
        <v>412</v>
      </c>
      <c r="G633" s="456" t="s">
        <v>1084</v>
      </c>
      <c r="H633" s="103" t="s">
        <v>63</v>
      </c>
      <c r="I633" s="103"/>
      <c r="J633" s="103" t="s">
        <v>414</v>
      </c>
      <c r="K633" s="458" t="s">
        <v>65</v>
      </c>
      <c r="L633" s="471" t="s">
        <v>316</v>
      </c>
      <c r="M633" s="465" t="s">
        <v>1094</v>
      </c>
      <c r="N633" s="460" t="s">
        <v>726</v>
      </c>
      <c r="O633" s="103"/>
      <c r="P633" s="103"/>
      <c r="Q633" s="465"/>
      <c r="R633" s="460" t="s">
        <v>1095</v>
      </c>
      <c r="S633" s="465" t="s">
        <v>526</v>
      </c>
      <c r="T633" s="103">
        <v>0</v>
      </c>
      <c r="U633" s="103" t="str">
        <f t="shared" si="251"/>
        <v>Bajo</v>
      </c>
      <c r="V633" s="103">
        <v>2</v>
      </c>
      <c r="W633" s="103" t="str">
        <f t="shared" si="252"/>
        <v>Ocasional</v>
      </c>
      <c r="X633" s="103">
        <f t="shared" si="253"/>
        <v>0</v>
      </c>
      <c r="Y633" s="103" t="str">
        <f t="shared" si="254"/>
        <v>Bajo</v>
      </c>
      <c r="Z633" s="103">
        <v>60</v>
      </c>
      <c r="AA633" s="103" t="str">
        <f t="shared" si="255"/>
        <v>Muy Grave</v>
      </c>
      <c r="AB633" s="103">
        <f t="shared" si="256"/>
        <v>0</v>
      </c>
      <c r="AC633" s="103" t="str">
        <f t="shared" si="257"/>
        <v>IV</v>
      </c>
      <c r="AD633" s="103" t="s">
        <v>1086</v>
      </c>
      <c r="AE633" s="103">
        <v>6</v>
      </c>
      <c r="AF633" s="103" t="s">
        <v>191</v>
      </c>
      <c r="AG633" s="103" t="s">
        <v>38</v>
      </c>
      <c r="AH633" s="103"/>
      <c r="AI633" s="103"/>
      <c r="AJ633" s="103" t="s">
        <v>63</v>
      </c>
      <c r="AK633" s="103"/>
      <c r="AL633" s="462" t="s">
        <v>63</v>
      </c>
      <c r="AM633" s="103"/>
      <c r="AN633" s="103"/>
      <c r="AO633" s="103"/>
      <c r="AP633" s="103"/>
      <c r="AQ633" s="103"/>
      <c r="AR633" s="103"/>
      <c r="AS633" s="115"/>
      <c r="AT633" s="467"/>
      <c r="AU633" s="103" t="s">
        <v>1087</v>
      </c>
      <c r="AV633" s="467"/>
      <c r="AW633" s="103" t="b">
        <v>0</v>
      </c>
      <c r="AX633" s="103">
        <v>0</v>
      </c>
      <c r="AY633" s="103" t="s">
        <v>1087</v>
      </c>
      <c r="AZ633" s="467"/>
      <c r="BA633" s="103" t="b">
        <v>0</v>
      </c>
      <c r="BB633" s="103">
        <v>0</v>
      </c>
      <c r="BC633" s="103" t="s">
        <v>1088</v>
      </c>
      <c r="BD633" s="103" t="s">
        <v>1086</v>
      </c>
      <c r="BE633" s="155"/>
    </row>
    <row r="634" spans="1:57" ht="38.25" x14ac:dyDescent="0.2">
      <c r="A634" s="115"/>
      <c r="B634" s="103" t="s">
        <v>259</v>
      </c>
      <c r="C634" s="115" t="s">
        <v>784</v>
      </c>
      <c r="D634" s="456" t="s">
        <v>391</v>
      </c>
      <c r="E634" s="456" t="s">
        <v>411</v>
      </c>
      <c r="F634" s="456" t="s">
        <v>412</v>
      </c>
      <c r="G634" s="456" t="s">
        <v>1084</v>
      </c>
      <c r="H634" s="103" t="s">
        <v>63</v>
      </c>
      <c r="I634" s="103"/>
      <c r="J634" s="103" t="s">
        <v>414</v>
      </c>
      <c r="K634" s="103" t="s">
        <v>276</v>
      </c>
      <c r="L634" s="471" t="s">
        <v>528</v>
      </c>
      <c r="M634" s="465" t="s">
        <v>704</v>
      </c>
      <c r="N634" s="465" t="s">
        <v>512</v>
      </c>
      <c r="O634" s="103"/>
      <c r="P634" s="103"/>
      <c r="Q634" s="465"/>
      <c r="R634" s="465" t="s">
        <v>521</v>
      </c>
      <c r="S634" s="465" t="s">
        <v>522</v>
      </c>
      <c r="T634" s="103">
        <v>0</v>
      </c>
      <c r="U634" s="103" t="str">
        <f t="shared" si="251"/>
        <v>Bajo</v>
      </c>
      <c r="V634" s="103">
        <v>3</v>
      </c>
      <c r="W634" s="103" t="str">
        <f t="shared" si="252"/>
        <v>Frecuente</v>
      </c>
      <c r="X634" s="103">
        <f t="shared" si="253"/>
        <v>0</v>
      </c>
      <c r="Y634" s="103" t="str">
        <f t="shared" si="254"/>
        <v>Bajo</v>
      </c>
      <c r="Z634" s="103">
        <v>25</v>
      </c>
      <c r="AA634" s="103" t="str">
        <f t="shared" si="255"/>
        <v>Grave</v>
      </c>
      <c r="AB634" s="103">
        <f t="shared" si="256"/>
        <v>0</v>
      </c>
      <c r="AC634" s="103" t="str">
        <f t="shared" si="257"/>
        <v>IV</v>
      </c>
      <c r="AD634" s="103" t="s">
        <v>1086</v>
      </c>
      <c r="AE634" s="103">
        <v>6</v>
      </c>
      <c r="AF634" s="103" t="s">
        <v>512</v>
      </c>
      <c r="AG634" s="103"/>
      <c r="AH634" s="103"/>
      <c r="AI634" s="103"/>
      <c r="AJ634" s="103" t="s">
        <v>63</v>
      </c>
      <c r="AK634" s="103"/>
      <c r="AL634" s="103"/>
      <c r="AM634" s="103"/>
      <c r="AN634" s="103"/>
      <c r="AO634" s="103"/>
      <c r="AP634" s="103"/>
      <c r="AQ634" s="103"/>
      <c r="AR634" s="103"/>
      <c r="AS634" s="115"/>
      <c r="AT634" s="467"/>
      <c r="AU634" s="103" t="s">
        <v>1087</v>
      </c>
      <c r="AV634" s="467"/>
      <c r="AW634" s="103" t="b">
        <v>0</v>
      </c>
      <c r="AX634" s="103">
        <v>0</v>
      </c>
      <c r="AY634" s="103" t="s">
        <v>1087</v>
      </c>
      <c r="AZ634" s="467"/>
      <c r="BA634" s="103" t="b">
        <v>0</v>
      </c>
      <c r="BB634" s="103">
        <v>0</v>
      </c>
      <c r="BC634" s="103" t="s">
        <v>1088</v>
      </c>
      <c r="BD634" s="103" t="s">
        <v>1086</v>
      </c>
      <c r="BE634" s="155"/>
    </row>
    <row r="635" spans="1:57" ht="76.5" x14ac:dyDescent="0.2">
      <c r="A635" s="115"/>
      <c r="B635" s="103" t="s">
        <v>259</v>
      </c>
      <c r="C635" s="115" t="s">
        <v>784</v>
      </c>
      <c r="D635" s="456" t="s">
        <v>391</v>
      </c>
      <c r="E635" s="456" t="s">
        <v>411</v>
      </c>
      <c r="F635" s="456" t="s">
        <v>412</v>
      </c>
      <c r="G635" s="456" t="s">
        <v>1084</v>
      </c>
      <c r="H635" s="103" t="s">
        <v>63</v>
      </c>
      <c r="I635" s="103"/>
      <c r="J635" s="103" t="s">
        <v>414</v>
      </c>
      <c r="K635" s="103" t="s">
        <v>72</v>
      </c>
      <c r="L635" s="103" t="s">
        <v>119</v>
      </c>
      <c r="M635" s="460" t="s">
        <v>1096</v>
      </c>
      <c r="N635" s="460" t="s">
        <v>540</v>
      </c>
      <c r="O635" s="103"/>
      <c r="P635" s="103"/>
      <c r="Q635" s="465" t="s">
        <v>1091</v>
      </c>
      <c r="R635" s="465" t="s">
        <v>1091</v>
      </c>
      <c r="S635" s="465" t="s">
        <v>538</v>
      </c>
      <c r="T635" s="103">
        <v>0</v>
      </c>
      <c r="U635" s="103" t="str">
        <f t="shared" si="251"/>
        <v>Bajo</v>
      </c>
      <c r="V635" s="103">
        <v>2</v>
      </c>
      <c r="W635" s="103" t="str">
        <f t="shared" si="252"/>
        <v>Ocasional</v>
      </c>
      <c r="X635" s="103">
        <f t="shared" si="253"/>
        <v>0</v>
      </c>
      <c r="Y635" s="103" t="str">
        <f t="shared" si="254"/>
        <v>Bajo</v>
      </c>
      <c r="Z635" s="103">
        <v>25</v>
      </c>
      <c r="AA635" s="103" t="str">
        <f t="shared" si="255"/>
        <v>Grave</v>
      </c>
      <c r="AB635" s="103">
        <f t="shared" si="256"/>
        <v>0</v>
      </c>
      <c r="AC635" s="103" t="str">
        <f t="shared" si="257"/>
        <v>IV</v>
      </c>
      <c r="AD635" s="103" t="s">
        <v>1086</v>
      </c>
      <c r="AE635" s="103">
        <v>6</v>
      </c>
      <c r="AF635" s="103" t="s">
        <v>134</v>
      </c>
      <c r="AG635" s="103" t="s">
        <v>38</v>
      </c>
      <c r="AH635" s="103"/>
      <c r="AI635" s="103"/>
      <c r="AJ635" s="103" t="s">
        <v>63</v>
      </c>
      <c r="AK635" s="103"/>
      <c r="AL635" s="103"/>
      <c r="AM635" s="103"/>
      <c r="AN635" s="103"/>
      <c r="AO635" s="103"/>
      <c r="AP635" s="103"/>
      <c r="AQ635" s="103"/>
      <c r="AR635" s="103"/>
      <c r="AS635" s="115"/>
      <c r="AT635" s="467"/>
      <c r="AU635" s="103" t="s">
        <v>1087</v>
      </c>
      <c r="AV635" s="467"/>
      <c r="AW635" s="103" t="b">
        <v>0</v>
      </c>
      <c r="AX635" s="103">
        <v>0</v>
      </c>
      <c r="AY635" s="103" t="s">
        <v>1087</v>
      </c>
      <c r="AZ635" s="467"/>
      <c r="BA635" s="103" t="b">
        <v>0</v>
      </c>
      <c r="BB635" s="103">
        <v>0</v>
      </c>
      <c r="BC635" s="103" t="s">
        <v>1088</v>
      </c>
      <c r="BD635" s="103" t="s">
        <v>1086</v>
      </c>
      <c r="BE635" s="155"/>
    </row>
    <row r="636" spans="1:57" ht="38.25" x14ac:dyDescent="0.2">
      <c r="A636" s="115"/>
      <c r="B636" s="103" t="s">
        <v>259</v>
      </c>
      <c r="C636" s="115" t="s">
        <v>784</v>
      </c>
      <c r="D636" s="456" t="s">
        <v>391</v>
      </c>
      <c r="E636" s="456" t="s">
        <v>411</v>
      </c>
      <c r="F636" s="456" t="s">
        <v>412</v>
      </c>
      <c r="G636" s="456" t="s">
        <v>1084</v>
      </c>
      <c r="H636" s="103" t="s">
        <v>63</v>
      </c>
      <c r="I636" s="103"/>
      <c r="J636" s="103" t="s">
        <v>414</v>
      </c>
      <c r="K636" s="458" t="s">
        <v>65</v>
      </c>
      <c r="L636" s="459" t="s">
        <v>153</v>
      </c>
      <c r="M636" s="472" t="s">
        <v>541</v>
      </c>
      <c r="N636" s="460" t="s">
        <v>155</v>
      </c>
      <c r="O636" s="103"/>
      <c r="P636" s="103"/>
      <c r="Q636" s="103"/>
      <c r="R636" s="465" t="s">
        <v>823</v>
      </c>
      <c r="S636" s="465" t="s">
        <v>524</v>
      </c>
      <c r="T636" s="103"/>
      <c r="U636" s="103" t="str">
        <f t="shared" si="251"/>
        <v>Bajo</v>
      </c>
      <c r="V636" s="103">
        <v>2</v>
      </c>
      <c r="W636" s="103" t="str">
        <f t="shared" si="252"/>
        <v>Ocasional</v>
      </c>
      <c r="X636" s="103">
        <f t="shared" si="253"/>
        <v>0</v>
      </c>
      <c r="Y636" s="103" t="str">
        <f t="shared" si="254"/>
        <v>Bajo</v>
      </c>
      <c r="Z636" s="103">
        <v>25</v>
      </c>
      <c r="AA636" s="103" t="str">
        <f t="shared" si="255"/>
        <v>Grave</v>
      </c>
      <c r="AB636" s="103">
        <f t="shared" si="256"/>
        <v>0</v>
      </c>
      <c r="AC636" s="103" t="str">
        <f t="shared" si="257"/>
        <v>IV</v>
      </c>
      <c r="AD636" s="103" t="s">
        <v>1086</v>
      </c>
      <c r="AE636" s="103">
        <v>6</v>
      </c>
      <c r="AF636" s="103" t="s">
        <v>155</v>
      </c>
      <c r="AG636" s="103" t="s">
        <v>38</v>
      </c>
      <c r="AH636" s="103"/>
      <c r="AI636" s="103"/>
      <c r="AJ636" s="103" t="s">
        <v>63</v>
      </c>
      <c r="AK636" s="103"/>
      <c r="AL636" s="462" t="s">
        <v>63</v>
      </c>
      <c r="AM636" s="103"/>
      <c r="AN636" s="103"/>
      <c r="AO636" s="103"/>
      <c r="AP636" s="103"/>
      <c r="AQ636" s="103"/>
      <c r="AR636" s="103"/>
      <c r="AS636" s="115"/>
      <c r="AT636" s="467"/>
      <c r="AU636" s="103" t="s">
        <v>1087</v>
      </c>
      <c r="AV636" s="467"/>
      <c r="AW636" s="103" t="b">
        <v>0</v>
      </c>
      <c r="AX636" s="103">
        <v>0</v>
      </c>
      <c r="AY636" s="103" t="s">
        <v>1087</v>
      </c>
      <c r="AZ636" s="467"/>
      <c r="BA636" s="103" t="b">
        <v>0</v>
      </c>
      <c r="BB636" s="103">
        <v>0</v>
      </c>
      <c r="BC636" s="103" t="s">
        <v>1088</v>
      </c>
      <c r="BD636" s="103" t="s">
        <v>1086</v>
      </c>
      <c r="BE636" s="155"/>
    </row>
    <row r="637" spans="1:57" ht="38.25" x14ac:dyDescent="0.2">
      <c r="A637" s="115"/>
      <c r="B637" s="103" t="s">
        <v>259</v>
      </c>
      <c r="C637" s="115" t="s">
        <v>784</v>
      </c>
      <c r="D637" s="456" t="s">
        <v>391</v>
      </c>
      <c r="E637" s="456" t="s">
        <v>411</v>
      </c>
      <c r="F637" s="456" t="s">
        <v>412</v>
      </c>
      <c r="G637" s="456" t="s">
        <v>1084</v>
      </c>
      <c r="H637" s="103" t="s">
        <v>63</v>
      </c>
      <c r="I637" s="103"/>
      <c r="J637" s="103" t="s">
        <v>414</v>
      </c>
      <c r="K637" s="458" t="s">
        <v>72</v>
      </c>
      <c r="L637" s="471" t="s">
        <v>302</v>
      </c>
      <c r="M637" s="472" t="s">
        <v>582</v>
      </c>
      <c r="N637" s="460" t="s">
        <v>150</v>
      </c>
      <c r="O637" s="103"/>
      <c r="P637" s="103"/>
      <c r="Q637" s="103"/>
      <c r="R637" s="465" t="s">
        <v>151</v>
      </c>
      <c r="S637" s="465" t="s">
        <v>584</v>
      </c>
      <c r="T637" s="103">
        <v>0</v>
      </c>
      <c r="U637" s="103" t="str">
        <f t="shared" ref="U637" si="293">IF(T637=10,"Muy Alto",IF(T637=6,"Alto",IF(T637=2,"Medio",IF(T637=0,"Bajo"))))</f>
        <v>Bajo</v>
      </c>
      <c r="V637" s="103">
        <v>2</v>
      </c>
      <c r="W637" s="103" t="str">
        <f t="shared" ref="W637" si="294">IF(V637=4,"Continua",IF(V637=3,"Frecuente",IF(V637=2,"Ocasional",IF(V637=1,"Esporadica"))))</f>
        <v>Ocasional</v>
      </c>
      <c r="X637" s="103">
        <f t="shared" ref="X637" si="295">T637*V637</f>
        <v>0</v>
      </c>
      <c r="Y637" s="103" t="str">
        <f t="shared" ref="Y637" si="296">IF(AND(X637&gt;=24,X637&lt;=40),"Medio Alto",IF(AND(X637&gt;=10,X637&lt;=20),"Alto",IF(AND(X637&gt;=6,X637&lt;=8),"Medio",IF(AND(X637&gt;=0,X637&lt;=4),"Bajo"))))</f>
        <v>Bajo</v>
      </c>
      <c r="Z637" s="103">
        <v>60</v>
      </c>
      <c r="AA637" s="103" t="str">
        <f t="shared" ref="AA637" si="297">IF(Z637=100,"Mortal o Catrastrofico",IF(Z637=60,"Muy Grave",IF(Z637=25,"Grave",IF(Z637=10,"Leve"))))</f>
        <v>Muy Grave</v>
      </c>
      <c r="AB637" s="103">
        <f t="shared" ref="AB637" si="298">X637*Z637</f>
        <v>0</v>
      </c>
      <c r="AC637" s="103" t="str">
        <f t="shared" ref="AC637" si="299">IF(AND(AB637&gt;=600,Z637&lt;=4000),"I",IF(AND(AB637&gt;=150,AB637&lt;=500),"II",IF(AND(AB637&gt;=40,AB637&lt;=120),"III",IF(AND(AB637&gt;=0,AB637&lt;=40),"IV"))))</f>
        <v>IV</v>
      </c>
      <c r="AD637" s="103" t="s">
        <v>1086</v>
      </c>
      <c r="AE637" s="103">
        <v>6</v>
      </c>
      <c r="AF637" s="103" t="s">
        <v>150</v>
      </c>
      <c r="AG637" s="103" t="s">
        <v>38</v>
      </c>
      <c r="AH637" s="103"/>
      <c r="AI637" s="103"/>
      <c r="AJ637" s="103" t="s">
        <v>63</v>
      </c>
      <c r="AK637" s="103"/>
      <c r="AL637" s="103"/>
      <c r="AM637" s="103"/>
      <c r="AN637" s="103"/>
      <c r="AO637" s="103"/>
      <c r="AP637" s="103"/>
      <c r="AQ637" s="103"/>
      <c r="AR637" s="103"/>
      <c r="AS637" s="115"/>
      <c r="AT637" s="467"/>
      <c r="AU637" s="103" t="s">
        <v>1087</v>
      </c>
      <c r="AV637" s="467"/>
      <c r="AW637" s="103" t="b">
        <v>0</v>
      </c>
      <c r="AX637" s="103">
        <v>0</v>
      </c>
      <c r="AY637" s="103" t="s">
        <v>1087</v>
      </c>
      <c r="AZ637" s="467"/>
      <c r="BA637" s="103" t="b">
        <v>0</v>
      </c>
      <c r="BB637" s="103">
        <v>0</v>
      </c>
      <c r="BC637" s="103" t="s">
        <v>1088</v>
      </c>
      <c r="BD637" s="103" t="s">
        <v>1086</v>
      </c>
      <c r="BE637" s="155"/>
    </row>
    <row r="638" spans="1:57" x14ac:dyDescent="0.2">
      <c r="A638" s="155"/>
      <c r="B638" s="165"/>
      <c r="BE638" s="155"/>
    </row>
    <row r="639" spans="1:57" x14ac:dyDescent="0.2">
      <c r="A639" s="155"/>
      <c r="BE639" s="155"/>
    </row>
    <row r="640" spans="1:57" x14ac:dyDescent="0.2">
      <c r="A640" s="155"/>
      <c r="BE640" s="155"/>
    </row>
    <row r="641" spans="1:57" x14ac:dyDescent="0.2">
      <c r="A641" s="155"/>
      <c r="BE641" s="155"/>
    </row>
    <row r="642" spans="1:57" x14ac:dyDescent="0.2">
      <c r="E642" s="183"/>
    </row>
    <row r="643" spans="1:57" x14ac:dyDescent="0.2">
      <c r="E643" s="183"/>
    </row>
    <row r="645" spans="1:57" x14ac:dyDescent="0.2">
      <c r="V645" s="184">
        <v>2</v>
      </c>
    </row>
    <row r="655" spans="1:57" s="184" customFormat="1" ht="38.25" x14ac:dyDescent="0.2">
      <c r="A655" s="159"/>
      <c r="B655" s="183"/>
      <c r="C655" s="159"/>
      <c r="E655" s="155"/>
      <c r="F655" s="185"/>
      <c r="G655" s="185"/>
      <c r="H655" s="185"/>
      <c r="I655" s="185"/>
      <c r="J655" s="185"/>
      <c r="K655" s="185"/>
      <c r="L655" s="185"/>
      <c r="M655" s="191"/>
      <c r="T655" s="161" t="s">
        <v>25</v>
      </c>
      <c r="V655" s="161" t="s">
        <v>27</v>
      </c>
      <c r="Z655" s="161" t="s">
        <v>31</v>
      </c>
      <c r="AS655" s="155"/>
      <c r="AT655" s="159"/>
      <c r="AU655" s="155"/>
      <c r="AV655" s="155"/>
      <c r="AW655" s="155"/>
      <c r="AX655" s="155"/>
      <c r="AY655" s="155"/>
      <c r="AZ655" s="155"/>
      <c r="BA655" s="155"/>
      <c r="BB655" s="155"/>
      <c r="BC655" s="155"/>
      <c r="BD655" s="155"/>
    </row>
    <row r="656" spans="1:57" s="184" customFormat="1" x14ac:dyDescent="0.2">
      <c r="A656" s="159"/>
      <c r="B656" s="183"/>
      <c r="C656" s="159"/>
      <c r="E656" s="155"/>
      <c r="F656" s="185"/>
      <c r="G656" s="185"/>
      <c r="H656" s="185"/>
      <c r="I656" s="185"/>
      <c r="J656" s="185"/>
      <c r="K656" s="185"/>
      <c r="L656" s="185"/>
      <c r="M656" s="191"/>
      <c r="T656" s="156">
        <v>10</v>
      </c>
      <c r="V656" s="168">
        <v>4</v>
      </c>
      <c r="Z656" s="156">
        <v>100</v>
      </c>
      <c r="AS656" s="155"/>
      <c r="AT656" s="159"/>
      <c r="AU656" s="155"/>
      <c r="AV656" s="155"/>
      <c r="AW656" s="155"/>
      <c r="AX656" s="155"/>
      <c r="AY656" s="155"/>
      <c r="AZ656" s="155"/>
      <c r="BA656" s="155"/>
      <c r="BB656" s="155"/>
      <c r="BC656" s="155"/>
      <c r="BD656" s="155"/>
    </row>
    <row r="657" spans="1:56" s="184" customFormat="1" x14ac:dyDescent="0.2">
      <c r="A657" s="159"/>
      <c r="B657" s="183"/>
      <c r="C657" s="159"/>
      <c r="E657" s="155"/>
      <c r="F657" s="185"/>
      <c r="G657" s="185"/>
      <c r="H657" s="185"/>
      <c r="I657" s="185"/>
      <c r="J657" s="185"/>
      <c r="K657" s="185"/>
      <c r="L657" s="185"/>
      <c r="M657" s="191"/>
      <c r="T657" s="156">
        <v>6</v>
      </c>
      <c r="V657" s="168">
        <v>3</v>
      </c>
      <c r="Z657" s="390">
        <v>60</v>
      </c>
      <c r="AS657" s="155"/>
      <c r="AT657" s="159"/>
      <c r="AU657" s="155"/>
      <c r="AV657" s="155"/>
      <c r="AW657" s="155"/>
      <c r="AX657" s="155"/>
      <c r="AY657" s="155"/>
      <c r="AZ657" s="155"/>
      <c r="BA657" s="155"/>
      <c r="BB657" s="155"/>
      <c r="BC657" s="155"/>
      <c r="BD657" s="155"/>
    </row>
    <row r="658" spans="1:56" s="184" customFormat="1" x14ac:dyDescent="0.2">
      <c r="A658" s="159"/>
      <c r="B658" s="183"/>
      <c r="C658" s="159"/>
      <c r="E658" s="155"/>
      <c r="F658" s="185"/>
      <c r="G658" s="185"/>
      <c r="H658" s="185"/>
      <c r="I658" s="185"/>
      <c r="J658" s="185"/>
      <c r="K658" s="185"/>
      <c r="L658" s="185"/>
      <c r="M658" s="191"/>
      <c r="T658" s="156">
        <v>2</v>
      </c>
      <c r="V658" s="168">
        <v>2</v>
      </c>
      <c r="Z658" s="391"/>
      <c r="AS658" s="155"/>
      <c r="AT658" s="159"/>
      <c r="AU658" s="155"/>
      <c r="AV658" s="155"/>
      <c r="AW658" s="155"/>
      <c r="AX658" s="155"/>
      <c r="AY658" s="155"/>
      <c r="AZ658" s="155"/>
      <c r="BA658" s="155"/>
      <c r="BB658" s="155"/>
      <c r="BC658" s="155"/>
      <c r="BD658" s="155"/>
    </row>
    <row r="659" spans="1:56" s="184" customFormat="1" x14ac:dyDescent="0.2">
      <c r="A659" s="159"/>
      <c r="B659" s="183"/>
      <c r="C659" s="159"/>
      <c r="E659" s="155"/>
      <c r="F659" s="185"/>
      <c r="G659" s="185"/>
      <c r="H659" s="185"/>
      <c r="I659" s="185"/>
      <c r="J659" s="185"/>
      <c r="K659" s="185"/>
      <c r="L659" s="185"/>
      <c r="M659" s="191"/>
      <c r="V659" s="168">
        <v>1</v>
      </c>
      <c r="Z659" s="156">
        <v>25</v>
      </c>
      <c r="AS659" s="155"/>
      <c r="AT659" s="159"/>
      <c r="AU659" s="155"/>
      <c r="AV659" s="155"/>
      <c r="AW659" s="155"/>
      <c r="AX659" s="155"/>
      <c r="AY659" s="155"/>
      <c r="AZ659" s="155"/>
      <c r="BA659" s="155"/>
      <c r="BB659" s="155"/>
      <c r="BC659" s="155"/>
      <c r="BD659" s="155"/>
    </row>
    <row r="660" spans="1:56" s="184" customFormat="1" x14ac:dyDescent="0.2">
      <c r="A660" s="159"/>
      <c r="B660" s="183"/>
      <c r="C660" s="159"/>
      <c r="E660" s="155"/>
      <c r="F660" s="185"/>
      <c r="G660" s="185"/>
      <c r="H660" s="185"/>
      <c r="I660" s="185"/>
      <c r="J660" s="185"/>
      <c r="K660" s="185"/>
      <c r="L660" s="185"/>
      <c r="M660" s="191"/>
      <c r="Z660" s="392">
        <v>10</v>
      </c>
      <c r="AS660" s="155"/>
      <c r="AT660" s="159"/>
      <c r="AU660" s="155"/>
      <c r="AV660" s="155"/>
      <c r="AW660" s="155"/>
      <c r="AX660" s="155"/>
      <c r="AY660" s="155"/>
      <c r="AZ660" s="155"/>
      <c r="BA660" s="155"/>
      <c r="BB660" s="155"/>
      <c r="BC660" s="155"/>
      <c r="BD660" s="155"/>
    </row>
    <row r="661" spans="1:56" s="184" customFormat="1" x14ac:dyDescent="0.2">
      <c r="A661" s="159"/>
      <c r="B661" s="183"/>
      <c r="C661" s="159"/>
      <c r="E661" s="155"/>
      <c r="F661" s="185"/>
      <c r="G661" s="185"/>
      <c r="H661" s="185"/>
      <c r="I661" s="185"/>
      <c r="J661" s="185"/>
      <c r="K661" s="185"/>
      <c r="L661" s="185"/>
      <c r="M661" s="191"/>
      <c r="Z661" s="392"/>
      <c r="AS661" s="155"/>
      <c r="AT661" s="159"/>
      <c r="AU661" s="155"/>
      <c r="AV661" s="155"/>
      <c r="AW661" s="155"/>
      <c r="AX661" s="155"/>
      <c r="AY661" s="155"/>
      <c r="AZ661" s="155"/>
      <c r="BA661" s="155"/>
      <c r="BB661" s="155"/>
      <c r="BC661" s="155"/>
      <c r="BD661" s="155"/>
    </row>
    <row r="668" spans="1:56" x14ac:dyDescent="0.2">
      <c r="T668" s="184">
        <v>0</v>
      </c>
    </row>
    <row r="789" spans="1:56" s="185" customFormat="1" x14ac:dyDescent="0.2">
      <c r="A789" s="159"/>
      <c r="B789" s="183"/>
      <c r="C789" s="159"/>
      <c r="D789" s="186" t="s">
        <v>310</v>
      </c>
      <c r="M789" s="191"/>
      <c r="N789" s="184"/>
      <c r="O789" s="184"/>
      <c r="P789" s="184"/>
      <c r="Q789" s="184"/>
      <c r="R789" s="184"/>
      <c r="S789" s="184"/>
      <c r="T789" s="184"/>
      <c r="U789" s="184"/>
      <c r="V789" s="184"/>
      <c r="W789" s="184"/>
      <c r="X789" s="184"/>
      <c r="Y789" s="184"/>
      <c r="Z789" s="184"/>
      <c r="AA789" s="184"/>
      <c r="AB789" s="184"/>
      <c r="AC789" s="184"/>
      <c r="AD789" s="184"/>
      <c r="AE789" s="184"/>
      <c r="AF789" s="184"/>
      <c r="AG789" s="184"/>
      <c r="AH789" s="184"/>
      <c r="AI789" s="184"/>
      <c r="AJ789" s="184"/>
      <c r="AK789" s="184"/>
      <c r="AL789" s="184"/>
      <c r="AM789" s="184"/>
      <c r="AN789" s="184"/>
      <c r="AO789" s="184"/>
      <c r="AP789" s="184"/>
      <c r="AQ789" s="184"/>
      <c r="AR789" s="184"/>
      <c r="AS789" s="155"/>
      <c r="AT789" s="159"/>
      <c r="AU789" s="155"/>
      <c r="AV789" s="155"/>
      <c r="AW789" s="155"/>
      <c r="AX789" s="155"/>
      <c r="AY789" s="155"/>
      <c r="AZ789" s="155"/>
      <c r="BA789" s="155"/>
      <c r="BB789" s="155"/>
      <c r="BC789" s="155"/>
      <c r="BD789" s="155"/>
    </row>
    <row r="790" spans="1:56" s="185" customFormat="1" x14ac:dyDescent="0.2">
      <c r="A790" s="159"/>
      <c r="B790" s="183"/>
      <c r="C790" s="159"/>
      <c r="D790" s="186" t="s">
        <v>391</v>
      </c>
      <c r="E790" s="186" t="s">
        <v>310</v>
      </c>
      <c r="M790" s="191"/>
      <c r="N790" s="184"/>
      <c r="O790" s="184"/>
      <c r="P790" s="184"/>
      <c r="Q790" s="184"/>
      <c r="R790" s="184"/>
      <c r="S790" s="184"/>
      <c r="T790" s="184"/>
      <c r="U790" s="184"/>
      <c r="V790" s="184"/>
      <c r="W790" s="184"/>
      <c r="X790" s="184"/>
      <c r="Y790" s="184"/>
      <c r="Z790" s="184"/>
      <c r="AA790" s="184"/>
      <c r="AB790" s="184"/>
      <c r="AC790" s="184"/>
      <c r="AD790" s="184"/>
      <c r="AE790" s="184"/>
      <c r="AF790" s="184"/>
      <c r="AG790" s="184"/>
      <c r="AH790" s="184"/>
      <c r="AI790" s="184"/>
      <c r="AJ790" s="184"/>
      <c r="AK790" s="184"/>
      <c r="AL790" s="184"/>
      <c r="AM790" s="184"/>
      <c r="AN790" s="184"/>
      <c r="AO790" s="184"/>
      <c r="AP790" s="184"/>
      <c r="AQ790" s="184"/>
      <c r="AR790" s="184"/>
      <c r="AS790" s="155"/>
      <c r="AT790" s="159"/>
      <c r="AU790" s="155"/>
      <c r="AV790" s="155"/>
      <c r="AW790" s="155"/>
      <c r="AX790" s="155"/>
      <c r="AY790" s="155"/>
      <c r="AZ790" s="155"/>
      <c r="BA790" s="155"/>
      <c r="BB790" s="155"/>
      <c r="BC790" s="155"/>
      <c r="BD790" s="155"/>
    </row>
    <row r="791" spans="1:56" s="185" customFormat="1" ht="25.5" x14ac:dyDescent="0.2">
      <c r="A791" s="159"/>
      <c r="B791" s="183"/>
      <c r="C791" s="159"/>
      <c r="D791" s="186" t="s">
        <v>433</v>
      </c>
      <c r="E791" s="186" t="s">
        <v>1097</v>
      </c>
      <c r="M791" s="191"/>
      <c r="N791" s="184"/>
      <c r="O791" s="184"/>
      <c r="P791" s="184"/>
      <c r="Q791" s="184"/>
      <c r="R791" s="184"/>
      <c r="S791" s="184"/>
      <c r="T791" s="184"/>
      <c r="U791" s="184"/>
      <c r="V791" s="184"/>
      <c r="W791" s="184"/>
      <c r="X791" s="184"/>
      <c r="Y791" s="184"/>
      <c r="Z791" s="184"/>
      <c r="AA791" s="184"/>
      <c r="AB791" s="184"/>
      <c r="AC791" s="184"/>
      <c r="AD791" s="184"/>
      <c r="AE791" s="184"/>
      <c r="AF791" s="184"/>
      <c r="AG791" s="184"/>
      <c r="AH791" s="184"/>
      <c r="AI791" s="184"/>
      <c r="AJ791" s="184"/>
      <c r="AK791" s="184"/>
      <c r="AL791" s="184"/>
      <c r="AM791" s="184"/>
      <c r="AN791" s="184"/>
      <c r="AO791" s="184"/>
      <c r="AP791" s="184"/>
      <c r="AQ791" s="184"/>
      <c r="AR791" s="184"/>
      <c r="AS791" s="155"/>
      <c r="AT791" s="159"/>
      <c r="AU791" s="155"/>
      <c r="AV791" s="155"/>
      <c r="AW791" s="155"/>
      <c r="AX791" s="155"/>
      <c r="AY791" s="155"/>
      <c r="AZ791" s="155"/>
      <c r="BA791" s="155"/>
      <c r="BB791" s="155"/>
      <c r="BC791" s="155"/>
      <c r="BD791" s="155"/>
    </row>
    <row r="792" spans="1:56" s="185" customFormat="1" ht="38.25" x14ac:dyDescent="0.2">
      <c r="A792" s="159"/>
      <c r="B792" s="183"/>
      <c r="C792" s="159"/>
      <c r="D792" s="186" t="s">
        <v>616</v>
      </c>
      <c r="E792" s="186" t="s">
        <v>1098</v>
      </c>
      <c r="M792" s="191"/>
      <c r="N792" s="184"/>
      <c r="O792" s="184"/>
      <c r="P792" s="184"/>
      <c r="Q792" s="184"/>
      <c r="R792" s="184"/>
      <c r="S792" s="184"/>
      <c r="T792" s="184"/>
      <c r="U792" s="184"/>
      <c r="V792" s="184"/>
      <c r="W792" s="184"/>
      <c r="X792" s="184"/>
      <c r="Y792" s="184"/>
      <c r="Z792" s="184"/>
      <c r="AA792" s="184"/>
      <c r="AB792" s="184"/>
      <c r="AC792" s="184"/>
      <c r="AD792" s="184"/>
      <c r="AE792" s="184"/>
      <c r="AF792" s="184"/>
      <c r="AG792" s="184"/>
      <c r="AH792" s="184"/>
      <c r="AI792" s="184"/>
      <c r="AJ792" s="184"/>
      <c r="AK792" s="184"/>
      <c r="AL792" s="184"/>
      <c r="AM792" s="184"/>
      <c r="AN792" s="184"/>
      <c r="AO792" s="184"/>
      <c r="AP792" s="184"/>
      <c r="AQ792" s="184"/>
      <c r="AR792" s="184"/>
      <c r="AS792" s="155"/>
      <c r="AT792" s="159"/>
      <c r="AU792" s="155"/>
      <c r="AV792" s="155"/>
      <c r="AW792" s="155"/>
      <c r="AX792" s="155"/>
      <c r="AY792" s="155"/>
      <c r="AZ792" s="155"/>
      <c r="BA792" s="155"/>
      <c r="BB792" s="155"/>
      <c r="BC792" s="155"/>
      <c r="BD792" s="155"/>
    </row>
    <row r="793" spans="1:56" s="185" customFormat="1" ht="25.5" x14ac:dyDescent="0.2">
      <c r="A793" s="159"/>
      <c r="B793" s="183"/>
      <c r="C793" s="159"/>
      <c r="D793" s="186" t="s">
        <v>443</v>
      </c>
      <c r="E793" s="186" t="s">
        <v>484</v>
      </c>
      <c r="M793" s="191"/>
      <c r="N793" s="184"/>
      <c r="O793" s="184"/>
      <c r="P793" s="184"/>
      <c r="Q793" s="184"/>
      <c r="R793" s="184"/>
      <c r="S793" s="184"/>
      <c r="T793" s="184"/>
      <c r="U793" s="184"/>
      <c r="V793" s="184"/>
      <c r="W793" s="184"/>
      <c r="X793" s="184"/>
      <c r="Y793" s="184"/>
      <c r="Z793" s="184"/>
      <c r="AA793" s="184"/>
      <c r="AB793" s="184"/>
      <c r="AC793" s="184"/>
      <c r="AD793" s="184"/>
      <c r="AE793" s="184"/>
      <c r="AF793" s="184"/>
      <c r="AG793" s="184"/>
      <c r="AH793" s="184"/>
      <c r="AI793" s="184"/>
      <c r="AJ793" s="184"/>
      <c r="AK793" s="184"/>
      <c r="AL793" s="184"/>
      <c r="AM793" s="184"/>
      <c r="AN793" s="184"/>
      <c r="AO793" s="184"/>
      <c r="AP793" s="184"/>
      <c r="AQ793" s="184"/>
      <c r="AR793" s="184"/>
      <c r="AS793" s="155"/>
      <c r="AT793" s="159"/>
      <c r="AU793" s="155"/>
      <c r="AV793" s="155"/>
      <c r="AW793" s="155"/>
      <c r="AX793" s="155"/>
      <c r="AY793" s="155"/>
      <c r="AZ793" s="155"/>
      <c r="BA793" s="155"/>
      <c r="BB793" s="155"/>
      <c r="BC793" s="155"/>
      <c r="BD793" s="155"/>
    </row>
    <row r="794" spans="1:56" s="185" customFormat="1" x14ac:dyDescent="0.2">
      <c r="A794" s="159"/>
      <c r="B794" s="183"/>
      <c r="C794" s="159"/>
      <c r="D794" s="187" t="s">
        <v>450</v>
      </c>
      <c r="E794" s="186" t="s">
        <v>450</v>
      </c>
      <c r="M794" s="191"/>
      <c r="N794" s="184"/>
      <c r="O794" s="184"/>
      <c r="P794" s="184"/>
      <c r="Q794" s="184"/>
      <c r="R794" s="184"/>
      <c r="S794" s="184"/>
      <c r="T794" s="184"/>
      <c r="U794" s="184"/>
      <c r="V794" s="184"/>
      <c r="W794" s="184"/>
      <c r="X794" s="184"/>
      <c r="Y794" s="184"/>
      <c r="Z794" s="184"/>
      <c r="AA794" s="184"/>
      <c r="AB794" s="184"/>
      <c r="AC794" s="184"/>
      <c r="AD794" s="184"/>
      <c r="AE794" s="184"/>
      <c r="AF794" s="184"/>
      <c r="AG794" s="184"/>
      <c r="AH794" s="184"/>
      <c r="AI794" s="184"/>
      <c r="AJ794" s="184"/>
      <c r="AK794" s="184"/>
      <c r="AL794" s="184"/>
      <c r="AM794" s="184"/>
      <c r="AN794" s="184"/>
      <c r="AO794" s="184"/>
      <c r="AP794" s="184"/>
      <c r="AQ794" s="184"/>
      <c r="AR794" s="184"/>
      <c r="AS794" s="155"/>
      <c r="AT794" s="159"/>
      <c r="AU794" s="155"/>
      <c r="AV794" s="155"/>
      <c r="AW794" s="155"/>
      <c r="AX794" s="155"/>
      <c r="AY794" s="155"/>
      <c r="AZ794" s="155"/>
      <c r="BA794" s="155"/>
      <c r="BB794" s="155"/>
      <c r="BC794" s="155"/>
      <c r="BD794" s="155"/>
    </row>
    <row r="795" spans="1:56" s="185" customFormat="1" ht="25.5" x14ac:dyDescent="0.2">
      <c r="A795" s="159"/>
      <c r="B795" s="183"/>
      <c r="C795" s="159"/>
      <c r="D795" s="187" t="s">
        <v>630</v>
      </c>
      <c r="E795" s="186" t="s">
        <v>1099</v>
      </c>
      <c r="M795" s="191"/>
      <c r="N795" s="184"/>
      <c r="O795" s="184"/>
      <c r="P795" s="184"/>
      <c r="Q795" s="184"/>
      <c r="R795" s="184"/>
      <c r="S795" s="184"/>
      <c r="T795" s="184"/>
      <c r="U795" s="184"/>
      <c r="V795" s="184"/>
      <c r="W795" s="184"/>
      <c r="X795" s="184"/>
      <c r="Y795" s="184"/>
      <c r="Z795" s="184"/>
      <c r="AA795" s="184"/>
      <c r="AB795" s="184"/>
      <c r="AC795" s="184"/>
      <c r="AD795" s="184"/>
      <c r="AE795" s="184"/>
      <c r="AF795" s="184"/>
      <c r="AG795" s="184"/>
      <c r="AH795" s="184"/>
      <c r="AI795" s="184"/>
      <c r="AJ795" s="184"/>
      <c r="AK795" s="184"/>
      <c r="AL795" s="184"/>
      <c r="AM795" s="184"/>
      <c r="AN795" s="184"/>
      <c r="AO795" s="184"/>
      <c r="AP795" s="184"/>
      <c r="AQ795" s="184"/>
      <c r="AR795" s="184"/>
      <c r="AS795" s="155"/>
      <c r="AT795" s="159"/>
      <c r="AU795" s="155"/>
      <c r="AV795" s="155"/>
      <c r="AW795" s="155"/>
      <c r="AX795" s="155"/>
      <c r="AY795" s="155"/>
      <c r="AZ795" s="155"/>
      <c r="BA795" s="155"/>
      <c r="BB795" s="155"/>
      <c r="BC795" s="155"/>
      <c r="BD795" s="155"/>
    </row>
    <row r="796" spans="1:56" s="185" customFormat="1" x14ac:dyDescent="0.2">
      <c r="A796" s="159"/>
      <c r="B796" s="183"/>
      <c r="C796" s="159"/>
      <c r="D796" s="187" t="s">
        <v>460</v>
      </c>
      <c r="E796" s="186" t="s">
        <v>1100</v>
      </c>
      <c r="F796" s="186" t="s">
        <v>1101</v>
      </c>
      <c r="M796" s="191"/>
      <c r="N796" s="184"/>
      <c r="O796" s="184"/>
      <c r="P796" s="184"/>
      <c r="Q796" s="184"/>
      <c r="R796" s="184"/>
      <c r="S796" s="184"/>
      <c r="T796" s="184"/>
      <c r="U796" s="184"/>
      <c r="V796" s="184"/>
      <c r="W796" s="184"/>
      <c r="X796" s="184"/>
      <c r="Y796" s="184"/>
      <c r="Z796" s="184"/>
      <c r="AA796" s="184"/>
      <c r="AB796" s="184"/>
      <c r="AC796" s="184"/>
      <c r="AD796" s="184"/>
      <c r="AE796" s="184"/>
      <c r="AF796" s="184"/>
      <c r="AG796" s="184"/>
      <c r="AH796" s="184"/>
      <c r="AI796" s="184"/>
      <c r="AJ796" s="184"/>
      <c r="AK796" s="184"/>
      <c r="AL796" s="184"/>
      <c r="AM796" s="184"/>
      <c r="AN796" s="184"/>
      <c r="AO796" s="184"/>
      <c r="AP796" s="184"/>
      <c r="AQ796" s="184"/>
      <c r="AR796" s="184"/>
      <c r="AS796" s="155"/>
      <c r="AT796" s="159"/>
      <c r="AU796" s="155"/>
      <c r="AV796" s="155"/>
      <c r="AW796" s="155"/>
      <c r="AX796" s="155"/>
      <c r="AY796" s="155"/>
      <c r="AZ796" s="155"/>
      <c r="BA796" s="155"/>
      <c r="BB796" s="155"/>
      <c r="BC796" s="155"/>
      <c r="BD796" s="155"/>
    </row>
    <row r="797" spans="1:56" s="185" customFormat="1" x14ac:dyDescent="0.2">
      <c r="A797" s="159"/>
      <c r="B797" s="183"/>
      <c r="C797" s="159"/>
      <c r="D797" s="187" t="s">
        <v>463</v>
      </c>
      <c r="E797" s="186" t="s">
        <v>1102</v>
      </c>
      <c r="F797" s="186" t="s">
        <v>1103</v>
      </c>
      <c r="M797" s="191"/>
      <c r="N797" s="184"/>
      <c r="O797" s="184"/>
      <c r="P797" s="184"/>
      <c r="Q797" s="184"/>
      <c r="R797" s="184"/>
      <c r="S797" s="184"/>
      <c r="T797" s="184"/>
      <c r="U797" s="184"/>
      <c r="V797" s="184"/>
      <c r="W797" s="184"/>
      <c r="X797" s="184"/>
      <c r="Y797" s="184"/>
      <c r="Z797" s="184"/>
      <c r="AA797" s="184"/>
      <c r="AB797" s="184"/>
      <c r="AC797" s="184"/>
      <c r="AD797" s="184"/>
      <c r="AE797" s="184"/>
      <c r="AF797" s="184"/>
      <c r="AG797" s="184"/>
      <c r="AH797" s="184"/>
      <c r="AI797" s="184"/>
      <c r="AJ797" s="184"/>
      <c r="AK797" s="184"/>
      <c r="AL797" s="184"/>
      <c r="AM797" s="184"/>
      <c r="AN797" s="184"/>
      <c r="AO797" s="184"/>
      <c r="AP797" s="184"/>
      <c r="AQ797" s="184"/>
      <c r="AR797" s="184"/>
      <c r="AS797" s="155"/>
      <c r="AT797" s="159"/>
      <c r="AU797" s="155"/>
      <c r="AV797" s="155"/>
      <c r="AW797" s="155"/>
      <c r="AX797" s="155"/>
      <c r="AY797" s="155"/>
      <c r="AZ797" s="155"/>
      <c r="BA797" s="155"/>
      <c r="BB797" s="155"/>
      <c r="BC797" s="155"/>
      <c r="BD797" s="155"/>
    </row>
    <row r="798" spans="1:56" s="185" customFormat="1" ht="25.5" x14ac:dyDescent="0.2">
      <c r="A798" s="159"/>
      <c r="B798" s="183"/>
      <c r="C798" s="159"/>
      <c r="D798" s="187" t="s">
        <v>479</v>
      </c>
      <c r="E798" s="186" t="s">
        <v>498</v>
      </c>
      <c r="F798" s="186" t="s">
        <v>1104</v>
      </c>
      <c r="M798" s="191"/>
      <c r="N798" s="184"/>
      <c r="O798" s="184"/>
      <c r="P798" s="184"/>
      <c r="Q798" s="184"/>
      <c r="R798" s="184"/>
      <c r="S798" s="184"/>
      <c r="T798" s="184"/>
      <c r="U798" s="184"/>
      <c r="V798" s="184"/>
      <c r="W798" s="184"/>
      <c r="X798" s="184"/>
      <c r="Y798" s="184"/>
      <c r="Z798" s="184"/>
      <c r="AA798" s="184"/>
      <c r="AB798" s="184"/>
      <c r="AC798" s="184"/>
      <c r="AD798" s="184"/>
      <c r="AE798" s="184"/>
      <c r="AF798" s="184"/>
      <c r="AG798" s="184"/>
      <c r="AH798" s="184"/>
      <c r="AI798" s="184"/>
      <c r="AJ798" s="184"/>
      <c r="AK798" s="184"/>
      <c r="AL798" s="184"/>
      <c r="AM798" s="184"/>
      <c r="AN798" s="184"/>
      <c r="AO798" s="184"/>
      <c r="AP798" s="184"/>
      <c r="AQ798" s="184"/>
      <c r="AR798" s="184"/>
      <c r="AS798" s="155"/>
      <c r="AT798" s="159"/>
      <c r="AU798" s="155"/>
      <c r="AV798" s="155"/>
      <c r="AW798" s="155"/>
      <c r="AX798" s="155"/>
      <c r="AY798" s="155"/>
      <c r="AZ798" s="155"/>
      <c r="BA798" s="155"/>
      <c r="BB798" s="155"/>
      <c r="BC798" s="155"/>
      <c r="BD798" s="155"/>
    </row>
    <row r="799" spans="1:56" s="185" customFormat="1" x14ac:dyDescent="0.2">
      <c r="A799" s="159"/>
      <c r="B799" s="183"/>
      <c r="C799" s="159"/>
      <c r="D799" s="187" t="s">
        <v>484</v>
      </c>
      <c r="E799" s="186" t="s">
        <v>1105</v>
      </c>
      <c r="F799" s="186" t="s">
        <v>1106</v>
      </c>
      <c r="M799" s="191"/>
      <c r="N799" s="184"/>
      <c r="O799" s="184"/>
      <c r="P799" s="184"/>
      <c r="Q799" s="184"/>
      <c r="R799" s="184"/>
      <c r="S799" s="184"/>
      <c r="T799" s="184"/>
      <c r="U799" s="184"/>
      <c r="V799" s="184"/>
      <c r="W799" s="184"/>
      <c r="X799" s="184"/>
      <c r="Y799" s="184"/>
      <c r="Z799" s="184"/>
      <c r="AA799" s="184"/>
      <c r="AB799" s="184"/>
      <c r="AC799" s="184"/>
      <c r="AD799" s="184"/>
      <c r="AE799" s="184"/>
      <c r="AF799" s="184"/>
      <c r="AG799" s="184"/>
      <c r="AH799" s="184"/>
      <c r="AI799" s="184"/>
      <c r="AJ799" s="184"/>
      <c r="AK799" s="184"/>
      <c r="AL799" s="184"/>
      <c r="AM799" s="184"/>
      <c r="AN799" s="184"/>
      <c r="AO799" s="184"/>
      <c r="AP799" s="184"/>
      <c r="AQ799" s="184"/>
      <c r="AR799" s="184"/>
      <c r="AS799" s="155"/>
      <c r="AT799" s="159"/>
      <c r="AU799" s="155"/>
      <c r="AV799" s="155"/>
      <c r="AW799" s="155"/>
      <c r="AX799" s="155"/>
      <c r="AY799" s="155"/>
      <c r="AZ799" s="155"/>
      <c r="BA799" s="155"/>
      <c r="BB799" s="155"/>
      <c r="BC799" s="155"/>
      <c r="BD799" s="155"/>
    </row>
    <row r="800" spans="1:56" s="185" customFormat="1" x14ac:dyDescent="0.2">
      <c r="A800" s="159"/>
      <c r="B800" s="183"/>
      <c r="C800" s="159"/>
      <c r="D800" s="187" t="s">
        <v>1105</v>
      </c>
      <c r="E800" s="188"/>
      <c r="F800" s="186" t="s">
        <v>1107</v>
      </c>
      <c r="M800" s="191"/>
      <c r="N800" s="184"/>
      <c r="O800" s="184"/>
      <c r="P800" s="184"/>
      <c r="Q800" s="184"/>
      <c r="R800" s="184"/>
      <c r="S800" s="184"/>
      <c r="T800" s="184"/>
      <c r="U800" s="184"/>
      <c r="V800" s="184"/>
      <c r="W800" s="184"/>
      <c r="X800" s="184"/>
      <c r="Y800" s="184"/>
      <c r="Z800" s="184"/>
      <c r="AA800" s="184"/>
      <c r="AB800" s="184"/>
      <c r="AC800" s="184"/>
      <c r="AD800" s="184"/>
      <c r="AE800" s="184"/>
      <c r="AF800" s="184"/>
      <c r="AG800" s="184"/>
      <c r="AH800" s="184"/>
      <c r="AI800" s="184"/>
      <c r="AJ800" s="184"/>
      <c r="AK800" s="184"/>
      <c r="AL800" s="184"/>
      <c r="AM800" s="184"/>
      <c r="AN800" s="184"/>
      <c r="AO800" s="184"/>
      <c r="AP800" s="184"/>
      <c r="AQ800" s="184"/>
      <c r="AR800" s="184"/>
      <c r="AS800" s="155"/>
      <c r="AT800" s="159"/>
      <c r="AU800" s="155"/>
      <c r="AV800" s="155"/>
      <c r="AW800" s="155"/>
      <c r="AX800" s="155"/>
      <c r="AY800" s="155"/>
      <c r="AZ800" s="155"/>
      <c r="BA800" s="155"/>
      <c r="BB800" s="155"/>
      <c r="BC800" s="155"/>
      <c r="BD800" s="155"/>
    </row>
    <row r="801" spans="1:56" s="185" customFormat="1" ht="25.5" x14ac:dyDescent="0.2">
      <c r="A801" s="159"/>
      <c r="B801" s="183"/>
      <c r="C801" s="159"/>
      <c r="D801" s="187" t="s">
        <v>498</v>
      </c>
      <c r="E801" s="188"/>
      <c r="F801" s="186" t="s">
        <v>1108</v>
      </c>
      <c r="M801" s="191"/>
      <c r="N801" s="184"/>
      <c r="O801" s="184"/>
      <c r="P801" s="184"/>
      <c r="Q801" s="184"/>
      <c r="R801" s="184"/>
      <c r="S801" s="184"/>
      <c r="T801" s="184"/>
      <c r="U801" s="184"/>
      <c r="V801" s="184"/>
      <c r="W801" s="184"/>
      <c r="X801" s="184"/>
      <c r="Y801" s="184"/>
      <c r="Z801" s="184"/>
      <c r="AA801" s="184"/>
      <c r="AB801" s="184"/>
      <c r="AC801" s="184"/>
      <c r="AD801" s="184"/>
      <c r="AE801" s="184"/>
      <c r="AF801" s="184"/>
      <c r="AG801" s="184"/>
      <c r="AH801" s="184"/>
      <c r="AI801" s="184"/>
      <c r="AJ801" s="184"/>
      <c r="AK801" s="184"/>
      <c r="AL801" s="184"/>
      <c r="AM801" s="184"/>
      <c r="AN801" s="184"/>
      <c r="AO801" s="184"/>
      <c r="AP801" s="184"/>
      <c r="AQ801" s="184"/>
      <c r="AR801" s="184"/>
      <c r="AS801" s="155"/>
      <c r="AT801" s="159"/>
      <c r="AU801" s="155"/>
      <c r="AV801" s="155"/>
      <c r="AW801" s="155"/>
      <c r="AX801" s="155"/>
      <c r="AY801" s="155"/>
      <c r="AZ801" s="155"/>
      <c r="BA801" s="155"/>
      <c r="BB801" s="155"/>
      <c r="BC801" s="155"/>
      <c r="BD801" s="155"/>
    </row>
    <row r="802" spans="1:56" s="185" customFormat="1" x14ac:dyDescent="0.2">
      <c r="A802" s="159"/>
      <c r="B802" s="183"/>
      <c r="C802" s="159"/>
      <c r="D802" s="187" t="s">
        <v>248</v>
      </c>
      <c r="E802" s="188"/>
      <c r="F802" s="186" t="s">
        <v>1109</v>
      </c>
      <c r="M802" s="191"/>
      <c r="N802" s="184"/>
      <c r="O802" s="184"/>
      <c r="P802" s="184"/>
      <c r="Q802" s="184"/>
      <c r="R802" s="184"/>
      <c r="S802" s="184"/>
      <c r="T802" s="184"/>
      <c r="U802" s="184"/>
      <c r="V802" s="184"/>
      <c r="W802" s="184"/>
      <c r="X802" s="184"/>
      <c r="Y802" s="184"/>
      <c r="Z802" s="184"/>
      <c r="AA802" s="184"/>
      <c r="AB802" s="184"/>
      <c r="AC802" s="184"/>
      <c r="AD802" s="184"/>
      <c r="AE802" s="184"/>
      <c r="AF802" s="184"/>
      <c r="AG802" s="184"/>
      <c r="AH802" s="184"/>
      <c r="AI802" s="184"/>
      <c r="AJ802" s="184"/>
      <c r="AK802" s="184"/>
      <c r="AL802" s="184"/>
      <c r="AM802" s="184"/>
      <c r="AN802" s="184"/>
      <c r="AO802" s="184"/>
      <c r="AP802" s="184"/>
      <c r="AQ802" s="184"/>
      <c r="AR802" s="184"/>
      <c r="AS802" s="155"/>
      <c r="AT802" s="159"/>
      <c r="AU802" s="155"/>
      <c r="AV802" s="155"/>
      <c r="AW802" s="155"/>
      <c r="AX802" s="155"/>
      <c r="AY802" s="155"/>
      <c r="AZ802" s="155"/>
      <c r="BA802" s="155"/>
      <c r="BB802" s="155"/>
      <c r="BC802" s="155"/>
      <c r="BD802" s="155"/>
    </row>
    <row r="803" spans="1:56" s="185" customFormat="1" x14ac:dyDescent="0.2">
      <c r="A803" s="159"/>
      <c r="B803" s="183"/>
      <c r="C803" s="159"/>
      <c r="E803" s="188"/>
      <c r="F803" s="186" t="s">
        <v>1110</v>
      </c>
      <c r="M803" s="191"/>
      <c r="N803" s="184"/>
      <c r="O803" s="184"/>
      <c r="P803" s="184"/>
      <c r="Q803" s="184"/>
      <c r="R803" s="184"/>
      <c r="S803" s="184"/>
      <c r="T803" s="184"/>
      <c r="U803" s="184"/>
      <c r="V803" s="184"/>
      <c r="W803" s="184"/>
      <c r="X803" s="184"/>
      <c r="Y803" s="184"/>
      <c r="Z803" s="184"/>
      <c r="AA803" s="184"/>
      <c r="AB803" s="184"/>
      <c r="AC803" s="184"/>
      <c r="AD803" s="184"/>
      <c r="AE803" s="184"/>
      <c r="AF803" s="184"/>
      <c r="AG803" s="184"/>
      <c r="AH803" s="184"/>
      <c r="AI803" s="184"/>
      <c r="AJ803" s="184"/>
      <c r="AK803" s="184"/>
      <c r="AL803" s="184"/>
      <c r="AM803" s="184"/>
      <c r="AN803" s="184"/>
      <c r="AO803" s="184"/>
      <c r="AP803" s="184"/>
      <c r="AQ803" s="184"/>
      <c r="AR803" s="184"/>
      <c r="AS803" s="155"/>
      <c r="AT803" s="159"/>
      <c r="AU803" s="155"/>
      <c r="AV803" s="155"/>
      <c r="AW803" s="155"/>
      <c r="AX803" s="155"/>
      <c r="AY803" s="155"/>
      <c r="AZ803" s="155"/>
      <c r="BA803" s="155"/>
      <c r="BB803" s="155"/>
      <c r="BC803" s="155"/>
      <c r="BD803" s="155"/>
    </row>
    <row r="804" spans="1:56" s="185" customFormat="1" x14ac:dyDescent="0.2">
      <c r="A804" s="159"/>
      <c r="B804" s="183"/>
      <c r="C804" s="159"/>
      <c r="E804" s="188"/>
      <c r="F804" s="186" t="s">
        <v>1111</v>
      </c>
      <c r="M804" s="191"/>
      <c r="N804" s="184"/>
      <c r="O804" s="184"/>
      <c r="P804" s="184"/>
      <c r="Q804" s="184"/>
      <c r="R804" s="184"/>
      <c r="S804" s="184"/>
      <c r="T804" s="184"/>
      <c r="U804" s="184"/>
      <c r="V804" s="184"/>
      <c r="W804" s="184"/>
      <c r="X804" s="184"/>
      <c r="Y804" s="184"/>
      <c r="Z804" s="184"/>
      <c r="AA804" s="184"/>
      <c r="AB804" s="184"/>
      <c r="AC804" s="184"/>
      <c r="AD804" s="184"/>
      <c r="AE804" s="184"/>
      <c r="AF804" s="184"/>
      <c r="AG804" s="184"/>
      <c r="AH804" s="184"/>
      <c r="AI804" s="184"/>
      <c r="AJ804" s="184"/>
      <c r="AK804" s="184"/>
      <c r="AL804" s="184"/>
      <c r="AM804" s="184"/>
      <c r="AN804" s="184"/>
      <c r="AO804" s="184"/>
      <c r="AP804" s="184"/>
      <c r="AQ804" s="184"/>
      <c r="AR804" s="184"/>
      <c r="AS804" s="155"/>
      <c r="AT804" s="159"/>
      <c r="AU804" s="155"/>
      <c r="AV804" s="155"/>
      <c r="AW804" s="155"/>
      <c r="AX804" s="155"/>
      <c r="AY804" s="155"/>
      <c r="AZ804" s="155"/>
      <c r="BA804" s="155"/>
      <c r="BB804" s="155"/>
      <c r="BC804" s="155"/>
      <c r="BD804" s="155"/>
    </row>
    <row r="805" spans="1:56" x14ac:dyDescent="0.2">
      <c r="F805" s="186" t="s">
        <v>1112</v>
      </c>
    </row>
    <row r="806" spans="1:56" x14ac:dyDescent="0.2">
      <c r="F806" s="186" t="s">
        <v>1113</v>
      </c>
    </row>
    <row r="807" spans="1:56" x14ac:dyDescent="0.2">
      <c r="F807" s="186" t="s">
        <v>1114</v>
      </c>
    </row>
    <row r="808" spans="1:56" x14ac:dyDescent="0.2">
      <c r="F808" s="186" t="s">
        <v>1115</v>
      </c>
    </row>
    <row r="809" spans="1:56" x14ac:dyDescent="0.2">
      <c r="F809" s="186" t="s">
        <v>1116</v>
      </c>
    </row>
    <row r="810" spans="1:56" x14ac:dyDescent="0.2">
      <c r="F810" s="186" t="s">
        <v>1117</v>
      </c>
    </row>
  </sheetData>
  <autoFilter ref="A6:BE637" xr:uid="{FE1A21FB-4C02-4FE5-94F1-A74841260B27}"/>
  <mergeCells count="17">
    <mergeCell ref="B1:C3"/>
    <mergeCell ref="D1:L1"/>
    <mergeCell ref="M1:M3"/>
    <mergeCell ref="D2:L2"/>
    <mergeCell ref="D3:E3"/>
    <mergeCell ref="F3:G3"/>
    <mergeCell ref="H3:L3"/>
    <mergeCell ref="AM5:AS5"/>
    <mergeCell ref="AT5:BC5"/>
    <mergeCell ref="Z657:Z658"/>
    <mergeCell ref="Z660:Z661"/>
    <mergeCell ref="H5:I5"/>
    <mergeCell ref="K5:N5"/>
    <mergeCell ref="O5:S5"/>
    <mergeCell ref="T5:AC5"/>
    <mergeCell ref="AG5:AH5"/>
    <mergeCell ref="AI5:AL5"/>
  </mergeCells>
  <phoneticPr fontId="4" type="noConversion"/>
  <conditionalFormatting sqref="AD7:AD637">
    <cfRule type="cellIs" dxfId="371" priority="25" operator="equal">
      <formula>"ACEPTABLE"</formula>
    </cfRule>
    <cfRule type="cellIs" dxfId="370" priority="26" operator="equal">
      <formula>"ACEPTABLE CON CONTROL ESPECIFICO"</formula>
    </cfRule>
    <cfRule type="cellIs" dxfId="369" priority="27" operator="equal">
      <formula>"MEJORABLE"</formula>
    </cfRule>
    <cfRule type="cellIs" dxfId="368" priority="28" operator="equal">
      <formula>"NO ACEPTABLE"</formula>
    </cfRule>
  </conditionalFormatting>
  <conditionalFormatting sqref="BD7:BD171 BD173:BD370 BD373:BD391 BD409:BD443 BD450:BD451 BD453 BD531:BD532 BD564:BD565 BD591:BD637">
    <cfRule type="cellIs" dxfId="367" priority="319" operator="equal">
      <formula>#REF!</formula>
    </cfRule>
    <cfRule type="cellIs" dxfId="366" priority="318" operator="equal">
      <formula>#REF!</formula>
    </cfRule>
    <cfRule type="cellIs" dxfId="365" priority="320" operator="equal">
      <formula>#REF!</formula>
    </cfRule>
  </conditionalFormatting>
  <conditionalFormatting sqref="BD172">
    <cfRule type="cellIs" dxfId="364" priority="23" operator="equal">
      <formula>"MEJORABLE"</formula>
    </cfRule>
    <cfRule type="cellIs" dxfId="363" priority="22" operator="equal">
      <formula>"ACEPTABLE CON CONTROL ESPECIFICO"</formula>
    </cfRule>
    <cfRule type="cellIs" dxfId="362" priority="21" operator="equal">
      <formula>"ACEPTABLE"</formula>
    </cfRule>
    <cfRule type="cellIs" dxfId="361" priority="24" operator="equal">
      <formula>"NO ACEPTABLE"</formula>
    </cfRule>
  </conditionalFormatting>
  <conditionalFormatting sqref="BD173:BD370 BD409:BD443 BD373:BD391 BD7:BD171 BD450:BD451 BD453 BD531:BD532 BD564:BD565 BD591:BD637">
    <cfRule type="cellIs" dxfId="360" priority="317" operator="equal">
      <formula>#REF!</formula>
    </cfRule>
  </conditionalFormatting>
  <conditionalFormatting sqref="BD201:BD225 BD231:BD235 BD238:BD241 BD243:BD247 BD249:BD253 BD260:BD263 BD269:BD273 BD275:BD292">
    <cfRule type="cellIs" dxfId="359" priority="312" operator="equal">
      <formula>#REF!</formula>
    </cfRule>
    <cfRule type="cellIs" dxfId="358" priority="311" operator="equal">
      <formula>#REF!</formula>
    </cfRule>
    <cfRule type="cellIs" dxfId="357" priority="310" operator="equal">
      <formula>#REF!</formula>
    </cfRule>
    <cfRule type="cellIs" dxfId="356" priority="309" operator="equal">
      <formula>#REF!</formula>
    </cfRule>
  </conditionalFormatting>
  <conditionalFormatting sqref="BD300">
    <cfRule type="cellIs" dxfId="355" priority="171" operator="equal">
      <formula>#REF!</formula>
    </cfRule>
    <cfRule type="cellIs" dxfId="354" priority="170" operator="equal">
      <formula>#REF!</formula>
    </cfRule>
    <cfRule type="cellIs" dxfId="353" priority="169" operator="equal">
      <formula>#REF!</formula>
    </cfRule>
    <cfRule type="cellIs" dxfId="352" priority="172" operator="equal">
      <formula>#REF!</formula>
    </cfRule>
  </conditionalFormatting>
  <conditionalFormatting sqref="BD310">
    <cfRule type="cellIs" dxfId="351" priority="176" operator="equal">
      <formula>#REF!</formula>
    </cfRule>
    <cfRule type="cellIs" dxfId="350" priority="175" operator="equal">
      <formula>#REF!</formula>
    </cfRule>
    <cfRule type="cellIs" dxfId="349" priority="174" operator="equal">
      <formula>#REF!</formula>
    </cfRule>
    <cfRule type="cellIs" dxfId="348" priority="173" operator="equal">
      <formula>#REF!</formula>
    </cfRule>
  </conditionalFormatting>
  <conditionalFormatting sqref="BD322">
    <cfRule type="cellIs" dxfId="347" priority="177" operator="equal">
      <formula>#REF!</formula>
    </cfRule>
    <cfRule type="cellIs" dxfId="346" priority="178" operator="equal">
      <formula>#REF!</formula>
    </cfRule>
    <cfRule type="cellIs" dxfId="345" priority="179" operator="equal">
      <formula>#REF!</formula>
    </cfRule>
    <cfRule type="cellIs" dxfId="344" priority="180" operator="equal">
      <formula>#REF!</formula>
    </cfRule>
  </conditionalFormatting>
  <conditionalFormatting sqref="BD335">
    <cfRule type="cellIs" dxfId="343" priority="183" operator="equal">
      <formula>#REF!</formula>
    </cfRule>
    <cfRule type="cellIs" dxfId="342" priority="182" operator="equal">
      <formula>#REF!</formula>
    </cfRule>
    <cfRule type="cellIs" dxfId="341" priority="184" operator="equal">
      <formula>#REF!</formula>
    </cfRule>
    <cfRule type="cellIs" dxfId="340" priority="181" operator="equal">
      <formula>#REF!</formula>
    </cfRule>
  </conditionalFormatting>
  <conditionalFormatting sqref="BD342">
    <cfRule type="cellIs" dxfId="339" priority="187" operator="equal">
      <formula>#REF!</formula>
    </cfRule>
    <cfRule type="cellIs" dxfId="338" priority="186" operator="equal">
      <formula>#REF!</formula>
    </cfRule>
    <cfRule type="cellIs" dxfId="337" priority="185" operator="equal">
      <formula>#REF!</formula>
    </cfRule>
    <cfRule type="cellIs" dxfId="336" priority="188" operator="equal">
      <formula>#REF!</formula>
    </cfRule>
  </conditionalFormatting>
  <conditionalFormatting sqref="BD349">
    <cfRule type="cellIs" dxfId="335" priority="192" operator="equal">
      <formula>#REF!</formula>
    </cfRule>
    <cfRule type="cellIs" dxfId="334" priority="190" operator="equal">
      <formula>#REF!</formula>
    </cfRule>
    <cfRule type="cellIs" dxfId="333" priority="189" operator="equal">
      <formula>#REF!</formula>
    </cfRule>
    <cfRule type="cellIs" dxfId="332" priority="191" operator="equal">
      <formula>#REF!</formula>
    </cfRule>
  </conditionalFormatting>
  <conditionalFormatting sqref="BD370:BD372">
    <cfRule type="cellIs" dxfId="331" priority="81" operator="equal">
      <formula>#REF!</formula>
    </cfRule>
    <cfRule type="cellIs" dxfId="330" priority="82" operator="equal">
      <formula>#REF!</formula>
    </cfRule>
    <cfRule type="cellIs" dxfId="329" priority="83" operator="equal">
      <formula>#REF!</formula>
    </cfRule>
    <cfRule type="cellIs" dxfId="328" priority="84" operator="equal">
      <formula>#REF!</formula>
    </cfRule>
  </conditionalFormatting>
  <conditionalFormatting sqref="BD378">
    <cfRule type="cellIs" dxfId="327" priority="197" operator="equal">
      <formula>#REF!</formula>
    </cfRule>
    <cfRule type="cellIs" dxfId="326" priority="198" operator="equal">
      <formula>#REF!</formula>
    </cfRule>
    <cfRule type="cellIs" dxfId="325" priority="200" operator="equal">
      <formula>#REF!</formula>
    </cfRule>
    <cfRule type="cellIs" dxfId="324" priority="199" operator="equal">
      <formula>#REF!</formula>
    </cfRule>
  </conditionalFormatting>
  <conditionalFormatting sqref="BD392:BD393">
    <cfRule type="cellIs" dxfId="323" priority="158" operator="equal">
      <formula>#REF!</formula>
    </cfRule>
    <cfRule type="cellIs" dxfId="322" priority="159" operator="equal">
      <formula>#REF!</formula>
    </cfRule>
    <cfRule type="cellIs" dxfId="321" priority="160" operator="equal">
      <formula>#REF!</formula>
    </cfRule>
    <cfRule type="cellIs" dxfId="320" priority="157" operator="equal">
      <formula>#REF!</formula>
    </cfRule>
  </conditionalFormatting>
  <conditionalFormatting sqref="BD393:BD398">
    <cfRule type="cellIs" dxfId="319" priority="148" operator="equal">
      <formula>#REF!</formula>
    </cfRule>
    <cfRule type="cellIs" dxfId="318" priority="147" operator="equal">
      <formula>#REF!</formula>
    </cfRule>
    <cfRule type="cellIs" dxfId="317" priority="146" operator="equal">
      <formula>#REF!</formula>
    </cfRule>
    <cfRule type="cellIs" dxfId="316" priority="145" operator="equal">
      <formula>#REF!</formula>
    </cfRule>
  </conditionalFormatting>
  <conditionalFormatting sqref="BD399">
    <cfRule type="cellIs" dxfId="315" priority="254" operator="equal">
      <formula>"ACEPTABLE CON CONTROL ESPECIFICO"</formula>
    </cfRule>
    <cfRule type="cellIs" dxfId="314" priority="253" operator="equal">
      <formula>"ACEPTABLE"</formula>
    </cfRule>
    <cfRule type="cellIs" dxfId="313" priority="255" operator="equal">
      <formula>"MEJORABLE"</formula>
    </cfRule>
    <cfRule type="cellIs" dxfId="312" priority="256" operator="equal">
      <formula>"NO ACEPTABLE"</formula>
    </cfRule>
  </conditionalFormatting>
  <conditionalFormatting sqref="BD400:BD408">
    <cfRule type="cellIs" dxfId="311" priority="104" operator="equal">
      <formula>#REF!</formula>
    </cfRule>
    <cfRule type="cellIs" dxfId="310" priority="103" operator="equal">
      <formula>#REF!</formula>
    </cfRule>
    <cfRule type="cellIs" dxfId="309" priority="102" operator="equal">
      <formula>#REF!</formula>
    </cfRule>
    <cfRule type="cellIs" dxfId="308" priority="101" operator="equal">
      <formula>#REF!</formula>
    </cfRule>
  </conditionalFormatting>
  <conditionalFormatting sqref="BD408">
    <cfRule type="cellIs" dxfId="307" priority="96" operator="equal">
      <formula>#REF!</formula>
    </cfRule>
    <cfRule type="cellIs" dxfId="306" priority="95" operator="equal">
      <formula>#REF!</formula>
    </cfRule>
    <cfRule type="cellIs" dxfId="305" priority="94" operator="equal">
      <formula>#REF!</formula>
    </cfRule>
    <cfRule type="cellIs" dxfId="304" priority="93" operator="equal">
      <formula>#REF!</formula>
    </cfRule>
  </conditionalFormatting>
  <conditionalFormatting sqref="BD433">
    <cfRule type="cellIs" dxfId="303" priority="204" operator="equal">
      <formula>#REF!</formula>
    </cfRule>
    <cfRule type="cellIs" dxfId="302" priority="203" operator="equal">
      <formula>#REF!</formula>
    </cfRule>
    <cfRule type="cellIs" dxfId="301" priority="202" operator="equal">
      <formula>#REF!</formula>
    </cfRule>
    <cfRule type="cellIs" dxfId="300" priority="201" operator="equal">
      <formula>#REF!</formula>
    </cfRule>
  </conditionalFormatting>
  <conditionalFormatting sqref="BD444:BD446">
    <cfRule type="cellIs" dxfId="299" priority="122" operator="equal">
      <formula>#REF!</formula>
    </cfRule>
    <cfRule type="cellIs" dxfId="298" priority="124" operator="equal">
      <formula>#REF!</formula>
    </cfRule>
    <cfRule type="cellIs" dxfId="297" priority="123" operator="equal">
      <formula>#REF!</formula>
    </cfRule>
    <cfRule type="cellIs" dxfId="296" priority="121" operator="equal">
      <formula>#REF!</formula>
    </cfRule>
  </conditionalFormatting>
  <conditionalFormatting sqref="BD446:BD448">
    <cfRule type="cellIs" dxfId="295" priority="112" operator="equal">
      <formula>#REF!</formula>
    </cfRule>
    <cfRule type="cellIs" dxfId="294" priority="110" operator="equal">
      <formula>#REF!</formula>
    </cfRule>
    <cfRule type="cellIs" dxfId="293" priority="109" operator="equal">
      <formula>#REF!</formula>
    </cfRule>
    <cfRule type="cellIs" dxfId="292" priority="111" operator="equal">
      <formula>#REF!</formula>
    </cfRule>
  </conditionalFormatting>
  <conditionalFormatting sqref="BD449">
    <cfRule type="cellIs" dxfId="291" priority="251" operator="equal">
      <formula>"MEJORABLE"</formula>
    </cfRule>
    <cfRule type="cellIs" dxfId="290" priority="252" operator="equal">
      <formula>"NO ACEPTABLE"</formula>
    </cfRule>
    <cfRule type="cellIs" dxfId="289" priority="249" operator="equal">
      <formula>"ACEPTABLE"</formula>
    </cfRule>
    <cfRule type="cellIs" dxfId="288" priority="250" operator="equal">
      <formula>"ACEPTABLE CON CONTROL ESPECIFICO"</formula>
    </cfRule>
  </conditionalFormatting>
  <conditionalFormatting sqref="BD455:BD459">
    <cfRule type="cellIs" dxfId="287" priority="281" operator="equal">
      <formula>#REF!</formula>
    </cfRule>
    <cfRule type="cellIs" dxfId="286" priority="282" operator="equal">
      <formula>#REF!</formula>
    </cfRule>
    <cfRule type="cellIs" dxfId="285" priority="283" operator="equal">
      <formula>#REF!</formula>
    </cfRule>
    <cfRule type="cellIs" dxfId="284" priority="284" operator="equal">
      <formula>#REF!</formula>
    </cfRule>
  </conditionalFormatting>
  <conditionalFormatting sqref="BD464:BD466">
    <cfRule type="cellIs" dxfId="283" priority="297" operator="equal">
      <formula>#REF!</formula>
    </cfRule>
    <cfRule type="cellIs" dxfId="282" priority="298" operator="equal">
      <formula>#REF!</formula>
    </cfRule>
    <cfRule type="cellIs" dxfId="281" priority="299" operator="equal">
      <formula>#REF!</formula>
    </cfRule>
    <cfRule type="cellIs" dxfId="280" priority="300" operator="equal">
      <formula>#REF!</formula>
    </cfRule>
  </conditionalFormatting>
  <conditionalFormatting sqref="BD469:BD472">
    <cfRule type="cellIs" dxfId="279" priority="293" operator="equal">
      <formula>#REF!</formula>
    </cfRule>
    <cfRule type="cellIs" dxfId="278" priority="296" operator="equal">
      <formula>#REF!</formula>
    </cfRule>
    <cfRule type="cellIs" dxfId="277" priority="294" operator="equal">
      <formula>#REF!</formula>
    </cfRule>
    <cfRule type="cellIs" dxfId="276" priority="295" operator="equal">
      <formula>#REF!</formula>
    </cfRule>
  </conditionalFormatting>
  <conditionalFormatting sqref="BD483">
    <cfRule type="cellIs" dxfId="275" priority="231" operator="equal">
      <formula>#REF!</formula>
    </cfRule>
    <cfRule type="cellIs" dxfId="274" priority="230" operator="equal">
      <formula>#REF!</formula>
    </cfRule>
    <cfRule type="cellIs" dxfId="273" priority="229" operator="equal">
      <formula>#REF!</formula>
    </cfRule>
    <cfRule type="cellIs" dxfId="272" priority="232" operator="equal">
      <formula>#REF!</formula>
    </cfRule>
  </conditionalFormatting>
  <conditionalFormatting sqref="BD488 BD495">
    <cfRule type="cellIs" dxfId="271" priority="280" operator="equal">
      <formula>#REF!</formula>
    </cfRule>
    <cfRule type="cellIs" dxfId="270" priority="277" operator="equal">
      <formula>#REF!</formula>
    </cfRule>
    <cfRule type="cellIs" dxfId="269" priority="278" operator="equal">
      <formula>#REF!</formula>
    </cfRule>
    <cfRule type="cellIs" dxfId="268" priority="279" operator="equal">
      <formula>#REF!</formula>
    </cfRule>
  </conditionalFormatting>
  <conditionalFormatting sqref="BD491">
    <cfRule type="cellIs" dxfId="267" priority="3" operator="equal">
      <formula>#REF!</formula>
    </cfRule>
    <cfRule type="cellIs" dxfId="266" priority="4" operator="equal">
      <formula>#REF!</formula>
    </cfRule>
    <cfRule type="cellIs" dxfId="265" priority="2" operator="equal">
      <formula>#REF!</formula>
    </cfRule>
    <cfRule type="cellIs" dxfId="264" priority="321" operator="equal">
      <formula>#REF!</formula>
    </cfRule>
  </conditionalFormatting>
  <conditionalFormatting sqref="BD497">
    <cfRule type="cellIs" dxfId="263" priority="291" operator="equal">
      <formula>#REF!</formula>
    </cfRule>
    <cfRule type="cellIs" dxfId="262" priority="289" operator="equal">
      <formula>#REF!</formula>
    </cfRule>
    <cfRule type="cellIs" dxfId="261" priority="290" operator="equal">
      <formula>#REF!</formula>
    </cfRule>
    <cfRule type="cellIs" dxfId="260" priority="292" operator="equal">
      <formula>#REF!</formula>
    </cfRule>
  </conditionalFormatting>
  <conditionalFormatting sqref="BD501">
    <cfRule type="cellIs" dxfId="259" priority="228" operator="equal">
      <formula>#REF!</formula>
    </cfRule>
    <cfRule type="cellIs" dxfId="258" priority="227" operator="equal">
      <formula>#REF!</formula>
    </cfRule>
    <cfRule type="cellIs" dxfId="257" priority="226" operator="equal">
      <formula>#REF!</formula>
    </cfRule>
    <cfRule type="cellIs" dxfId="256" priority="225" operator="equal">
      <formula>#REF!</formula>
    </cfRule>
  </conditionalFormatting>
  <conditionalFormatting sqref="BD506">
    <cfRule type="cellIs" dxfId="255" priority="288" operator="equal">
      <formula>#REF!</formula>
    </cfRule>
    <cfRule type="cellIs" dxfId="254" priority="287" operator="equal">
      <formula>#REF!</formula>
    </cfRule>
    <cfRule type="cellIs" dxfId="253" priority="286" operator="equal">
      <formula>#REF!</formula>
    </cfRule>
    <cfRule type="cellIs" dxfId="252" priority="285" operator="equal">
      <formula>#REF!</formula>
    </cfRule>
  </conditionalFormatting>
  <conditionalFormatting sqref="BD516">
    <cfRule type="cellIs" dxfId="251" priority="270" operator="equal">
      <formula>#REF!</formula>
    </cfRule>
    <cfRule type="cellIs" dxfId="250" priority="271" operator="equal">
      <formula>#REF!</formula>
    </cfRule>
    <cfRule type="cellIs" dxfId="249" priority="272" operator="equal">
      <formula>#REF!</formula>
    </cfRule>
    <cfRule type="cellIs" dxfId="248" priority="269" operator="equal">
      <formula>#REF!</formula>
    </cfRule>
  </conditionalFormatting>
  <conditionalFormatting sqref="BD528">
    <cfRule type="cellIs" dxfId="247" priority="16" operator="equal">
      <formula>#REF!</formula>
    </cfRule>
    <cfRule type="cellIs" dxfId="246" priority="15" operator="equal">
      <formula>#REF!</formula>
    </cfRule>
    <cfRule type="cellIs" dxfId="245" priority="14" operator="equal">
      <formula>#REF!</formula>
    </cfRule>
    <cfRule type="cellIs" dxfId="244" priority="13" operator="equal">
      <formula>#REF!</formula>
    </cfRule>
  </conditionalFormatting>
  <conditionalFormatting sqref="BD534">
    <cfRule type="cellIs" dxfId="243" priority="221" operator="equal">
      <formula>#REF!</formula>
    </cfRule>
    <cfRule type="cellIs" dxfId="242" priority="224" operator="equal">
      <formula>#REF!</formula>
    </cfRule>
    <cfRule type="cellIs" dxfId="241" priority="223" operator="equal">
      <formula>#REF!</formula>
    </cfRule>
    <cfRule type="cellIs" dxfId="240" priority="222" operator="equal">
      <formula>#REF!</formula>
    </cfRule>
  </conditionalFormatting>
  <conditionalFormatting sqref="BD536:BD538">
    <cfRule type="cellIs" dxfId="239" priority="265" operator="equal">
      <formula>#REF!</formula>
    </cfRule>
    <cfRule type="cellIs" dxfId="238" priority="266" operator="equal">
      <formula>#REF!</formula>
    </cfRule>
    <cfRule type="cellIs" dxfId="237" priority="267" operator="equal">
      <formula>#REF!</formula>
    </cfRule>
    <cfRule type="cellIs" dxfId="236" priority="268" operator="equal">
      <formula>#REF!</formula>
    </cfRule>
  </conditionalFormatting>
  <conditionalFormatting sqref="BD543:BD544">
    <cfRule type="cellIs" dxfId="235" priority="262" operator="equal">
      <formula>#REF!</formula>
    </cfRule>
    <cfRule type="cellIs" dxfId="234" priority="261" operator="equal">
      <formula>#REF!</formula>
    </cfRule>
    <cfRule type="cellIs" dxfId="233" priority="263" operator="equal">
      <formula>#REF!</formula>
    </cfRule>
    <cfRule type="cellIs" dxfId="232" priority="264" operator="equal">
      <formula>#REF!</formula>
    </cfRule>
  </conditionalFormatting>
  <conditionalFormatting sqref="BD547:BD549">
    <cfRule type="cellIs" dxfId="231" priority="258" operator="equal">
      <formula>#REF!</formula>
    </cfRule>
    <cfRule type="cellIs" dxfId="230" priority="257" operator="equal">
      <formula>#REF!</formula>
    </cfRule>
    <cfRule type="cellIs" dxfId="229" priority="259" operator="equal">
      <formula>#REF!</formula>
    </cfRule>
    <cfRule type="cellIs" dxfId="228" priority="260" operator="equal">
      <formula>#REF!</formula>
    </cfRule>
  </conditionalFormatting>
  <conditionalFormatting sqref="BD556:BD558">
    <cfRule type="cellIs" dxfId="227" priority="220" operator="equal">
      <formula>#REF!</formula>
    </cfRule>
    <cfRule type="cellIs" dxfId="226" priority="219" operator="equal">
      <formula>#REF!</formula>
    </cfRule>
    <cfRule type="cellIs" dxfId="225" priority="217" operator="equal">
      <formula>#REF!</formula>
    </cfRule>
    <cfRule type="cellIs" dxfId="224" priority="218" operator="equal">
      <formula>#REF!</formula>
    </cfRule>
  </conditionalFormatting>
  <conditionalFormatting sqref="BD561:BD562">
    <cfRule type="cellIs" dxfId="223" priority="244" operator="equal">
      <formula>#REF!</formula>
    </cfRule>
    <cfRule type="cellIs" dxfId="222" priority="243" operator="equal">
      <formula>#REF!</formula>
    </cfRule>
    <cfRule type="cellIs" dxfId="221" priority="241" operator="equal">
      <formula>#REF!</formula>
    </cfRule>
    <cfRule type="cellIs" dxfId="220" priority="242" operator="equal">
      <formula>#REF!</formula>
    </cfRule>
  </conditionalFormatting>
  <conditionalFormatting sqref="BD568:BD569">
    <cfRule type="cellIs" dxfId="219" priority="9" operator="equal">
      <formula>#REF!</formula>
    </cfRule>
    <cfRule type="cellIs" dxfId="218" priority="10" operator="equal">
      <formula>#REF!</formula>
    </cfRule>
    <cfRule type="cellIs" dxfId="217" priority="11" operator="equal">
      <formula>#REF!</formula>
    </cfRule>
    <cfRule type="cellIs" dxfId="216" priority="12" operator="equal">
      <formula>#REF!</formula>
    </cfRule>
  </conditionalFormatting>
  <conditionalFormatting sqref="BD571">
    <cfRule type="cellIs" dxfId="215" priority="301" operator="equal">
      <formula>#REF!</formula>
    </cfRule>
    <cfRule type="cellIs" dxfId="214" priority="302" operator="equal">
      <formula>#REF!</formula>
    </cfRule>
    <cfRule type="cellIs" dxfId="213" priority="303" operator="equal">
      <formula>#REF!</formula>
    </cfRule>
    <cfRule type="cellIs" dxfId="212" priority="304" operator="equal">
      <formula>#REF!</formula>
    </cfRule>
  </conditionalFormatting>
  <conditionalFormatting sqref="BD574:BD576">
    <cfRule type="cellIs" dxfId="211" priority="240" operator="equal">
      <formula>#REF!</formula>
    </cfRule>
    <cfRule type="cellIs" dxfId="210" priority="237" operator="equal">
      <formula>#REF!</formula>
    </cfRule>
    <cfRule type="cellIs" dxfId="209" priority="238" operator="equal">
      <formula>#REF!</formula>
    </cfRule>
    <cfRule type="cellIs" dxfId="208" priority="239" operator="equal">
      <formula>#REF!</formula>
    </cfRule>
  </conditionalFormatting>
  <conditionalFormatting sqref="BD579">
    <cfRule type="cellIs" dxfId="207" priority="215" operator="equal">
      <formula>#REF!</formula>
    </cfRule>
    <cfRule type="cellIs" dxfId="206" priority="216" operator="equal">
      <formula>#REF!</formula>
    </cfRule>
    <cfRule type="cellIs" dxfId="205" priority="213" operator="equal">
      <formula>#REF!</formula>
    </cfRule>
    <cfRule type="cellIs" dxfId="204" priority="214" operator="equal">
      <formula>#REF!</formula>
    </cfRule>
  </conditionalFormatting>
  <conditionalFormatting sqref="BD582:BD589">
    <cfRule type="cellIs" dxfId="203" priority="31" operator="equal">
      <formula>#REF!</formula>
    </cfRule>
    <cfRule type="cellIs" dxfId="202" priority="29" operator="equal">
      <formula>#REF!</formula>
    </cfRule>
    <cfRule type="cellIs" dxfId="201" priority="30" operator="equal">
      <formula>#REF!</formula>
    </cfRule>
    <cfRule type="cellIs" dxfId="200" priority="32" operator="equal">
      <formula>#REF!</formula>
    </cfRule>
  </conditionalFormatting>
  <conditionalFormatting sqref="BD590">
    <cfRule type="cellIs" dxfId="199" priority="42" operator="equal">
      <formula>"ACEPTABLE CON CONTROL ESPECIFICO"</formula>
    </cfRule>
    <cfRule type="cellIs" dxfId="198" priority="41" operator="equal">
      <formula>"ACEPTABLE"</formula>
    </cfRule>
    <cfRule type="cellIs" dxfId="197" priority="44" operator="equal">
      <formula>"NO ACEPTABLE"</formula>
    </cfRule>
    <cfRule type="cellIs" dxfId="196" priority="43" operator="equal">
      <formula>"MEJORABLE"</formula>
    </cfRule>
  </conditionalFormatting>
  <dataValidations count="4">
    <dataValidation type="list" allowBlank="1" showInputMessage="1" showErrorMessage="1" sqref="Z452 Z502:Z515 Z492:Z496 Z570 Z566:Z567 Z563 Z517:Z527 Z467:Z468 Z454 Z535 Z484:Z490 Z539:Z542 Z545:Z546 Z474:Z482 Z559:Z560 Z550:Z555 Z529:Z530 Z572:Z573 Z460:Z463 Z498:Z500 Z533 Z577:Z578 Z580:Z592" xr:uid="{5591FCCC-4131-44D1-A0F3-F4EB5DDFF862}">
      <formula1>$BK$6:$BK$19</formula1>
    </dataValidation>
    <dataValidation type="list" allowBlank="1" showInputMessage="1" showErrorMessage="1" sqref="V460 V492:V496 T493 V570 V566 V563 V522:V527 V517:V518 V484:V490 V463 V476 T485 V588:V592 V510:V515 V502:V505 V539:V540 V545 V550:V551 V474 V559 V554:V555 V529:V530 V572 V581:V586 V481:V482 V499:V500 V577:V578" xr:uid="{B88F4845-3CC9-48A2-B3F8-CE2F3CAB846B}">
      <formula1>$BJ$6:$BJ$19</formula1>
    </dataValidation>
    <dataValidation type="list" allowBlank="1" showInputMessage="1" showErrorMessage="1" sqref="T452 T502:T515 T494:T496 T492 T570 T566:T567 T563 T517:T527 T460 T484 T462:T463 T454 T580:T591 T535 T474:T476 T486:T490 T539:T540 T542 T545:T546 T550:T551 T468 T559:T560 T529:T530 T572:T573 T478:T482 T498:T500 T533 T577:T578 T553:T555" xr:uid="{50E5B68A-38F8-4672-B2BA-4E6507F4B57A}">
      <formula1>$BI$6:$BI$7</formula1>
    </dataValidation>
    <dataValidation type="list" allowBlank="1" showInputMessage="1" showErrorMessage="1" sqref="D7:D784" xr:uid="{CB72CD55-1A83-4A64-828F-39A2C04BAB5B}">
      <formula1>$D$789:$D$802</formula1>
    </dataValidation>
  </dataValidations>
  <pageMargins left="0.25" right="0.25" top="0.75" bottom="0.75" header="0.3" footer="0.3"/>
  <pageSetup paperSize="9"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F23C9-971F-4B4F-836C-8D0FCAA85BAD}">
  <sheetPr>
    <tabColor rgb="FF00B050"/>
  </sheetPr>
  <dimension ref="A1:AH124"/>
  <sheetViews>
    <sheetView showGridLines="0" tabSelected="1" topLeftCell="C1" zoomScaleNormal="100" workbookViewId="0">
      <selection activeCell="G3" sqref="G3:K3"/>
    </sheetView>
  </sheetViews>
  <sheetFormatPr baseColWidth="10" defaultColWidth="11.42578125" defaultRowHeight="15" customHeight="1" x14ac:dyDescent="0.25"/>
  <cols>
    <col min="1" max="1" width="22.42578125" style="300" customWidth="1"/>
    <col min="2" max="2" width="20.7109375" style="300" customWidth="1"/>
    <col min="3" max="3" width="46.85546875" style="300" customWidth="1"/>
    <col min="4" max="4" width="7.42578125" style="300" bestFit="1" customWidth="1"/>
    <col min="5" max="5" width="7.85546875" style="300" bestFit="1" customWidth="1"/>
    <col min="6" max="6" width="26.42578125" style="300" customWidth="1"/>
    <col min="7" max="7" width="17.42578125" style="300" customWidth="1"/>
    <col min="8" max="8" width="8.7109375" style="300" customWidth="1"/>
    <col min="9" max="9" width="7.5703125" style="300" customWidth="1"/>
    <col min="10" max="10" width="17.140625" style="300" customWidth="1"/>
    <col min="11" max="11" width="24.140625" style="300" customWidth="1"/>
    <col min="12" max="12" width="34" style="300" customWidth="1"/>
    <col min="13" max="13" width="28.28515625" style="300" customWidth="1"/>
    <col min="14" max="14" width="44" style="300" customWidth="1"/>
    <col min="15" max="15" width="33.7109375" style="300" customWidth="1"/>
    <col min="16" max="21" width="11.42578125" style="300"/>
    <col min="22" max="22" width="21.85546875" style="300" customWidth="1"/>
    <col min="23" max="23" width="11.42578125" style="300"/>
    <col min="24" max="24" width="37.5703125" style="300" customWidth="1"/>
    <col min="25" max="25" width="11.42578125" style="300"/>
    <col min="26" max="30" width="18.140625" style="300" customWidth="1"/>
    <col min="31" max="16384" width="11.42578125" style="300"/>
  </cols>
  <sheetData>
    <row r="1" spans="1:34" ht="21.75" customHeight="1" x14ac:dyDescent="0.25">
      <c r="A1" s="407"/>
      <c r="B1" s="407"/>
      <c r="C1" s="449" t="s">
        <v>206</v>
      </c>
      <c r="D1" s="449"/>
      <c r="E1" s="449"/>
      <c r="F1" s="449"/>
      <c r="G1" s="449"/>
      <c r="H1" s="449"/>
      <c r="I1" s="449"/>
      <c r="J1" s="449"/>
      <c r="K1" s="449"/>
      <c r="L1" s="407"/>
    </row>
    <row r="2" spans="1:34" ht="49.5" customHeight="1" x14ac:dyDescent="0.25">
      <c r="A2" s="407"/>
      <c r="B2" s="407"/>
      <c r="C2" s="450" t="s">
        <v>207</v>
      </c>
      <c r="D2" s="450"/>
      <c r="E2" s="450"/>
      <c r="F2" s="450"/>
      <c r="G2" s="450"/>
      <c r="H2" s="450"/>
      <c r="I2" s="450"/>
      <c r="J2" s="450"/>
      <c r="K2" s="450"/>
      <c r="L2" s="407"/>
      <c r="M2" s="301"/>
      <c r="N2" s="301"/>
      <c r="O2" s="301"/>
      <c r="P2" s="301"/>
      <c r="Q2" s="301"/>
      <c r="R2" s="301"/>
      <c r="S2" s="301"/>
      <c r="T2" s="301"/>
      <c r="U2" s="301"/>
      <c r="V2" s="301"/>
      <c r="W2" s="301"/>
      <c r="X2" s="301"/>
      <c r="Y2" s="301"/>
      <c r="Z2" s="301"/>
      <c r="AA2" s="301"/>
      <c r="AB2" s="301"/>
      <c r="AC2" s="301"/>
      <c r="AD2" s="301"/>
    </row>
    <row r="3" spans="1:34" s="301" customFormat="1" ht="21.75" customHeight="1" x14ac:dyDescent="0.25">
      <c r="A3" s="407"/>
      <c r="B3" s="407"/>
      <c r="C3" s="540" t="s">
        <v>208</v>
      </c>
      <c r="D3" s="540"/>
      <c r="E3" s="540" t="s">
        <v>1571</v>
      </c>
      <c r="F3" s="540"/>
      <c r="G3" s="542">
        <v>45839</v>
      </c>
      <c r="H3" s="541"/>
      <c r="I3" s="541"/>
      <c r="J3" s="541"/>
      <c r="K3" s="541"/>
      <c r="L3" s="407"/>
    </row>
    <row r="4" spans="1:34" s="301" customFormat="1" ht="18.75" x14ac:dyDescent="0.25">
      <c r="A4" s="302"/>
      <c r="B4" s="302"/>
      <c r="C4" s="303"/>
      <c r="D4" s="303"/>
      <c r="E4" s="303"/>
      <c r="F4" s="303"/>
      <c r="G4" s="304"/>
      <c r="H4" s="304"/>
      <c r="I4" s="304"/>
      <c r="J4" s="304"/>
      <c r="K4" s="304"/>
      <c r="L4" s="302"/>
    </row>
    <row r="5" spans="1:34" ht="29.25" customHeight="1" x14ac:dyDescent="0.25">
      <c r="A5" s="398" t="s">
        <v>1450</v>
      </c>
      <c r="B5" s="399"/>
      <c r="C5" s="399"/>
      <c r="D5" s="399"/>
      <c r="E5" s="399"/>
      <c r="F5" s="399"/>
      <c r="G5" s="400"/>
      <c r="H5" s="401" t="s">
        <v>1451</v>
      </c>
      <c r="I5" s="397"/>
      <c r="J5" s="402" t="s">
        <v>7</v>
      </c>
      <c r="K5" s="402"/>
      <c r="L5" s="402"/>
      <c r="M5" s="397" t="s">
        <v>1452</v>
      </c>
      <c r="N5" s="397"/>
      <c r="O5" s="403"/>
      <c r="P5" s="404" t="s">
        <v>1453</v>
      </c>
      <c r="Q5" s="405"/>
      <c r="R5" s="405"/>
      <c r="S5" s="405"/>
      <c r="T5" s="405"/>
      <c r="U5" s="405"/>
      <c r="V5" s="406"/>
      <c r="W5" s="401" t="s">
        <v>1454</v>
      </c>
      <c r="X5" s="397"/>
      <c r="Y5" s="397"/>
      <c r="Z5" s="397" t="s">
        <v>1455</v>
      </c>
      <c r="AA5" s="397"/>
      <c r="AB5" s="397"/>
      <c r="AC5" s="397"/>
      <c r="AD5" s="397"/>
      <c r="AE5" s="301"/>
      <c r="AF5" s="301"/>
      <c r="AG5" s="301"/>
      <c r="AH5" s="301"/>
    </row>
    <row r="6" spans="1:34" s="307" customFormat="1" ht="51" x14ac:dyDescent="0.25">
      <c r="A6" s="306" t="s">
        <v>229</v>
      </c>
      <c r="B6" s="306" t="s">
        <v>16</v>
      </c>
      <c r="C6" s="306" t="s">
        <v>17</v>
      </c>
      <c r="D6" s="306" t="s">
        <v>18</v>
      </c>
      <c r="E6" s="306" t="s">
        <v>19</v>
      </c>
      <c r="F6" s="306" t="s">
        <v>20</v>
      </c>
      <c r="G6" s="306" t="s">
        <v>1456</v>
      </c>
      <c r="H6" s="305" t="s">
        <v>1457</v>
      </c>
      <c r="I6" s="305" t="s">
        <v>1458</v>
      </c>
      <c r="J6" s="305" t="s">
        <v>1459</v>
      </c>
      <c r="K6" s="305" t="s">
        <v>1460</v>
      </c>
      <c r="L6" s="305" t="s">
        <v>1461</v>
      </c>
      <c r="M6" s="305" t="s">
        <v>1462</v>
      </c>
      <c r="N6" s="305" t="s">
        <v>1463</v>
      </c>
      <c r="O6" s="305" t="s">
        <v>1464</v>
      </c>
      <c r="P6" s="306" t="s">
        <v>1465</v>
      </c>
      <c r="Q6" s="306" t="s">
        <v>1466</v>
      </c>
      <c r="R6" s="306" t="s">
        <v>1467</v>
      </c>
      <c r="S6" s="306" t="s">
        <v>1468</v>
      </c>
      <c r="T6" s="306" t="s">
        <v>1469</v>
      </c>
      <c r="U6" s="306" t="s">
        <v>1470</v>
      </c>
      <c r="V6" s="306" t="s">
        <v>1471</v>
      </c>
      <c r="W6" s="305" t="s">
        <v>1472</v>
      </c>
      <c r="X6" s="305" t="s">
        <v>1473</v>
      </c>
      <c r="Y6" s="305" t="s">
        <v>1474</v>
      </c>
      <c r="Z6" s="305" t="s">
        <v>1475</v>
      </c>
      <c r="AA6" s="305" t="s">
        <v>1476</v>
      </c>
      <c r="AB6" s="305" t="s">
        <v>1477</v>
      </c>
      <c r="AC6" s="305" t="s">
        <v>1478</v>
      </c>
      <c r="AD6" s="305" t="s">
        <v>243</v>
      </c>
      <c r="AE6" s="305" t="s">
        <v>1479</v>
      </c>
      <c r="AF6" s="301"/>
      <c r="AG6" s="301"/>
      <c r="AH6" s="301"/>
    </row>
    <row r="7" spans="1:34" ht="60" x14ac:dyDescent="0.25">
      <c r="A7" s="308" t="s">
        <v>1307</v>
      </c>
      <c r="B7" s="308" t="s">
        <v>248</v>
      </c>
      <c r="C7" s="308" t="s">
        <v>1480</v>
      </c>
      <c r="D7" s="309" t="s">
        <v>63</v>
      </c>
      <c r="E7" s="309"/>
      <c r="F7" s="308" t="s">
        <v>342</v>
      </c>
      <c r="G7" s="310" t="s">
        <v>342</v>
      </c>
      <c r="H7" s="311" t="s">
        <v>927</v>
      </c>
      <c r="I7" s="311"/>
      <c r="J7" s="177" t="s">
        <v>1481</v>
      </c>
      <c r="K7" s="312" t="s">
        <v>1482</v>
      </c>
      <c r="L7" s="312" t="s">
        <v>1483</v>
      </c>
      <c r="M7" s="313"/>
      <c r="N7" s="312" t="s">
        <v>1484</v>
      </c>
      <c r="O7" s="313"/>
      <c r="P7" s="311" t="s">
        <v>1485</v>
      </c>
      <c r="Q7" s="314">
        <f>VLOOKUP(P7,[1]Listas!$K$3:$L$5,2,FALSE)</f>
        <v>2</v>
      </c>
      <c r="R7" s="311" t="s">
        <v>1486</v>
      </c>
      <c r="S7" s="314">
        <f>VLOOKUP(R7,[1]Listas!$M$3:$N$5,2,FALSE)</f>
        <v>1</v>
      </c>
      <c r="T7" s="315">
        <v>3</v>
      </c>
      <c r="U7" s="316" t="str">
        <f>IF(AND(T7&gt;=6,T7&lt;=9),"I: Crítico",IF(AND(T7&gt;=3,T7&lt;=4),"II: Moderado","III: Bajo"))</f>
        <v>II: Moderado</v>
      </c>
      <c r="V7" s="316" t="str">
        <f>IF(U7="I: Crítico","No Aceptable",IF(U7="II: Moderado","No Aceptable o Aceptable con Control Específico",IF(U7="III: Bajo","Mejorable",IF(U7="IV","Aceptable",FALSE))))</f>
        <v>No Aceptable o Aceptable con Control Específico</v>
      </c>
      <c r="W7" s="317"/>
      <c r="X7" s="317" t="str">
        <f t="shared" ref="X7:X65" si="0">L7</f>
        <v>Accidente de transito, colision con estructuras, otros vehiculos, peatones, golpes contusiones, fracturas, muerte</v>
      </c>
      <c r="Y7" s="318" t="s">
        <v>1487</v>
      </c>
      <c r="Z7" s="317"/>
      <c r="AA7" s="317"/>
      <c r="AB7" s="317"/>
      <c r="AC7" s="317"/>
      <c r="AD7" s="317"/>
      <c r="AE7" s="301"/>
      <c r="AF7" s="301"/>
      <c r="AG7" s="301"/>
      <c r="AH7" s="301"/>
    </row>
    <row r="8" spans="1:34" ht="60" x14ac:dyDescent="0.25">
      <c r="A8" s="319" t="s">
        <v>1307</v>
      </c>
      <c r="B8" s="319" t="s">
        <v>248</v>
      </c>
      <c r="C8" s="319" t="s">
        <v>1480</v>
      </c>
      <c r="D8" s="320" t="s">
        <v>63</v>
      </c>
      <c r="E8" s="320"/>
      <c r="F8" s="308" t="s">
        <v>342</v>
      </c>
      <c r="G8" s="321" t="s">
        <v>342</v>
      </c>
      <c r="H8" s="322" t="s">
        <v>927</v>
      </c>
      <c r="I8" s="322"/>
      <c r="J8" s="323" t="s">
        <v>1481</v>
      </c>
      <c r="K8" s="323" t="s">
        <v>1488</v>
      </c>
      <c r="L8" s="323" t="s">
        <v>1483</v>
      </c>
      <c r="M8" s="324"/>
      <c r="N8" s="323" t="s">
        <v>1489</v>
      </c>
      <c r="O8" s="324"/>
      <c r="P8" s="311" t="s">
        <v>1485</v>
      </c>
      <c r="Q8" s="314">
        <f>VLOOKUP(P8,[1]Listas!$K$3:$L$5,2,FALSE)</f>
        <v>2</v>
      </c>
      <c r="R8" s="311" t="s">
        <v>1486</v>
      </c>
      <c r="S8" s="314">
        <f>VLOOKUP(R8,[1]Listas!$M$3:$N$5,2,FALSE)</f>
        <v>1</v>
      </c>
      <c r="T8" s="315">
        <f t="shared" ref="T8:T65" si="1">+Q8*S8</f>
        <v>2</v>
      </c>
      <c r="U8" s="316" t="str">
        <f t="shared" ref="U8:U65" si="2">IF(AND(T8&gt;=6,T8&lt;=9),"I: Crítico",IF(AND(T8&gt;=3,T8&lt;=4),"II: Moderado","III: Bajo"))</f>
        <v>III: Bajo</v>
      </c>
      <c r="V8" s="316" t="str">
        <f t="shared" ref="V8:V65" si="3">IF(U8="I: Crítico","No Aceptable",IF(U8="II: Moderado","No Aceptable o Aceptable con Control Específico",IF(U8="III: Bajo","Mejorable",IF(U8="IV","Aceptable",FALSE))))</f>
        <v>Mejorable</v>
      </c>
      <c r="W8" s="317"/>
      <c r="X8" s="317" t="str">
        <f t="shared" si="0"/>
        <v>Accidente de transito, colision con estructuras, otros vehiculos, peatones, golpes contusiones, fracturas, muerte</v>
      </c>
      <c r="Y8" s="318" t="s">
        <v>1487</v>
      </c>
      <c r="Z8" s="317"/>
      <c r="AA8" s="317"/>
      <c r="AB8" s="317"/>
      <c r="AC8" s="317"/>
      <c r="AD8" s="317"/>
      <c r="AE8" s="301"/>
      <c r="AF8" s="301"/>
      <c r="AG8" s="301"/>
      <c r="AH8" s="301"/>
    </row>
    <row r="9" spans="1:34" ht="60" x14ac:dyDescent="0.25">
      <c r="A9" s="319" t="s">
        <v>1307</v>
      </c>
      <c r="B9" s="319" t="s">
        <v>248</v>
      </c>
      <c r="C9" s="319" t="s">
        <v>1480</v>
      </c>
      <c r="D9" s="320" t="s">
        <v>63</v>
      </c>
      <c r="E9" s="320"/>
      <c r="F9" s="308" t="s">
        <v>342</v>
      </c>
      <c r="G9" s="321" t="s">
        <v>342</v>
      </c>
      <c r="H9" s="322" t="s">
        <v>927</v>
      </c>
      <c r="I9" s="322"/>
      <c r="J9" s="323" t="s">
        <v>1481</v>
      </c>
      <c r="K9" s="323" t="s">
        <v>1490</v>
      </c>
      <c r="L9" s="323" t="s">
        <v>1491</v>
      </c>
      <c r="M9" s="324"/>
      <c r="N9" s="323" t="s">
        <v>1489</v>
      </c>
      <c r="O9" s="324"/>
      <c r="P9" s="311" t="s">
        <v>1485</v>
      </c>
      <c r="Q9" s="314">
        <f>VLOOKUP(P9,[1]Listas!$K$3:$L$5,2,FALSE)</f>
        <v>2</v>
      </c>
      <c r="R9" s="311" t="s">
        <v>1486</v>
      </c>
      <c r="S9" s="314">
        <f>VLOOKUP(R9,[1]Listas!$M$3:$N$5,2,FALSE)</f>
        <v>1</v>
      </c>
      <c r="T9" s="315">
        <f t="shared" si="1"/>
        <v>2</v>
      </c>
      <c r="U9" s="316" t="str">
        <f t="shared" si="2"/>
        <v>III: Bajo</v>
      </c>
      <c r="V9" s="316" t="str">
        <f t="shared" si="3"/>
        <v>Mejorable</v>
      </c>
      <c r="W9" s="317"/>
      <c r="X9" s="317" t="str">
        <f t="shared" si="0"/>
        <v xml:space="preserve"> golpes contusiones, fracturas, muerte</v>
      </c>
      <c r="Y9" s="318" t="s">
        <v>1487</v>
      </c>
      <c r="Z9" s="317"/>
      <c r="AA9" s="317"/>
      <c r="AB9" s="317"/>
      <c r="AC9" s="317"/>
      <c r="AD9" s="317"/>
      <c r="AE9" s="301"/>
      <c r="AF9" s="301"/>
      <c r="AG9" s="301"/>
      <c r="AH9" s="301"/>
    </row>
    <row r="10" spans="1:34" ht="68.25" customHeight="1" x14ac:dyDescent="0.25">
      <c r="A10" s="319" t="s">
        <v>1307</v>
      </c>
      <c r="B10" s="319" t="s">
        <v>248</v>
      </c>
      <c r="C10" s="319" t="s">
        <v>1480</v>
      </c>
      <c r="D10" s="320" t="s">
        <v>63</v>
      </c>
      <c r="E10" s="320"/>
      <c r="F10" s="308" t="s">
        <v>342</v>
      </c>
      <c r="G10" s="321" t="s">
        <v>342</v>
      </c>
      <c r="H10" s="322" t="s">
        <v>927</v>
      </c>
      <c r="I10" s="322"/>
      <c r="J10" s="323" t="s">
        <v>1481</v>
      </c>
      <c r="K10" s="323" t="s">
        <v>1492</v>
      </c>
      <c r="L10" s="323" t="s">
        <v>1483</v>
      </c>
      <c r="M10" s="324"/>
      <c r="N10" s="323" t="s">
        <v>1493</v>
      </c>
      <c r="O10" s="324"/>
      <c r="P10" s="311" t="s">
        <v>1485</v>
      </c>
      <c r="Q10" s="314">
        <f>VLOOKUP(P10,[1]Listas!$K$3:$L$5,2,FALSE)</f>
        <v>2</v>
      </c>
      <c r="R10" s="311" t="s">
        <v>1494</v>
      </c>
      <c r="S10" s="314">
        <f>VLOOKUP(R10,[1]Listas!$M$3:$N$5,2,FALSE)</f>
        <v>2</v>
      </c>
      <c r="T10" s="315">
        <f t="shared" si="1"/>
        <v>4</v>
      </c>
      <c r="U10" s="316" t="str">
        <f t="shared" si="2"/>
        <v>II: Moderado</v>
      </c>
      <c r="V10" s="316" t="str">
        <f t="shared" si="3"/>
        <v>No Aceptable o Aceptable con Control Específico</v>
      </c>
      <c r="W10" s="317"/>
      <c r="X10" s="317" t="str">
        <f t="shared" si="0"/>
        <v>Accidente de transito, colision con estructuras, otros vehiculos, peatones, golpes contusiones, fracturas, muerte</v>
      </c>
      <c r="Y10" s="318" t="s">
        <v>1487</v>
      </c>
      <c r="Z10" s="317"/>
      <c r="AA10" s="317"/>
      <c r="AB10" s="317"/>
      <c r="AC10" s="317"/>
      <c r="AD10" s="325"/>
      <c r="AE10" s="301"/>
      <c r="AF10" s="301"/>
      <c r="AG10" s="301"/>
      <c r="AH10" s="301"/>
    </row>
    <row r="11" spans="1:34" ht="72" x14ac:dyDescent="0.25">
      <c r="A11" s="319" t="s">
        <v>1307</v>
      </c>
      <c r="B11" s="319" t="s">
        <v>248</v>
      </c>
      <c r="C11" s="319" t="s">
        <v>1480</v>
      </c>
      <c r="D11" s="320" t="s">
        <v>63</v>
      </c>
      <c r="E11" s="320"/>
      <c r="F11" s="308" t="s">
        <v>342</v>
      </c>
      <c r="G11" s="321" t="s">
        <v>342</v>
      </c>
      <c r="H11" s="322" t="s">
        <v>927</v>
      </c>
      <c r="I11" s="326"/>
      <c r="J11" s="323" t="s">
        <v>1481</v>
      </c>
      <c r="K11" s="327" t="s">
        <v>1495</v>
      </c>
      <c r="L11" s="328" t="s">
        <v>1496</v>
      </c>
      <c r="M11" s="324"/>
      <c r="N11" s="323" t="s">
        <v>1497</v>
      </c>
      <c r="O11" s="326"/>
      <c r="P11" s="311" t="s">
        <v>1485</v>
      </c>
      <c r="Q11" s="314">
        <f>VLOOKUP(P11,[1]Listas!$K$3:$L$5,2,FALSE)</f>
        <v>2</v>
      </c>
      <c r="R11" s="311" t="s">
        <v>1486</v>
      </c>
      <c r="S11" s="314">
        <f>VLOOKUP(R11,[1]Listas!$M$3:$N$5,2,FALSE)</f>
        <v>1</v>
      </c>
      <c r="T11" s="315">
        <f t="shared" si="1"/>
        <v>2</v>
      </c>
      <c r="U11" s="316" t="str">
        <f t="shared" si="2"/>
        <v>III: Bajo</v>
      </c>
      <c r="V11" s="316" t="str">
        <f t="shared" si="3"/>
        <v>Mejorable</v>
      </c>
      <c r="W11" s="317"/>
      <c r="X11" s="317" t="str">
        <f t="shared" si="0"/>
        <v>Accidente de transito, colision otros vehiculos, golpes contusiones, fracturas, muerte</v>
      </c>
      <c r="Y11" s="318" t="s">
        <v>1487</v>
      </c>
      <c r="Z11" s="326"/>
      <c r="AA11" s="326"/>
      <c r="AB11" s="326"/>
      <c r="AC11" s="326"/>
      <c r="AD11" s="326"/>
    </row>
    <row r="12" spans="1:34" ht="89.1" customHeight="1" x14ac:dyDescent="0.25">
      <c r="A12" s="319" t="s">
        <v>1307</v>
      </c>
      <c r="B12" s="319" t="s">
        <v>248</v>
      </c>
      <c r="C12" s="319" t="s">
        <v>1480</v>
      </c>
      <c r="D12" s="320" t="s">
        <v>63</v>
      </c>
      <c r="E12" s="320"/>
      <c r="F12" s="308" t="s">
        <v>342</v>
      </c>
      <c r="G12" s="321" t="s">
        <v>342</v>
      </c>
      <c r="H12" s="322" t="s">
        <v>927</v>
      </c>
      <c r="I12" s="322"/>
      <c r="J12" s="323" t="s">
        <v>1481</v>
      </c>
      <c r="K12" s="327" t="s">
        <v>1498</v>
      </c>
      <c r="L12" s="323" t="s">
        <v>1499</v>
      </c>
      <c r="M12" s="324"/>
      <c r="N12" s="323" t="s">
        <v>1500</v>
      </c>
      <c r="O12" s="324"/>
      <c r="P12" s="311" t="s">
        <v>1485</v>
      </c>
      <c r="Q12" s="314">
        <f>VLOOKUP(P12,[1]Listas!$K$3:$L$5,2,FALSE)</f>
        <v>2</v>
      </c>
      <c r="R12" s="311" t="s">
        <v>1486</v>
      </c>
      <c r="S12" s="314">
        <f>VLOOKUP(R12,[1]Listas!$M$3:$N$5,2,FALSE)</f>
        <v>1</v>
      </c>
      <c r="T12" s="315">
        <f t="shared" si="1"/>
        <v>2</v>
      </c>
      <c r="U12" s="316" t="str">
        <f t="shared" si="2"/>
        <v>III: Bajo</v>
      </c>
      <c r="V12" s="316" t="str">
        <f t="shared" si="3"/>
        <v>Mejorable</v>
      </c>
      <c r="W12" s="317"/>
      <c r="X12" s="317" t="str">
        <f t="shared" si="0"/>
        <v>Accidente de transito, colision con estructuras, otros vehiculos, peatones, golpes contusiones, fracturas, muerte.</v>
      </c>
      <c r="Y12" s="318" t="s">
        <v>1487</v>
      </c>
      <c r="Z12" s="329"/>
      <c r="AA12" s="329"/>
      <c r="AB12" s="329"/>
      <c r="AC12" s="328"/>
      <c r="AD12" s="328"/>
      <c r="AE12" s="301"/>
      <c r="AF12" s="301"/>
      <c r="AG12" s="301"/>
      <c r="AH12" s="301"/>
    </row>
    <row r="13" spans="1:34" ht="57.75" customHeight="1" x14ac:dyDescent="0.25">
      <c r="A13" s="319" t="s">
        <v>1307</v>
      </c>
      <c r="B13" s="319" t="s">
        <v>248</v>
      </c>
      <c r="C13" s="319" t="s">
        <v>1480</v>
      </c>
      <c r="D13" s="320" t="s">
        <v>63</v>
      </c>
      <c r="E13" s="320"/>
      <c r="F13" s="308" t="s">
        <v>342</v>
      </c>
      <c r="G13" s="321" t="s">
        <v>342</v>
      </c>
      <c r="H13" s="322" t="s">
        <v>927</v>
      </c>
      <c r="I13" s="322"/>
      <c r="J13" s="323" t="s">
        <v>1481</v>
      </c>
      <c r="K13" s="327" t="s">
        <v>1501</v>
      </c>
      <c r="L13" s="323" t="s">
        <v>1483</v>
      </c>
      <c r="M13" s="324"/>
      <c r="N13" s="323" t="s">
        <v>1502</v>
      </c>
      <c r="O13" s="324"/>
      <c r="P13" s="311" t="s">
        <v>1485</v>
      </c>
      <c r="Q13" s="314">
        <f>VLOOKUP(P13,[1]Listas!$K$3:$L$5,2,FALSE)</f>
        <v>2</v>
      </c>
      <c r="R13" s="311" t="s">
        <v>1494</v>
      </c>
      <c r="S13" s="314">
        <f>VLOOKUP(R13,[1]Listas!$M$3:$N$5,2,FALSE)</f>
        <v>2</v>
      </c>
      <c r="T13" s="315">
        <f t="shared" si="1"/>
        <v>4</v>
      </c>
      <c r="U13" s="316" t="str">
        <f t="shared" si="2"/>
        <v>II: Moderado</v>
      </c>
      <c r="V13" s="316" t="str">
        <f t="shared" si="3"/>
        <v>No Aceptable o Aceptable con Control Específico</v>
      </c>
      <c r="W13" s="317"/>
      <c r="X13" s="317" t="str">
        <f t="shared" si="0"/>
        <v>Accidente de transito, colision con estructuras, otros vehiculos, peatones, golpes contusiones, fracturas, muerte</v>
      </c>
      <c r="Y13" s="318" t="s">
        <v>1487</v>
      </c>
      <c r="Z13" s="329"/>
      <c r="AA13" s="329"/>
      <c r="AB13" s="329"/>
      <c r="AC13" s="328"/>
      <c r="AD13" s="328"/>
      <c r="AE13" s="330" t="s">
        <v>1503</v>
      </c>
      <c r="AF13" s="301"/>
      <c r="AG13" s="301"/>
      <c r="AH13" s="301"/>
    </row>
    <row r="14" spans="1:34" ht="57.75" customHeight="1" x14ac:dyDescent="0.25">
      <c r="A14" s="319" t="s">
        <v>1307</v>
      </c>
      <c r="B14" s="319" t="s">
        <v>248</v>
      </c>
      <c r="C14" s="319" t="s">
        <v>1480</v>
      </c>
      <c r="D14" s="320" t="s">
        <v>63</v>
      </c>
      <c r="E14" s="320"/>
      <c r="F14" s="308" t="s">
        <v>342</v>
      </c>
      <c r="G14" s="321" t="s">
        <v>342</v>
      </c>
      <c r="H14" s="322" t="s">
        <v>927</v>
      </c>
      <c r="I14" s="323"/>
      <c r="J14" s="323" t="s">
        <v>1481</v>
      </c>
      <c r="K14" s="327" t="s">
        <v>1504</v>
      </c>
      <c r="L14" s="323" t="s">
        <v>1483</v>
      </c>
      <c r="M14" s="324"/>
      <c r="N14" s="323" t="s">
        <v>1505</v>
      </c>
      <c r="O14" s="324"/>
      <c r="P14" s="311" t="s">
        <v>1485</v>
      </c>
      <c r="Q14" s="314">
        <f>VLOOKUP(P14,[1]Listas!$K$3:$L$5,2,FALSE)</f>
        <v>2</v>
      </c>
      <c r="R14" s="311" t="s">
        <v>1486</v>
      </c>
      <c r="S14" s="314">
        <f>VLOOKUP(R14,[1]Listas!$M$3:$N$5,2,FALSE)</f>
        <v>1</v>
      </c>
      <c r="T14" s="315">
        <f t="shared" si="1"/>
        <v>2</v>
      </c>
      <c r="U14" s="316" t="str">
        <f t="shared" si="2"/>
        <v>III: Bajo</v>
      </c>
      <c r="V14" s="316" t="str">
        <f t="shared" si="3"/>
        <v>Mejorable</v>
      </c>
      <c r="W14" s="317"/>
      <c r="X14" s="317" t="str">
        <f t="shared" si="0"/>
        <v>Accidente de transito, colision con estructuras, otros vehiculos, peatones, golpes contusiones, fracturas, muerte</v>
      </c>
      <c r="Y14" s="318" t="s">
        <v>1487</v>
      </c>
      <c r="Z14" s="329"/>
      <c r="AA14" s="329"/>
      <c r="AB14" s="329"/>
      <c r="AC14" s="328"/>
      <c r="AD14" s="328"/>
    </row>
    <row r="15" spans="1:34" ht="57.75" customHeight="1" x14ac:dyDescent="0.25">
      <c r="A15" s="319" t="s">
        <v>1307</v>
      </c>
      <c r="B15" s="319" t="s">
        <v>248</v>
      </c>
      <c r="C15" s="319" t="s">
        <v>1480</v>
      </c>
      <c r="D15" s="320" t="s">
        <v>63</v>
      </c>
      <c r="E15" s="320"/>
      <c r="F15" s="308" t="s">
        <v>342</v>
      </c>
      <c r="G15" s="321" t="s">
        <v>342</v>
      </c>
      <c r="H15" s="322" t="s">
        <v>927</v>
      </c>
      <c r="I15" s="323"/>
      <c r="J15" s="323" t="s">
        <v>1481</v>
      </c>
      <c r="K15" s="323" t="s">
        <v>1506</v>
      </c>
      <c r="L15" s="323" t="s">
        <v>1483</v>
      </c>
      <c r="M15" s="324"/>
      <c r="N15" s="323" t="s">
        <v>1507</v>
      </c>
      <c r="O15" s="324"/>
      <c r="P15" s="311" t="s">
        <v>1485</v>
      </c>
      <c r="Q15" s="314">
        <v>2</v>
      </c>
      <c r="R15" s="311" t="s">
        <v>1494</v>
      </c>
      <c r="S15" s="314">
        <f>VLOOKUP(R15,[1]Listas!$M$3:$N$5,2,FALSE)</f>
        <v>2</v>
      </c>
      <c r="T15" s="315">
        <f t="shared" si="1"/>
        <v>4</v>
      </c>
      <c r="U15" s="316" t="str">
        <f t="shared" si="2"/>
        <v>II: Moderado</v>
      </c>
      <c r="V15" s="316" t="str">
        <f t="shared" si="3"/>
        <v>No Aceptable o Aceptable con Control Específico</v>
      </c>
      <c r="W15" s="317"/>
      <c r="X15" s="317" t="str">
        <f t="shared" si="0"/>
        <v>Accidente de transito, colision con estructuras, otros vehiculos, peatones, golpes contusiones, fracturas, muerte</v>
      </c>
      <c r="Y15" s="318" t="s">
        <v>1487</v>
      </c>
      <c r="Z15" s="329"/>
      <c r="AA15" s="329"/>
      <c r="AB15" s="329"/>
      <c r="AC15" s="328"/>
      <c r="AD15" s="328"/>
    </row>
    <row r="16" spans="1:34" ht="57.75" customHeight="1" x14ac:dyDescent="0.25">
      <c r="A16" s="319" t="s">
        <v>1307</v>
      </c>
      <c r="B16" s="319" t="s">
        <v>248</v>
      </c>
      <c r="C16" s="319" t="s">
        <v>1480</v>
      </c>
      <c r="D16" s="320" t="s">
        <v>63</v>
      </c>
      <c r="E16" s="320"/>
      <c r="F16" s="308" t="s">
        <v>342</v>
      </c>
      <c r="G16" s="321" t="s">
        <v>342</v>
      </c>
      <c r="H16" s="322" t="s">
        <v>927</v>
      </c>
      <c r="I16" s="323"/>
      <c r="J16" s="323" t="s">
        <v>1481</v>
      </c>
      <c r="K16" s="323" t="s">
        <v>1508</v>
      </c>
      <c r="L16" s="323" t="s">
        <v>1483</v>
      </c>
      <c r="M16" s="324"/>
      <c r="N16" s="323" t="s">
        <v>1509</v>
      </c>
      <c r="O16" s="324"/>
      <c r="P16" s="311" t="s">
        <v>1485</v>
      </c>
      <c r="Q16" s="314">
        <f>VLOOKUP(P16,[1]Listas!$K$3:$L$5,2,FALSE)</f>
        <v>2</v>
      </c>
      <c r="R16" s="311" t="s">
        <v>1486</v>
      </c>
      <c r="S16" s="314">
        <f>VLOOKUP(R16,[1]Listas!$M$3:$N$5,2,FALSE)</f>
        <v>1</v>
      </c>
      <c r="T16" s="315">
        <f t="shared" si="1"/>
        <v>2</v>
      </c>
      <c r="U16" s="316" t="str">
        <f t="shared" si="2"/>
        <v>III: Bajo</v>
      </c>
      <c r="V16" s="316" t="str">
        <f t="shared" si="3"/>
        <v>Mejorable</v>
      </c>
      <c r="W16" s="317"/>
      <c r="X16" s="317" t="str">
        <f t="shared" si="0"/>
        <v>Accidente de transito, colision con estructuras, otros vehiculos, peatones, golpes contusiones, fracturas, muerte</v>
      </c>
      <c r="Y16" s="318" t="s">
        <v>1487</v>
      </c>
      <c r="Z16" s="329"/>
      <c r="AA16" s="329"/>
      <c r="AB16" s="329"/>
      <c r="AC16" s="328"/>
      <c r="AD16" s="328"/>
    </row>
    <row r="17" spans="1:34" ht="57.75" customHeight="1" x14ac:dyDescent="0.25">
      <c r="A17" s="319" t="s">
        <v>1307</v>
      </c>
      <c r="B17" s="319" t="s">
        <v>248</v>
      </c>
      <c r="C17" s="319" t="s">
        <v>1480</v>
      </c>
      <c r="D17" s="320" t="s">
        <v>63</v>
      </c>
      <c r="E17" s="320"/>
      <c r="F17" s="308" t="s">
        <v>342</v>
      </c>
      <c r="G17" s="321" t="s">
        <v>342</v>
      </c>
      <c r="H17" s="322" t="s">
        <v>927</v>
      </c>
      <c r="I17" s="322"/>
      <c r="J17" s="331" t="s">
        <v>1510</v>
      </c>
      <c r="K17" s="327" t="s">
        <v>1511</v>
      </c>
      <c r="L17" s="323" t="s">
        <v>1483</v>
      </c>
      <c r="M17" s="324"/>
      <c r="N17" s="323" t="s">
        <v>1512</v>
      </c>
      <c r="O17" s="328"/>
      <c r="P17" s="311" t="s">
        <v>1513</v>
      </c>
      <c r="Q17" s="314">
        <v>2</v>
      </c>
      <c r="R17" s="311" t="s">
        <v>1494</v>
      </c>
      <c r="S17" s="314">
        <f>VLOOKUP(R17,[1]Listas!$M$3:$N$5,2,FALSE)</f>
        <v>2</v>
      </c>
      <c r="T17" s="315">
        <f>+Q17*S17</f>
        <v>4</v>
      </c>
      <c r="U17" s="316" t="str">
        <f t="shared" si="2"/>
        <v>II: Moderado</v>
      </c>
      <c r="V17" s="316" t="str">
        <f t="shared" si="3"/>
        <v>No Aceptable o Aceptable con Control Específico</v>
      </c>
      <c r="W17" s="317"/>
      <c r="X17" s="317" t="str">
        <f t="shared" si="0"/>
        <v>Accidente de transito, colision con estructuras, otros vehiculos, peatones, golpes contusiones, fracturas, muerte</v>
      </c>
      <c r="Y17" s="318" t="s">
        <v>1487</v>
      </c>
      <c r="Z17" s="329"/>
      <c r="AA17" s="329"/>
      <c r="AB17" s="329"/>
      <c r="AC17" s="332"/>
      <c r="AD17" s="328"/>
    </row>
    <row r="18" spans="1:34" ht="75" customHeight="1" x14ac:dyDescent="0.25">
      <c r="A18" s="319" t="s">
        <v>1307</v>
      </c>
      <c r="B18" s="319" t="s">
        <v>248</v>
      </c>
      <c r="C18" s="319" t="s">
        <v>1480</v>
      </c>
      <c r="D18" s="320" t="s">
        <v>63</v>
      </c>
      <c r="E18" s="320"/>
      <c r="F18" s="308" t="s">
        <v>342</v>
      </c>
      <c r="G18" s="321" t="s">
        <v>342</v>
      </c>
      <c r="H18" s="322" t="s">
        <v>927</v>
      </c>
      <c r="I18" s="322"/>
      <c r="J18" s="323" t="s">
        <v>1514</v>
      </c>
      <c r="K18" s="323" t="s">
        <v>1515</v>
      </c>
      <c r="L18" s="323" t="s">
        <v>1483</v>
      </c>
      <c r="M18" s="324"/>
      <c r="N18" s="323" t="s">
        <v>1516</v>
      </c>
      <c r="O18" s="324"/>
      <c r="P18" s="311" t="s">
        <v>1485</v>
      </c>
      <c r="Q18" s="314">
        <f>VLOOKUP(P18,[1]Listas!$K$3:$L$5,2,FALSE)</f>
        <v>2</v>
      </c>
      <c r="R18" s="311" t="s">
        <v>1494</v>
      </c>
      <c r="S18" s="314">
        <f>VLOOKUP(R18,[1]Listas!$M$3:$N$5,2,FALSE)</f>
        <v>2</v>
      </c>
      <c r="T18" s="315">
        <f t="shared" si="1"/>
        <v>4</v>
      </c>
      <c r="U18" s="316" t="str">
        <f t="shared" si="2"/>
        <v>II: Moderado</v>
      </c>
      <c r="V18" s="316" t="str">
        <f t="shared" si="3"/>
        <v>No Aceptable o Aceptable con Control Específico</v>
      </c>
      <c r="W18" s="317"/>
      <c r="X18" s="317" t="str">
        <f t="shared" si="0"/>
        <v>Accidente de transito, colision con estructuras, otros vehiculos, peatones, golpes contusiones, fracturas, muerte</v>
      </c>
      <c r="Y18" s="318" t="s">
        <v>1487</v>
      </c>
      <c r="Z18" s="329"/>
      <c r="AA18" s="329"/>
      <c r="AB18" s="329"/>
      <c r="AC18" s="329"/>
      <c r="AD18" s="328"/>
    </row>
    <row r="19" spans="1:34" ht="72" x14ac:dyDescent="0.25">
      <c r="A19" s="319" t="s">
        <v>1307</v>
      </c>
      <c r="B19" s="319" t="s">
        <v>248</v>
      </c>
      <c r="C19" s="319" t="s">
        <v>1480</v>
      </c>
      <c r="D19" s="320" t="s">
        <v>63</v>
      </c>
      <c r="E19" s="320"/>
      <c r="F19" s="308" t="s">
        <v>342</v>
      </c>
      <c r="G19" s="321" t="s">
        <v>342</v>
      </c>
      <c r="H19" s="322" t="s">
        <v>927</v>
      </c>
      <c r="I19" s="322"/>
      <c r="J19" s="323" t="s">
        <v>1514</v>
      </c>
      <c r="K19" s="323" t="s">
        <v>1517</v>
      </c>
      <c r="L19" s="323" t="s">
        <v>1483</v>
      </c>
      <c r="M19" s="324"/>
      <c r="N19" s="323" t="s">
        <v>1516</v>
      </c>
      <c r="O19" s="324"/>
      <c r="P19" s="311" t="s">
        <v>1485</v>
      </c>
      <c r="Q19" s="314">
        <f>VLOOKUP(P19,[1]Listas!$K$3:$L$5,2,FALSE)</f>
        <v>2</v>
      </c>
      <c r="R19" s="311" t="s">
        <v>1494</v>
      </c>
      <c r="S19" s="314">
        <f>VLOOKUP(R19,[1]Listas!$M$3:$N$5,2,FALSE)</f>
        <v>2</v>
      </c>
      <c r="T19" s="315">
        <f t="shared" si="1"/>
        <v>4</v>
      </c>
      <c r="U19" s="316" t="str">
        <f t="shared" si="2"/>
        <v>II: Moderado</v>
      </c>
      <c r="V19" s="316" t="str">
        <f t="shared" si="3"/>
        <v>No Aceptable o Aceptable con Control Específico</v>
      </c>
      <c r="W19" s="317"/>
      <c r="X19" s="317" t="str">
        <f t="shared" si="0"/>
        <v>Accidente de transito, colision con estructuras, otros vehiculos, peatones, golpes contusiones, fracturas, muerte</v>
      </c>
      <c r="Y19" s="318" t="s">
        <v>1487</v>
      </c>
      <c r="Z19" s="329"/>
      <c r="AA19" s="329"/>
      <c r="AB19" s="329"/>
      <c r="AC19" s="328"/>
      <c r="AD19" s="328"/>
    </row>
    <row r="20" spans="1:34" ht="57.75" customHeight="1" x14ac:dyDescent="0.25">
      <c r="A20" s="319" t="s">
        <v>1307</v>
      </c>
      <c r="B20" s="319" t="s">
        <v>248</v>
      </c>
      <c r="C20" s="319" t="s">
        <v>1480</v>
      </c>
      <c r="D20" s="320" t="s">
        <v>63</v>
      </c>
      <c r="E20" s="320"/>
      <c r="F20" s="308" t="s">
        <v>342</v>
      </c>
      <c r="G20" s="321" t="s">
        <v>342</v>
      </c>
      <c r="H20" s="322" t="s">
        <v>927</v>
      </c>
      <c r="I20" s="323"/>
      <c r="J20" s="323" t="s">
        <v>1514</v>
      </c>
      <c r="K20" s="323" t="s">
        <v>1518</v>
      </c>
      <c r="L20" s="323" t="s">
        <v>1483</v>
      </c>
      <c r="M20" s="324"/>
      <c r="N20" s="323" t="s">
        <v>1516</v>
      </c>
      <c r="O20" s="324"/>
      <c r="P20" s="311" t="s">
        <v>1485</v>
      </c>
      <c r="Q20" s="314">
        <f>VLOOKUP(P20,[1]Listas!$K$3:$L$5,2,FALSE)</f>
        <v>2</v>
      </c>
      <c r="R20" s="311" t="s">
        <v>1486</v>
      </c>
      <c r="S20" s="314">
        <f>VLOOKUP(R20,[1]Listas!$M$3:$N$5,2,FALSE)</f>
        <v>1</v>
      </c>
      <c r="T20" s="315">
        <f t="shared" si="1"/>
        <v>2</v>
      </c>
      <c r="U20" s="316" t="str">
        <f t="shared" si="2"/>
        <v>III: Bajo</v>
      </c>
      <c r="V20" s="316" t="str">
        <f t="shared" si="3"/>
        <v>Mejorable</v>
      </c>
      <c r="W20" s="317"/>
      <c r="X20" s="317" t="str">
        <f t="shared" si="0"/>
        <v>Accidente de transito, colision con estructuras, otros vehiculos, peatones, golpes contusiones, fracturas, muerte</v>
      </c>
      <c r="Y20" s="318" t="s">
        <v>1487</v>
      </c>
      <c r="Z20" s="329"/>
      <c r="AA20" s="329"/>
      <c r="AB20" s="329"/>
      <c r="AC20" s="328"/>
      <c r="AD20" s="328"/>
    </row>
    <row r="21" spans="1:34" ht="57.75" customHeight="1" x14ac:dyDescent="0.25">
      <c r="A21" s="319" t="s">
        <v>1307</v>
      </c>
      <c r="B21" s="319" t="s">
        <v>248</v>
      </c>
      <c r="C21" s="319" t="s">
        <v>1480</v>
      </c>
      <c r="D21" s="320" t="s">
        <v>63</v>
      </c>
      <c r="E21" s="320"/>
      <c r="F21" s="308" t="s">
        <v>342</v>
      </c>
      <c r="G21" s="321" t="s">
        <v>342</v>
      </c>
      <c r="H21" s="322" t="s">
        <v>927</v>
      </c>
      <c r="I21" s="322"/>
      <c r="J21" s="323" t="s">
        <v>1514</v>
      </c>
      <c r="K21" s="323" t="s">
        <v>1519</v>
      </c>
      <c r="L21" s="323" t="s">
        <v>1483</v>
      </c>
      <c r="M21" s="324"/>
      <c r="N21" s="323" t="s">
        <v>1520</v>
      </c>
      <c r="O21" s="324"/>
      <c r="P21" s="311" t="s">
        <v>1485</v>
      </c>
      <c r="Q21" s="314">
        <f>VLOOKUP(P21,[1]Listas!$K$3:$L$5,2,FALSE)</f>
        <v>2</v>
      </c>
      <c r="R21" s="311" t="s">
        <v>1494</v>
      </c>
      <c r="S21" s="314">
        <f>VLOOKUP(R21,[1]Listas!$M$3:$N$5,2,FALSE)</f>
        <v>2</v>
      </c>
      <c r="T21" s="315">
        <f t="shared" si="1"/>
        <v>4</v>
      </c>
      <c r="U21" s="316" t="str">
        <f t="shared" si="2"/>
        <v>II: Moderado</v>
      </c>
      <c r="V21" s="316" t="str">
        <f t="shared" si="3"/>
        <v>No Aceptable o Aceptable con Control Específico</v>
      </c>
      <c r="W21" s="317"/>
      <c r="X21" s="317" t="str">
        <f t="shared" si="0"/>
        <v>Accidente de transito, colision con estructuras, otros vehiculos, peatones, golpes contusiones, fracturas, muerte</v>
      </c>
      <c r="Y21" s="318" t="s">
        <v>1487</v>
      </c>
      <c r="Z21" s="329"/>
      <c r="AA21" s="329"/>
      <c r="AB21" s="329"/>
      <c r="AC21" s="328"/>
      <c r="AD21" s="328"/>
    </row>
    <row r="22" spans="1:34" ht="57.75" customHeight="1" x14ac:dyDescent="0.25">
      <c r="A22" s="319" t="s">
        <v>1307</v>
      </c>
      <c r="B22" s="319" t="s">
        <v>248</v>
      </c>
      <c r="C22" s="319" t="s">
        <v>1480</v>
      </c>
      <c r="D22" s="320" t="s">
        <v>63</v>
      </c>
      <c r="E22" s="320"/>
      <c r="F22" s="308" t="s">
        <v>342</v>
      </c>
      <c r="G22" s="321" t="s">
        <v>342</v>
      </c>
      <c r="H22" s="322" t="s">
        <v>927</v>
      </c>
      <c r="I22" s="322"/>
      <c r="J22" s="323" t="s">
        <v>1514</v>
      </c>
      <c r="K22" s="323" t="s">
        <v>1521</v>
      </c>
      <c r="L22" s="323" t="s">
        <v>1483</v>
      </c>
      <c r="M22" s="324"/>
      <c r="N22" s="323" t="s">
        <v>1520</v>
      </c>
      <c r="O22" s="328"/>
      <c r="P22" s="311" t="s">
        <v>1485</v>
      </c>
      <c r="Q22" s="314">
        <f>VLOOKUP(P22,[1]Listas!$K$3:$L$5,2,FALSE)</f>
        <v>2</v>
      </c>
      <c r="R22" s="311" t="s">
        <v>1522</v>
      </c>
      <c r="S22" s="314">
        <f>VLOOKUP(R22,[1]Listas!$M$3:$N$5,2,FALSE)</f>
        <v>3</v>
      </c>
      <c r="T22" s="315">
        <f t="shared" si="1"/>
        <v>6</v>
      </c>
      <c r="U22" s="316" t="str">
        <f t="shared" si="2"/>
        <v>I: Crítico</v>
      </c>
      <c r="V22" s="316" t="str">
        <f t="shared" si="3"/>
        <v>No Aceptable</v>
      </c>
      <c r="W22" s="317"/>
      <c r="X22" s="317" t="str">
        <f t="shared" si="0"/>
        <v>Accidente de transito, colision con estructuras, otros vehiculos, peatones, golpes contusiones, fracturas, muerte</v>
      </c>
      <c r="Y22" s="318" t="s">
        <v>1487</v>
      </c>
      <c r="Z22" s="329"/>
      <c r="AA22" s="329"/>
      <c r="AB22" s="329"/>
      <c r="AC22" s="332"/>
      <c r="AD22" s="328"/>
    </row>
    <row r="23" spans="1:34" ht="57.75" customHeight="1" x14ac:dyDescent="0.25">
      <c r="A23" s="319" t="s">
        <v>1307</v>
      </c>
      <c r="B23" s="319" t="s">
        <v>248</v>
      </c>
      <c r="C23" s="319" t="s">
        <v>1480</v>
      </c>
      <c r="D23" s="320" t="s">
        <v>63</v>
      </c>
      <c r="E23" s="320"/>
      <c r="F23" s="308" t="s">
        <v>342</v>
      </c>
      <c r="G23" s="321" t="s">
        <v>342</v>
      </c>
      <c r="H23" s="322" t="s">
        <v>927</v>
      </c>
      <c r="I23" s="322"/>
      <c r="J23" s="323" t="s">
        <v>1514</v>
      </c>
      <c r="K23" s="327" t="s">
        <v>1523</v>
      </c>
      <c r="L23" s="323" t="s">
        <v>1483</v>
      </c>
      <c r="M23" s="324"/>
      <c r="N23" s="323" t="s">
        <v>1524</v>
      </c>
      <c r="O23" s="324"/>
      <c r="P23" s="311" t="s">
        <v>1485</v>
      </c>
      <c r="Q23" s="314">
        <f>VLOOKUP(P23,[1]Listas!$K$3:$L$5,2,FALSE)</f>
        <v>2</v>
      </c>
      <c r="R23" s="311" t="s">
        <v>1494</v>
      </c>
      <c r="S23" s="314">
        <f>VLOOKUP(R23,[1]Listas!$M$3:$N$5,2,FALSE)</f>
        <v>2</v>
      </c>
      <c r="T23" s="315">
        <f t="shared" si="1"/>
        <v>4</v>
      </c>
      <c r="U23" s="316" t="str">
        <f t="shared" si="2"/>
        <v>II: Moderado</v>
      </c>
      <c r="V23" s="316" t="str">
        <f t="shared" si="3"/>
        <v>No Aceptable o Aceptable con Control Específico</v>
      </c>
      <c r="W23" s="317"/>
      <c r="X23" s="317" t="str">
        <f t="shared" si="0"/>
        <v>Accidente de transito, colision con estructuras, otros vehiculos, peatones, golpes contusiones, fracturas, muerte</v>
      </c>
      <c r="Y23" s="318" t="s">
        <v>1487</v>
      </c>
      <c r="Z23" s="329"/>
      <c r="AA23" s="329"/>
      <c r="AB23" s="329"/>
      <c r="AC23" s="328"/>
      <c r="AD23" s="328"/>
    </row>
    <row r="24" spans="1:34" ht="57.75" customHeight="1" x14ac:dyDescent="0.25">
      <c r="A24" s="319" t="s">
        <v>1307</v>
      </c>
      <c r="B24" s="319" t="s">
        <v>248</v>
      </c>
      <c r="C24" s="319" t="s">
        <v>1480</v>
      </c>
      <c r="D24" s="320" t="s">
        <v>63</v>
      </c>
      <c r="E24" s="320"/>
      <c r="F24" s="308" t="s">
        <v>342</v>
      </c>
      <c r="G24" s="321" t="s">
        <v>342</v>
      </c>
      <c r="H24" s="322" t="s">
        <v>927</v>
      </c>
      <c r="I24" s="322"/>
      <c r="J24" s="323" t="s">
        <v>1525</v>
      </c>
      <c r="K24" s="333" t="s">
        <v>1526</v>
      </c>
      <c r="L24" s="323" t="s">
        <v>1483</v>
      </c>
      <c r="M24" s="324"/>
      <c r="N24" s="323" t="s">
        <v>1527</v>
      </c>
      <c r="P24" s="311" t="s">
        <v>1513</v>
      </c>
      <c r="Q24" s="314">
        <v>2</v>
      </c>
      <c r="R24" s="311" t="s">
        <v>1494</v>
      </c>
      <c r="S24" s="314">
        <f>VLOOKUP(R24,[1]Listas!$M$3:$N$5,2,FALSE)</f>
        <v>2</v>
      </c>
      <c r="T24" s="315">
        <f t="shared" si="1"/>
        <v>4</v>
      </c>
      <c r="U24" s="316" t="str">
        <f t="shared" si="2"/>
        <v>II: Moderado</v>
      </c>
      <c r="V24" s="316" t="str">
        <f t="shared" si="3"/>
        <v>No Aceptable o Aceptable con Control Específico</v>
      </c>
      <c r="W24" s="317"/>
      <c r="X24" s="317" t="str">
        <f t="shared" si="0"/>
        <v>Accidente de transito, colision con estructuras, otros vehiculos, peatones, golpes contusiones, fracturas, muerte</v>
      </c>
      <c r="Y24" s="318" t="s">
        <v>1487</v>
      </c>
      <c r="Z24" s="329"/>
      <c r="AA24" s="329"/>
      <c r="AB24" s="329"/>
      <c r="AC24" s="317"/>
      <c r="AD24" s="317"/>
    </row>
    <row r="25" spans="1:34" ht="57.75" customHeight="1" x14ac:dyDescent="0.25">
      <c r="A25" s="319" t="s">
        <v>1307</v>
      </c>
      <c r="B25" s="319" t="s">
        <v>248</v>
      </c>
      <c r="C25" s="319" t="s">
        <v>1480</v>
      </c>
      <c r="D25" s="320" t="s">
        <v>63</v>
      </c>
      <c r="E25" s="320"/>
      <c r="F25" s="308" t="s">
        <v>342</v>
      </c>
      <c r="G25" s="321" t="s">
        <v>342</v>
      </c>
      <c r="H25" s="322" t="s">
        <v>927</v>
      </c>
      <c r="I25" s="322"/>
      <c r="J25" s="323" t="s">
        <v>1525</v>
      </c>
      <c r="K25" s="333" t="s">
        <v>1528</v>
      </c>
      <c r="L25" s="323" t="s">
        <v>1483</v>
      </c>
      <c r="M25" s="324"/>
      <c r="N25" s="328" t="s">
        <v>1529</v>
      </c>
      <c r="O25" s="328"/>
      <c r="P25" s="311" t="s">
        <v>1513</v>
      </c>
      <c r="Q25" s="314">
        <f>VLOOKUP(P25,[1]Listas!$K$3:$L$5,2,FALSE)</f>
        <v>3</v>
      </c>
      <c r="R25" s="311" t="s">
        <v>1486</v>
      </c>
      <c r="S25" s="314">
        <f>VLOOKUP(R25,[1]Listas!$M$3:$N$5,2,FALSE)</f>
        <v>1</v>
      </c>
      <c r="T25" s="315">
        <f>+Q25*S25</f>
        <v>3</v>
      </c>
      <c r="U25" s="316" t="str">
        <f t="shared" si="2"/>
        <v>II: Moderado</v>
      </c>
      <c r="V25" s="316" t="str">
        <f t="shared" si="3"/>
        <v>No Aceptable o Aceptable con Control Específico</v>
      </c>
      <c r="W25" s="317"/>
      <c r="X25" s="317" t="str">
        <f t="shared" si="0"/>
        <v>Accidente de transito, colision con estructuras, otros vehiculos, peatones, golpes contusiones, fracturas, muerte</v>
      </c>
      <c r="Y25" s="318" t="s">
        <v>1487</v>
      </c>
      <c r="Z25" s="329"/>
      <c r="AA25" s="329"/>
      <c r="AB25" s="329"/>
      <c r="AC25" s="332"/>
      <c r="AD25" s="328"/>
    </row>
    <row r="26" spans="1:34" ht="75.75" customHeight="1" x14ac:dyDescent="0.25">
      <c r="A26" s="319" t="s">
        <v>1307</v>
      </c>
      <c r="B26" s="319" t="s">
        <v>248</v>
      </c>
      <c r="C26" s="319" t="s">
        <v>1480</v>
      </c>
      <c r="D26" s="320" t="s">
        <v>63</v>
      </c>
      <c r="E26" s="320"/>
      <c r="F26" s="308" t="s">
        <v>342</v>
      </c>
      <c r="G26" s="321" t="s">
        <v>342</v>
      </c>
      <c r="H26" s="322" t="s">
        <v>927</v>
      </c>
      <c r="I26" s="322"/>
      <c r="J26" s="323" t="s">
        <v>1525</v>
      </c>
      <c r="K26" s="333" t="s">
        <v>1530</v>
      </c>
      <c r="L26" s="323" t="s">
        <v>1483</v>
      </c>
      <c r="M26" s="328" t="s">
        <v>1531</v>
      </c>
      <c r="N26" s="323" t="s">
        <v>1532</v>
      </c>
      <c r="O26" s="324"/>
      <c r="P26" s="311" t="s">
        <v>1513</v>
      </c>
      <c r="Q26" s="314">
        <f>VLOOKUP(P26,[1]Listas!$K$3:$L$5,2,FALSE)</f>
        <v>3</v>
      </c>
      <c r="R26" s="311" t="s">
        <v>1486</v>
      </c>
      <c r="S26" s="314">
        <f>VLOOKUP(R26,[1]Listas!$M$3:$N$5,2,FALSE)</f>
        <v>1</v>
      </c>
      <c r="T26" s="315">
        <f t="shared" si="1"/>
        <v>3</v>
      </c>
      <c r="U26" s="316" t="str">
        <f t="shared" si="2"/>
        <v>II: Moderado</v>
      </c>
      <c r="V26" s="316" t="str">
        <f t="shared" si="3"/>
        <v>No Aceptable o Aceptable con Control Específico</v>
      </c>
      <c r="W26" s="317"/>
      <c r="X26" s="317" t="str">
        <f t="shared" si="0"/>
        <v>Accidente de transito, colision con estructuras, otros vehiculos, peatones, golpes contusiones, fracturas, muerte</v>
      </c>
      <c r="Y26" s="318" t="s">
        <v>1487</v>
      </c>
      <c r="Z26" s="329"/>
      <c r="AA26" s="329"/>
      <c r="AB26" s="329"/>
      <c r="AC26" s="328"/>
      <c r="AD26" s="328"/>
    </row>
    <row r="27" spans="1:34" ht="57.75" customHeight="1" x14ac:dyDescent="0.25">
      <c r="A27" s="319" t="s">
        <v>1307</v>
      </c>
      <c r="B27" s="319" t="s">
        <v>248</v>
      </c>
      <c r="C27" s="319" t="s">
        <v>1480</v>
      </c>
      <c r="D27" s="320" t="s">
        <v>63</v>
      </c>
      <c r="E27" s="320"/>
      <c r="F27" s="308" t="s">
        <v>342</v>
      </c>
      <c r="G27" s="321" t="s">
        <v>342</v>
      </c>
      <c r="H27" s="322" t="s">
        <v>927</v>
      </c>
      <c r="I27" s="322"/>
      <c r="J27" s="323" t="s">
        <v>1525</v>
      </c>
      <c r="K27" s="333" t="s">
        <v>1533</v>
      </c>
      <c r="L27" s="323" t="s">
        <v>1483</v>
      </c>
      <c r="M27" s="323" t="s">
        <v>1534</v>
      </c>
      <c r="N27" s="323" t="s">
        <v>1532</v>
      </c>
      <c r="O27" s="323" t="s">
        <v>1534</v>
      </c>
      <c r="P27" s="311" t="s">
        <v>1513</v>
      </c>
      <c r="Q27" s="314">
        <f>VLOOKUP(P27,[1]Listas!$K$3:$L$5,2,FALSE)</f>
        <v>3</v>
      </c>
      <c r="R27" s="311" t="s">
        <v>1486</v>
      </c>
      <c r="S27" s="314">
        <f>VLOOKUP(R27,[1]Listas!$M$3:$N$5,2,FALSE)</f>
        <v>1</v>
      </c>
      <c r="T27" s="315">
        <f t="shared" si="1"/>
        <v>3</v>
      </c>
      <c r="U27" s="316" t="str">
        <f t="shared" si="2"/>
        <v>II: Moderado</v>
      </c>
      <c r="V27" s="316" t="str">
        <f t="shared" si="3"/>
        <v>No Aceptable o Aceptable con Control Específico</v>
      </c>
      <c r="W27" s="317"/>
      <c r="X27" s="317" t="str">
        <f t="shared" si="0"/>
        <v>Accidente de transito, colision con estructuras, otros vehiculos, peatones, golpes contusiones, fracturas, muerte</v>
      </c>
      <c r="Y27" s="318" t="s">
        <v>1487</v>
      </c>
      <c r="Z27" s="329"/>
      <c r="AA27" s="329"/>
      <c r="AB27" s="329" t="s">
        <v>1535</v>
      </c>
      <c r="AC27" s="328"/>
      <c r="AD27" s="328"/>
    </row>
    <row r="28" spans="1:34" ht="48" x14ac:dyDescent="0.25">
      <c r="A28" s="319" t="s">
        <v>1307</v>
      </c>
      <c r="B28" s="319" t="s">
        <v>248</v>
      </c>
      <c r="C28" s="319" t="s">
        <v>1480</v>
      </c>
      <c r="D28" s="320" t="s">
        <v>63</v>
      </c>
      <c r="E28" s="320"/>
      <c r="F28" s="308" t="s">
        <v>342</v>
      </c>
      <c r="G28" s="321" t="s">
        <v>342</v>
      </c>
      <c r="H28" s="322" t="s">
        <v>927</v>
      </c>
      <c r="I28" s="326"/>
      <c r="J28" s="323" t="s">
        <v>1536</v>
      </c>
      <c r="K28" s="323" t="s">
        <v>1537</v>
      </c>
      <c r="L28" s="328" t="s">
        <v>1496</v>
      </c>
      <c r="M28" s="326"/>
      <c r="N28" s="323" t="s">
        <v>1538</v>
      </c>
      <c r="O28" s="326"/>
      <c r="P28" s="311" t="s">
        <v>1539</v>
      </c>
      <c r="Q28" s="314">
        <f>VLOOKUP(P28,[1]Listas!$K$3:$L$5,2,FALSE)</f>
        <v>1</v>
      </c>
      <c r="R28" s="311" t="s">
        <v>1486</v>
      </c>
      <c r="S28" s="314">
        <f>VLOOKUP(R28,[1]Listas!$M$3:$N$5,2,FALSE)</f>
        <v>1</v>
      </c>
      <c r="T28" s="315">
        <f t="shared" si="1"/>
        <v>1</v>
      </c>
      <c r="U28" s="316" t="str">
        <f t="shared" si="2"/>
        <v>III: Bajo</v>
      </c>
      <c r="V28" s="316" t="str">
        <f t="shared" si="3"/>
        <v>Mejorable</v>
      </c>
      <c r="W28" s="317"/>
      <c r="X28" s="317" t="str">
        <f t="shared" si="0"/>
        <v>Accidente de transito, colision otros vehiculos, golpes contusiones, fracturas, muerte</v>
      </c>
      <c r="Y28" s="318" t="s">
        <v>1487</v>
      </c>
      <c r="Z28" s="326"/>
      <c r="AA28" s="326"/>
      <c r="AB28" s="326"/>
      <c r="AC28" s="326"/>
      <c r="AD28" s="326"/>
    </row>
    <row r="29" spans="1:34" ht="57.75" customHeight="1" x14ac:dyDescent="0.25">
      <c r="A29" s="319" t="s">
        <v>1307</v>
      </c>
      <c r="B29" s="319" t="s">
        <v>248</v>
      </c>
      <c r="C29" s="319" t="s">
        <v>1480</v>
      </c>
      <c r="D29" s="320" t="s">
        <v>63</v>
      </c>
      <c r="E29" s="320"/>
      <c r="F29" s="308" t="s">
        <v>342</v>
      </c>
      <c r="G29" s="321" t="s">
        <v>342</v>
      </c>
      <c r="H29" s="322" t="s">
        <v>927</v>
      </c>
      <c r="I29" s="322"/>
      <c r="J29" s="323" t="s">
        <v>1536</v>
      </c>
      <c r="K29" s="327" t="s">
        <v>1540</v>
      </c>
      <c r="L29" s="323" t="s">
        <v>1483</v>
      </c>
      <c r="M29" s="324"/>
      <c r="N29" s="323" t="s">
        <v>1541</v>
      </c>
      <c r="O29" s="324"/>
      <c r="P29" s="311" t="s">
        <v>1539</v>
      </c>
      <c r="Q29" s="314">
        <f>VLOOKUP(P29,[1]Listas!$K$3:$L$5,2,FALSE)</f>
        <v>1</v>
      </c>
      <c r="R29" s="311" t="s">
        <v>1494</v>
      </c>
      <c r="S29" s="314">
        <f>VLOOKUP(R29,[1]Listas!$M$3:$N$5,2,FALSE)</f>
        <v>2</v>
      </c>
      <c r="T29" s="315">
        <f t="shared" si="1"/>
        <v>2</v>
      </c>
      <c r="U29" s="316" t="str">
        <f t="shared" si="2"/>
        <v>III: Bajo</v>
      </c>
      <c r="V29" s="316" t="str">
        <f t="shared" si="3"/>
        <v>Mejorable</v>
      </c>
      <c r="W29" s="317"/>
      <c r="X29" s="317" t="str">
        <f t="shared" si="0"/>
        <v>Accidente de transito, colision con estructuras, otros vehiculos, peatones, golpes contusiones, fracturas, muerte</v>
      </c>
      <c r="Y29" s="318" t="s">
        <v>1487</v>
      </c>
      <c r="Z29" s="329"/>
      <c r="AA29" s="329"/>
      <c r="AB29" s="329"/>
      <c r="AC29" s="328"/>
      <c r="AD29" s="328"/>
    </row>
    <row r="30" spans="1:34" ht="57.75" customHeight="1" x14ac:dyDescent="0.25">
      <c r="A30" s="319" t="s">
        <v>1307</v>
      </c>
      <c r="B30" s="319" t="s">
        <v>248</v>
      </c>
      <c r="C30" s="319" t="s">
        <v>1480</v>
      </c>
      <c r="D30" s="320" t="s">
        <v>63</v>
      </c>
      <c r="E30" s="320"/>
      <c r="F30" s="308" t="s">
        <v>342</v>
      </c>
      <c r="G30" s="321" t="s">
        <v>342</v>
      </c>
      <c r="H30" s="322" t="s">
        <v>927</v>
      </c>
      <c r="I30" s="322"/>
      <c r="J30" s="323" t="s">
        <v>1514</v>
      </c>
      <c r="K30" s="323" t="s">
        <v>1521</v>
      </c>
      <c r="L30" s="323" t="s">
        <v>1483</v>
      </c>
      <c r="M30" s="324"/>
      <c r="N30" s="323" t="s">
        <v>1520</v>
      </c>
      <c r="O30" s="324"/>
      <c r="P30" s="311" t="s">
        <v>1485</v>
      </c>
      <c r="Q30" s="314">
        <f>VLOOKUP(P30,[1]Listas!$K$3:$L$5,2,FALSE)</f>
        <v>2</v>
      </c>
      <c r="R30" s="311" t="s">
        <v>1522</v>
      </c>
      <c r="S30" s="314">
        <f>VLOOKUP(R30,[1]Listas!$M$3:$N$5,2,FALSE)</f>
        <v>3</v>
      </c>
      <c r="T30" s="315">
        <f t="shared" si="1"/>
        <v>6</v>
      </c>
      <c r="U30" s="316" t="str">
        <f t="shared" si="2"/>
        <v>I: Crítico</v>
      </c>
      <c r="V30" s="316" t="str">
        <f t="shared" si="3"/>
        <v>No Aceptable</v>
      </c>
      <c r="W30" s="317"/>
      <c r="X30" s="317" t="str">
        <f t="shared" si="0"/>
        <v>Accidente de transito, colision con estructuras, otros vehiculos, peatones, golpes contusiones, fracturas, muerte</v>
      </c>
      <c r="Y30" s="318" t="s">
        <v>1487</v>
      </c>
      <c r="Z30" s="329"/>
      <c r="AA30" s="329"/>
      <c r="AB30" s="329"/>
      <c r="AC30" s="328"/>
      <c r="AD30" s="328"/>
    </row>
    <row r="31" spans="1:34" ht="60" x14ac:dyDescent="0.25">
      <c r="A31" s="308" t="s">
        <v>1307</v>
      </c>
      <c r="B31" s="308" t="s">
        <v>248</v>
      </c>
      <c r="C31" s="334" t="s">
        <v>1542</v>
      </c>
      <c r="D31" s="320" t="s">
        <v>63</v>
      </c>
      <c r="E31" s="320"/>
      <c r="F31" s="319" t="s">
        <v>1543</v>
      </c>
      <c r="G31" s="335" t="s">
        <v>1544</v>
      </c>
      <c r="H31" s="311" t="s">
        <v>927</v>
      </c>
      <c r="I31" s="311"/>
      <c r="J31" s="177" t="s">
        <v>1481</v>
      </c>
      <c r="K31" s="312" t="s">
        <v>1482</v>
      </c>
      <c r="L31" s="312" t="s">
        <v>1483</v>
      </c>
      <c r="M31" s="313"/>
      <c r="N31" s="312" t="s">
        <v>1484</v>
      </c>
      <c r="O31" s="313"/>
      <c r="P31" s="311" t="s">
        <v>1485</v>
      </c>
      <c r="Q31" s="314">
        <f>VLOOKUP(P31,[1]Listas!$K$3:$L$5,2,FALSE)</f>
        <v>2</v>
      </c>
      <c r="R31" s="311" t="s">
        <v>1486</v>
      </c>
      <c r="S31" s="314">
        <f>VLOOKUP(R31,[1]Listas!$M$3:$N$5,2,FALSE)</f>
        <v>1</v>
      </c>
      <c r="T31" s="315">
        <v>3</v>
      </c>
      <c r="U31" s="316" t="str">
        <f>IF(AND(T31&gt;=6,T31&lt;=9),"I: Crítico",IF(AND(T31&gt;=3,T31&lt;=4),"II: Moderado","III: Bajo"))</f>
        <v>II: Moderado</v>
      </c>
      <c r="V31" s="316" t="str">
        <f>IF(U31="I: Crítico","No Aceptable",IF(U31="II: Moderado","No Aceptable o Aceptable con Control Específico",IF(U31="III: Bajo","Mejorable",IF(U31="IV","Aceptable",FALSE))))</f>
        <v>No Aceptable o Aceptable con Control Específico</v>
      </c>
      <c r="W31" s="317"/>
      <c r="X31" s="317" t="str">
        <f t="shared" si="0"/>
        <v>Accidente de transito, colision con estructuras, otros vehiculos, peatones, golpes contusiones, fracturas, muerte</v>
      </c>
      <c r="Y31" s="318" t="s">
        <v>1487</v>
      </c>
      <c r="Z31" s="317"/>
      <c r="AA31" s="317"/>
      <c r="AB31" s="317"/>
      <c r="AC31" s="317"/>
      <c r="AD31" s="317"/>
      <c r="AE31" s="301"/>
      <c r="AF31" s="301"/>
      <c r="AG31" s="301"/>
      <c r="AH31" s="301"/>
    </row>
    <row r="32" spans="1:34" ht="60" x14ac:dyDescent="0.25">
      <c r="A32" s="319" t="s">
        <v>1307</v>
      </c>
      <c r="B32" s="319" t="s">
        <v>248</v>
      </c>
      <c r="C32" s="334" t="s">
        <v>1542</v>
      </c>
      <c r="D32" s="320" t="s">
        <v>63</v>
      </c>
      <c r="E32" s="320"/>
      <c r="F32" s="319" t="s">
        <v>1543</v>
      </c>
      <c r="G32" s="335" t="s">
        <v>1544</v>
      </c>
      <c r="H32" s="322" t="s">
        <v>927</v>
      </c>
      <c r="I32" s="322"/>
      <c r="J32" s="323" t="s">
        <v>1481</v>
      </c>
      <c r="K32" s="327" t="s">
        <v>1495</v>
      </c>
      <c r="L32" s="328" t="s">
        <v>1496</v>
      </c>
      <c r="M32" s="324"/>
      <c r="N32" s="323" t="s">
        <v>1545</v>
      </c>
      <c r="O32" s="328" t="s">
        <v>1546</v>
      </c>
      <c r="P32" s="311" t="s">
        <v>1539</v>
      </c>
      <c r="Q32" s="314">
        <f>VLOOKUP(P32,[1]Listas!$K$3:$L$5,2,FALSE)</f>
        <v>1</v>
      </c>
      <c r="R32" s="311" t="s">
        <v>1486</v>
      </c>
      <c r="S32" s="314">
        <f>VLOOKUP(R32,[1]Listas!$M$3:$N$5,2,FALSE)</f>
        <v>1</v>
      </c>
      <c r="T32" s="315">
        <f t="shared" si="1"/>
        <v>1</v>
      </c>
      <c r="U32" s="316" t="str">
        <f t="shared" si="2"/>
        <v>III: Bajo</v>
      </c>
      <c r="V32" s="316" t="str">
        <f t="shared" si="3"/>
        <v>Mejorable</v>
      </c>
      <c r="W32" s="329"/>
      <c r="X32" s="317" t="str">
        <f t="shared" si="0"/>
        <v>Accidente de transito, colision otros vehiculos, golpes contusiones, fracturas, muerte</v>
      </c>
      <c r="Y32" s="318" t="s">
        <v>1487</v>
      </c>
      <c r="Z32" s="329"/>
      <c r="AA32" s="329"/>
      <c r="AB32" s="329"/>
      <c r="AC32" s="332"/>
      <c r="AD32" s="328"/>
    </row>
    <row r="33" spans="1:30" ht="57.75" customHeight="1" x14ac:dyDescent="0.25">
      <c r="A33" s="319" t="s">
        <v>1307</v>
      </c>
      <c r="B33" s="319" t="s">
        <v>248</v>
      </c>
      <c r="C33" s="334" t="s">
        <v>1542</v>
      </c>
      <c r="D33" s="320" t="s">
        <v>63</v>
      </c>
      <c r="E33" s="320"/>
      <c r="F33" s="319" t="s">
        <v>1543</v>
      </c>
      <c r="G33" s="335" t="s">
        <v>1544</v>
      </c>
      <c r="H33" s="322" t="s">
        <v>927</v>
      </c>
      <c r="I33" s="322"/>
      <c r="J33" s="323" t="s">
        <v>1481</v>
      </c>
      <c r="K33" s="323" t="s">
        <v>1547</v>
      </c>
      <c r="L33" s="328" t="s">
        <v>1496</v>
      </c>
      <c r="M33" s="324"/>
      <c r="N33" s="323" t="s">
        <v>1548</v>
      </c>
      <c r="O33" s="328" t="s">
        <v>1546</v>
      </c>
      <c r="P33" s="311" t="s">
        <v>1539</v>
      </c>
      <c r="Q33" s="314">
        <f>VLOOKUP(P33,[1]Listas!$K$3:$L$5,2,FALSE)</f>
        <v>1</v>
      </c>
      <c r="R33" s="311" t="s">
        <v>1494</v>
      </c>
      <c r="S33" s="314">
        <f>VLOOKUP(R33,[1]Listas!$M$3:$N$5,2,FALSE)</f>
        <v>2</v>
      </c>
      <c r="T33" s="315">
        <f t="shared" si="1"/>
        <v>2</v>
      </c>
      <c r="U33" s="316" t="str">
        <f t="shared" si="2"/>
        <v>III: Bajo</v>
      </c>
      <c r="V33" s="316" t="str">
        <f t="shared" si="3"/>
        <v>Mejorable</v>
      </c>
      <c r="W33" s="329"/>
      <c r="X33" s="317" t="str">
        <f t="shared" si="0"/>
        <v>Accidente de transito, colision otros vehiculos, golpes contusiones, fracturas, muerte</v>
      </c>
      <c r="Y33" s="318" t="s">
        <v>1487</v>
      </c>
      <c r="Z33" s="329"/>
      <c r="AA33" s="329"/>
      <c r="AB33" s="329"/>
      <c r="AC33" s="328"/>
      <c r="AD33" s="328"/>
    </row>
    <row r="34" spans="1:30" ht="57.75" customHeight="1" x14ac:dyDescent="0.25">
      <c r="A34" s="319" t="s">
        <v>1307</v>
      </c>
      <c r="B34" s="319" t="s">
        <v>248</v>
      </c>
      <c r="C34" s="334" t="s">
        <v>1542</v>
      </c>
      <c r="D34" s="320" t="s">
        <v>63</v>
      </c>
      <c r="E34" s="320"/>
      <c r="F34" s="319" t="s">
        <v>1543</v>
      </c>
      <c r="G34" s="335" t="s">
        <v>1544</v>
      </c>
      <c r="H34" s="322" t="s">
        <v>927</v>
      </c>
      <c r="I34" s="322"/>
      <c r="J34" s="323" t="s">
        <v>1481</v>
      </c>
      <c r="K34" s="323" t="s">
        <v>1492</v>
      </c>
      <c r="L34" s="328" t="s">
        <v>1496</v>
      </c>
      <c r="M34" s="324"/>
      <c r="N34" s="323" t="s">
        <v>1549</v>
      </c>
      <c r="O34" s="328"/>
      <c r="P34" s="311" t="s">
        <v>1539</v>
      </c>
      <c r="Q34" s="314">
        <f>VLOOKUP(P34,[1]Listas!$K$3:$L$5,2,FALSE)</f>
        <v>1</v>
      </c>
      <c r="R34" s="311" t="s">
        <v>1494</v>
      </c>
      <c r="S34" s="314">
        <f>VLOOKUP(R34,[1]Listas!$M$3:$N$5,2,FALSE)</f>
        <v>2</v>
      </c>
      <c r="T34" s="315">
        <f t="shared" si="1"/>
        <v>2</v>
      </c>
      <c r="U34" s="316" t="str">
        <f t="shared" si="2"/>
        <v>III: Bajo</v>
      </c>
      <c r="V34" s="316" t="str">
        <f t="shared" si="3"/>
        <v>Mejorable</v>
      </c>
      <c r="W34" s="329"/>
      <c r="X34" s="317" t="str">
        <f t="shared" si="0"/>
        <v>Accidente de transito, colision otros vehiculos, golpes contusiones, fracturas, muerte</v>
      </c>
      <c r="Y34" s="318" t="s">
        <v>1487</v>
      </c>
      <c r="Z34" s="329"/>
      <c r="AA34" s="329"/>
      <c r="AB34" s="329"/>
      <c r="AC34" s="332"/>
      <c r="AD34" s="328"/>
    </row>
    <row r="35" spans="1:30" ht="60" x14ac:dyDescent="0.25">
      <c r="A35" s="319" t="s">
        <v>1307</v>
      </c>
      <c r="B35" s="319" t="s">
        <v>248</v>
      </c>
      <c r="C35" s="334" t="s">
        <v>1542</v>
      </c>
      <c r="D35" s="320" t="s">
        <v>63</v>
      </c>
      <c r="E35" s="320"/>
      <c r="F35" s="319" t="s">
        <v>1543</v>
      </c>
      <c r="G35" s="335" t="s">
        <v>1544</v>
      </c>
      <c r="H35" s="322" t="s">
        <v>927</v>
      </c>
      <c r="I35" s="326"/>
      <c r="J35" s="323" t="s">
        <v>1481</v>
      </c>
      <c r="K35" s="327" t="s">
        <v>1504</v>
      </c>
      <c r="L35" s="328" t="s">
        <v>1496</v>
      </c>
      <c r="M35" s="326"/>
      <c r="N35" s="323" t="s">
        <v>1550</v>
      </c>
      <c r="O35" s="326"/>
      <c r="P35" s="311" t="s">
        <v>1539</v>
      </c>
      <c r="Q35" s="314">
        <f>VLOOKUP(P35,[1]Listas!$K$3:$L$5,2,FALSE)</f>
        <v>1</v>
      </c>
      <c r="R35" s="311" t="s">
        <v>1486</v>
      </c>
      <c r="S35" s="314">
        <f>VLOOKUP(R35,[1]Listas!$M$3:$N$5,2,FALSE)</f>
        <v>1</v>
      </c>
      <c r="T35" s="315">
        <f t="shared" si="1"/>
        <v>1</v>
      </c>
      <c r="U35" s="316" t="str">
        <f t="shared" si="2"/>
        <v>III: Bajo</v>
      </c>
      <c r="V35" s="316" t="str">
        <f t="shared" si="3"/>
        <v>Mejorable</v>
      </c>
      <c r="W35" s="329"/>
      <c r="X35" s="317" t="str">
        <f t="shared" si="0"/>
        <v>Accidente de transito, colision otros vehiculos, golpes contusiones, fracturas, muerte</v>
      </c>
      <c r="Y35" s="318" t="s">
        <v>1487</v>
      </c>
      <c r="Z35" s="326"/>
      <c r="AA35" s="326"/>
      <c r="AB35" s="326"/>
      <c r="AC35" s="326"/>
      <c r="AD35" s="326"/>
    </row>
    <row r="36" spans="1:30" ht="60" x14ac:dyDescent="0.25">
      <c r="A36" s="319" t="s">
        <v>1307</v>
      </c>
      <c r="B36" s="319" t="s">
        <v>248</v>
      </c>
      <c r="C36" s="334" t="s">
        <v>1542</v>
      </c>
      <c r="D36" s="320" t="s">
        <v>63</v>
      </c>
      <c r="E36" s="320"/>
      <c r="F36" s="319" t="s">
        <v>1543</v>
      </c>
      <c r="G36" s="335" t="s">
        <v>1544</v>
      </c>
      <c r="H36" s="322" t="s">
        <v>927</v>
      </c>
      <c r="I36" s="326"/>
      <c r="J36" s="323" t="s">
        <v>1481</v>
      </c>
      <c r="K36" s="323" t="s">
        <v>1488</v>
      </c>
      <c r="L36" s="328" t="s">
        <v>1496</v>
      </c>
      <c r="M36" s="326"/>
      <c r="N36" s="323" t="s">
        <v>1551</v>
      </c>
      <c r="O36" s="326"/>
      <c r="P36" s="311" t="s">
        <v>1539</v>
      </c>
      <c r="Q36" s="314">
        <f>VLOOKUP(P36,[1]Listas!$K$3:$L$5,2,FALSE)</f>
        <v>1</v>
      </c>
      <c r="R36" s="311" t="s">
        <v>1494</v>
      </c>
      <c r="S36" s="314">
        <f>VLOOKUP(R36,[1]Listas!$M$3:$N$5,2,FALSE)</f>
        <v>2</v>
      </c>
      <c r="T36" s="315">
        <f t="shared" si="1"/>
        <v>2</v>
      </c>
      <c r="U36" s="316" t="str">
        <f t="shared" si="2"/>
        <v>III: Bajo</v>
      </c>
      <c r="V36" s="316" t="str">
        <f t="shared" si="3"/>
        <v>Mejorable</v>
      </c>
      <c r="W36" s="329"/>
      <c r="X36" s="317" t="str">
        <f t="shared" si="0"/>
        <v>Accidente de transito, colision otros vehiculos, golpes contusiones, fracturas, muerte</v>
      </c>
      <c r="Y36" s="318" t="s">
        <v>1487</v>
      </c>
      <c r="Z36" s="326"/>
      <c r="AA36" s="326"/>
      <c r="AB36" s="326"/>
      <c r="AC36" s="326"/>
      <c r="AD36" s="326"/>
    </row>
    <row r="37" spans="1:30" ht="60" x14ac:dyDescent="0.25">
      <c r="A37" s="319" t="s">
        <v>1307</v>
      </c>
      <c r="B37" s="319" t="s">
        <v>248</v>
      </c>
      <c r="C37" s="334" t="s">
        <v>1542</v>
      </c>
      <c r="D37" s="320" t="s">
        <v>63</v>
      </c>
      <c r="E37" s="320"/>
      <c r="F37" s="319" t="s">
        <v>1543</v>
      </c>
      <c r="G37" s="335" t="s">
        <v>1544</v>
      </c>
      <c r="H37" s="322" t="s">
        <v>927</v>
      </c>
      <c r="I37" s="326"/>
      <c r="J37" s="323" t="s">
        <v>1481</v>
      </c>
      <c r="K37" s="323" t="s">
        <v>1506</v>
      </c>
      <c r="L37" s="328" t="s">
        <v>1496</v>
      </c>
      <c r="M37" s="326"/>
      <c r="N37" s="323" t="s">
        <v>1507</v>
      </c>
      <c r="O37" s="326"/>
      <c r="P37" s="311" t="s">
        <v>1539</v>
      </c>
      <c r="Q37" s="314">
        <f>VLOOKUP(P37,[1]Listas!$K$3:$L$5,2,FALSE)</f>
        <v>1</v>
      </c>
      <c r="R37" s="311" t="s">
        <v>1494</v>
      </c>
      <c r="S37" s="314">
        <f>VLOOKUP(R37,[1]Listas!$M$3:$N$5,2,FALSE)</f>
        <v>2</v>
      </c>
      <c r="T37" s="315">
        <f t="shared" si="1"/>
        <v>2</v>
      </c>
      <c r="U37" s="316" t="str">
        <f t="shared" si="2"/>
        <v>III: Bajo</v>
      </c>
      <c r="V37" s="316" t="str">
        <f t="shared" si="3"/>
        <v>Mejorable</v>
      </c>
      <c r="W37" s="329"/>
      <c r="X37" s="317" t="str">
        <f t="shared" si="0"/>
        <v>Accidente de transito, colision otros vehiculos, golpes contusiones, fracturas, muerte</v>
      </c>
      <c r="Y37" s="318" t="s">
        <v>1487</v>
      </c>
      <c r="Z37" s="326"/>
      <c r="AA37" s="326"/>
      <c r="AB37" s="326"/>
      <c r="AC37" s="326"/>
      <c r="AD37" s="326"/>
    </row>
    <row r="38" spans="1:30" ht="60" x14ac:dyDescent="0.25">
      <c r="A38" s="319" t="s">
        <v>1307</v>
      </c>
      <c r="B38" s="319" t="s">
        <v>248</v>
      </c>
      <c r="C38" s="334" t="s">
        <v>1542</v>
      </c>
      <c r="D38" s="320" t="s">
        <v>63</v>
      </c>
      <c r="E38" s="320"/>
      <c r="F38" s="319" t="s">
        <v>1543</v>
      </c>
      <c r="G38" s="335" t="s">
        <v>1544</v>
      </c>
      <c r="H38" s="322" t="s">
        <v>927</v>
      </c>
      <c r="I38" s="326"/>
      <c r="J38" s="323" t="s">
        <v>1481</v>
      </c>
      <c r="K38" s="323" t="s">
        <v>1552</v>
      </c>
      <c r="L38" s="328" t="s">
        <v>1496</v>
      </c>
      <c r="M38" s="326"/>
      <c r="N38" s="323" t="s">
        <v>1548</v>
      </c>
      <c r="O38" s="326"/>
      <c r="P38" s="311" t="s">
        <v>1539</v>
      </c>
      <c r="Q38" s="314">
        <f>VLOOKUP(P38,[1]Listas!$K$3:$L$5,2,FALSE)</f>
        <v>1</v>
      </c>
      <c r="R38" s="311" t="s">
        <v>1494</v>
      </c>
      <c r="S38" s="314">
        <f>VLOOKUP(R38,[1]Listas!$M$3:$N$5,2,FALSE)</f>
        <v>2</v>
      </c>
      <c r="T38" s="315">
        <f t="shared" si="1"/>
        <v>2</v>
      </c>
      <c r="U38" s="316" t="str">
        <f t="shared" si="2"/>
        <v>III: Bajo</v>
      </c>
      <c r="V38" s="316" t="str">
        <f t="shared" si="3"/>
        <v>Mejorable</v>
      </c>
      <c r="W38" s="329"/>
      <c r="X38" s="317" t="str">
        <f t="shared" si="0"/>
        <v>Accidente de transito, colision otros vehiculos, golpes contusiones, fracturas, muerte</v>
      </c>
      <c r="Y38" s="318" t="s">
        <v>1487</v>
      </c>
      <c r="Z38" s="326"/>
      <c r="AA38" s="326"/>
      <c r="AB38" s="326"/>
      <c r="AC38" s="326"/>
      <c r="AD38" s="326"/>
    </row>
    <row r="39" spans="1:30" ht="60" x14ac:dyDescent="0.25">
      <c r="A39" s="319" t="s">
        <v>1307</v>
      </c>
      <c r="B39" s="319" t="s">
        <v>248</v>
      </c>
      <c r="C39" s="334" t="s">
        <v>1542</v>
      </c>
      <c r="D39" s="320" t="s">
        <v>63</v>
      </c>
      <c r="E39" s="320"/>
      <c r="F39" s="319" t="s">
        <v>1543</v>
      </c>
      <c r="G39" s="335" t="s">
        <v>1544</v>
      </c>
      <c r="H39" s="322" t="s">
        <v>927</v>
      </c>
      <c r="I39" s="326"/>
      <c r="J39" s="323" t="s">
        <v>1481</v>
      </c>
      <c r="K39" s="323" t="s">
        <v>1553</v>
      </c>
      <c r="L39" s="328" t="s">
        <v>1496</v>
      </c>
      <c r="M39" s="326"/>
      <c r="N39" s="323" t="s">
        <v>1548</v>
      </c>
      <c r="O39" s="326"/>
      <c r="P39" s="311" t="s">
        <v>1539</v>
      </c>
      <c r="Q39" s="314">
        <f>VLOOKUP(P39,[1]Listas!$K$3:$L$5,2,FALSE)</f>
        <v>1</v>
      </c>
      <c r="R39" s="311" t="s">
        <v>1494</v>
      </c>
      <c r="S39" s="314">
        <f>VLOOKUP(R39,[1]Listas!$M$3:$N$5,2,FALSE)</f>
        <v>2</v>
      </c>
      <c r="T39" s="315">
        <f t="shared" si="1"/>
        <v>2</v>
      </c>
      <c r="U39" s="316" t="str">
        <f t="shared" si="2"/>
        <v>III: Bajo</v>
      </c>
      <c r="V39" s="316" t="str">
        <f t="shared" si="3"/>
        <v>Mejorable</v>
      </c>
      <c r="W39" s="329"/>
      <c r="X39" s="317" t="str">
        <f t="shared" si="0"/>
        <v>Accidente de transito, colision otros vehiculos, golpes contusiones, fracturas, muerte</v>
      </c>
      <c r="Y39" s="318" t="s">
        <v>1487</v>
      </c>
      <c r="Z39" s="326"/>
      <c r="AA39" s="326"/>
      <c r="AB39" s="326"/>
      <c r="AC39" s="326"/>
      <c r="AD39" s="326"/>
    </row>
    <row r="40" spans="1:30" ht="72" x14ac:dyDescent="0.25">
      <c r="A40" s="319" t="s">
        <v>1307</v>
      </c>
      <c r="B40" s="319" t="s">
        <v>248</v>
      </c>
      <c r="C40" s="334" t="s">
        <v>1542</v>
      </c>
      <c r="D40" s="320" t="s">
        <v>63</v>
      </c>
      <c r="E40" s="320"/>
      <c r="F40" s="319" t="s">
        <v>1543</v>
      </c>
      <c r="G40" s="335" t="s">
        <v>1544</v>
      </c>
      <c r="H40" s="322" t="s">
        <v>927</v>
      </c>
      <c r="I40" s="326"/>
      <c r="J40" s="323" t="s">
        <v>1514</v>
      </c>
      <c r="K40" s="323" t="s">
        <v>1515</v>
      </c>
      <c r="L40" s="328" t="s">
        <v>1496</v>
      </c>
      <c r="M40" s="326"/>
      <c r="N40" s="323" t="s">
        <v>1516</v>
      </c>
      <c r="O40" s="326"/>
      <c r="P40" s="311" t="s">
        <v>1539</v>
      </c>
      <c r="Q40" s="314">
        <f>VLOOKUP(P40,[1]Listas!$K$3:$L$5,2,FALSE)</f>
        <v>1</v>
      </c>
      <c r="R40" s="311" t="s">
        <v>1494</v>
      </c>
      <c r="S40" s="314">
        <f>VLOOKUP(R40,[1]Listas!$M$3:$N$5,2,FALSE)</f>
        <v>2</v>
      </c>
      <c r="T40" s="315">
        <f t="shared" si="1"/>
        <v>2</v>
      </c>
      <c r="U40" s="316" t="str">
        <f t="shared" si="2"/>
        <v>III: Bajo</v>
      </c>
      <c r="V40" s="316" t="str">
        <f t="shared" si="3"/>
        <v>Mejorable</v>
      </c>
      <c r="W40" s="329"/>
      <c r="X40" s="317" t="str">
        <f t="shared" si="0"/>
        <v>Accidente de transito, colision otros vehiculos, golpes contusiones, fracturas, muerte</v>
      </c>
      <c r="Y40" s="318" t="s">
        <v>1487</v>
      </c>
      <c r="Z40" s="326"/>
      <c r="AA40" s="326"/>
      <c r="AB40" s="326"/>
      <c r="AC40" s="326"/>
      <c r="AD40" s="326"/>
    </row>
    <row r="41" spans="1:30" ht="72" x14ac:dyDescent="0.25">
      <c r="A41" s="319" t="s">
        <v>1307</v>
      </c>
      <c r="B41" s="319" t="s">
        <v>248</v>
      </c>
      <c r="C41" s="334" t="s">
        <v>1542</v>
      </c>
      <c r="D41" s="320" t="s">
        <v>63</v>
      </c>
      <c r="E41" s="320"/>
      <c r="F41" s="319" t="s">
        <v>1543</v>
      </c>
      <c r="G41" s="335" t="s">
        <v>1544</v>
      </c>
      <c r="H41" s="322" t="s">
        <v>927</v>
      </c>
      <c r="I41" s="326"/>
      <c r="J41" s="323" t="s">
        <v>1514</v>
      </c>
      <c r="K41" s="323" t="s">
        <v>1517</v>
      </c>
      <c r="L41" s="328" t="s">
        <v>1496</v>
      </c>
      <c r="M41" s="326"/>
      <c r="N41" s="323" t="s">
        <v>1516</v>
      </c>
      <c r="O41" s="326"/>
      <c r="P41" s="311" t="s">
        <v>1539</v>
      </c>
      <c r="Q41" s="314">
        <f>VLOOKUP(P41,[1]Listas!$K$3:$L$5,2,FALSE)</f>
        <v>1</v>
      </c>
      <c r="R41" s="311" t="s">
        <v>1494</v>
      </c>
      <c r="S41" s="314">
        <f>VLOOKUP(R41,[1]Listas!$M$3:$N$5,2,FALSE)</f>
        <v>2</v>
      </c>
      <c r="T41" s="315">
        <f t="shared" si="1"/>
        <v>2</v>
      </c>
      <c r="U41" s="316" t="str">
        <f t="shared" si="2"/>
        <v>III: Bajo</v>
      </c>
      <c r="V41" s="316" t="str">
        <f t="shared" si="3"/>
        <v>Mejorable</v>
      </c>
      <c r="W41" s="329"/>
      <c r="X41" s="317" t="str">
        <f t="shared" si="0"/>
        <v>Accidente de transito, colision otros vehiculos, golpes contusiones, fracturas, muerte</v>
      </c>
      <c r="Y41" s="318" t="s">
        <v>1487</v>
      </c>
      <c r="Z41" s="326"/>
      <c r="AA41" s="326"/>
      <c r="AB41" s="326"/>
      <c r="AC41" s="326"/>
      <c r="AD41" s="326"/>
    </row>
    <row r="42" spans="1:30" ht="72" x14ac:dyDescent="0.25">
      <c r="A42" s="319" t="s">
        <v>1307</v>
      </c>
      <c r="B42" s="319" t="s">
        <v>248</v>
      </c>
      <c r="C42" s="334" t="s">
        <v>1542</v>
      </c>
      <c r="D42" s="320" t="s">
        <v>63</v>
      </c>
      <c r="E42" s="320"/>
      <c r="F42" s="319" t="s">
        <v>1543</v>
      </c>
      <c r="G42" s="335" t="s">
        <v>1544</v>
      </c>
      <c r="H42" s="322" t="s">
        <v>927</v>
      </c>
      <c r="I42" s="326"/>
      <c r="J42" s="323" t="s">
        <v>1514</v>
      </c>
      <c r="K42" s="323" t="s">
        <v>1518</v>
      </c>
      <c r="L42" s="328" t="s">
        <v>1496</v>
      </c>
      <c r="M42" s="326"/>
      <c r="N42" s="323" t="s">
        <v>1516</v>
      </c>
      <c r="O42" s="326"/>
      <c r="P42" s="311" t="s">
        <v>1539</v>
      </c>
      <c r="Q42" s="314">
        <f>VLOOKUP(P42,[1]Listas!$K$3:$L$5,2,FALSE)</f>
        <v>1</v>
      </c>
      <c r="R42" s="311" t="s">
        <v>1486</v>
      </c>
      <c r="S42" s="314">
        <f>VLOOKUP(R42,[1]Listas!$M$3:$N$5,2,FALSE)</f>
        <v>1</v>
      </c>
      <c r="T42" s="315">
        <f t="shared" si="1"/>
        <v>1</v>
      </c>
      <c r="U42" s="316" t="str">
        <f t="shared" si="2"/>
        <v>III: Bajo</v>
      </c>
      <c r="V42" s="316" t="str">
        <f t="shared" si="3"/>
        <v>Mejorable</v>
      </c>
      <c r="W42" s="329"/>
      <c r="X42" s="317" t="str">
        <f t="shared" si="0"/>
        <v>Accidente de transito, colision otros vehiculos, golpes contusiones, fracturas, muerte</v>
      </c>
      <c r="Y42" s="318" t="s">
        <v>1487</v>
      </c>
      <c r="Z42" s="326"/>
      <c r="AA42" s="326"/>
      <c r="AB42" s="326"/>
      <c r="AC42" s="326"/>
      <c r="AD42" s="326"/>
    </row>
    <row r="43" spans="1:30" ht="60" x14ac:dyDescent="0.25">
      <c r="A43" s="319" t="s">
        <v>1307</v>
      </c>
      <c r="B43" s="319" t="s">
        <v>248</v>
      </c>
      <c r="C43" s="334" t="s">
        <v>1542</v>
      </c>
      <c r="D43" s="320" t="s">
        <v>63</v>
      </c>
      <c r="E43" s="320"/>
      <c r="F43" s="319" t="s">
        <v>1543</v>
      </c>
      <c r="G43" s="335" t="s">
        <v>1544</v>
      </c>
      <c r="H43" s="322" t="s">
        <v>927</v>
      </c>
      <c r="I43" s="326"/>
      <c r="J43" s="323" t="s">
        <v>1514</v>
      </c>
      <c r="K43" s="327" t="s">
        <v>1523</v>
      </c>
      <c r="L43" s="328" t="s">
        <v>1496</v>
      </c>
      <c r="M43" s="326"/>
      <c r="N43" s="323" t="s">
        <v>1524</v>
      </c>
      <c r="O43" s="326"/>
      <c r="P43" s="311" t="s">
        <v>1539</v>
      </c>
      <c r="Q43" s="314">
        <f>VLOOKUP(P43,[1]Listas!$K$3:$L$5,2,FALSE)</f>
        <v>1</v>
      </c>
      <c r="R43" s="311" t="s">
        <v>1494</v>
      </c>
      <c r="S43" s="314">
        <f>VLOOKUP(R43,[1]Listas!$M$3:$N$5,2,FALSE)</f>
        <v>2</v>
      </c>
      <c r="T43" s="315">
        <f t="shared" si="1"/>
        <v>2</v>
      </c>
      <c r="U43" s="316" t="str">
        <f t="shared" si="2"/>
        <v>III: Bajo</v>
      </c>
      <c r="V43" s="316" t="str">
        <f t="shared" si="3"/>
        <v>Mejorable</v>
      </c>
      <c r="W43" s="329"/>
      <c r="X43" s="317" t="str">
        <f t="shared" si="0"/>
        <v>Accidente de transito, colision otros vehiculos, golpes contusiones, fracturas, muerte</v>
      </c>
      <c r="Y43" s="318" t="s">
        <v>1487</v>
      </c>
      <c r="Z43" s="326"/>
      <c r="AA43" s="326"/>
      <c r="AB43" s="326"/>
      <c r="AC43" s="326"/>
      <c r="AD43" s="326"/>
    </row>
    <row r="44" spans="1:30" ht="48" x14ac:dyDescent="0.25">
      <c r="A44" s="319" t="s">
        <v>1307</v>
      </c>
      <c r="B44" s="319" t="s">
        <v>248</v>
      </c>
      <c r="C44" s="334" t="s">
        <v>1542</v>
      </c>
      <c r="D44" s="320" t="s">
        <v>63</v>
      </c>
      <c r="E44" s="320"/>
      <c r="F44" s="319" t="s">
        <v>1543</v>
      </c>
      <c r="G44" s="335" t="s">
        <v>1544</v>
      </c>
      <c r="H44" s="322" t="s">
        <v>927</v>
      </c>
      <c r="I44" s="326"/>
      <c r="J44" s="323" t="s">
        <v>1514</v>
      </c>
      <c r="K44" s="323" t="s">
        <v>1519</v>
      </c>
      <c r="L44" s="328" t="s">
        <v>1496</v>
      </c>
      <c r="M44" s="326"/>
      <c r="N44" s="323" t="s">
        <v>1520</v>
      </c>
      <c r="O44" s="326"/>
      <c r="P44" s="311" t="s">
        <v>1539</v>
      </c>
      <c r="Q44" s="314">
        <f>VLOOKUP(P44,[1]Listas!$K$3:$L$5,2,FALSE)</f>
        <v>1</v>
      </c>
      <c r="R44" s="311" t="s">
        <v>1494</v>
      </c>
      <c r="S44" s="314">
        <f>VLOOKUP(R44,[1]Listas!$M$3:$N$5,2,FALSE)</f>
        <v>2</v>
      </c>
      <c r="T44" s="315">
        <f t="shared" si="1"/>
        <v>2</v>
      </c>
      <c r="U44" s="316" t="str">
        <f t="shared" si="2"/>
        <v>III: Bajo</v>
      </c>
      <c r="V44" s="316" t="str">
        <f t="shared" si="3"/>
        <v>Mejorable</v>
      </c>
      <c r="W44" s="329"/>
      <c r="X44" s="317" t="str">
        <f t="shared" si="0"/>
        <v>Accidente de transito, colision otros vehiculos, golpes contusiones, fracturas, muerte</v>
      </c>
      <c r="Y44" s="318" t="s">
        <v>1487</v>
      </c>
      <c r="Z44" s="326"/>
      <c r="AA44" s="326"/>
      <c r="AB44" s="326"/>
      <c r="AC44" s="326"/>
      <c r="AD44" s="326"/>
    </row>
    <row r="45" spans="1:30" ht="48" x14ac:dyDescent="0.25">
      <c r="A45" s="319" t="s">
        <v>1307</v>
      </c>
      <c r="B45" s="319" t="s">
        <v>248</v>
      </c>
      <c r="C45" s="334" t="s">
        <v>1542</v>
      </c>
      <c r="D45" s="320" t="s">
        <v>63</v>
      </c>
      <c r="E45" s="320"/>
      <c r="F45" s="319" t="s">
        <v>1543</v>
      </c>
      <c r="G45" s="335" t="s">
        <v>1544</v>
      </c>
      <c r="H45" s="322" t="s">
        <v>927</v>
      </c>
      <c r="I45" s="326"/>
      <c r="J45" s="323" t="s">
        <v>1514</v>
      </c>
      <c r="K45" s="323" t="s">
        <v>1521</v>
      </c>
      <c r="L45" s="328" t="s">
        <v>1496</v>
      </c>
      <c r="M45" s="326"/>
      <c r="N45" s="323" t="s">
        <v>1520</v>
      </c>
      <c r="O45" s="326"/>
      <c r="P45" s="311" t="s">
        <v>1539</v>
      </c>
      <c r="Q45" s="314">
        <f>VLOOKUP(P45,[1]Listas!$K$3:$L$5,2,FALSE)</f>
        <v>1</v>
      </c>
      <c r="R45" s="311" t="s">
        <v>1522</v>
      </c>
      <c r="S45" s="314">
        <f>VLOOKUP(R45,[1]Listas!$M$3:$N$5,2,FALSE)</f>
        <v>3</v>
      </c>
      <c r="T45" s="315">
        <f t="shared" si="1"/>
        <v>3</v>
      </c>
      <c r="U45" s="316" t="str">
        <f t="shared" si="2"/>
        <v>II: Moderado</v>
      </c>
      <c r="V45" s="316" t="str">
        <f t="shared" si="3"/>
        <v>No Aceptable o Aceptable con Control Específico</v>
      </c>
      <c r="W45" s="329"/>
      <c r="X45" s="317" t="str">
        <f t="shared" si="0"/>
        <v>Accidente de transito, colision otros vehiculos, golpes contusiones, fracturas, muerte</v>
      </c>
      <c r="Y45" s="318" t="s">
        <v>1487</v>
      </c>
      <c r="Z45" s="326"/>
      <c r="AA45" s="326"/>
      <c r="AB45" s="326"/>
      <c r="AC45" s="326"/>
      <c r="AD45" s="326"/>
    </row>
    <row r="46" spans="1:30" ht="72" x14ac:dyDescent="0.25">
      <c r="A46" s="319" t="s">
        <v>1307</v>
      </c>
      <c r="B46" s="319" t="s">
        <v>248</v>
      </c>
      <c r="C46" s="334" t="s">
        <v>1542</v>
      </c>
      <c r="D46" s="320" t="s">
        <v>63</v>
      </c>
      <c r="E46" s="320"/>
      <c r="F46" s="319" t="s">
        <v>1543</v>
      </c>
      <c r="G46" s="335" t="s">
        <v>1544</v>
      </c>
      <c r="H46" s="322" t="s">
        <v>927</v>
      </c>
      <c r="I46" s="326"/>
      <c r="J46" s="323" t="s">
        <v>1514</v>
      </c>
      <c r="K46" s="327" t="s">
        <v>1554</v>
      </c>
      <c r="L46" s="328" t="s">
        <v>1496</v>
      </c>
      <c r="M46" s="326"/>
      <c r="N46" s="323" t="s">
        <v>1516</v>
      </c>
      <c r="O46" s="326"/>
      <c r="P46" s="311" t="s">
        <v>1539</v>
      </c>
      <c r="Q46" s="314">
        <f>VLOOKUP(P46,[1]Listas!$K$3:$L$5,2,FALSE)</f>
        <v>1</v>
      </c>
      <c r="R46" s="311" t="s">
        <v>1494</v>
      </c>
      <c r="S46" s="314">
        <f>VLOOKUP(R46,[1]Listas!$M$3:$N$5,2,FALSE)</f>
        <v>2</v>
      </c>
      <c r="T46" s="315">
        <f t="shared" si="1"/>
        <v>2</v>
      </c>
      <c r="U46" s="316" t="str">
        <f t="shared" si="2"/>
        <v>III: Bajo</v>
      </c>
      <c r="V46" s="316" t="str">
        <f t="shared" si="3"/>
        <v>Mejorable</v>
      </c>
      <c r="W46" s="329"/>
      <c r="X46" s="317" t="str">
        <f t="shared" si="0"/>
        <v>Accidente de transito, colision otros vehiculos, golpes contusiones, fracturas, muerte</v>
      </c>
      <c r="Y46" s="318" t="s">
        <v>1487</v>
      </c>
      <c r="Z46" s="326"/>
      <c r="AA46" s="326"/>
      <c r="AB46" s="326"/>
      <c r="AC46" s="326"/>
      <c r="AD46" s="326"/>
    </row>
    <row r="47" spans="1:30" ht="48" x14ac:dyDescent="0.25">
      <c r="A47" s="319" t="s">
        <v>1307</v>
      </c>
      <c r="B47" s="319" t="s">
        <v>248</v>
      </c>
      <c r="C47" s="334" t="s">
        <v>1542</v>
      </c>
      <c r="D47" s="320" t="s">
        <v>63</v>
      </c>
      <c r="E47" s="320"/>
      <c r="F47" s="319" t="s">
        <v>1543</v>
      </c>
      <c r="G47" s="335" t="s">
        <v>1544</v>
      </c>
      <c r="H47" s="322" t="s">
        <v>927</v>
      </c>
      <c r="I47" s="326"/>
      <c r="J47" s="331" t="s">
        <v>1510</v>
      </c>
      <c r="K47" s="327" t="s">
        <v>1555</v>
      </c>
      <c r="L47" s="328" t="s">
        <v>1496</v>
      </c>
      <c r="M47" s="326"/>
      <c r="N47" s="323" t="s">
        <v>1556</v>
      </c>
      <c r="O47" s="326"/>
      <c r="P47" s="311" t="s">
        <v>1539</v>
      </c>
      <c r="Q47" s="314">
        <f>VLOOKUP(P47,[1]Listas!$K$3:$L$5,2,FALSE)</f>
        <v>1</v>
      </c>
      <c r="R47" s="311" t="s">
        <v>1486</v>
      </c>
      <c r="S47" s="314">
        <f>VLOOKUP(R47,[1]Listas!$M$3:$N$5,2,FALSE)</f>
        <v>1</v>
      </c>
      <c r="T47" s="315">
        <f t="shared" si="1"/>
        <v>1</v>
      </c>
      <c r="U47" s="316" t="str">
        <f t="shared" si="2"/>
        <v>III: Bajo</v>
      </c>
      <c r="V47" s="316" t="str">
        <f t="shared" si="3"/>
        <v>Mejorable</v>
      </c>
      <c r="W47" s="329"/>
      <c r="X47" s="317" t="str">
        <f t="shared" si="0"/>
        <v>Accidente de transito, colision otros vehiculos, golpes contusiones, fracturas, muerte</v>
      </c>
      <c r="Y47" s="318" t="s">
        <v>1487</v>
      </c>
      <c r="Z47" s="326"/>
      <c r="AA47" s="326"/>
      <c r="AB47" s="326"/>
      <c r="AC47" s="326"/>
      <c r="AD47" s="326"/>
    </row>
    <row r="48" spans="1:30" ht="72" x14ac:dyDescent="0.25">
      <c r="A48" s="319" t="s">
        <v>1307</v>
      </c>
      <c r="B48" s="319" t="s">
        <v>248</v>
      </c>
      <c r="C48" s="334" t="s">
        <v>1557</v>
      </c>
      <c r="D48" s="320" t="s">
        <v>63</v>
      </c>
      <c r="E48" s="320"/>
      <c r="F48" s="319" t="s">
        <v>1558</v>
      </c>
      <c r="G48" s="336" t="s">
        <v>1559</v>
      </c>
      <c r="H48" s="322" t="s">
        <v>927</v>
      </c>
      <c r="I48" s="326"/>
      <c r="J48" s="323" t="s">
        <v>1481</v>
      </c>
      <c r="K48" s="327" t="s">
        <v>1490</v>
      </c>
      <c r="L48" s="328" t="s">
        <v>1496</v>
      </c>
      <c r="M48" s="326"/>
      <c r="N48" s="323" t="s">
        <v>1560</v>
      </c>
      <c r="O48" s="323"/>
      <c r="P48" s="311" t="s">
        <v>1539</v>
      </c>
      <c r="Q48" s="314">
        <f>VLOOKUP(P48,[1]Listas!$K$3:$L$5,2,FALSE)</f>
        <v>1</v>
      </c>
      <c r="R48" s="311" t="s">
        <v>1494</v>
      </c>
      <c r="S48" s="314">
        <f>VLOOKUP(R48,[1]Listas!$M$3:$N$5,2,FALSE)</f>
        <v>2</v>
      </c>
      <c r="T48" s="315">
        <f t="shared" si="1"/>
        <v>2</v>
      </c>
      <c r="U48" s="316" t="str">
        <f t="shared" si="2"/>
        <v>III: Bajo</v>
      </c>
      <c r="V48" s="316" t="str">
        <f t="shared" si="3"/>
        <v>Mejorable</v>
      </c>
      <c r="W48" s="329"/>
      <c r="X48" s="317" t="str">
        <f t="shared" si="0"/>
        <v>Accidente de transito, colision otros vehiculos, golpes contusiones, fracturas, muerte</v>
      </c>
      <c r="Y48" s="318" t="s">
        <v>1487</v>
      </c>
      <c r="Z48" s="326"/>
      <c r="AA48" s="326"/>
      <c r="AB48" s="326"/>
      <c r="AC48" s="326"/>
      <c r="AD48" s="326"/>
    </row>
    <row r="49" spans="1:30" ht="36" x14ac:dyDescent="0.25">
      <c r="A49" s="319" t="s">
        <v>1307</v>
      </c>
      <c r="B49" s="319" t="s">
        <v>248</v>
      </c>
      <c r="C49" s="334" t="s">
        <v>1480</v>
      </c>
      <c r="D49" s="320" t="s">
        <v>63</v>
      </c>
      <c r="E49" s="320"/>
      <c r="F49" s="319" t="s">
        <v>1558</v>
      </c>
      <c r="G49" s="336" t="s">
        <v>1559</v>
      </c>
      <c r="H49" s="322" t="s">
        <v>927</v>
      </c>
      <c r="I49" s="326"/>
      <c r="J49" s="323" t="s">
        <v>1481</v>
      </c>
      <c r="K49" s="327" t="s">
        <v>1495</v>
      </c>
      <c r="L49" s="328" t="s">
        <v>1496</v>
      </c>
      <c r="M49" s="324"/>
      <c r="N49" s="323" t="s">
        <v>1561</v>
      </c>
      <c r="O49" s="326"/>
      <c r="P49" s="311" t="s">
        <v>1539</v>
      </c>
      <c r="Q49" s="314">
        <f>VLOOKUP(P49,[1]Listas!$K$3:$L$5,2,FALSE)</f>
        <v>1</v>
      </c>
      <c r="R49" s="311" t="s">
        <v>1486</v>
      </c>
      <c r="S49" s="314">
        <f>VLOOKUP(R49,[1]Listas!$M$3:$N$5,2,FALSE)</f>
        <v>1</v>
      </c>
      <c r="T49" s="315">
        <f t="shared" si="1"/>
        <v>1</v>
      </c>
      <c r="U49" s="316" t="str">
        <f t="shared" si="2"/>
        <v>III: Bajo</v>
      </c>
      <c r="V49" s="316" t="str">
        <f t="shared" si="3"/>
        <v>Mejorable</v>
      </c>
      <c r="W49" s="329"/>
      <c r="X49" s="317" t="str">
        <f t="shared" si="0"/>
        <v>Accidente de transito, colision otros vehiculos, golpes contusiones, fracturas, muerte</v>
      </c>
      <c r="Y49" s="318" t="s">
        <v>1487</v>
      </c>
      <c r="Z49" s="326"/>
      <c r="AA49" s="326"/>
      <c r="AB49" s="326"/>
      <c r="AC49" s="326"/>
      <c r="AD49" s="326"/>
    </row>
    <row r="50" spans="1:30" ht="36" x14ac:dyDescent="0.25">
      <c r="A50" s="319" t="s">
        <v>1307</v>
      </c>
      <c r="B50" s="319" t="s">
        <v>248</v>
      </c>
      <c r="C50" s="334" t="s">
        <v>1480</v>
      </c>
      <c r="D50" s="320" t="s">
        <v>63</v>
      </c>
      <c r="E50" s="320"/>
      <c r="F50" s="319" t="s">
        <v>1558</v>
      </c>
      <c r="G50" s="336" t="s">
        <v>1559</v>
      </c>
      <c r="H50" s="322" t="s">
        <v>927</v>
      </c>
      <c r="I50" s="326"/>
      <c r="J50" s="323" t="s">
        <v>1481</v>
      </c>
      <c r="K50" s="327" t="s">
        <v>1492</v>
      </c>
      <c r="L50" s="328" t="s">
        <v>1496</v>
      </c>
      <c r="M50" s="324"/>
      <c r="N50" s="323" t="s">
        <v>1561</v>
      </c>
      <c r="O50" s="326"/>
      <c r="P50" s="311" t="s">
        <v>1539</v>
      </c>
      <c r="Q50" s="314">
        <f>VLOOKUP(P50,[1]Listas!$K$3:$L$5,2,FALSE)</f>
        <v>1</v>
      </c>
      <c r="R50" s="311" t="s">
        <v>1494</v>
      </c>
      <c r="S50" s="314">
        <f>VLOOKUP(R50,[1]Listas!$M$3:$N$5,2,FALSE)</f>
        <v>2</v>
      </c>
      <c r="T50" s="315">
        <f t="shared" si="1"/>
        <v>2</v>
      </c>
      <c r="U50" s="316" t="str">
        <f t="shared" si="2"/>
        <v>III: Bajo</v>
      </c>
      <c r="V50" s="316" t="str">
        <f t="shared" si="3"/>
        <v>Mejorable</v>
      </c>
      <c r="W50" s="329"/>
      <c r="X50" s="317" t="str">
        <f t="shared" si="0"/>
        <v>Accidente de transito, colision otros vehiculos, golpes contusiones, fracturas, muerte</v>
      </c>
      <c r="Y50" s="318" t="s">
        <v>1487</v>
      </c>
      <c r="Z50" s="326"/>
      <c r="AA50" s="326"/>
      <c r="AB50" s="326"/>
      <c r="AC50" s="326"/>
      <c r="AD50" s="326"/>
    </row>
    <row r="51" spans="1:30" ht="60" x14ac:dyDescent="0.25">
      <c r="A51" s="319" t="s">
        <v>1307</v>
      </c>
      <c r="B51" s="319" t="s">
        <v>248</v>
      </c>
      <c r="C51" s="334" t="s">
        <v>1480</v>
      </c>
      <c r="D51" s="320" t="s">
        <v>63</v>
      </c>
      <c r="E51" s="320"/>
      <c r="F51" s="319" t="s">
        <v>1558</v>
      </c>
      <c r="G51" s="336" t="s">
        <v>1559</v>
      </c>
      <c r="H51" s="322" t="s">
        <v>927</v>
      </c>
      <c r="I51" s="326"/>
      <c r="J51" s="323" t="s">
        <v>1481</v>
      </c>
      <c r="K51" s="327" t="s">
        <v>1506</v>
      </c>
      <c r="L51" s="328" t="s">
        <v>1496</v>
      </c>
      <c r="M51" s="326"/>
      <c r="N51" s="323" t="s">
        <v>1562</v>
      </c>
      <c r="O51" s="326"/>
      <c r="P51" s="311" t="s">
        <v>1539</v>
      </c>
      <c r="Q51" s="323">
        <f>VLOOKUP(P51,[1]Listas!$K$3:$L$5,2,FALSE)</f>
        <v>1</v>
      </c>
      <c r="R51" s="311" t="s">
        <v>1494</v>
      </c>
      <c r="S51" s="314">
        <f>VLOOKUP(R51,[1]Listas!$M$3:$N$5,2,FALSE)</f>
        <v>2</v>
      </c>
      <c r="T51" s="315">
        <f t="shared" si="1"/>
        <v>2</v>
      </c>
      <c r="U51" s="316" t="str">
        <f t="shared" si="2"/>
        <v>III: Bajo</v>
      </c>
      <c r="V51" s="316" t="str">
        <f t="shared" si="3"/>
        <v>Mejorable</v>
      </c>
      <c r="W51" s="329"/>
      <c r="X51" s="317" t="str">
        <f t="shared" si="0"/>
        <v>Accidente de transito, colision otros vehiculos, golpes contusiones, fracturas, muerte</v>
      </c>
      <c r="Y51" s="318" t="s">
        <v>1487</v>
      </c>
      <c r="Z51" s="326"/>
      <c r="AA51" s="326"/>
      <c r="AB51" s="326"/>
      <c r="AC51" s="326"/>
      <c r="AD51" s="326"/>
    </row>
    <row r="52" spans="1:30" ht="48" x14ac:dyDescent="0.25">
      <c r="A52" s="319" t="s">
        <v>1307</v>
      </c>
      <c r="B52" s="319" t="s">
        <v>248</v>
      </c>
      <c r="C52" s="334" t="s">
        <v>1480</v>
      </c>
      <c r="D52" s="320" t="s">
        <v>63</v>
      </c>
      <c r="E52" s="320"/>
      <c r="F52" s="319" t="s">
        <v>1558</v>
      </c>
      <c r="G52" s="336" t="s">
        <v>1559</v>
      </c>
      <c r="H52" s="322" t="s">
        <v>927</v>
      </c>
      <c r="I52" s="326"/>
      <c r="J52" s="323" t="s">
        <v>1510</v>
      </c>
      <c r="K52" s="327" t="s">
        <v>1511</v>
      </c>
      <c r="L52" s="328" t="s">
        <v>1496</v>
      </c>
      <c r="M52" s="326"/>
      <c r="N52" s="323" t="s">
        <v>1512</v>
      </c>
      <c r="O52" s="326"/>
      <c r="P52" s="311" t="s">
        <v>1539</v>
      </c>
      <c r="Q52" s="323">
        <f>VLOOKUP(P52,[1]Listas!$K$3:$L$5,2,FALSE)</f>
        <v>1</v>
      </c>
      <c r="R52" s="311" t="s">
        <v>1494</v>
      </c>
      <c r="S52" s="314">
        <f>VLOOKUP(R52,[1]Listas!$M$3:$N$5,2,FALSE)</f>
        <v>2</v>
      </c>
      <c r="T52" s="315">
        <f t="shared" si="1"/>
        <v>2</v>
      </c>
      <c r="U52" s="316" t="str">
        <f t="shared" si="2"/>
        <v>III: Bajo</v>
      </c>
      <c r="V52" s="316" t="str">
        <f t="shared" si="3"/>
        <v>Mejorable</v>
      </c>
      <c r="W52" s="329"/>
      <c r="X52" s="317" t="str">
        <f t="shared" si="0"/>
        <v>Accidente de transito, colision otros vehiculos, golpes contusiones, fracturas, muerte</v>
      </c>
      <c r="Y52" s="318" t="s">
        <v>1487</v>
      </c>
      <c r="Z52" s="326"/>
      <c r="AA52" s="326"/>
      <c r="AB52" s="326"/>
      <c r="AC52" s="326"/>
      <c r="AD52" s="326"/>
    </row>
    <row r="53" spans="1:30" ht="48" x14ac:dyDescent="0.25">
      <c r="A53" s="319" t="s">
        <v>1307</v>
      </c>
      <c r="B53" s="319" t="s">
        <v>248</v>
      </c>
      <c r="C53" s="334" t="s">
        <v>1480</v>
      </c>
      <c r="D53" s="320" t="s">
        <v>63</v>
      </c>
      <c r="E53" s="320"/>
      <c r="F53" s="319" t="s">
        <v>1558</v>
      </c>
      <c r="G53" s="336" t="s">
        <v>1559</v>
      </c>
      <c r="H53" s="322" t="s">
        <v>927</v>
      </c>
      <c r="I53" s="326"/>
      <c r="J53" s="323" t="s">
        <v>1536</v>
      </c>
      <c r="K53" s="327" t="s">
        <v>1537</v>
      </c>
      <c r="L53" s="328" t="s">
        <v>1496</v>
      </c>
      <c r="M53" s="326"/>
      <c r="N53" s="323" t="s">
        <v>1538</v>
      </c>
      <c r="O53" s="326"/>
      <c r="P53" s="311" t="s">
        <v>1539</v>
      </c>
      <c r="Q53" s="323">
        <f>VLOOKUP(P53,[1]Listas!$K$3:$L$5,2,FALSE)</f>
        <v>1</v>
      </c>
      <c r="R53" s="311" t="s">
        <v>1486</v>
      </c>
      <c r="S53" s="314">
        <f>VLOOKUP(R53,[1]Listas!$M$3:$N$5,2,FALSE)</f>
        <v>1</v>
      </c>
      <c r="T53" s="315">
        <f t="shared" si="1"/>
        <v>1</v>
      </c>
      <c r="U53" s="316" t="str">
        <f t="shared" si="2"/>
        <v>III: Bajo</v>
      </c>
      <c r="V53" s="316" t="str">
        <f t="shared" si="3"/>
        <v>Mejorable</v>
      </c>
      <c r="W53" s="329"/>
      <c r="X53" s="317" t="str">
        <f t="shared" si="0"/>
        <v>Accidente de transito, colision otros vehiculos, golpes contusiones, fracturas, muerte</v>
      </c>
      <c r="Y53" s="318" t="s">
        <v>1487</v>
      </c>
      <c r="Z53" s="326"/>
      <c r="AA53" s="326"/>
      <c r="AB53" s="326"/>
      <c r="AC53" s="326"/>
      <c r="AD53" s="326"/>
    </row>
    <row r="54" spans="1:30" ht="48" x14ac:dyDescent="0.25">
      <c r="A54" s="319" t="s">
        <v>1307</v>
      </c>
      <c r="B54" s="319" t="s">
        <v>248</v>
      </c>
      <c r="C54" s="334" t="s">
        <v>1480</v>
      </c>
      <c r="D54" s="320" t="s">
        <v>63</v>
      </c>
      <c r="E54" s="320"/>
      <c r="F54" s="319" t="s">
        <v>1558</v>
      </c>
      <c r="G54" s="336" t="s">
        <v>1559</v>
      </c>
      <c r="H54" s="322" t="s">
        <v>927</v>
      </c>
      <c r="I54" s="326"/>
      <c r="J54" s="323" t="s">
        <v>1536</v>
      </c>
      <c r="K54" s="327" t="s">
        <v>1540</v>
      </c>
      <c r="L54" s="328" t="s">
        <v>1496</v>
      </c>
      <c r="M54" s="326"/>
      <c r="N54" s="323" t="s">
        <v>1541</v>
      </c>
      <c r="O54" s="326"/>
      <c r="P54" s="311" t="s">
        <v>1539</v>
      </c>
      <c r="Q54" s="323">
        <f>VLOOKUP(P54,[1]Listas!$K$3:$L$5,2,FALSE)</f>
        <v>1</v>
      </c>
      <c r="R54" s="311" t="s">
        <v>1494</v>
      </c>
      <c r="S54" s="314">
        <f>VLOOKUP(R54,[1]Listas!$M$3:$N$5,2,FALSE)</f>
        <v>2</v>
      </c>
      <c r="T54" s="315">
        <f t="shared" si="1"/>
        <v>2</v>
      </c>
      <c r="U54" s="316" t="str">
        <f t="shared" si="2"/>
        <v>III: Bajo</v>
      </c>
      <c r="V54" s="316" t="str">
        <f t="shared" si="3"/>
        <v>Mejorable</v>
      </c>
      <c r="W54" s="329"/>
      <c r="X54" s="317" t="str">
        <f t="shared" si="0"/>
        <v>Accidente de transito, colision otros vehiculos, golpes contusiones, fracturas, muerte</v>
      </c>
      <c r="Y54" s="318" t="s">
        <v>1487</v>
      </c>
      <c r="Z54" s="326"/>
      <c r="AA54" s="326"/>
      <c r="AB54" s="326"/>
      <c r="AC54" s="326"/>
      <c r="AD54" s="326"/>
    </row>
    <row r="55" spans="1:30" ht="72" x14ac:dyDescent="0.25">
      <c r="A55" s="319" t="s">
        <v>1307</v>
      </c>
      <c r="B55" s="319" t="s">
        <v>248</v>
      </c>
      <c r="C55" s="334" t="s">
        <v>1480</v>
      </c>
      <c r="D55" s="320" t="s">
        <v>63</v>
      </c>
      <c r="E55" s="320"/>
      <c r="F55" s="319" t="s">
        <v>1558</v>
      </c>
      <c r="G55" s="336" t="s">
        <v>1559</v>
      </c>
      <c r="H55" s="322" t="s">
        <v>927</v>
      </c>
      <c r="I55" s="326"/>
      <c r="J55" s="323" t="s">
        <v>1514</v>
      </c>
      <c r="K55" s="327" t="s">
        <v>1515</v>
      </c>
      <c r="L55" s="328" t="s">
        <v>1496</v>
      </c>
      <c r="M55" s="326"/>
      <c r="N55" s="323" t="s">
        <v>1516</v>
      </c>
      <c r="O55" s="326"/>
      <c r="P55" s="311" t="s">
        <v>1539</v>
      </c>
      <c r="Q55" s="323">
        <f>VLOOKUP(P55,[1]Listas!$K$3:$L$5,2,FALSE)</f>
        <v>1</v>
      </c>
      <c r="R55" s="311" t="s">
        <v>1494</v>
      </c>
      <c r="S55" s="314">
        <f>VLOOKUP(R55,[1]Listas!$M$3:$N$5,2,FALSE)</f>
        <v>2</v>
      </c>
      <c r="T55" s="315">
        <f t="shared" si="1"/>
        <v>2</v>
      </c>
      <c r="U55" s="316" t="str">
        <f t="shared" si="2"/>
        <v>III: Bajo</v>
      </c>
      <c r="V55" s="316" t="str">
        <f t="shared" si="3"/>
        <v>Mejorable</v>
      </c>
      <c r="W55" s="329"/>
      <c r="X55" s="317" t="str">
        <f t="shared" si="0"/>
        <v>Accidente de transito, colision otros vehiculos, golpes contusiones, fracturas, muerte</v>
      </c>
      <c r="Y55" s="318" t="s">
        <v>1487</v>
      </c>
      <c r="Z55" s="326"/>
      <c r="AA55" s="326"/>
      <c r="AB55" s="326"/>
      <c r="AC55" s="326"/>
      <c r="AD55" s="326"/>
    </row>
    <row r="56" spans="1:30" ht="72" x14ac:dyDescent="0.25">
      <c r="A56" s="319" t="s">
        <v>1307</v>
      </c>
      <c r="B56" s="319" t="s">
        <v>248</v>
      </c>
      <c r="C56" s="334" t="s">
        <v>1480</v>
      </c>
      <c r="D56" s="320" t="s">
        <v>63</v>
      </c>
      <c r="E56" s="320"/>
      <c r="F56" s="319" t="s">
        <v>1558</v>
      </c>
      <c r="G56" s="336" t="s">
        <v>1559</v>
      </c>
      <c r="H56" s="322" t="s">
        <v>927</v>
      </c>
      <c r="I56" s="326"/>
      <c r="J56" s="323" t="s">
        <v>1514</v>
      </c>
      <c r="K56" s="327" t="s">
        <v>1517</v>
      </c>
      <c r="L56" s="328" t="s">
        <v>1496</v>
      </c>
      <c r="M56" s="326"/>
      <c r="N56" s="323" t="s">
        <v>1563</v>
      </c>
      <c r="O56" s="326"/>
      <c r="P56" s="311" t="s">
        <v>1539</v>
      </c>
      <c r="Q56" s="323">
        <f>VLOOKUP(P56,[1]Listas!$K$3:$L$5,2,FALSE)</f>
        <v>1</v>
      </c>
      <c r="R56" s="311" t="s">
        <v>1494</v>
      </c>
      <c r="S56" s="314">
        <f>VLOOKUP(R56,[1]Listas!$M$3:$N$5,2,FALSE)</f>
        <v>2</v>
      </c>
      <c r="T56" s="315">
        <f t="shared" si="1"/>
        <v>2</v>
      </c>
      <c r="U56" s="316" t="str">
        <f t="shared" si="2"/>
        <v>III: Bajo</v>
      </c>
      <c r="V56" s="316" t="str">
        <f t="shared" si="3"/>
        <v>Mejorable</v>
      </c>
      <c r="W56" s="329"/>
      <c r="X56" s="317" t="str">
        <f t="shared" si="0"/>
        <v>Accidente de transito, colision otros vehiculos, golpes contusiones, fracturas, muerte</v>
      </c>
      <c r="Y56" s="318" t="s">
        <v>1487</v>
      </c>
      <c r="Z56" s="326"/>
      <c r="AA56" s="326"/>
      <c r="AB56" s="326"/>
      <c r="AC56" s="326"/>
      <c r="AD56" s="326"/>
    </row>
    <row r="57" spans="1:30" ht="72" x14ac:dyDescent="0.25">
      <c r="A57" s="319" t="s">
        <v>1307</v>
      </c>
      <c r="B57" s="319" t="s">
        <v>248</v>
      </c>
      <c r="C57" s="334" t="s">
        <v>1480</v>
      </c>
      <c r="D57" s="320" t="s">
        <v>63</v>
      </c>
      <c r="E57" s="320"/>
      <c r="F57" s="319" t="s">
        <v>1558</v>
      </c>
      <c r="G57" s="336" t="s">
        <v>1559</v>
      </c>
      <c r="H57" s="322" t="s">
        <v>927</v>
      </c>
      <c r="I57" s="326"/>
      <c r="J57" s="323" t="s">
        <v>1514</v>
      </c>
      <c r="K57" s="327" t="s">
        <v>1518</v>
      </c>
      <c r="L57" s="328" t="s">
        <v>1496</v>
      </c>
      <c r="M57" s="326"/>
      <c r="N57" s="323" t="s">
        <v>1516</v>
      </c>
      <c r="O57" s="326"/>
      <c r="P57" s="311" t="s">
        <v>1539</v>
      </c>
      <c r="Q57" s="323">
        <f>VLOOKUP(P57,[1]Listas!$K$3:$L$5,2,FALSE)</f>
        <v>1</v>
      </c>
      <c r="R57" s="311" t="s">
        <v>1486</v>
      </c>
      <c r="S57" s="314">
        <f>VLOOKUP(R57,[1]Listas!$M$3:$N$5,2,FALSE)</f>
        <v>1</v>
      </c>
      <c r="T57" s="315">
        <f t="shared" si="1"/>
        <v>1</v>
      </c>
      <c r="U57" s="316" t="str">
        <f t="shared" si="2"/>
        <v>III: Bajo</v>
      </c>
      <c r="V57" s="316" t="str">
        <f t="shared" si="3"/>
        <v>Mejorable</v>
      </c>
      <c r="W57" s="329"/>
      <c r="X57" s="317" t="str">
        <f t="shared" si="0"/>
        <v>Accidente de transito, colision otros vehiculos, golpes contusiones, fracturas, muerte</v>
      </c>
      <c r="Y57" s="318" t="s">
        <v>1487</v>
      </c>
      <c r="Z57" s="326"/>
      <c r="AA57" s="326"/>
      <c r="AB57" s="326"/>
      <c r="AC57" s="326"/>
      <c r="AD57" s="326"/>
    </row>
    <row r="58" spans="1:30" ht="60" x14ac:dyDescent="0.25">
      <c r="A58" s="319" t="s">
        <v>1307</v>
      </c>
      <c r="B58" s="319" t="s">
        <v>248</v>
      </c>
      <c r="C58" s="334" t="s">
        <v>1480</v>
      </c>
      <c r="D58" s="320" t="s">
        <v>63</v>
      </c>
      <c r="E58" s="320"/>
      <c r="F58" s="319" t="s">
        <v>1558</v>
      </c>
      <c r="G58" s="336" t="s">
        <v>1559</v>
      </c>
      <c r="H58" s="322" t="s">
        <v>927</v>
      </c>
      <c r="I58" s="326"/>
      <c r="J58" s="323" t="s">
        <v>1514</v>
      </c>
      <c r="K58" s="327" t="s">
        <v>1523</v>
      </c>
      <c r="L58" s="328" t="s">
        <v>1496</v>
      </c>
      <c r="M58" s="326"/>
      <c r="N58" s="323" t="s">
        <v>1524</v>
      </c>
      <c r="O58" s="326"/>
      <c r="P58" s="311" t="s">
        <v>1539</v>
      </c>
      <c r="Q58" s="323">
        <f>VLOOKUP(P58,[1]Listas!$K$3:$L$5,2,FALSE)</f>
        <v>1</v>
      </c>
      <c r="R58" s="311" t="s">
        <v>1494</v>
      </c>
      <c r="S58" s="314">
        <f>VLOOKUP(R58,[1]Listas!$M$3:$N$5,2,FALSE)</f>
        <v>2</v>
      </c>
      <c r="T58" s="315">
        <f t="shared" si="1"/>
        <v>2</v>
      </c>
      <c r="U58" s="316" t="str">
        <f t="shared" si="2"/>
        <v>III: Bajo</v>
      </c>
      <c r="V58" s="316" t="str">
        <f t="shared" si="3"/>
        <v>Mejorable</v>
      </c>
      <c r="W58" s="329"/>
      <c r="X58" s="317" t="str">
        <f t="shared" si="0"/>
        <v>Accidente de transito, colision otros vehiculos, golpes contusiones, fracturas, muerte</v>
      </c>
      <c r="Y58" s="318" t="s">
        <v>1487</v>
      </c>
      <c r="Z58" s="326"/>
      <c r="AA58" s="326"/>
      <c r="AB58" s="326"/>
      <c r="AC58" s="326"/>
      <c r="AD58" s="326"/>
    </row>
    <row r="59" spans="1:30" ht="36" x14ac:dyDescent="0.25">
      <c r="A59" s="319" t="s">
        <v>1307</v>
      </c>
      <c r="B59" s="319" t="s">
        <v>248</v>
      </c>
      <c r="C59" s="334" t="s">
        <v>1480</v>
      </c>
      <c r="D59" s="320" t="s">
        <v>63</v>
      </c>
      <c r="E59" s="320"/>
      <c r="F59" s="319" t="s">
        <v>1558</v>
      </c>
      <c r="G59" s="336" t="s">
        <v>1559</v>
      </c>
      <c r="H59" s="322" t="s">
        <v>927</v>
      </c>
      <c r="I59" s="326"/>
      <c r="J59" s="323" t="s">
        <v>1514</v>
      </c>
      <c r="K59" s="327" t="s">
        <v>1519</v>
      </c>
      <c r="L59" s="328" t="s">
        <v>1496</v>
      </c>
      <c r="M59" s="326"/>
      <c r="N59" s="323" t="s">
        <v>1520</v>
      </c>
      <c r="O59" s="326"/>
      <c r="P59" s="311" t="s">
        <v>1539</v>
      </c>
      <c r="Q59" s="323">
        <f>VLOOKUP(P59,[1]Listas!$K$3:$L$5,2,FALSE)</f>
        <v>1</v>
      </c>
      <c r="R59" s="311" t="s">
        <v>1494</v>
      </c>
      <c r="S59" s="314">
        <f>VLOOKUP(R59,[1]Listas!$M$3:$N$5,2,FALSE)</f>
        <v>2</v>
      </c>
      <c r="T59" s="315">
        <f t="shared" si="1"/>
        <v>2</v>
      </c>
      <c r="U59" s="316" t="str">
        <f t="shared" si="2"/>
        <v>III: Bajo</v>
      </c>
      <c r="V59" s="316" t="str">
        <f t="shared" si="3"/>
        <v>Mejorable</v>
      </c>
      <c r="W59" s="329"/>
      <c r="X59" s="317" t="str">
        <f t="shared" si="0"/>
        <v>Accidente de transito, colision otros vehiculos, golpes contusiones, fracturas, muerte</v>
      </c>
      <c r="Y59" s="318" t="s">
        <v>1487</v>
      </c>
      <c r="Z59" s="326"/>
      <c r="AA59" s="326"/>
      <c r="AB59" s="326"/>
      <c r="AC59" s="326"/>
      <c r="AD59" s="326"/>
    </row>
    <row r="60" spans="1:30" ht="36" x14ac:dyDescent="0.25">
      <c r="A60" s="319" t="s">
        <v>1307</v>
      </c>
      <c r="B60" s="319" t="s">
        <v>248</v>
      </c>
      <c r="C60" s="334" t="s">
        <v>1480</v>
      </c>
      <c r="D60" s="320" t="s">
        <v>63</v>
      </c>
      <c r="E60" s="320"/>
      <c r="F60" s="319" t="s">
        <v>1558</v>
      </c>
      <c r="G60" s="336" t="s">
        <v>1559</v>
      </c>
      <c r="H60" s="322" t="s">
        <v>927</v>
      </c>
      <c r="I60" s="326"/>
      <c r="J60" s="323" t="s">
        <v>1514</v>
      </c>
      <c r="K60" s="327" t="s">
        <v>1521</v>
      </c>
      <c r="L60" s="328" t="s">
        <v>1496</v>
      </c>
      <c r="M60" s="326"/>
      <c r="N60" s="323" t="s">
        <v>1520</v>
      </c>
      <c r="O60" s="326"/>
      <c r="P60" s="311" t="s">
        <v>1539</v>
      </c>
      <c r="Q60" s="323">
        <f>VLOOKUP(P60,[1]Listas!$K$3:$L$5,2,FALSE)</f>
        <v>1</v>
      </c>
      <c r="R60" s="311" t="s">
        <v>1522</v>
      </c>
      <c r="S60" s="314">
        <f>VLOOKUP(R60,[1]Listas!$M$3:$N$5,2,FALSE)</f>
        <v>3</v>
      </c>
      <c r="T60" s="315">
        <f t="shared" si="1"/>
        <v>3</v>
      </c>
      <c r="U60" s="316" t="str">
        <f t="shared" si="2"/>
        <v>II: Moderado</v>
      </c>
      <c r="V60" s="316" t="str">
        <f t="shared" si="3"/>
        <v>No Aceptable o Aceptable con Control Específico</v>
      </c>
      <c r="W60" s="329"/>
      <c r="X60" s="317" t="str">
        <f t="shared" si="0"/>
        <v>Accidente de transito, colision otros vehiculos, golpes contusiones, fracturas, muerte</v>
      </c>
      <c r="Y60" s="318" t="s">
        <v>1487</v>
      </c>
      <c r="Z60" s="326"/>
      <c r="AA60" s="326"/>
      <c r="AB60" s="326"/>
      <c r="AC60" s="326"/>
      <c r="AD60" s="326"/>
    </row>
    <row r="61" spans="1:30" ht="72" x14ac:dyDescent="0.25">
      <c r="A61" s="319" t="s">
        <v>1307</v>
      </c>
      <c r="B61" s="319" t="s">
        <v>248</v>
      </c>
      <c r="C61" s="334" t="s">
        <v>1480</v>
      </c>
      <c r="D61" s="320" t="s">
        <v>63</v>
      </c>
      <c r="E61" s="320"/>
      <c r="F61" s="319" t="s">
        <v>1558</v>
      </c>
      <c r="G61" s="336" t="s">
        <v>1559</v>
      </c>
      <c r="H61" s="322" t="s">
        <v>927</v>
      </c>
      <c r="I61" s="326"/>
      <c r="J61" s="323" t="s">
        <v>1514</v>
      </c>
      <c r="K61" s="327" t="s">
        <v>1554</v>
      </c>
      <c r="L61" s="328" t="s">
        <v>1496</v>
      </c>
      <c r="M61" s="326"/>
      <c r="N61" s="323" t="s">
        <v>1516</v>
      </c>
      <c r="O61" s="326"/>
      <c r="P61" s="311" t="s">
        <v>1539</v>
      </c>
      <c r="Q61" s="323">
        <f>VLOOKUP(P61,[1]Listas!$K$3:$L$5,2,FALSE)</f>
        <v>1</v>
      </c>
      <c r="R61" s="311" t="s">
        <v>1494</v>
      </c>
      <c r="S61" s="314">
        <f>VLOOKUP(R61,[1]Listas!$M$3:$N$5,2,FALSE)</f>
        <v>2</v>
      </c>
      <c r="T61" s="315">
        <f t="shared" si="1"/>
        <v>2</v>
      </c>
      <c r="U61" s="316" t="str">
        <f t="shared" si="2"/>
        <v>III: Bajo</v>
      </c>
      <c r="V61" s="316" t="str">
        <f t="shared" si="3"/>
        <v>Mejorable</v>
      </c>
      <c r="W61" s="329"/>
      <c r="X61" s="317" t="str">
        <f t="shared" si="0"/>
        <v>Accidente de transito, colision otros vehiculos, golpes contusiones, fracturas, muerte</v>
      </c>
      <c r="Y61" s="318" t="s">
        <v>1487</v>
      </c>
      <c r="Z61" s="326"/>
      <c r="AA61" s="326"/>
      <c r="AB61" s="326"/>
      <c r="AC61" s="326"/>
      <c r="AD61" s="326"/>
    </row>
    <row r="62" spans="1:30" ht="48" x14ac:dyDescent="0.25">
      <c r="A62" s="319" t="s">
        <v>1307</v>
      </c>
      <c r="B62" s="319" t="s">
        <v>248</v>
      </c>
      <c r="C62" s="334" t="s">
        <v>1480</v>
      </c>
      <c r="D62" s="320" t="s">
        <v>63</v>
      </c>
      <c r="E62" s="320"/>
      <c r="F62" s="319" t="s">
        <v>1558</v>
      </c>
      <c r="G62" s="336" t="s">
        <v>1559</v>
      </c>
      <c r="H62" s="322" t="s">
        <v>927</v>
      </c>
      <c r="I62" s="326"/>
      <c r="J62" s="323" t="s">
        <v>1525</v>
      </c>
      <c r="K62" s="333" t="s">
        <v>1526</v>
      </c>
      <c r="L62" s="328" t="s">
        <v>1496</v>
      </c>
      <c r="M62" s="324"/>
      <c r="N62" s="323" t="s">
        <v>1527</v>
      </c>
      <c r="O62" s="326"/>
      <c r="P62" s="311" t="s">
        <v>1539</v>
      </c>
      <c r="Q62" s="314">
        <f>VLOOKUP(P62,[1]Listas!$K$3:$L$5,2,FALSE)</f>
        <v>1</v>
      </c>
      <c r="R62" s="311" t="s">
        <v>1494</v>
      </c>
      <c r="S62" s="314">
        <f>VLOOKUP(R62,[1]Listas!$M$3:$N$5,2,FALSE)</f>
        <v>2</v>
      </c>
      <c r="T62" s="315">
        <f t="shared" si="1"/>
        <v>2</v>
      </c>
      <c r="U62" s="316" t="str">
        <f t="shared" si="2"/>
        <v>III: Bajo</v>
      </c>
      <c r="V62" s="316" t="str">
        <f t="shared" si="3"/>
        <v>Mejorable</v>
      </c>
      <c r="W62" s="329"/>
      <c r="X62" s="317" t="str">
        <f t="shared" si="0"/>
        <v>Accidente de transito, colision otros vehiculos, golpes contusiones, fracturas, muerte</v>
      </c>
      <c r="Y62" s="318" t="s">
        <v>1487</v>
      </c>
      <c r="Z62" s="326"/>
      <c r="AA62" s="326"/>
      <c r="AB62" s="326"/>
      <c r="AC62" s="326"/>
      <c r="AD62" s="326"/>
    </row>
    <row r="63" spans="1:30" ht="60" x14ac:dyDescent="0.25">
      <c r="A63" s="319" t="s">
        <v>1307</v>
      </c>
      <c r="B63" s="319" t="s">
        <v>248</v>
      </c>
      <c r="C63" s="334" t="s">
        <v>1480</v>
      </c>
      <c r="D63" s="320" t="s">
        <v>63</v>
      </c>
      <c r="E63" s="320"/>
      <c r="F63" s="319" t="s">
        <v>1558</v>
      </c>
      <c r="G63" s="336" t="s">
        <v>1559</v>
      </c>
      <c r="H63" s="322" t="s">
        <v>927</v>
      </c>
      <c r="I63" s="326"/>
      <c r="J63" s="323" t="s">
        <v>1525</v>
      </c>
      <c r="K63" s="333" t="s">
        <v>1528</v>
      </c>
      <c r="L63" s="328" t="s">
        <v>1496</v>
      </c>
      <c r="M63" s="326"/>
      <c r="N63" s="328" t="s">
        <v>1529</v>
      </c>
      <c r="O63" s="326"/>
      <c r="P63" s="311" t="s">
        <v>1539</v>
      </c>
      <c r="Q63" s="314">
        <f>VLOOKUP(P63,[1]Listas!$K$3:$L$5,2,FALSE)</f>
        <v>1</v>
      </c>
      <c r="R63" s="311" t="s">
        <v>1486</v>
      </c>
      <c r="S63" s="314">
        <f>VLOOKUP(R63,[1]Listas!$M$3:$N$5,2,FALSE)</f>
        <v>1</v>
      </c>
      <c r="T63" s="315">
        <f t="shared" si="1"/>
        <v>1</v>
      </c>
      <c r="U63" s="316" t="str">
        <f t="shared" si="2"/>
        <v>III: Bajo</v>
      </c>
      <c r="V63" s="316" t="str">
        <f t="shared" si="3"/>
        <v>Mejorable</v>
      </c>
      <c r="W63" s="329"/>
      <c r="X63" s="317" t="str">
        <f t="shared" si="0"/>
        <v>Accidente de transito, colision otros vehiculos, golpes contusiones, fracturas, muerte</v>
      </c>
      <c r="Y63" s="318" t="s">
        <v>1487</v>
      </c>
      <c r="Z63" s="326"/>
      <c r="AA63" s="326"/>
      <c r="AB63" s="326"/>
      <c r="AC63" s="326"/>
      <c r="AD63" s="326"/>
    </row>
    <row r="64" spans="1:30" ht="60" x14ac:dyDescent="0.25">
      <c r="A64" s="319" t="s">
        <v>1307</v>
      </c>
      <c r="B64" s="319" t="s">
        <v>248</v>
      </c>
      <c r="C64" s="334" t="s">
        <v>1480</v>
      </c>
      <c r="D64" s="320" t="s">
        <v>63</v>
      </c>
      <c r="E64" s="320"/>
      <c r="F64" s="319" t="s">
        <v>1558</v>
      </c>
      <c r="G64" s="336" t="s">
        <v>1559</v>
      </c>
      <c r="H64" s="322" t="s">
        <v>927</v>
      </c>
      <c r="I64" s="326"/>
      <c r="J64" s="323" t="s">
        <v>1525</v>
      </c>
      <c r="K64" s="333" t="s">
        <v>1530</v>
      </c>
      <c r="L64" s="328" t="s">
        <v>1496</v>
      </c>
      <c r="M64" s="328" t="s">
        <v>1531</v>
      </c>
      <c r="N64" s="323" t="s">
        <v>1532</v>
      </c>
      <c r="O64" s="326"/>
      <c r="P64" s="311" t="s">
        <v>1539</v>
      </c>
      <c r="Q64" s="314">
        <f>VLOOKUP(P64,[1]Listas!$K$3:$L$5,2,FALSE)</f>
        <v>1</v>
      </c>
      <c r="R64" s="311" t="s">
        <v>1486</v>
      </c>
      <c r="S64" s="314">
        <f>VLOOKUP(R64,[1]Listas!$M$3:$N$5,2,FALSE)</f>
        <v>1</v>
      </c>
      <c r="T64" s="315">
        <f t="shared" si="1"/>
        <v>1</v>
      </c>
      <c r="U64" s="316" t="str">
        <f t="shared" si="2"/>
        <v>III: Bajo</v>
      </c>
      <c r="V64" s="316" t="str">
        <f t="shared" si="3"/>
        <v>Mejorable</v>
      </c>
      <c r="W64" s="329"/>
      <c r="X64" s="317" t="str">
        <f t="shared" si="0"/>
        <v>Accidente de transito, colision otros vehiculos, golpes contusiones, fracturas, muerte</v>
      </c>
      <c r="Y64" s="318" t="s">
        <v>1487</v>
      </c>
      <c r="Z64" s="326"/>
      <c r="AA64" s="326"/>
      <c r="AB64" s="326"/>
      <c r="AC64" s="326"/>
      <c r="AD64" s="326"/>
    </row>
    <row r="65" spans="1:30" ht="60" x14ac:dyDescent="0.25">
      <c r="A65" s="319" t="s">
        <v>1307</v>
      </c>
      <c r="B65" s="319" t="s">
        <v>248</v>
      </c>
      <c r="C65" s="334" t="s">
        <v>1480</v>
      </c>
      <c r="D65" s="320" t="s">
        <v>63</v>
      </c>
      <c r="E65" s="320"/>
      <c r="F65" s="319" t="s">
        <v>1558</v>
      </c>
      <c r="G65" s="336" t="s">
        <v>1559</v>
      </c>
      <c r="H65" s="322" t="s">
        <v>927</v>
      </c>
      <c r="I65" s="326"/>
      <c r="J65" s="323" t="s">
        <v>1525</v>
      </c>
      <c r="K65" s="333" t="s">
        <v>1533</v>
      </c>
      <c r="L65" s="328" t="s">
        <v>1496</v>
      </c>
      <c r="M65" s="323" t="s">
        <v>1534</v>
      </c>
      <c r="N65" s="323" t="s">
        <v>1532</v>
      </c>
      <c r="O65" s="323" t="s">
        <v>1534</v>
      </c>
      <c r="P65" s="311" t="s">
        <v>1539</v>
      </c>
      <c r="Q65" s="314">
        <f>VLOOKUP(P65,[1]Listas!$K$3:$L$5,2,FALSE)</f>
        <v>1</v>
      </c>
      <c r="R65" s="311" t="s">
        <v>1486</v>
      </c>
      <c r="S65" s="314">
        <f>VLOOKUP(R65,[1]Listas!$M$3:$N$5,2,FALSE)</f>
        <v>1</v>
      </c>
      <c r="T65" s="315">
        <f t="shared" si="1"/>
        <v>1</v>
      </c>
      <c r="U65" s="316" t="str">
        <f t="shared" si="2"/>
        <v>III: Bajo</v>
      </c>
      <c r="V65" s="316" t="str">
        <f t="shared" si="3"/>
        <v>Mejorable</v>
      </c>
      <c r="W65" s="329"/>
      <c r="X65" s="317" t="str">
        <f t="shared" si="0"/>
        <v>Accidente de transito, colision otros vehiculos, golpes contusiones, fracturas, muerte</v>
      </c>
      <c r="Y65" s="318" t="s">
        <v>1487</v>
      </c>
      <c r="Z65" s="326"/>
      <c r="AA65" s="326"/>
      <c r="AB65" s="329" t="s">
        <v>1535</v>
      </c>
      <c r="AC65" s="326"/>
      <c r="AD65" s="326"/>
    </row>
    <row r="68" spans="1:30" x14ac:dyDescent="0.25">
      <c r="K68" s="337">
        <v>1</v>
      </c>
      <c r="L68" s="338" t="s">
        <v>1564</v>
      </c>
    </row>
    <row r="69" spans="1:30" x14ac:dyDescent="0.25">
      <c r="K69" s="337">
        <v>2</v>
      </c>
      <c r="L69" s="338" t="s">
        <v>1565</v>
      </c>
    </row>
    <row r="70" spans="1:30" ht="24" x14ac:dyDescent="0.25">
      <c r="K70" s="337">
        <v>3</v>
      </c>
      <c r="L70" s="338" t="s">
        <v>1566</v>
      </c>
    </row>
    <row r="71" spans="1:30" x14ac:dyDescent="0.25">
      <c r="K71" s="337">
        <v>4</v>
      </c>
      <c r="L71" s="338" t="s">
        <v>1567</v>
      </c>
    </row>
    <row r="72" spans="1:30" x14ac:dyDescent="0.25">
      <c r="K72" s="337">
        <v>5</v>
      </c>
      <c r="L72" s="338" t="s">
        <v>1568</v>
      </c>
    </row>
    <row r="114" spans="16:22" x14ac:dyDescent="0.25">
      <c r="P114" s="301"/>
      <c r="Q114" s="301"/>
      <c r="R114" s="301"/>
      <c r="S114" s="301"/>
      <c r="T114" s="301"/>
      <c r="U114" s="301"/>
      <c r="V114" s="301"/>
    </row>
    <row r="115" spans="16:22" x14ac:dyDescent="0.25">
      <c r="P115" s="301"/>
      <c r="Q115" s="301"/>
      <c r="R115" s="301"/>
      <c r="S115" s="301"/>
      <c r="T115" s="301"/>
      <c r="U115" s="301"/>
      <c r="V115" s="301"/>
    </row>
    <row r="116" spans="16:22" x14ac:dyDescent="0.25">
      <c r="P116" s="301"/>
      <c r="Q116" s="301"/>
      <c r="R116" s="301"/>
      <c r="S116" s="301"/>
      <c r="T116" s="301"/>
      <c r="U116" s="301"/>
      <c r="V116" s="301"/>
    </row>
    <row r="117" spans="16:22" x14ac:dyDescent="0.25">
      <c r="P117" s="301"/>
      <c r="Q117" s="301"/>
      <c r="R117" s="301"/>
      <c r="S117" s="301"/>
      <c r="T117" s="301"/>
      <c r="U117" s="301"/>
      <c r="V117" s="301"/>
    </row>
    <row r="118" spans="16:22" x14ac:dyDescent="0.25">
      <c r="P118" s="301"/>
      <c r="Q118" s="301"/>
      <c r="R118" s="301"/>
      <c r="S118" s="301"/>
      <c r="T118" s="301"/>
      <c r="U118" s="301"/>
      <c r="V118" s="301"/>
    </row>
    <row r="119" spans="16:22" x14ac:dyDescent="0.25">
      <c r="P119" s="301"/>
      <c r="Q119" s="301"/>
      <c r="R119" s="301"/>
      <c r="S119" s="301"/>
      <c r="T119" s="301"/>
      <c r="U119" s="301"/>
      <c r="V119" s="301"/>
    </row>
    <row r="120" spans="16:22" x14ac:dyDescent="0.25">
      <c r="P120" s="301"/>
      <c r="Q120" s="301"/>
      <c r="R120" s="301"/>
      <c r="S120" s="301"/>
      <c r="T120" s="301"/>
      <c r="U120" s="301"/>
      <c r="V120" s="301"/>
    </row>
    <row r="121" spans="16:22" x14ac:dyDescent="0.25">
      <c r="P121" s="301"/>
      <c r="Q121" s="301"/>
      <c r="R121" s="301"/>
      <c r="S121" s="301"/>
      <c r="T121" s="301"/>
      <c r="U121" s="301"/>
      <c r="V121" s="301"/>
    </row>
    <row r="122" spans="16:22" x14ac:dyDescent="0.25">
      <c r="P122" s="301"/>
      <c r="Q122" s="301"/>
      <c r="R122" s="301"/>
      <c r="S122" s="301"/>
      <c r="T122" s="301"/>
      <c r="U122" s="301"/>
      <c r="V122" s="301"/>
    </row>
    <row r="123" spans="16:22" x14ac:dyDescent="0.25">
      <c r="P123" s="301"/>
      <c r="Q123" s="301"/>
      <c r="R123" s="301"/>
      <c r="S123" s="301"/>
      <c r="T123" s="301"/>
      <c r="U123" s="301"/>
      <c r="V123" s="301"/>
    </row>
    <row r="124" spans="16:22" x14ac:dyDescent="0.25">
      <c r="P124" s="301"/>
      <c r="Q124" s="301"/>
      <c r="R124" s="301"/>
      <c r="S124" s="301"/>
      <c r="T124" s="301"/>
      <c r="U124" s="301"/>
      <c r="V124" s="301"/>
    </row>
  </sheetData>
  <autoFilter ref="A6:AE65" xr:uid="{44491E8C-7B7E-4E70-8251-C190A169D08D}"/>
  <mergeCells count="14">
    <mergeCell ref="A1:B3"/>
    <mergeCell ref="C1:K1"/>
    <mergeCell ref="L1:L3"/>
    <mergeCell ref="C2:K2"/>
    <mergeCell ref="C3:D3"/>
    <mergeCell ref="E3:F3"/>
    <mergeCell ref="G3:K3"/>
    <mergeCell ref="Z5:AD5"/>
    <mergeCell ref="A5:G5"/>
    <mergeCell ref="H5:I5"/>
    <mergeCell ref="J5:L5"/>
    <mergeCell ref="M5:O5"/>
    <mergeCell ref="P5:V5"/>
    <mergeCell ref="W5:Y5"/>
  </mergeCells>
  <dataValidations count="5">
    <dataValidation type="list" allowBlank="1" showInputMessage="1" showErrorMessage="1" sqref="K7:K65" xr:uid="{35CF864E-DF6E-4BE8-B9DE-3AC3E14B5291}">
      <formula1>INDIRECT(J7)</formula1>
    </dataValidation>
    <dataValidation type="list" allowBlank="1" showInputMessage="1" showErrorMessage="1" sqref="J7:J65" xr:uid="{8DD71867-DAC6-4BCD-8065-6095D9C27250}">
      <formula1>variables</formula1>
    </dataValidation>
    <dataValidation type="list" allowBlank="1" showInputMessage="1" showErrorMessage="1" sqref="G7:G65" xr:uid="{ED3BEF7C-8598-4F34-B5CF-94A8A22CAC10}">
      <formula1>roles</formula1>
    </dataValidation>
    <dataValidation type="list" allowBlank="1" showInputMessage="1" showErrorMessage="1" sqref="R7:R65" xr:uid="{8896B19C-2FAD-4420-868C-ED9177A39E1A}">
      <formula1>probabilidad</formula1>
    </dataValidation>
    <dataValidation type="list" allowBlank="1" showInputMessage="1" showErrorMessage="1" sqref="P7:P65" xr:uid="{5D47E08E-A7A6-4F2D-97E8-91FBB2F900C3}">
      <formula1>exposición</formula1>
    </dataValidation>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A21FB-4C02-4FE5-94F1-A74841260B27}">
  <sheetPr filterMode="1"/>
  <dimension ref="A1:BE770"/>
  <sheetViews>
    <sheetView showGridLines="0" zoomScale="85" zoomScaleNormal="85" workbookViewId="0">
      <pane xSplit="1" ySplit="6" topLeftCell="N182" activePane="bottomRight" state="frozen"/>
      <selection pane="topRight" activeCell="B8" sqref="B8"/>
      <selection pane="bottomLeft" activeCell="A9" sqref="A9"/>
      <selection pane="bottomRight" activeCell="N182" sqref="N182"/>
    </sheetView>
  </sheetViews>
  <sheetFormatPr baseColWidth="10" defaultColWidth="11.42578125" defaultRowHeight="12.75" x14ac:dyDescent="0.2"/>
  <cols>
    <col min="1" max="1" width="9.7109375" style="159" customWidth="1"/>
    <col min="2" max="2" width="9.7109375" style="183" customWidth="1"/>
    <col min="3" max="3" width="15.42578125" style="159" customWidth="1"/>
    <col min="4" max="4" width="24.42578125" style="184" customWidth="1"/>
    <col min="5" max="5" width="53.140625" style="155" customWidth="1"/>
    <col min="6" max="6" width="42.42578125" style="185" customWidth="1"/>
    <col min="7" max="7" width="37.140625" style="185" customWidth="1"/>
    <col min="8" max="9" width="7.5703125" style="185" customWidth="1"/>
    <col min="10" max="10" width="26.28515625" style="185" customWidth="1"/>
    <col min="11" max="11" width="20" style="185" customWidth="1"/>
    <col min="12" max="12" width="34" style="185" customWidth="1"/>
    <col min="13" max="13" width="61.85546875" style="191" customWidth="1"/>
    <col min="14" max="14" width="45.28515625" style="184" customWidth="1"/>
    <col min="15" max="15" width="25.140625" style="184" customWidth="1"/>
    <col min="16" max="16" width="25.5703125" style="184" customWidth="1"/>
    <col min="17" max="17" width="29" style="184" customWidth="1"/>
    <col min="18" max="18" width="72.85546875" style="184" customWidth="1"/>
    <col min="19" max="19" width="33.28515625" style="184" customWidth="1"/>
    <col min="20" max="23" width="16.28515625" style="184" customWidth="1"/>
    <col min="24" max="24" width="19.5703125" style="184" customWidth="1"/>
    <col min="25" max="25" width="23.28515625" style="184" customWidth="1"/>
    <col min="26" max="26" width="16.5703125" style="184" customWidth="1"/>
    <col min="27" max="28" width="16.140625" style="184" customWidth="1"/>
    <col min="29" max="29" width="18.42578125" style="184" customWidth="1"/>
    <col min="30" max="30" width="17.140625" style="184" customWidth="1"/>
    <col min="31" max="31" width="14.5703125" style="184" customWidth="1"/>
    <col min="32" max="32" width="35" style="184" customWidth="1"/>
    <col min="33" max="34" width="7.42578125" style="184" customWidth="1"/>
    <col min="35" max="37" width="10" style="184" customWidth="1"/>
    <col min="38" max="38" width="19.28515625" style="184" customWidth="1"/>
    <col min="39" max="39" width="58.7109375" style="184" customWidth="1"/>
    <col min="40" max="40" width="13" style="184" customWidth="1"/>
    <col min="41" max="42" width="11.85546875" style="184" customWidth="1"/>
    <col min="43" max="43" width="16.140625" style="184" customWidth="1"/>
    <col min="44" max="44" width="36.42578125" style="184" customWidth="1"/>
    <col min="45" max="45" width="41.28515625" style="155" customWidth="1"/>
    <col min="46" max="46" width="19.5703125" style="159" customWidth="1"/>
    <col min="47" max="47" width="15.42578125" style="155" customWidth="1"/>
    <col min="48" max="48" width="19.42578125" style="155" customWidth="1"/>
    <col min="49" max="49" width="18.42578125" style="155" customWidth="1"/>
    <col min="50" max="50" width="14.42578125" style="155" customWidth="1"/>
    <col min="51" max="52" width="19.140625" style="155" customWidth="1"/>
    <col min="53" max="53" width="16.5703125" style="155" customWidth="1"/>
    <col min="54" max="54" width="19.140625" style="155" customWidth="1"/>
    <col min="55" max="55" width="20.85546875" style="155" customWidth="1"/>
    <col min="56" max="56" width="20.140625" style="155" customWidth="1"/>
    <col min="57" max="57" width="16.7109375" style="183" customWidth="1"/>
    <col min="58" max="16384" width="11.42578125" style="155"/>
  </cols>
  <sheetData>
    <row r="1" spans="1:57" s="254" customFormat="1" ht="18.75" hidden="1" customHeight="1" x14ac:dyDescent="0.25">
      <c r="B1" s="395"/>
      <c r="C1" s="395"/>
      <c r="D1" s="395"/>
      <c r="E1" s="395"/>
      <c r="F1" s="395"/>
      <c r="G1" s="395"/>
      <c r="H1" s="395"/>
      <c r="I1" s="395"/>
      <c r="J1" s="395"/>
      <c r="K1" s="395"/>
      <c r="L1" s="395"/>
      <c r="M1" s="395"/>
    </row>
    <row r="2" spans="1:57" s="254" customFormat="1" ht="18.75" hidden="1" customHeight="1" x14ac:dyDescent="0.25">
      <c r="B2" s="395"/>
      <c r="C2" s="395"/>
      <c r="D2" s="395" t="s">
        <v>207</v>
      </c>
      <c r="E2" s="395"/>
      <c r="F2" s="395"/>
      <c r="G2" s="395"/>
      <c r="H2" s="395"/>
      <c r="I2" s="395"/>
      <c r="J2" s="395"/>
      <c r="K2" s="395"/>
      <c r="L2" s="395"/>
      <c r="M2" s="395"/>
    </row>
    <row r="3" spans="1:57" s="254" customFormat="1" ht="18.75" hidden="1" customHeight="1" x14ac:dyDescent="0.25">
      <c r="B3" s="395"/>
      <c r="C3" s="395"/>
      <c r="D3" s="396" t="s">
        <v>208</v>
      </c>
      <c r="E3" s="396"/>
      <c r="F3" s="396" t="s">
        <v>225</v>
      </c>
      <c r="G3" s="396"/>
      <c r="H3" s="395" t="s">
        <v>226</v>
      </c>
      <c r="I3" s="395"/>
      <c r="J3" s="395"/>
      <c r="K3" s="395"/>
      <c r="L3" s="395"/>
      <c r="M3" s="395"/>
    </row>
    <row r="4" spans="1:57" hidden="1" x14ac:dyDescent="0.2">
      <c r="A4" s="155"/>
      <c r="D4" s="226" t="s">
        <v>227</v>
      </c>
      <c r="E4" s="227">
        <v>45485</v>
      </c>
      <c r="H4" s="190"/>
      <c r="I4" s="190"/>
      <c r="J4" s="191"/>
      <c r="L4" s="191"/>
      <c r="N4" s="191"/>
      <c r="T4" s="192"/>
      <c r="U4" s="192"/>
      <c r="V4" s="192"/>
      <c r="W4" s="192"/>
      <c r="X4" s="192"/>
      <c r="Y4" s="192"/>
      <c r="Z4" s="192"/>
      <c r="AA4" s="192"/>
      <c r="AT4" s="155"/>
      <c r="BE4" s="155"/>
    </row>
    <row r="5" spans="1:57" ht="10.5" hidden="1" customHeight="1" x14ac:dyDescent="0.2">
      <c r="A5" s="155"/>
      <c r="D5" s="193"/>
      <c r="F5" s="194"/>
      <c r="G5" s="194"/>
      <c r="H5" s="393" t="s">
        <v>6</v>
      </c>
      <c r="I5" s="393"/>
      <c r="K5" s="394" t="s">
        <v>7</v>
      </c>
      <c r="L5" s="394"/>
      <c r="M5" s="394"/>
      <c r="N5" s="394"/>
      <c r="O5" s="393" t="s">
        <v>12</v>
      </c>
      <c r="P5" s="393"/>
      <c r="Q5" s="393"/>
      <c r="R5" s="393"/>
      <c r="S5" s="393"/>
      <c r="T5" s="394" t="s">
        <v>8</v>
      </c>
      <c r="U5" s="394"/>
      <c r="V5" s="394"/>
      <c r="W5" s="394"/>
      <c r="X5" s="394"/>
      <c r="Y5" s="394"/>
      <c r="Z5" s="394"/>
      <c r="AA5" s="394"/>
      <c r="AB5" s="394"/>
      <c r="AC5" s="394"/>
      <c r="AD5" s="160" t="s">
        <v>9</v>
      </c>
      <c r="AG5" s="393" t="s">
        <v>10</v>
      </c>
      <c r="AH5" s="393"/>
      <c r="AI5" s="393" t="s">
        <v>11</v>
      </c>
      <c r="AJ5" s="393"/>
      <c r="AK5" s="393"/>
      <c r="AL5" s="393"/>
      <c r="AM5" s="386" t="s">
        <v>13</v>
      </c>
      <c r="AN5" s="387"/>
      <c r="AO5" s="387"/>
      <c r="AP5" s="387"/>
      <c r="AQ5" s="387"/>
      <c r="AR5" s="387"/>
      <c r="AS5" s="388"/>
      <c r="AT5" s="389" t="s">
        <v>14</v>
      </c>
      <c r="AU5" s="389"/>
      <c r="AV5" s="389"/>
      <c r="AW5" s="389"/>
      <c r="AX5" s="389"/>
      <c r="AY5" s="389"/>
      <c r="AZ5" s="389"/>
      <c r="BA5" s="389"/>
      <c r="BB5" s="389"/>
      <c r="BC5" s="389"/>
      <c r="BD5" s="164" t="s">
        <v>9</v>
      </c>
      <c r="BE5" s="155"/>
    </row>
    <row r="6" spans="1:57" ht="45" customHeight="1" x14ac:dyDescent="0.2">
      <c r="A6" s="160" t="s">
        <v>228</v>
      </c>
      <c r="B6" s="160" t="s">
        <v>229</v>
      </c>
      <c r="C6" s="160" t="s">
        <v>230</v>
      </c>
      <c r="D6" s="160" t="s">
        <v>231</v>
      </c>
      <c r="E6" s="160" t="s">
        <v>232</v>
      </c>
      <c r="F6" s="160" t="s">
        <v>17</v>
      </c>
      <c r="G6" s="160" t="s">
        <v>233</v>
      </c>
      <c r="H6" s="160" t="s">
        <v>18</v>
      </c>
      <c r="I6" s="160" t="s">
        <v>19</v>
      </c>
      <c r="J6" s="160" t="s">
        <v>20</v>
      </c>
      <c r="K6" s="160" t="s">
        <v>21</v>
      </c>
      <c r="L6" s="160" t="s">
        <v>22</v>
      </c>
      <c r="M6" s="265" t="s">
        <v>234</v>
      </c>
      <c r="N6" s="160" t="s">
        <v>24</v>
      </c>
      <c r="O6" s="160" t="s">
        <v>44</v>
      </c>
      <c r="P6" s="160" t="s">
        <v>45</v>
      </c>
      <c r="Q6" s="160" t="s">
        <v>46</v>
      </c>
      <c r="R6" s="160" t="s">
        <v>47</v>
      </c>
      <c r="S6" s="160" t="s">
        <v>48</v>
      </c>
      <c r="T6" s="161" t="s">
        <v>25</v>
      </c>
      <c r="U6" s="160" t="s">
        <v>26</v>
      </c>
      <c r="V6" s="161" t="s">
        <v>27</v>
      </c>
      <c r="W6" s="160" t="s">
        <v>28</v>
      </c>
      <c r="X6" s="160" t="s">
        <v>29</v>
      </c>
      <c r="Y6" s="160" t="s">
        <v>30</v>
      </c>
      <c r="Z6" s="161" t="s">
        <v>31</v>
      </c>
      <c r="AA6" s="160" t="s">
        <v>32</v>
      </c>
      <c r="AB6" s="160" t="s">
        <v>33</v>
      </c>
      <c r="AC6" s="160" t="s">
        <v>34</v>
      </c>
      <c r="AD6" s="160" t="s">
        <v>35</v>
      </c>
      <c r="AE6" s="160" t="s">
        <v>36</v>
      </c>
      <c r="AF6" s="160" t="s">
        <v>37</v>
      </c>
      <c r="AG6" s="160" t="s">
        <v>38</v>
      </c>
      <c r="AH6" s="160" t="s">
        <v>39</v>
      </c>
      <c r="AI6" s="162" t="s">
        <v>235</v>
      </c>
      <c r="AJ6" s="162" t="s">
        <v>236</v>
      </c>
      <c r="AK6" s="162" t="s">
        <v>237</v>
      </c>
      <c r="AL6" s="162" t="s">
        <v>43</v>
      </c>
      <c r="AM6" s="160" t="s">
        <v>238</v>
      </c>
      <c r="AN6" s="160" t="s">
        <v>239</v>
      </c>
      <c r="AO6" s="160" t="s">
        <v>240</v>
      </c>
      <c r="AP6" s="160" t="s">
        <v>241</v>
      </c>
      <c r="AQ6" s="160" t="s">
        <v>242</v>
      </c>
      <c r="AR6" s="160" t="s">
        <v>243</v>
      </c>
      <c r="AS6" s="160" t="s">
        <v>244</v>
      </c>
      <c r="AT6" s="163" t="s">
        <v>25</v>
      </c>
      <c r="AU6" s="164" t="s">
        <v>26</v>
      </c>
      <c r="AV6" s="163" t="s">
        <v>27</v>
      </c>
      <c r="AW6" s="164" t="s">
        <v>28</v>
      </c>
      <c r="AX6" s="164" t="s">
        <v>29</v>
      </c>
      <c r="AY6" s="164" t="s">
        <v>30</v>
      </c>
      <c r="AZ6" s="163" t="s">
        <v>31</v>
      </c>
      <c r="BA6" s="164" t="s">
        <v>32</v>
      </c>
      <c r="BB6" s="164" t="s">
        <v>33</v>
      </c>
      <c r="BC6" s="164" t="s">
        <v>34</v>
      </c>
      <c r="BD6" s="164" t="s">
        <v>35</v>
      </c>
      <c r="BE6" s="164" t="s">
        <v>245</v>
      </c>
    </row>
    <row r="7" spans="1:57" ht="102" hidden="1" x14ac:dyDescent="0.2">
      <c r="A7" s="156"/>
      <c r="B7" s="165" t="s">
        <v>274</v>
      </c>
      <c r="C7" s="156" t="s">
        <v>275</v>
      </c>
      <c r="D7" s="166" t="s">
        <v>248</v>
      </c>
      <c r="E7" s="166" t="s">
        <v>249</v>
      </c>
      <c r="F7" s="166" t="s">
        <v>250</v>
      </c>
      <c r="G7" s="166" t="s">
        <v>251</v>
      </c>
      <c r="H7" s="165" t="s">
        <v>63</v>
      </c>
      <c r="I7" s="165"/>
      <c r="J7" s="199" t="s">
        <v>252</v>
      </c>
      <c r="K7" s="167" t="s">
        <v>65</v>
      </c>
      <c r="L7" s="168" t="s">
        <v>253</v>
      </c>
      <c r="M7" s="170" t="s">
        <v>254</v>
      </c>
      <c r="N7" s="170" t="s">
        <v>1162</v>
      </c>
      <c r="O7" s="165"/>
      <c r="P7" s="165"/>
      <c r="Q7" s="165"/>
      <c r="R7" s="195" t="s">
        <v>1163</v>
      </c>
      <c r="S7" s="165" t="s">
        <v>257</v>
      </c>
      <c r="T7" s="165"/>
      <c r="U7" s="165" t="str">
        <f t="shared" ref="U7:U66" si="0">IF(T7=10,"Muy Alto",IF(T7=6,"Alto",IF(T7=2,"Medio",IF(T7=0,"Bajo"))))</f>
        <v>Bajo</v>
      </c>
      <c r="V7" s="165">
        <v>4</v>
      </c>
      <c r="W7" s="165" t="str">
        <f t="shared" ref="W7:W66" si="1">IF(V7=4,"Continua",IF(V7=3,"Frecuente",IF(V7=2,"Ocasional",IF(V7=1,"Esporadica"))))</f>
        <v>Continua</v>
      </c>
      <c r="X7" s="165">
        <f t="shared" ref="X7:X66" si="2">T7*V7</f>
        <v>0</v>
      </c>
      <c r="Y7" s="165" t="str">
        <f t="shared" ref="Y7:Y66" si="3">IF(AND(X7&gt;=24,X7&lt;=40),"Medio Alto",IF(AND(X7&gt;=10,X7&lt;=20),"Alto",IF(AND(X7&gt;=6,X7&lt;=8),"Medio",IF(AND(X7&gt;=0,X7&lt;=4),"Bajo"))))</f>
        <v>Bajo</v>
      </c>
      <c r="Z7" s="165">
        <v>60</v>
      </c>
      <c r="AA7" s="165" t="str">
        <f t="shared" ref="AA7:AA66" si="4">IF(Z7=100,"Mortal o Catrastrofico",IF(Z7=60,"Muy Grave",IF(Z7=25,"Grave",IF(Z7=10,"Leve"))))</f>
        <v>Muy Grave</v>
      </c>
      <c r="AB7" s="165">
        <f t="shared" ref="AB7" si="5">X7*Z7</f>
        <v>0</v>
      </c>
      <c r="AC7" s="165" t="str">
        <f t="shared" ref="AC7" si="6">IF(AND(AB7&gt;=600,Z7&lt;=4000),"I",IF(AND(AB7&gt;=150,AB7&lt;=500),"II",IF(AND(AB7&gt;=40,AB7&lt;=120),"III",IF(AND(AB7&gt;=0,AB7&lt;=40),"IV"))))</f>
        <v>IV</v>
      </c>
      <c r="AD7" s="165" t="str">
        <f t="shared" ref="AD7:AD66" si="7">IF(AND(AC7="I"),"NO ACEPTABLE",IF(AND(AC7="II"),"ACEPTABLE CON CONTROL ESPECIFICO",IF(AND(AC7="III"),"MEJORABLE",IF(AND(AC7="IV"),"ACEPTABLE"))))</f>
        <v>ACEPTABLE</v>
      </c>
      <c r="AE7" s="165" t="s">
        <v>258</v>
      </c>
      <c r="AF7" s="165" t="str">
        <f>N7</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7" s="165" t="s">
        <v>38</v>
      </c>
      <c r="AH7" s="165"/>
      <c r="AI7" s="165" t="s">
        <v>63</v>
      </c>
      <c r="AJ7" s="165" t="s">
        <v>63</v>
      </c>
      <c r="AK7" s="165" t="s">
        <v>63</v>
      </c>
      <c r="AL7" s="165" t="s">
        <v>63</v>
      </c>
      <c r="AM7" s="165"/>
      <c r="AN7" s="165"/>
      <c r="AO7" s="165"/>
      <c r="AP7" s="165"/>
      <c r="AQ7" s="165"/>
      <c r="AR7" s="165"/>
      <c r="AS7" s="156"/>
      <c r="AT7" s="165"/>
      <c r="AU7" s="165" t="str">
        <f t="shared" ref="AU7:AU66" si="8">IF(AT7=10,"Muy Alto",IF(AT7=6,"Alto",IF(AT7=2,"Medio",IF(AT7=0,"Bajo"))))</f>
        <v>Bajo</v>
      </c>
      <c r="AV7" s="165"/>
      <c r="AW7" s="165" t="b">
        <f t="shared" ref="AW7:AW66" si="9">IF(AV7=4,"Continua",IF(AV7=3,"Frecuente",IF(AV7=2,"Ocasional",IF(AV7=1,"Esporadica"))))</f>
        <v>0</v>
      </c>
      <c r="AX7" s="165">
        <f t="shared" ref="AX7:AX66" si="10">AT7*AV7</f>
        <v>0</v>
      </c>
      <c r="AY7" s="165" t="str">
        <f t="shared" ref="AY7:AY66" si="11">IF(AND(AX7&gt;=24,AX7&lt;=40),"Medio Alto",IF(AND(AX7&gt;=10,AX7&lt;=20),"Alto",IF(AND(AX7&gt;=6,AX7&lt;=8),"Medio",IF(AND(AX7&gt;=0,AX7&lt;=4),"Bajo"))))</f>
        <v>Bajo</v>
      </c>
      <c r="AZ7" s="165"/>
      <c r="BA7" s="165" t="b">
        <f t="shared" ref="BA7:BA66" si="12">IF(AZ7=100,"Mortal o Catrastrofico",IF(AZ7=60,"Muy Grave",IF(AZ7=25,"Grave",IF(AZ7=10,"Leve"))))</f>
        <v>0</v>
      </c>
      <c r="BB7" s="165">
        <f t="shared" ref="BB7:BB66" si="13">AX7*AZ7</f>
        <v>0</v>
      </c>
      <c r="BC7" s="165" t="str">
        <f>IF(AND(BB7&gt;=600,AZ7&lt;=4000),"I",IF(AND(BB7&gt;=150,BB7&lt;=500),"II",IF(AND(BB7&gt;=40,BB7&lt;=120),"III",IF(AND(BB7&gt;=0,BB7&lt;=40),"IV"))))</f>
        <v>IV</v>
      </c>
      <c r="BD7" s="165" t="str">
        <f t="shared" ref="BD7:BD66" si="14">IF(AND(BC7="I"),"NO ACEPTABLE",IF(AND(BC7="II"),"ACEPTABLE CON CONTROL ESPECIFICO",IF(AND(BC7="III"),"MEJORABLE",IF(AND(BC7="IV"),"ACEPTABLE"))))</f>
        <v>ACEPTABLE</v>
      </c>
      <c r="BE7" s="155"/>
    </row>
    <row r="8" spans="1:57" ht="31.5" hidden="1" customHeight="1" x14ac:dyDescent="0.2">
      <c r="A8" s="189"/>
      <c r="B8" s="165" t="s">
        <v>274</v>
      </c>
      <c r="C8" s="156" t="s">
        <v>275</v>
      </c>
      <c r="D8" s="166" t="s">
        <v>248</v>
      </c>
      <c r="E8" s="166" t="s">
        <v>249</v>
      </c>
      <c r="F8" s="166" t="s">
        <v>250</v>
      </c>
      <c r="G8" s="166" t="s">
        <v>251</v>
      </c>
      <c r="H8" s="165" t="s">
        <v>63</v>
      </c>
      <c r="I8" s="165"/>
      <c r="J8" s="166" t="s">
        <v>252</v>
      </c>
      <c r="K8" s="167" t="s">
        <v>72</v>
      </c>
      <c r="L8" s="168" t="s">
        <v>119</v>
      </c>
      <c r="M8" s="169" t="s">
        <v>1164</v>
      </c>
      <c r="N8" s="170" t="s">
        <v>1165</v>
      </c>
      <c r="O8" s="165"/>
      <c r="P8" s="165"/>
      <c r="Q8" s="165"/>
      <c r="R8" s="170" t="s">
        <v>1166</v>
      </c>
      <c r="S8" s="165"/>
      <c r="T8" s="165"/>
      <c r="U8" s="165" t="str">
        <f t="shared" si="0"/>
        <v>Bajo</v>
      </c>
      <c r="V8" s="165">
        <v>1</v>
      </c>
      <c r="W8" s="165" t="str">
        <f t="shared" si="1"/>
        <v>Esporadica</v>
      </c>
      <c r="X8" s="165">
        <f t="shared" si="2"/>
        <v>0</v>
      </c>
      <c r="Y8" s="165" t="str">
        <f t="shared" si="3"/>
        <v>Bajo</v>
      </c>
      <c r="Z8" s="165">
        <v>25</v>
      </c>
      <c r="AA8" s="165" t="str">
        <f t="shared" si="4"/>
        <v>Grave</v>
      </c>
      <c r="AB8" s="165">
        <f t="shared" ref="AB8:AB65" si="15">X8*Z8</f>
        <v>0</v>
      </c>
      <c r="AC8" s="165" t="str">
        <f t="shared" ref="AC8:AC65" si="16">IF(AND(AB8&gt;=600,Z8&lt;=4000),"I",IF(AND(AB8&gt;=150,AB8&lt;=500),"II",IF(AND(AB8&gt;=40,AB8&lt;=120),"III",IF(AND(AB8&gt;=0,AB8&lt;=40),"IV"))))</f>
        <v>IV</v>
      </c>
      <c r="AD8" s="165" t="str">
        <f t="shared" si="7"/>
        <v>ACEPTABLE</v>
      </c>
      <c r="AE8" s="165" t="s">
        <v>258</v>
      </c>
      <c r="AF8" s="165" t="str">
        <f>N8</f>
        <v xml:space="preserve"> Alergias, gripe</v>
      </c>
      <c r="AG8" s="165" t="s">
        <v>38</v>
      </c>
      <c r="AH8" s="165"/>
      <c r="AI8" s="165" t="s">
        <v>63</v>
      </c>
      <c r="AJ8" s="165" t="s">
        <v>63</v>
      </c>
      <c r="AK8" s="165" t="s">
        <v>63</v>
      </c>
      <c r="AL8" s="165" t="s">
        <v>63</v>
      </c>
      <c r="AM8" s="165" t="s">
        <v>1167</v>
      </c>
      <c r="AN8" s="165"/>
      <c r="AO8" s="165"/>
      <c r="AP8" s="165" t="s">
        <v>63</v>
      </c>
      <c r="AQ8" s="165"/>
      <c r="AR8" s="165"/>
      <c r="AS8" s="165"/>
      <c r="AT8" s="156"/>
      <c r="AU8" s="165" t="str">
        <f t="shared" si="8"/>
        <v>Bajo</v>
      </c>
      <c r="AV8" s="157"/>
      <c r="AW8" s="165" t="b">
        <f t="shared" si="9"/>
        <v>0</v>
      </c>
      <c r="AX8" s="165">
        <f t="shared" si="10"/>
        <v>0</v>
      </c>
      <c r="AY8" s="165" t="str">
        <f t="shared" si="11"/>
        <v>Bajo</v>
      </c>
      <c r="AZ8" s="157"/>
      <c r="BA8" s="165" t="b">
        <f t="shared" si="12"/>
        <v>0</v>
      </c>
      <c r="BB8" s="165">
        <f t="shared" si="13"/>
        <v>0</v>
      </c>
      <c r="BC8" s="165" t="str">
        <f t="shared" ref="BC8:BC43" si="17">IF(AND(BB8&gt;=600,AZ8&lt;=4000),"I",IF(AND(BB8&gt;=150,BB8&lt;=500),"II",IF(AND(BB8&gt;=40,BB8&lt;=120),"III",IF(AND(BB8&gt;=0,BB8&lt;=40),"IV"))))</f>
        <v>IV</v>
      </c>
      <c r="BD8" s="165" t="str">
        <f t="shared" si="14"/>
        <v>ACEPTABLE</v>
      </c>
      <c r="BE8" s="155"/>
    </row>
    <row r="9" spans="1:57" ht="61.5" hidden="1" customHeight="1" x14ac:dyDescent="0.2">
      <c r="A9" s="189"/>
      <c r="B9" s="165" t="s">
        <v>274</v>
      </c>
      <c r="C9" s="156" t="s">
        <v>275</v>
      </c>
      <c r="D9" s="166" t="s">
        <v>248</v>
      </c>
      <c r="E9" s="166" t="s">
        <v>249</v>
      </c>
      <c r="F9" s="166" t="s">
        <v>250</v>
      </c>
      <c r="G9" s="166" t="s">
        <v>251</v>
      </c>
      <c r="H9" s="165" t="s">
        <v>63</v>
      </c>
      <c r="I9" s="165"/>
      <c r="J9" s="166" t="s">
        <v>252</v>
      </c>
      <c r="K9" s="167" t="s">
        <v>276</v>
      </c>
      <c r="L9" s="168" t="s">
        <v>277</v>
      </c>
      <c r="M9" s="261" t="s">
        <v>278</v>
      </c>
      <c r="N9" s="262" t="s">
        <v>279</v>
      </c>
      <c r="O9" s="165"/>
      <c r="P9" s="165"/>
      <c r="Q9" s="165" t="s">
        <v>280</v>
      </c>
      <c r="R9" s="170" t="s">
        <v>281</v>
      </c>
      <c r="S9" s="165"/>
      <c r="T9" s="165"/>
      <c r="U9" s="165" t="str">
        <f t="shared" si="0"/>
        <v>Bajo</v>
      </c>
      <c r="V9" s="165">
        <v>4</v>
      </c>
      <c r="W9" s="165" t="str">
        <f t="shared" si="1"/>
        <v>Continua</v>
      </c>
      <c r="X9" s="165">
        <f t="shared" si="2"/>
        <v>0</v>
      </c>
      <c r="Y9" s="165" t="str">
        <f t="shared" si="3"/>
        <v>Bajo</v>
      </c>
      <c r="Z9" s="165">
        <v>10</v>
      </c>
      <c r="AA9" s="165" t="str">
        <f t="shared" ref="AA9" si="18">IF(Z9=100,"Mortal o Catrastrofico",IF(Z9=60,"Muy Grave",IF(Z9=25,"Grave",IF(Z9=10,"Leve"))))</f>
        <v>Leve</v>
      </c>
      <c r="AB9" s="165">
        <f t="shared" ref="AB9" si="19">X9*Z9</f>
        <v>0</v>
      </c>
      <c r="AC9" s="165" t="str">
        <f t="shared" ref="AC9" si="20">IF(AND(AB9&gt;=600,Z9&lt;=4000),"I",IF(AND(AB9&gt;=150,AB9&lt;=500),"II",IF(AND(AB9&gt;=40,AB9&lt;=120),"III",IF(AND(AB9&gt;=0,AB9&lt;=40),"IV"))))</f>
        <v>IV</v>
      </c>
      <c r="AD9" s="165" t="str">
        <f t="shared" ref="AD9" si="21">IF(AND(AC9="I"),"NO ACEPTABLE",IF(AND(AC9="II"),"ACEPTABLE CON CONTROL ESPECIFICO",IF(AND(AC9="III"),"MEJORABLE",IF(AND(AC9="IV"),"ACEPTABLE"))))</f>
        <v>ACEPTABLE</v>
      </c>
      <c r="AE9" s="165" t="s">
        <v>258</v>
      </c>
      <c r="AF9" s="165" t="str">
        <f>N9</f>
        <v>Fatiga que puede producir disminución de la vigilancia, la destreza manual y la rapidez, mareos, desmayos por deshidratación, agravamiento de trastornos cardiovasculares.</v>
      </c>
      <c r="AG9" s="165" t="s">
        <v>38</v>
      </c>
      <c r="AH9" s="165"/>
      <c r="AI9" s="165" t="s">
        <v>63</v>
      </c>
      <c r="AJ9" s="165" t="s">
        <v>63</v>
      </c>
      <c r="AK9" s="165" t="s">
        <v>63</v>
      </c>
      <c r="AL9" s="165" t="s">
        <v>63</v>
      </c>
      <c r="AM9" s="165"/>
      <c r="AN9" s="165"/>
      <c r="AO9" s="165"/>
      <c r="AP9" s="165"/>
      <c r="AQ9" s="165"/>
      <c r="AR9" s="165"/>
      <c r="AS9" s="165"/>
      <c r="AT9" s="156"/>
      <c r="AU9" s="165" t="str">
        <f t="shared" si="8"/>
        <v>Bajo</v>
      </c>
      <c r="AV9" s="157"/>
      <c r="AW9" s="165" t="b">
        <f t="shared" ref="AW9" si="22">IF(AV9=4,"Continua",IF(AV9=3,"Frecuente",IF(AV9=2,"Ocasional",IF(AV9=1,"Esporadica"))))</f>
        <v>0</v>
      </c>
      <c r="AX9" s="165">
        <f t="shared" ref="AX9" si="23">AT9*AV9</f>
        <v>0</v>
      </c>
      <c r="AY9" s="165" t="str">
        <f t="shared" ref="AY9" si="24">IF(AND(AX9&gt;=24,AX9&lt;=40),"Medio Alto",IF(AND(AX9&gt;=10,AX9&lt;=20),"Alto",IF(AND(AX9&gt;=6,AX9&lt;=8),"Medio",IF(AND(AX9&gt;=0,AX9&lt;=4),"Bajo"))))</f>
        <v>Bajo</v>
      </c>
      <c r="AZ9" s="157"/>
      <c r="BA9" s="165" t="b">
        <f t="shared" ref="BA9" si="25">IF(AZ9=100,"Mortal o Catrastrofico",IF(AZ9=60,"Muy Grave",IF(AZ9=25,"Grave",IF(AZ9=10,"Leve"))))</f>
        <v>0</v>
      </c>
      <c r="BB9" s="165">
        <f t="shared" ref="BB9" si="26">AX9*AZ9</f>
        <v>0</v>
      </c>
      <c r="BC9" s="165" t="str">
        <f t="shared" ref="BC9" si="27">IF(AND(BB9&gt;=600,AZ9&lt;=4000),"I",IF(AND(BB9&gt;=150,BB9&lt;=500),"II",IF(AND(BB9&gt;=40,BB9&lt;=120),"III",IF(AND(BB9&gt;=0,BB9&lt;=40),"IV"))))</f>
        <v>IV</v>
      </c>
      <c r="BD9" s="165" t="str">
        <f t="shared" ref="BD9" si="28">IF(AND(BC9="I"),"NO ACEPTABLE",IF(AND(BC9="II"),"ACEPTABLE CON CONTROL ESPECIFICO",IF(AND(BC9="III"),"MEJORABLE",IF(AND(BC9="IV"),"ACEPTABLE"))))</f>
        <v>ACEPTABLE</v>
      </c>
      <c r="BE9" s="155"/>
    </row>
    <row r="10" spans="1:57" ht="57" customHeight="1" x14ac:dyDescent="0.2">
      <c r="A10" s="156"/>
      <c r="B10" s="165" t="s">
        <v>274</v>
      </c>
      <c r="C10" s="156" t="s">
        <v>275</v>
      </c>
      <c r="D10" s="166" t="s">
        <v>248</v>
      </c>
      <c r="E10" s="166" t="s">
        <v>249</v>
      </c>
      <c r="F10" s="166" t="s">
        <v>250</v>
      </c>
      <c r="G10" s="166" t="s">
        <v>251</v>
      </c>
      <c r="H10" s="165" t="s">
        <v>63</v>
      </c>
      <c r="I10" s="165"/>
      <c r="J10" s="166" t="s">
        <v>252</v>
      </c>
      <c r="K10" s="167" t="s">
        <v>282</v>
      </c>
      <c r="L10" s="168" t="s">
        <v>283</v>
      </c>
      <c r="M10" s="170" t="s">
        <v>284</v>
      </c>
      <c r="N10" s="170" t="s">
        <v>285</v>
      </c>
      <c r="O10" s="165"/>
      <c r="P10" s="165"/>
      <c r="Q10" s="165"/>
      <c r="R10" s="171" t="s">
        <v>286</v>
      </c>
      <c r="S10" s="165"/>
      <c r="T10" s="165"/>
      <c r="U10" s="165" t="str">
        <f t="shared" si="0"/>
        <v>Bajo</v>
      </c>
      <c r="V10" s="165">
        <v>2</v>
      </c>
      <c r="W10" s="165" t="str">
        <f t="shared" si="1"/>
        <v>Ocasional</v>
      </c>
      <c r="X10" s="165">
        <f t="shared" si="2"/>
        <v>0</v>
      </c>
      <c r="Y10" s="165" t="str">
        <f t="shared" si="3"/>
        <v>Bajo</v>
      </c>
      <c r="Z10" s="165">
        <v>25</v>
      </c>
      <c r="AA10" s="165" t="str">
        <f t="shared" si="4"/>
        <v>Grave</v>
      </c>
      <c r="AB10" s="165">
        <f t="shared" si="15"/>
        <v>0</v>
      </c>
      <c r="AC10" s="165" t="str">
        <f t="shared" si="16"/>
        <v>IV</v>
      </c>
      <c r="AD10" s="165" t="str">
        <f t="shared" si="7"/>
        <v>ACEPTABLE</v>
      </c>
      <c r="AE10" s="165" t="s">
        <v>258</v>
      </c>
      <c r="AF10" s="165" t="str">
        <f>N10</f>
        <v>estrés, resfriados, golpes, traumas.</v>
      </c>
      <c r="AG10" s="165" t="s">
        <v>38</v>
      </c>
      <c r="AH10" s="165"/>
      <c r="AI10" s="165" t="s">
        <v>63</v>
      </c>
      <c r="AJ10" s="165" t="s">
        <v>63</v>
      </c>
      <c r="AK10" s="165" t="s">
        <v>63</v>
      </c>
      <c r="AL10" s="165" t="s">
        <v>63</v>
      </c>
      <c r="AM10" s="165"/>
      <c r="AN10" s="165"/>
      <c r="AO10" s="165"/>
      <c r="AP10" s="165"/>
      <c r="AQ10" s="165"/>
      <c r="AR10" s="165"/>
      <c r="AS10" s="156"/>
      <c r="AT10" s="157"/>
      <c r="AU10" s="165" t="str">
        <f t="shared" si="8"/>
        <v>Bajo</v>
      </c>
      <c r="AV10" s="157"/>
      <c r="AW10" s="165" t="b">
        <f t="shared" si="9"/>
        <v>0</v>
      </c>
      <c r="AX10" s="165">
        <f t="shared" si="10"/>
        <v>0</v>
      </c>
      <c r="AY10" s="165" t="str">
        <f t="shared" si="11"/>
        <v>Bajo</v>
      </c>
      <c r="AZ10" s="157"/>
      <c r="BA10" s="165" t="b">
        <f t="shared" si="12"/>
        <v>0</v>
      </c>
      <c r="BB10" s="165">
        <f t="shared" si="13"/>
        <v>0</v>
      </c>
      <c r="BC10" s="165" t="str">
        <f t="shared" si="17"/>
        <v>IV</v>
      </c>
      <c r="BD10" s="165" t="str">
        <f t="shared" si="14"/>
        <v>ACEPTABLE</v>
      </c>
      <c r="BE10" s="155"/>
    </row>
    <row r="11" spans="1:57" ht="45" customHeight="1" x14ac:dyDescent="0.2">
      <c r="A11" s="156"/>
      <c r="B11" s="165" t="s">
        <v>274</v>
      </c>
      <c r="C11" s="156" t="s">
        <v>275</v>
      </c>
      <c r="D11" s="166" t="s">
        <v>248</v>
      </c>
      <c r="E11" s="166" t="s">
        <v>249</v>
      </c>
      <c r="F11" s="166" t="s">
        <v>250</v>
      </c>
      <c r="G11" s="166" t="s">
        <v>251</v>
      </c>
      <c r="H11" s="165" t="s">
        <v>63</v>
      </c>
      <c r="I11" s="165"/>
      <c r="J11" s="166" t="s">
        <v>252</v>
      </c>
      <c r="K11" s="167" t="s">
        <v>282</v>
      </c>
      <c r="L11" s="168" t="s">
        <v>287</v>
      </c>
      <c r="M11" s="170" t="s">
        <v>288</v>
      </c>
      <c r="N11" s="170" t="s">
        <v>289</v>
      </c>
      <c r="O11" s="165"/>
      <c r="P11" s="165"/>
      <c r="Q11" s="165"/>
      <c r="R11" s="171" t="s">
        <v>286</v>
      </c>
      <c r="S11" s="165"/>
      <c r="T11" s="165"/>
      <c r="U11" s="165" t="str">
        <f t="shared" si="0"/>
        <v>Bajo</v>
      </c>
      <c r="V11" s="165">
        <v>2</v>
      </c>
      <c r="W11" s="165" t="str">
        <f t="shared" si="1"/>
        <v>Ocasional</v>
      </c>
      <c r="X11" s="165">
        <f t="shared" si="2"/>
        <v>0</v>
      </c>
      <c r="Y11" s="165" t="str">
        <f t="shared" si="3"/>
        <v>Bajo</v>
      </c>
      <c r="Z11" s="165">
        <v>25</v>
      </c>
      <c r="AA11" s="165" t="str">
        <f t="shared" si="4"/>
        <v>Grave</v>
      </c>
      <c r="AB11" s="165">
        <f t="shared" si="15"/>
        <v>0</v>
      </c>
      <c r="AC11" s="165" t="str">
        <f t="shared" si="16"/>
        <v>IV</v>
      </c>
      <c r="AD11" s="165" t="str">
        <f t="shared" si="7"/>
        <v>ACEPTABLE</v>
      </c>
      <c r="AE11" s="165" t="s">
        <v>258</v>
      </c>
      <c r="AF11" s="165" t="str">
        <f>N11</f>
        <v>Golpes, trapamientos, aplastamiento, muerte</v>
      </c>
      <c r="AG11" s="165" t="s">
        <v>38</v>
      </c>
      <c r="AH11" s="165"/>
      <c r="AI11" s="165" t="s">
        <v>63</v>
      </c>
      <c r="AJ11" s="165" t="s">
        <v>63</v>
      </c>
      <c r="AK11" s="165" t="s">
        <v>63</v>
      </c>
      <c r="AL11" s="165" t="s">
        <v>63</v>
      </c>
      <c r="AM11" s="165"/>
      <c r="AN11" s="165"/>
      <c r="AO11" s="165"/>
      <c r="AP11" s="165"/>
      <c r="AQ11" s="165"/>
      <c r="AR11" s="165"/>
      <c r="AS11" s="156"/>
      <c r="AT11" s="157"/>
      <c r="AU11" s="165" t="str">
        <f t="shared" si="8"/>
        <v>Bajo</v>
      </c>
      <c r="AV11" s="157"/>
      <c r="AW11" s="165" t="b">
        <f t="shared" si="9"/>
        <v>0</v>
      </c>
      <c r="AX11" s="165">
        <f t="shared" si="10"/>
        <v>0</v>
      </c>
      <c r="AY11" s="165" t="str">
        <f t="shared" si="11"/>
        <v>Bajo</v>
      </c>
      <c r="AZ11" s="157"/>
      <c r="BA11" s="165" t="b">
        <f t="shared" si="12"/>
        <v>0</v>
      </c>
      <c r="BB11" s="165">
        <f t="shared" si="13"/>
        <v>0</v>
      </c>
      <c r="BC11" s="165" t="str">
        <f t="shared" si="17"/>
        <v>IV</v>
      </c>
      <c r="BD11" s="165" t="str">
        <f t="shared" si="14"/>
        <v>ACEPTABLE</v>
      </c>
      <c r="BE11" s="155"/>
    </row>
    <row r="12" spans="1:57" ht="71.25" hidden="1" customHeight="1" x14ac:dyDescent="0.2">
      <c r="A12" s="156"/>
      <c r="B12" s="165" t="s">
        <v>274</v>
      </c>
      <c r="C12" s="156" t="s">
        <v>290</v>
      </c>
      <c r="D12" s="166" t="s">
        <v>248</v>
      </c>
      <c r="E12" s="166" t="s">
        <v>249</v>
      </c>
      <c r="F12" s="166" t="s">
        <v>250</v>
      </c>
      <c r="G12" s="166" t="s">
        <v>251</v>
      </c>
      <c r="H12" s="165" t="s">
        <v>63</v>
      </c>
      <c r="I12" s="165"/>
      <c r="J12" s="166" t="s">
        <v>252</v>
      </c>
      <c r="K12" s="167" t="s">
        <v>291</v>
      </c>
      <c r="L12" s="196" t="s">
        <v>292</v>
      </c>
      <c r="M12" s="199" t="s">
        <v>293</v>
      </c>
      <c r="N12" s="170" t="s">
        <v>294</v>
      </c>
      <c r="O12" s="165"/>
      <c r="P12" s="165"/>
      <c r="Q12" s="165" t="s">
        <v>295</v>
      </c>
      <c r="R12" s="170" t="s">
        <v>296</v>
      </c>
      <c r="S12" s="165"/>
      <c r="T12" s="165">
        <v>2</v>
      </c>
      <c r="U12" s="165" t="str">
        <f t="shared" si="0"/>
        <v>Medio</v>
      </c>
      <c r="V12" s="165">
        <v>2</v>
      </c>
      <c r="W12" s="165" t="str">
        <f t="shared" si="1"/>
        <v>Ocasional</v>
      </c>
      <c r="X12" s="165">
        <f t="shared" si="2"/>
        <v>4</v>
      </c>
      <c r="Y12" s="165" t="str">
        <f t="shared" si="3"/>
        <v>Bajo</v>
      </c>
      <c r="Z12" s="165">
        <v>100</v>
      </c>
      <c r="AA12" s="165" t="str">
        <f t="shared" si="4"/>
        <v>Mortal o Catrastrofico</v>
      </c>
      <c r="AB12" s="165">
        <f t="shared" si="15"/>
        <v>400</v>
      </c>
      <c r="AC12" s="165" t="str">
        <f t="shared" si="16"/>
        <v>II</v>
      </c>
      <c r="AD12" s="165" t="str">
        <f t="shared" si="7"/>
        <v>ACEPTABLE CON CONTROL ESPECIFICO</v>
      </c>
      <c r="AE12" s="165" t="s">
        <v>258</v>
      </c>
      <c r="AF12" s="165" t="s">
        <v>145</v>
      </c>
      <c r="AG12" s="165" t="s">
        <v>38</v>
      </c>
      <c r="AH12" s="165" t="s">
        <v>63</v>
      </c>
      <c r="AI12" s="165" t="s">
        <v>63</v>
      </c>
      <c r="AJ12" s="165" t="s">
        <v>63</v>
      </c>
      <c r="AK12" s="165" t="s">
        <v>63</v>
      </c>
      <c r="AL12" s="165" t="s">
        <v>63</v>
      </c>
      <c r="AM12" s="165" t="s">
        <v>297</v>
      </c>
      <c r="AN12" s="165"/>
      <c r="AO12" s="165"/>
      <c r="AP12" s="165" t="s">
        <v>63</v>
      </c>
      <c r="AQ12" s="165" t="s">
        <v>63</v>
      </c>
      <c r="AR12" s="165"/>
      <c r="AS12" s="200"/>
      <c r="AT12" s="156"/>
      <c r="AU12" s="165" t="str">
        <f t="shared" si="8"/>
        <v>Bajo</v>
      </c>
      <c r="AV12" s="165"/>
      <c r="AW12" s="165" t="b">
        <f t="shared" si="9"/>
        <v>0</v>
      </c>
      <c r="AX12" s="165">
        <f t="shared" si="10"/>
        <v>0</v>
      </c>
      <c r="AY12" s="165" t="str">
        <f t="shared" si="11"/>
        <v>Bajo</v>
      </c>
      <c r="AZ12" s="165"/>
      <c r="BA12" s="165" t="b">
        <f t="shared" si="12"/>
        <v>0</v>
      </c>
      <c r="BB12" s="165">
        <f t="shared" si="13"/>
        <v>0</v>
      </c>
      <c r="BC12" s="165" t="str">
        <f t="shared" si="17"/>
        <v>IV</v>
      </c>
      <c r="BD12" s="165" t="str">
        <f t="shared" si="14"/>
        <v>ACEPTABLE</v>
      </c>
      <c r="BE12" s="155"/>
    </row>
    <row r="13" spans="1:57" ht="71.25" hidden="1" customHeight="1" x14ac:dyDescent="0.2">
      <c r="A13" s="156"/>
      <c r="B13" s="165" t="s">
        <v>274</v>
      </c>
      <c r="C13" s="156" t="s">
        <v>298</v>
      </c>
      <c r="D13" s="166" t="s">
        <v>248</v>
      </c>
      <c r="E13" s="166" t="s">
        <v>249</v>
      </c>
      <c r="F13" s="166" t="s">
        <v>250</v>
      </c>
      <c r="G13" s="166" t="s">
        <v>251</v>
      </c>
      <c r="H13" s="165" t="s">
        <v>63</v>
      </c>
      <c r="I13" s="165"/>
      <c r="J13" s="166" t="s">
        <v>252</v>
      </c>
      <c r="K13" s="167" t="s">
        <v>291</v>
      </c>
      <c r="L13" s="196" t="s">
        <v>292</v>
      </c>
      <c r="M13" s="199" t="s">
        <v>299</v>
      </c>
      <c r="N13" s="170" t="s">
        <v>294</v>
      </c>
      <c r="O13" s="165"/>
      <c r="P13" s="165"/>
      <c r="Q13" s="165" t="s">
        <v>295</v>
      </c>
      <c r="R13" s="170" t="s">
        <v>300</v>
      </c>
      <c r="S13" s="165"/>
      <c r="T13" s="165">
        <v>2</v>
      </c>
      <c r="U13" s="165" t="str">
        <f t="shared" ref="U13" si="29">IF(T13=10,"Muy Alto",IF(T13=6,"Alto",IF(T13=2,"Medio",IF(T13=0,"Bajo"))))</f>
        <v>Medio</v>
      </c>
      <c r="V13" s="165">
        <v>2</v>
      </c>
      <c r="W13" s="165" t="str">
        <f t="shared" ref="W13" si="30">IF(V13=4,"Continua",IF(V13=3,"Frecuente",IF(V13=2,"Ocasional",IF(V13=1,"Esporadica"))))</f>
        <v>Ocasional</v>
      </c>
      <c r="X13" s="165">
        <f t="shared" ref="X13" si="31">T13*V13</f>
        <v>4</v>
      </c>
      <c r="Y13" s="165" t="str">
        <f t="shared" ref="Y13" si="32">IF(AND(X13&gt;=24,X13&lt;=40),"Medio Alto",IF(AND(X13&gt;=10,X13&lt;=20),"Alto",IF(AND(X13&gt;=6,X13&lt;=8),"Medio",IF(AND(X13&gt;=0,X13&lt;=4),"Bajo"))))</f>
        <v>Bajo</v>
      </c>
      <c r="Z13" s="165">
        <v>100</v>
      </c>
      <c r="AA13" s="165" t="str">
        <f t="shared" ref="AA13" si="33">IF(Z13=100,"Mortal o Catrastrofico",IF(Z13=60,"Muy Grave",IF(Z13=25,"Grave",IF(Z13=10,"Leve"))))</f>
        <v>Mortal o Catrastrofico</v>
      </c>
      <c r="AB13" s="165">
        <f t="shared" ref="AB13" si="34">X13*Z13</f>
        <v>400</v>
      </c>
      <c r="AC13" s="165" t="str">
        <f t="shared" ref="AC13" si="35">IF(AND(AB13&gt;=600,Z13&lt;=4000),"I",IF(AND(AB13&gt;=150,AB13&lt;=500),"II",IF(AND(AB13&gt;=40,AB13&lt;=120),"III",IF(AND(AB13&gt;=0,AB13&lt;=40),"IV"))))</f>
        <v>II</v>
      </c>
      <c r="AD13" s="165" t="str">
        <f t="shared" ref="AD13" si="36">IF(AND(AC13="I"),"NO ACEPTABLE",IF(AND(AC13="II"),"ACEPTABLE CON CONTROL ESPECIFICO",IF(AND(AC13="III"),"MEJORABLE",IF(AND(AC13="IV"),"ACEPTABLE"))))</f>
        <v>ACEPTABLE CON CONTROL ESPECIFICO</v>
      </c>
      <c r="AE13" s="165" t="s">
        <v>258</v>
      </c>
      <c r="AF13" s="165" t="s">
        <v>145</v>
      </c>
      <c r="AG13" s="165" t="s">
        <v>38</v>
      </c>
      <c r="AH13" s="165" t="s">
        <v>63</v>
      </c>
      <c r="AI13" s="165" t="s">
        <v>63</v>
      </c>
      <c r="AJ13" s="165" t="s">
        <v>63</v>
      </c>
      <c r="AK13" s="165" t="s">
        <v>63</v>
      </c>
      <c r="AL13" s="165" t="s">
        <v>63</v>
      </c>
      <c r="AM13" s="165" t="s">
        <v>301</v>
      </c>
      <c r="AN13" s="165"/>
      <c r="AO13" s="165"/>
      <c r="AP13" s="165" t="s">
        <v>63</v>
      </c>
      <c r="AQ13" s="165" t="s">
        <v>63</v>
      </c>
      <c r="AR13" s="165"/>
      <c r="AS13" s="200"/>
      <c r="AT13" s="156"/>
      <c r="AU13" s="165" t="str">
        <f t="shared" ref="AU13" si="37">IF(AT13=10,"Muy Alto",IF(AT13=6,"Alto",IF(AT13=2,"Medio",IF(AT13=0,"Bajo"))))</f>
        <v>Bajo</v>
      </c>
      <c r="AV13" s="165"/>
      <c r="AW13" s="165" t="b">
        <f t="shared" ref="AW13" si="38">IF(AV13=4,"Continua",IF(AV13=3,"Frecuente",IF(AV13=2,"Ocasional",IF(AV13=1,"Esporadica"))))</f>
        <v>0</v>
      </c>
      <c r="AX13" s="165">
        <f t="shared" ref="AX13" si="39">AT13*AV13</f>
        <v>0</v>
      </c>
      <c r="AY13" s="165" t="str">
        <f t="shared" ref="AY13" si="40">IF(AND(AX13&gt;=24,AX13&lt;=40),"Medio Alto",IF(AND(AX13&gt;=10,AX13&lt;=20),"Alto",IF(AND(AX13&gt;=6,AX13&lt;=8),"Medio",IF(AND(AX13&gt;=0,AX13&lt;=4),"Bajo"))))</f>
        <v>Bajo</v>
      </c>
      <c r="AZ13" s="165"/>
      <c r="BA13" s="165" t="b">
        <f t="shared" ref="BA13" si="41">IF(AZ13=100,"Mortal o Catrastrofico",IF(AZ13=60,"Muy Grave",IF(AZ13=25,"Grave",IF(AZ13=10,"Leve"))))</f>
        <v>0</v>
      </c>
      <c r="BB13" s="165">
        <f t="shared" ref="BB13" si="42">AX13*AZ13</f>
        <v>0</v>
      </c>
      <c r="BC13" s="165" t="str">
        <f t="shared" ref="BC13" si="43">IF(AND(BB13&gt;=600,AZ13&lt;=4000),"I",IF(AND(BB13&gt;=150,BB13&lt;=500),"II",IF(AND(BB13&gt;=40,BB13&lt;=120),"III",IF(AND(BB13&gt;=0,BB13&lt;=40),"IV"))))</f>
        <v>IV</v>
      </c>
      <c r="BD13" s="165" t="str">
        <f t="shared" ref="BD13" si="44">IF(AND(BC13="I"),"NO ACEPTABLE",IF(AND(BC13="II"),"ACEPTABLE CON CONTROL ESPECIFICO",IF(AND(BC13="III"),"MEJORABLE",IF(AND(BC13="IV"),"ACEPTABLE"))))</f>
        <v>ACEPTABLE</v>
      </c>
      <c r="BE13" s="155"/>
    </row>
    <row r="14" spans="1:57" ht="25.5" hidden="1" x14ac:dyDescent="0.2">
      <c r="A14" s="156" t="s">
        <v>1168</v>
      </c>
      <c r="B14" s="165" t="s">
        <v>274</v>
      </c>
      <c r="C14" s="156" t="s">
        <v>275</v>
      </c>
      <c r="D14" s="166" t="s">
        <v>248</v>
      </c>
      <c r="E14" s="166" t="s">
        <v>249</v>
      </c>
      <c r="F14" s="166" t="s">
        <v>250</v>
      </c>
      <c r="G14" s="166" t="s">
        <v>251</v>
      </c>
      <c r="H14" s="165" t="s">
        <v>63</v>
      </c>
      <c r="I14" s="165"/>
      <c r="J14" s="166" t="s">
        <v>252</v>
      </c>
      <c r="K14" s="165" t="s">
        <v>72</v>
      </c>
      <c r="L14" s="196" t="s">
        <v>302</v>
      </c>
      <c r="M14" s="199" t="s">
        <v>303</v>
      </c>
      <c r="N14" s="170" t="s">
        <v>304</v>
      </c>
      <c r="O14" s="165"/>
      <c r="P14" s="165"/>
      <c r="Q14" s="171"/>
      <c r="R14" s="170" t="s">
        <v>305</v>
      </c>
      <c r="S14" s="165"/>
      <c r="T14" s="165"/>
      <c r="U14" s="165" t="str">
        <f t="shared" si="0"/>
        <v>Bajo</v>
      </c>
      <c r="V14" s="165">
        <v>2</v>
      </c>
      <c r="W14" s="165" t="str">
        <f t="shared" si="1"/>
        <v>Ocasional</v>
      </c>
      <c r="X14" s="165">
        <f t="shared" si="2"/>
        <v>0</v>
      </c>
      <c r="Y14" s="165" t="str">
        <f t="shared" si="3"/>
        <v>Bajo</v>
      </c>
      <c r="Z14" s="165">
        <v>60</v>
      </c>
      <c r="AA14" s="165" t="str">
        <f t="shared" si="4"/>
        <v>Muy Grave</v>
      </c>
      <c r="AB14" s="165">
        <f t="shared" si="15"/>
        <v>0</v>
      </c>
      <c r="AC14" s="165" t="str">
        <f t="shared" si="16"/>
        <v>IV</v>
      </c>
      <c r="AD14" s="165" t="str">
        <f t="shared" si="7"/>
        <v>ACEPTABLE</v>
      </c>
      <c r="AE14" s="165" t="s">
        <v>258</v>
      </c>
      <c r="AF14" s="165" t="str">
        <f>N14</f>
        <v>Golpes, atrapamientos, contusiones.</v>
      </c>
      <c r="AG14" s="165" t="s">
        <v>38</v>
      </c>
      <c r="AH14" s="165"/>
      <c r="AI14" s="165" t="s">
        <v>63</v>
      </c>
      <c r="AJ14" s="165" t="s">
        <v>63</v>
      </c>
      <c r="AK14" s="165" t="s">
        <v>63</v>
      </c>
      <c r="AL14" s="165"/>
      <c r="AM14" s="165"/>
      <c r="AN14" s="165"/>
      <c r="AO14" s="165"/>
      <c r="AP14" s="165"/>
      <c r="AQ14" s="165"/>
      <c r="AR14" s="165"/>
      <c r="AS14" s="156"/>
      <c r="AT14" s="157"/>
      <c r="AU14" s="165" t="str">
        <f t="shared" si="8"/>
        <v>Bajo</v>
      </c>
      <c r="AV14" s="157"/>
      <c r="AW14" s="165" t="b">
        <f t="shared" si="9"/>
        <v>0</v>
      </c>
      <c r="AX14" s="165">
        <f t="shared" si="10"/>
        <v>0</v>
      </c>
      <c r="AY14" s="165" t="str">
        <f t="shared" si="11"/>
        <v>Bajo</v>
      </c>
      <c r="AZ14" s="157"/>
      <c r="BA14" s="165" t="b">
        <f t="shared" si="12"/>
        <v>0</v>
      </c>
      <c r="BB14" s="165">
        <f t="shared" si="13"/>
        <v>0</v>
      </c>
      <c r="BC14" s="165" t="str">
        <f t="shared" si="17"/>
        <v>IV</v>
      </c>
      <c r="BD14" s="165" t="str">
        <f t="shared" si="14"/>
        <v>ACEPTABLE</v>
      </c>
      <c r="BE14" s="155"/>
    </row>
    <row r="15" spans="1:57" ht="84" hidden="1" customHeight="1" x14ac:dyDescent="0.2">
      <c r="A15" s="156" t="s">
        <v>1168</v>
      </c>
      <c r="B15" s="165" t="s">
        <v>274</v>
      </c>
      <c r="C15" s="156" t="s">
        <v>275</v>
      </c>
      <c r="D15" s="166" t="s">
        <v>248</v>
      </c>
      <c r="E15" s="166" t="s">
        <v>249</v>
      </c>
      <c r="F15" s="166" t="s">
        <v>250</v>
      </c>
      <c r="G15" s="166" t="s">
        <v>251</v>
      </c>
      <c r="H15" s="165" t="s">
        <v>63</v>
      </c>
      <c r="I15" s="165"/>
      <c r="J15" s="166" t="s">
        <v>252</v>
      </c>
      <c r="K15" s="167" t="s">
        <v>72</v>
      </c>
      <c r="L15" s="196" t="s">
        <v>119</v>
      </c>
      <c r="M15" s="199" t="s">
        <v>1169</v>
      </c>
      <c r="N15" s="170" t="s">
        <v>308</v>
      </c>
      <c r="O15" s="165"/>
      <c r="P15" s="165"/>
      <c r="Q15" s="165"/>
      <c r="R15" s="170" t="s">
        <v>309</v>
      </c>
      <c r="S15" s="165"/>
      <c r="T15" s="165"/>
      <c r="U15" s="165" t="str">
        <f t="shared" si="0"/>
        <v>Bajo</v>
      </c>
      <c r="V15" s="165">
        <v>2</v>
      </c>
      <c r="W15" s="165" t="str">
        <f t="shared" si="1"/>
        <v>Ocasional</v>
      </c>
      <c r="X15" s="165">
        <f t="shared" si="2"/>
        <v>0</v>
      </c>
      <c r="Y15" s="165" t="str">
        <f t="shared" si="3"/>
        <v>Bajo</v>
      </c>
      <c r="Z15" s="165">
        <v>25</v>
      </c>
      <c r="AA15" s="165" t="str">
        <f t="shared" si="4"/>
        <v>Grave</v>
      </c>
      <c r="AB15" s="165">
        <f t="shared" si="15"/>
        <v>0</v>
      </c>
      <c r="AC15" s="165" t="str">
        <f t="shared" si="16"/>
        <v>IV</v>
      </c>
      <c r="AD15" s="165" t="str">
        <f t="shared" si="7"/>
        <v>ACEPTABLE</v>
      </c>
      <c r="AE15" s="165" t="s">
        <v>258</v>
      </c>
      <c r="AF15" s="165" t="s">
        <v>145</v>
      </c>
      <c r="AG15" s="165" t="s">
        <v>38</v>
      </c>
      <c r="AH15" s="165" t="s">
        <v>63</v>
      </c>
      <c r="AI15" s="165" t="s">
        <v>63</v>
      </c>
      <c r="AJ15" s="165" t="s">
        <v>63</v>
      </c>
      <c r="AK15" s="165" t="s">
        <v>63</v>
      </c>
      <c r="AL15" s="165" t="s">
        <v>63</v>
      </c>
      <c r="AM15" s="165"/>
      <c r="AN15" s="165"/>
      <c r="AO15" s="165"/>
      <c r="AP15" s="165"/>
      <c r="AQ15" s="165"/>
      <c r="AR15" s="165"/>
      <c r="AS15" s="200"/>
      <c r="AT15" s="156"/>
      <c r="AU15" s="165" t="str">
        <f t="shared" si="8"/>
        <v>Bajo</v>
      </c>
      <c r="AV15" s="165"/>
      <c r="AW15" s="165" t="b">
        <f t="shared" si="9"/>
        <v>0</v>
      </c>
      <c r="AX15" s="165">
        <f t="shared" si="10"/>
        <v>0</v>
      </c>
      <c r="AY15" s="165" t="str">
        <f t="shared" si="11"/>
        <v>Bajo</v>
      </c>
      <c r="AZ15" s="165"/>
      <c r="BA15" s="165" t="b">
        <f t="shared" si="12"/>
        <v>0</v>
      </c>
      <c r="BB15" s="165">
        <f t="shared" si="13"/>
        <v>0</v>
      </c>
      <c r="BC15" s="165" t="str">
        <f t="shared" si="17"/>
        <v>IV</v>
      </c>
      <c r="BD15" s="165" t="str">
        <f t="shared" si="14"/>
        <v>ACEPTABLE</v>
      </c>
      <c r="BE15" s="155"/>
    </row>
    <row r="16" spans="1:57" ht="38.25" hidden="1" x14ac:dyDescent="0.2">
      <c r="A16" s="156"/>
      <c r="B16" s="165" t="s">
        <v>274</v>
      </c>
      <c r="C16" s="156" t="s">
        <v>275</v>
      </c>
      <c r="D16" s="166" t="s">
        <v>310</v>
      </c>
      <c r="E16" s="166" t="s">
        <v>311</v>
      </c>
      <c r="F16" s="166" t="s">
        <v>250</v>
      </c>
      <c r="G16" s="166" t="s">
        <v>251</v>
      </c>
      <c r="H16" s="165" t="s">
        <v>63</v>
      </c>
      <c r="I16" s="165"/>
      <c r="J16" s="166" t="s">
        <v>252</v>
      </c>
      <c r="K16" s="167" t="s">
        <v>72</v>
      </c>
      <c r="L16" s="168" t="s">
        <v>119</v>
      </c>
      <c r="M16" s="169" t="s">
        <v>313</v>
      </c>
      <c r="N16" s="168" t="s">
        <v>112</v>
      </c>
      <c r="O16" s="165"/>
      <c r="P16" s="165"/>
      <c r="Q16" s="170"/>
      <c r="R16" s="170" t="s">
        <v>309</v>
      </c>
      <c r="S16" s="165"/>
      <c r="T16" s="165">
        <v>2</v>
      </c>
      <c r="U16" s="165" t="str">
        <f t="shared" si="0"/>
        <v>Medio</v>
      </c>
      <c r="V16" s="165">
        <v>2</v>
      </c>
      <c r="W16" s="165" t="str">
        <f t="shared" si="1"/>
        <v>Ocasional</v>
      </c>
      <c r="X16" s="165">
        <f t="shared" si="2"/>
        <v>4</v>
      </c>
      <c r="Y16" s="165" t="str">
        <f t="shared" si="3"/>
        <v>Bajo</v>
      </c>
      <c r="Z16" s="165">
        <v>25</v>
      </c>
      <c r="AA16" s="165" t="str">
        <f t="shared" si="4"/>
        <v>Grave</v>
      </c>
      <c r="AB16" s="165">
        <f t="shared" si="15"/>
        <v>100</v>
      </c>
      <c r="AC16" s="165" t="str">
        <f t="shared" si="16"/>
        <v>III</v>
      </c>
      <c r="AD16" s="165" t="str">
        <f t="shared" si="7"/>
        <v>MEJORABLE</v>
      </c>
      <c r="AE16" s="165">
        <v>9</v>
      </c>
      <c r="AF16" s="165" t="str">
        <f t="shared" ref="AF16:AF33" si="45">N16</f>
        <v>Caídas al mismo nivel, caídas a diferente nivel, contusiones, golpes, fracturas</v>
      </c>
      <c r="AG16" s="165" t="s">
        <v>38</v>
      </c>
      <c r="AH16" s="165"/>
      <c r="AI16" s="165" t="s">
        <v>63</v>
      </c>
      <c r="AJ16" s="165" t="s">
        <v>63</v>
      </c>
      <c r="AK16" s="165"/>
      <c r="AL16" s="165"/>
      <c r="AM16" s="165" t="s">
        <v>314</v>
      </c>
      <c r="AN16" s="165"/>
      <c r="AO16" s="165"/>
      <c r="AP16" s="165" t="s">
        <v>63</v>
      </c>
      <c r="AQ16" s="165"/>
      <c r="AR16" s="165"/>
      <c r="AS16" s="165" t="s">
        <v>63</v>
      </c>
      <c r="AT16" s="156"/>
      <c r="AU16" s="165" t="str">
        <f t="shared" si="8"/>
        <v>Bajo</v>
      </c>
      <c r="AV16" s="156">
        <v>3</v>
      </c>
      <c r="AW16" s="165" t="str">
        <f t="shared" si="9"/>
        <v>Frecuente</v>
      </c>
      <c r="AX16" s="165">
        <f t="shared" si="10"/>
        <v>0</v>
      </c>
      <c r="AY16" s="165" t="str">
        <f t="shared" si="11"/>
        <v>Bajo</v>
      </c>
      <c r="AZ16" s="156">
        <v>25</v>
      </c>
      <c r="BA16" s="165" t="str">
        <f t="shared" si="12"/>
        <v>Grave</v>
      </c>
      <c r="BB16" s="165">
        <f t="shared" si="13"/>
        <v>0</v>
      </c>
      <c r="BC16" s="165" t="str">
        <f t="shared" si="17"/>
        <v>IV</v>
      </c>
      <c r="BD16" s="165" t="str">
        <f t="shared" si="14"/>
        <v>ACEPTABLE</v>
      </c>
      <c r="BE16" s="266" t="s">
        <v>245</v>
      </c>
    </row>
    <row r="17" spans="1:57" ht="114.75" hidden="1" x14ac:dyDescent="0.2">
      <c r="A17" s="156"/>
      <c r="B17" s="165" t="s">
        <v>274</v>
      </c>
      <c r="C17" s="156" t="s">
        <v>290</v>
      </c>
      <c r="D17" s="166" t="s">
        <v>310</v>
      </c>
      <c r="E17" s="166" t="s">
        <v>311</v>
      </c>
      <c r="F17" s="166" t="s">
        <v>250</v>
      </c>
      <c r="G17" s="166" t="s">
        <v>315</v>
      </c>
      <c r="H17" s="165" t="s">
        <v>63</v>
      </c>
      <c r="I17" s="165"/>
      <c r="J17" s="166" t="s">
        <v>1170</v>
      </c>
      <c r="K17" s="167" t="s">
        <v>65</v>
      </c>
      <c r="L17" s="196" t="s">
        <v>316</v>
      </c>
      <c r="M17" s="171" t="s">
        <v>1171</v>
      </c>
      <c r="N17" s="170" t="s">
        <v>145</v>
      </c>
      <c r="O17" s="165"/>
      <c r="P17" s="165"/>
      <c r="Q17" s="165"/>
      <c r="R17" s="170" t="s">
        <v>318</v>
      </c>
      <c r="S17" s="165"/>
      <c r="T17" s="165">
        <v>0</v>
      </c>
      <c r="U17" s="165" t="str">
        <f t="shared" si="0"/>
        <v>Bajo</v>
      </c>
      <c r="V17" s="165">
        <v>2</v>
      </c>
      <c r="W17" s="165" t="str">
        <f t="shared" si="1"/>
        <v>Ocasional</v>
      </c>
      <c r="X17" s="165">
        <f t="shared" si="2"/>
        <v>0</v>
      </c>
      <c r="Y17" s="165" t="str">
        <f t="shared" si="3"/>
        <v>Bajo</v>
      </c>
      <c r="Z17" s="165">
        <v>10</v>
      </c>
      <c r="AA17" s="165" t="str">
        <f t="shared" si="4"/>
        <v>Leve</v>
      </c>
      <c r="AB17" s="165">
        <f t="shared" si="15"/>
        <v>0</v>
      </c>
      <c r="AC17" s="165" t="str">
        <f t="shared" si="16"/>
        <v>IV</v>
      </c>
      <c r="AD17" s="165" t="str">
        <f t="shared" si="7"/>
        <v>ACEPTABLE</v>
      </c>
      <c r="AE17" s="165">
        <v>9</v>
      </c>
      <c r="AF17" s="165" t="str">
        <f t="shared" si="45"/>
        <v>Golpes, traumas, heridas, infecciones, intoxicación, Mordeduras, picaduras, punciones, reacciones alérgicas, muerte</v>
      </c>
      <c r="AG17" s="165" t="s">
        <v>38</v>
      </c>
      <c r="AH17" s="165"/>
      <c r="AI17" s="165" t="s">
        <v>63</v>
      </c>
      <c r="AJ17" s="165" t="s">
        <v>63</v>
      </c>
      <c r="AK17" s="165"/>
      <c r="AL17" s="165"/>
      <c r="AM17" s="165"/>
      <c r="AN17" s="165"/>
      <c r="AO17" s="165"/>
      <c r="AP17" s="165"/>
      <c r="AQ17" s="165"/>
      <c r="AR17" s="165"/>
      <c r="AS17" s="165"/>
      <c r="AT17" s="157"/>
      <c r="AU17" s="165" t="str">
        <f t="shared" si="8"/>
        <v>Bajo</v>
      </c>
      <c r="AV17" s="157"/>
      <c r="AW17" s="165" t="b">
        <f t="shared" si="9"/>
        <v>0</v>
      </c>
      <c r="AX17" s="165">
        <f t="shared" si="10"/>
        <v>0</v>
      </c>
      <c r="AY17" s="165" t="str">
        <f t="shared" si="11"/>
        <v>Bajo</v>
      </c>
      <c r="AZ17" s="157"/>
      <c r="BA17" s="165" t="b">
        <f t="shared" si="12"/>
        <v>0</v>
      </c>
      <c r="BB17" s="165">
        <f t="shared" si="13"/>
        <v>0</v>
      </c>
      <c r="BC17" s="165" t="str">
        <f t="shared" si="17"/>
        <v>IV</v>
      </c>
      <c r="BD17" s="165" t="str">
        <f t="shared" si="14"/>
        <v>ACEPTABLE</v>
      </c>
      <c r="BE17" s="155"/>
    </row>
    <row r="18" spans="1:57" ht="114.75" hidden="1" x14ac:dyDescent="0.2">
      <c r="A18" s="156"/>
      <c r="B18" s="165" t="s">
        <v>274</v>
      </c>
      <c r="C18" s="156" t="s">
        <v>290</v>
      </c>
      <c r="D18" s="166" t="s">
        <v>310</v>
      </c>
      <c r="E18" s="166" t="s">
        <v>311</v>
      </c>
      <c r="F18" s="166" t="s">
        <v>250</v>
      </c>
      <c r="G18" s="166" t="s">
        <v>315</v>
      </c>
      <c r="H18" s="165" t="s">
        <v>63</v>
      </c>
      <c r="I18" s="165"/>
      <c r="J18" s="166" t="s">
        <v>1170</v>
      </c>
      <c r="K18" s="167" t="s">
        <v>72</v>
      </c>
      <c r="L18" s="196" t="s">
        <v>319</v>
      </c>
      <c r="M18" s="171" t="s">
        <v>320</v>
      </c>
      <c r="N18" s="171" t="s">
        <v>127</v>
      </c>
      <c r="O18" s="165"/>
      <c r="P18" s="165"/>
      <c r="Q18" s="199" t="s">
        <v>321</v>
      </c>
      <c r="R18" s="199" t="s">
        <v>322</v>
      </c>
      <c r="S18" s="165"/>
      <c r="T18" s="165"/>
      <c r="U18" s="165" t="str">
        <f t="shared" si="0"/>
        <v>Bajo</v>
      </c>
      <c r="V18" s="165">
        <v>2</v>
      </c>
      <c r="W18" s="165" t="str">
        <f t="shared" si="1"/>
        <v>Ocasional</v>
      </c>
      <c r="X18" s="165">
        <f t="shared" si="2"/>
        <v>0</v>
      </c>
      <c r="Y18" s="165" t="str">
        <f t="shared" si="3"/>
        <v>Bajo</v>
      </c>
      <c r="Z18" s="165">
        <v>60</v>
      </c>
      <c r="AA18" s="165" t="str">
        <f t="shared" si="4"/>
        <v>Muy Grave</v>
      </c>
      <c r="AB18" s="165">
        <f t="shared" si="15"/>
        <v>0</v>
      </c>
      <c r="AC18" s="165" t="str">
        <f t="shared" si="16"/>
        <v>IV</v>
      </c>
      <c r="AD18" s="165" t="str">
        <f t="shared" si="7"/>
        <v>ACEPTABLE</v>
      </c>
      <c r="AE18" s="165">
        <v>9</v>
      </c>
      <c r="AF18" s="165" t="str">
        <f t="shared" si="45"/>
        <v>Descargas eléctricas, dolor de cabeza, quemaduras, shock, golpes, heridas, contusiones.</v>
      </c>
      <c r="AG18" s="165" t="s">
        <v>38</v>
      </c>
      <c r="AH18" s="165"/>
      <c r="AI18" s="165" t="s">
        <v>63</v>
      </c>
      <c r="AJ18" s="165" t="s">
        <v>63</v>
      </c>
      <c r="AK18" s="165"/>
      <c r="AL18" s="165"/>
      <c r="AM18" s="165"/>
      <c r="AN18" s="165"/>
      <c r="AO18" s="165"/>
      <c r="AP18" s="165"/>
      <c r="AQ18" s="165"/>
      <c r="AR18" s="165"/>
      <c r="AS18" s="156"/>
      <c r="AT18" s="157"/>
      <c r="AU18" s="165" t="str">
        <f t="shared" si="8"/>
        <v>Bajo</v>
      </c>
      <c r="AV18" s="157"/>
      <c r="AW18" s="165" t="b">
        <f t="shared" si="9"/>
        <v>0</v>
      </c>
      <c r="AX18" s="165">
        <f t="shared" si="10"/>
        <v>0</v>
      </c>
      <c r="AY18" s="165" t="str">
        <f t="shared" si="11"/>
        <v>Bajo</v>
      </c>
      <c r="AZ18" s="157"/>
      <c r="BA18" s="165" t="b">
        <f t="shared" si="12"/>
        <v>0</v>
      </c>
      <c r="BB18" s="165">
        <f t="shared" si="13"/>
        <v>0</v>
      </c>
      <c r="BC18" s="165" t="str">
        <f t="shared" si="17"/>
        <v>IV</v>
      </c>
      <c r="BD18" s="165" t="str">
        <f t="shared" si="14"/>
        <v>ACEPTABLE</v>
      </c>
      <c r="BE18" s="155"/>
    </row>
    <row r="19" spans="1:57" ht="114.75" hidden="1" x14ac:dyDescent="0.2">
      <c r="A19" s="156"/>
      <c r="B19" s="165" t="s">
        <v>274</v>
      </c>
      <c r="C19" s="156" t="s">
        <v>290</v>
      </c>
      <c r="D19" s="166" t="s">
        <v>310</v>
      </c>
      <c r="E19" s="166" t="s">
        <v>311</v>
      </c>
      <c r="F19" s="166" t="s">
        <v>250</v>
      </c>
      <c r="G19" s="166" t="s">
        <v>315</v>
      </c>
      <c r="H19" s="165" t="s">
        <v>63</v>
      </c>
      <c r="I19" s="165"/>
      <c r="J19" s="166" t="s">
        <v>1170</v>
      </c>
      <c r="K19" s="165" t="s">
        <v>72</v>
      </c>
      <c r="L19" s="196" t="s">
        <v>302</v>
      </c>
      <c r="M19" s="199" t="s">
        <v>303</v>
      </c>
      <c r="N19" s="170" t="s">
        <v>304</v>
      </c>
      <c r="O19" s="165"/>
      <c r="P19" s="165"/>
      <c r="Q19" s="171"/>
      <c r="R19" s="170" t="s">
        <v>305</v>
      </c>
      <c r="S19" s="165"/>
      <c r="T19" s="165"/>
      <c r="U19" s="165" t="str">
        <f t="shared" si="0"/>
        <v>Bajo</v>
      </c>
      <c r="V19" s="165">
        <v>2</v>
      </c>
      <c r="W19" s="165" t="str">
        <f t="shared" si="1"/>
        <v>Ocasional</v>
      </c>
      <c r="X19" s="165">
        <f t="shared" si="2"/>
        <v>0</v>
      </c>
      <c r="Y19" s="165" t="str">
        <f t="shared" si="3"/>
        <v>Bajo</v>
      </c>
      <c r="Z19" s="165">
        <v>60</v>
      </c>
      <c r="AA19" s="165" t="str">
        <f t="shared" si="4"/>
        <v>Muy Grave</v>
      </c>
      <c r="AB19" s="165">
        <f t="shared" si="15"/>
        <v>0</v>
      </c>
      <c r="AC19" s="165" t="str">
        <f t="shared" si="16"/>
        <v>IV</v>
      </c>
      <c r="AD19" s="165" t="str">
        <f t="shared" si="7"/>
        <v>ACEPTABLE</v>
      </c>
      <c r="AE19" s="165">
        <v>9</v>
      </c>
      <c r="AF19" s="165" t="str">
        <f t="shared" si="45"/>
        <v>Golpes, atrapamientos, contusiones.</v>
      </c>
      <c r="AG19" s="165" t="s">
        <v>38</v>
      </c>
      <c r="AH19" s="165"/>
      <c r="AI19" s="165" t="s">
        <v>63</v>
      </c>
      <c r="AJ19" s="165" t="s">
        <v>63</v>
      </c>
      <c r="AK19" s="165"/>
      <c r="AL19" s="165"/>
      <c r="AM19" s="165"/>
      <c r="AN19" s="165"/>
      <c r="AO19" s="165"/>
      <c r="AP19" s="165"/>
      <c r="AQ19" s="165"/>
      <c r="AR19" s="165"/>
      <c r="AS19" s="156"/>
      <c r="AT19" s="157"/>
      <c r="AU19" s="165" t="str">
        <f t="shared" si="8"/>
        <v>Bajo</v>
      </c>
      <c r="AV19" s="157"/>
      <c r="AW19" s="165" t="b">
        <f t="shared" si="9"/>
        <v>0</v>
      </c>
      <c r="AX19" s="165">
        <f t="shared" si="10"/>
        <v>0</v>
      </c>
      <c r="AY19" s="165" t="str">
        <f t="shared" si="11"/>
        <v>Bajo</v>
      </c>
      <c r="AZ19" s="157"/>
      <c r="BA19" s="165" t="b">
        <f t="shared" si="12"/>
        <v>0</v>
      </c>
      <c r="BB19" s="165">
        <f t="shared" si="13"/>
        <v>0</v>
      </c>
      <c r="BC19" s="165" t="str">
        <f t="shared" si="17"/>
        <v>IV</v>
      </c>
      <c r="BD19" s="165" t="str">
        <f t="shared" si="14"/>
        <v>ACEPTABLE</v>
      </c>
      <c r="BE19" s="155"/>
    </row>
    <row r="20" spans="1:57" ht="42.95" hidden="1" customHeight="1" x14ac:dyDescent="0.2">
      <c r="A20" s="156"/>
      <c r="B20" s="165" t="s">
        <v>274</v>
      </c>
      <c r="C20" s="156" t="s">
        <v>290</v>
      </c>
      <c r="D20" s="166" t="s">
        <v>310</v>
      </c>
      <c r="E20" s="166" t="s">
        <v>311</v>
      </c>
      <c r="F20" s="166" t="s">
        <v>250</v>
      </c>
      <c r="G20" s="166" t="s">
        <v>315</v>
      </c>
      <c r="H20" s="165" t="s">
        <v>63</v>
      </c>
      <c r="I20" s="165"/>
      <c r="J20" s="166" t="s">
        <v>1170</v>
      </c>
      <c r="K20" s="167" t="s">
        <v>72</v>
      </c>
      <c r="L20" s="196" t="s">
        <v>302</v>
      </c>
      <c r="M20" s="170" t="s">
        <v>323</v>
      </c>
      <c r="N20" s="170" t="s">
        <v>150</v>
      </c>
      <c r="O20" s="165"/>
      <c r="P20" s="165"/>
      <c r="Q20" s="165"/>
      <c r="R20" s="170" t="s">
        <v>324</v>
      </c>
      <c r="S20" s="165"/>
      <c r="T20" s="165"/>
      <c r="U20" s="165" t="str">
        <f t="shared" si="0"/>
        <v>Bajo</v>
      </c>
      <c r="V20" s="165">
        <v>3</v>
      </c>
      <c r="W20" s="165" t="str">
        <f t="shared" si="1"/>
        <v>Frecuente</v>
      </c>
      <c r="X20" s="165">
        <f t="shared" si="2"/>
        <v>0</v>
      </c>
      <c r="Y20" s="165" t="str">
        <f t="shared" si="3"/>
        <v>Bajo</v>
      </c>
      <c r="Z20" s="165">
        <v>10</v>
      </c>
      <c r="AA20" s="165" t="str">
        <f t="shared" si="4"/>
        <v>Leve</v>
      </c>
      <c r="AB20" s="165">
        <f t="shared" si="15"/>
        <v>0</v>
      </c>
      <c r="AC20" s="165" t="str">
        <f t="shared" si="16"/>
        <v>IV</v>
      </c>
      <c r="AD20" s="165" t="str">
        <f t="shared" si="7"/>
        <v>ACEPTABLE</v>
      </c>
      <c r="AE20" s="165">
        <v>9</v>
      </c>
      <c r="AF20" s="165" t="str">
        <f t="shared" si="45"/>
        <v>Golpes, traumas, laceraciones, punciones</v>
      </c>
      <c r="AG20" s="165" t="s">
        <v>38</v>
      </c>
      <c r="AH20" s="165"/>
      <c r="AI20" s="165" t="s">
        <v>63</v>
      </c>
      <c r="AJ20" s="165" t="s">
        <v>63</v>
      </c>
      <c r="AK20" s="165"/>
      <c r="AL20" s="165"/>
      <c r="AM20" s="165"/>
      <c r="AN20" s="165"/>
      <c r="AO20" s="165"/>
      <c r="AP20" s="165"/>
      <c r="AQ20" s="165"/>
      <c r="AR20" s="165"/>
      <c r="AS20" s="156"/>
      <c r="AT20" s="157"/>
      <c r="AU20" s="165" t="str">
        <f t="shared" si="8"/>
        <v>Bajo</v>
      </c>
      <c r="AV20" s="157"/>
      <c r="AW20" s="165" t="b">
        <f t="shared" si="9"/>
        <v>0</v>
      </c>
      <c r="AX20" s="165">
        <f t="shared" si="10"/>
        <v>0</v>
      </c>
      <c r="AY20" s="165" t="str">
        <f t="shared" si="11"/>
        <v>Bajo</v>
      </c>
      <c r="AZ20" s="157"/>
      <c r="BA20" s="165" t="b">
        <f t="shared" si="12"/>
        <v>0</v>
      </c>
      <c r="BB20" s="165">
        <f t="shared" si="13"/>
        <v>0</v>
      </c>
      <c r="BC20" s="165" t="str">
        <f t="shared" si="17"/>
        <v>IV</v>
      </c>
      <c r="BD20" s="165" t="str">
        <f t="shared" si="14"/>
        <v>ACEPTABLE</v>
      </c>
      <c r="BE20" s="155"/>
    </row>
    <row r="21" spans="1:57" ht="69.75" hidden="1" customHeight="1" x14ac:dyDescent="0.2">
      <c r="A21" s="156"/>
      <c r="B21" s="165" t="s">
        <v>274</v>
      </c>
      <c r="C21" s="156" t="s">
        <v>290</v>
      </c>
      <c r="D21" s="166" t="s">
        <v>310</v>
      </c>
      <c r="E21" s="166" t="s">
        <v>311</v>
      </c>
      <c r="F21" s="166" t="s">
        <v>250</v>
      </c>
      <c r="G21" s="166" t="s">
        <v>315</v>
      </c>
      <c r="H21" s="165" t="s">
        <v>63</v>
      </c>
      <c r="I21" s="165"/>
      <c r="J21" s="166" t="s">
        <v>1170</v>
      </c>
      <c r="K21" s="165" t="s">
        <v>325</v>
      </c>
      <c r="L21" s="196" t="s">
        <v>123</v>
      </c>
      <c r="M21" s="170" t="s">
        <v>326</v>
      </c>
      <c r="N21" s="170" t="s">
        <v>96</v>
      </c>
      <c r="O21" s="165"/>
      <c r="P21" s="165"/>
      <c r="Q21" s="170" t="s">
        <v>327</v>
      </c>
      <c r="R21" s="170" t="s">
        <v>328</v>
      </c>
      <c r="S21" s="165"/>
      <c r="T21" s="165"/>
      <c r="U21" s="165" t="str">
        <f t="shared" si="0"/>
        <v>Bajo</v>
      </c>
      <c r="V21" s="165">
        <v>3</v>
      </c>
      <c r="W21" s="165" t="str">
        <f t="shared" si="1"/>
        <v>Frecuente</v>
      </c>
      <c r="X21" s="165">
        <f t="shared" si="2"/>
        <v>0</v>
      </c>
      <c r="Y21" s="165" t="str">
        <f t="shared" si="3"/>
        <v>Bajo</v>
      </c>
      <c r="Z21" s="165">
        <v>10</v>
      </c>
      <c r="AA21" s="165" t="str">
        <f t="shared" si="4"/>
        <v>Leve</v>
      </c>
      <c r="AB21" s="165">
        <f t="shared" si="15"/>
        <v>0</v>
      </c>
      <c r="AC21" s="165" t="str">
        <f t="shared" si="16"/>
        <v>IV</v>
      </c>
      <c r="AD21" s="165" t="str">
        <f t="shared" si="7"/>
        <v>ACEPTABLE</v>
      </c>
      <c r="AE21" s="165">
        <v>9</v>
      </c>
      <c r="AF21" s="165" t="str">
        <f t="shared" si="45"/>
        <v>Desordenes de trauma acumulativo, lesiones del sistema músculo esquelético, Tendinitis, síndrome del túnel carpiano (STC)</v>
      </c>
      <c r="AG21" s="165" t="s">
        <v>38</v>
      </c>
      <c r="AH21" s="165"/>
      <c r="AI21" s="165" t="s">
        <v>63</v>
      </c>
      <c r="AJ21" s="165" t="s">
        <v>63</v>
      </c>
      <c r="AK21" s="165"/>
      <c r="AL21" s="165"/>
      <c r="AM21" s="165"/>
      <c r="AN21" s="165"/>
      <c r="AO21" s="165"/>
      <c r="AP21" s="165"/>
      <c r="AQ21" s="165"/>
      <c r="AR21" s="165"/>
      <c r="AS21" s="200"/>
      <c r="AT21" s="156"/>
      <c r="AU21" s="165" t="str">
        <f t="shared" si="8"/>
        <v>Bajo</v>
      </c>
      <c r="AV21" s="156"/>
      <c r="AW21" s="165" t="b">
        <f t="shared" si="9"/>
        <v>0</v>
      </c>
      <c r="AX21" s="165">
        <f t="shared" si="10"/>
        <v>0</v>
      </c>
      <c r="AY21" s="165" t="str">
        <f t="shared" si="11"/>
        <v>Bajo</v>
      </c>
      <c r="AZ21" s="156"/>
      <c r="BA21" s="165" t="b">
        <f t="shared" si="12"/>
        <v>0</v>
      </c>
      <c r="BB21" s="165">
        <f t="shared" si="13"/>
        <v>0</v>
      </c>
      <c r="BC21" s="165" t="str">
        <f t="shared" si="17"/>
        <v>IV</v>
      </c>
      <c r="BD21" s="165" t="str">
        <f t="shared" si="14"/>
        <v>ACEPTABLE</v>
      </c>
      <c r="BE21" s="155"/>
    </row>
    <row r="22" spans="1:57" ht="66.75" hidden="1" customHeight="1" x14ac:dyDescent="0.2">
      <c r="A22" s="156"/>
      <c r="B22" s="165" t="s">
        <v>274</v>
      </c>
      <c r="C22" s="156" t="s">
        <v>290</v>
      </c>
      <c r="D22" s="166" t="s">
        <v>310</v>
      </c>
      <c r="E22" s="166" t="s">
        <v>311</v>
      </c>
      <c r="F22" s="166" t="s">
        <v>250</v>
      </c>
      <c r="G22" s="166" t="s">
        <v>315</v>
      </c>
      <c r="H22" s="165" t="s">
        <v>63</v>
      </c>
      <c r="I22" s="165"/>
      <c r="J22" s="166" t="s">
        <v>1170</v>
      </c>
      <c r="K22" s="165" t="s">
        <v>325</v>
      </c>
      <c r="L22" s="165" t="s">
        <v>94</v>
      </c>
      <c r="M22" s="171" t="s">
        <v>329</v>
      </c>
      <c r="N22" s="171" t="s">
        <v>330</v>
      </c>
      <c r="O22" s="165"/>
      <c r="P22" s="165"/>
      <c r="Q22" s="170" t="s">
        <v>331</v>
      </c>
      <c r="R22" s="170" t="s">
        <v>332</v>
      </c>
      <c r="S22" s="165"/>
      <c r="T22" s="165"/>
      <c r="U22" s="165" t="str">
        <f t="shared" si="0"/>
        <v>Bajo</v>
      </c>
      <c r="V22" s="165">
        <v>4</v>
      </c>
      <c r="W22" s="165" t="str">
        <f t="shared" si="1"/>
        <v>Continua</v>
      </c>
      <c r="X22" s="165">
        <f t="shared" si="2"/>
        <v>0</v>
      </c>
      <c r="Y22" s="165" t="str">
        <f t="shared" si="3"/>
        <v>Bajo</v>
      </c>
      <c r="Z22" s="165">
        <v>10</v>
      </c>
      <c r="AA22" s="165" t="str">
        <f t="shared" si="4"/>
        <v>Leve</v>
      </c>
      <c r="AB22" s="165">
        <f t="shared" si="15"/>
        <v>0</v>
      </c>
      <c r="AC22" s="165" t="str">
        <f t="shared" si="16"/>
        <v>IV</v>
      </c>
      <c r="AD22" s="165" t="str">
        <f t="shared" si="7"/>
        <v>ACEPTABLE</v>
      </c>
      <c r="AE22" s="165">
        <v>9</v>
      </c>
      <c r="AF22" s="165" t="str">
        <f t="shared" si="45"/>
        <v>Desordenes de trauma acumulativo, lesiones del sistema músculo esquelético</v>
      </c>
      <c r="AG22" s="165" t="s">
        <v>38</v>
      </c>
      <c r="AH22" s="165"/>
      <c r="AI22" s="165" t="s">
        <v>63</v>
      </c>
      <c r="AJ22" s="165" t="s">
        <v>63</v>
      </c>
      <c r="AK22" s="165"/>
      <c r="AL22" s="165"/>
      <c r="AM22" s="165"/>
      <c r="AN22" s="165"/>
      <c r="AO22" s="165"/>
      <c r="AP22" s="165"/>
      <c r="AQ22" s="165"/>
      <c r="AR22" s="165"/>
      <c r="AS22" s="200"/>
      <c r="AT22" s="156"/>
      <c r="AU22" s="165" t="str">
        <f t="shared" si="8"/>
        <v>Bajo</v>
      </c>
      <c r="AV22" s="156"/>
      <c r="AW22" s="165" t="b">
        <f t="shared" si="9"/>
        <v>0</v>
      </c>
      <c r="AX22" s="165">
        <f t="shared" si="10"/>
        <v>0</v>
      </c>
      <c r="AY22" s="165" t="str">
        <f t="shared" si="11"/>
        <v>Bajo</v>
      </c>
      <c r="AZ22" s="156"/>
      <c r="BA22" s="165" t="b">
        <f t="shared" si="12"/>
        <v>0</v>
      </c>
      <c r="BB22" s="165">
        <f t="shared" si="13"/>
        <v>0</v>
      </c>
      <c r="BC22" s="165" t="str">
        <f t="shared" si="17"/>
        <v>IV</v>
      </c>
      <c r="BD22" s="165" t="str">
        <f t="shared" si="14"/>
        <v>ACEPTABLE</v>
      </c>
      <c r="BE22" s="155"/>
    </row>
    <row r="23" spans="1:57" ht="114.75" hidden="1" x14ac:dyDescent="0.2">
      <c r="A23" s="189"/>
      <c r="B23" s="165" t="s">
        <v>274</v>
      </c>
      <c r="C23" s="156" t="s">
        <v>290</v>
      </c>
      <c r="D23" s="166" t="s">
        <v>310</v>
      </c>
      <c r="E23" s="166" t="s">
        <v>311</v>
      </c>
      <c r="F23" s="166" t="s">
        <v>250</v>
      </c>
      <c r="G23" s="166" t="s">
        <v>315</v>
      </c>
      <c r="H23" s="165" t="s">
        <v>63</v>
      </c>
      <c r="I23" s="165"/>
      <c r="J23" s="166" t="s">
        <v>1170</v>
      </c>
      <c r="K23" s="165" t="s">
        <v>99</v>
      </c>
      <c r="L23" s="165" t="s">
        <v>100</v>
      </c>
      <c r="M23" s="166" t="s">
        <v>333</v>
      </c>
      <c r="N23" s="171" t="s">
        <v>102</v>
      </c>
      <c r="O23" s="165"/>
      <c r="P23" s="165"/>
      <c r="Q23" s="165"/>
      <c r="R23" s="199" t="s">
        <v>334</v>
      </c>
      <c r="S23" s="165"/>
      <c r="T23" s="165"/>
      <c r="U23" s="165" t="str">
        <f t="shared" si="0"/>
        <v>Bajo</v>
      </c>
      <c r="V23" s="165">
        <v>3</v>
      </c>
      <c r="W23" s="165" t="str">
        <f t="shared" si="1"/>
        <v>Frecuente</v>
      </c>
      <c r="X23" s="165">
        <f t="shared" si="2"/>
        <v>0</v>
      </c>
      <c r="Y23" s="165" t="str">
        <f t="shared" si="3"/>
        <v>Bajo</v>
      </c>
      <c r="Z23" s="165">
        <v>25</v>
      </c>
      <c r="AA23" s="165" t="str">
        <f t="shared" si="4"/>
        <v>Grave</v>
      </c>
      <c r="AB23" s="165">
        <f t="shared" si="15"/>
        <v>0</v>
      </c>
      <c r="AC23" s="165" t="str">
        <f t="shared" si="16"/>
        <v>IV</v>
      </c>
      <c r="AD23" s="165" t="str">
        <f t="shared" si="7"/>
        <v>ACEPTABLE</v>
      </c>
      <c r="AE23" s="165" t="s">
        <v>258</v>
      </c>
      <c r="AF23" s="165" t="str">
        <f t="shared" si="45"/>
        <v>Fatiga, estrés, disminución de la destreza y precisión. Estados de ansiedad y/o depresión y trastornos del aparato digestivo.</v>
      </c>
      <c r="AG23" s="165" t="s">
        <v>38</v>
      </c>
      <c r="AH23" s="165"/>
      <c r="AI23" s="165" t="s">
        <v>63</v>
      </c>
      <c r="AJ23" s="165" t="s">
        <v>63</v>
      </c>
      <c r="AK23" s="165"/>
      <c r="AL23" s="165"/>
      <c r="AM23" s="165"/>
      <c r="AN23" s="165"/>
      <c r="AO23" s="165"/>
      <c r="AP23" s="165"/>
      <c r="AQ23" s="165"/>
      <c r="AR23" s="165"/>
      <c r="AS23" s="200"/>
      <c r="AT23" s="156"/>
      <c r="AU23" s="165" t="str">
        <f t="shared" si="8"/>
        <v>Bajo</v>
      </c>
      <c r="AV23" s="156"/>
      <c r="AW23" s="165" t="b">
        <f t="shared" si="9"/>
        <v>0</v>
      </c>
      <c r="AX23" s="165">
        <f t="shared" si="10"/>
        <v>0</v>
      </c>
      <c r="AY23" s="165" t="str">
        <f t="shared" si="11"/>
        <v>Bajo</v>
      </c>
      <c r="AZ23" s="156"/>
      <c r="BA23" s="165" t="b">
        <f t="shared" si="12"/>
        <v>0</v>
      </c>
      <c r="BB23" s="165">
        <f t="shared" si="13"/>
        <v>0</v>
      </c>
      <c r="BC23" s="165" t="str">
        <f t="shared" si="17"/>
        <v>IV</v>
      </c>
      <c r="BD23" s="165" t="str">
        <f t="shared" si="14"/>
        <v>ACEPTABLE</v>
      </c>
      <c r="BE23" s="155"/>
    </row>
    <row r="24" spans="1:57" ht="114.75" hidden="1" x14ac:dyDescent="0.2">
      <c r="A24" s="165"/>
      <c r="B24" s="165" t="s">
        <v>274</v>
      </c>
      <c r="C24" s="156" t="s">
        <v>290</v>
      </c>
      <c r="D24" s="166" t="s">
        <v>310</v>
      </c>
      <c r="E24" s="166" t="s">
        <v>311</v>
      </c>
      <c r="F24" s="166" t="s">
        <v>250</v>
      </c>
      <c r="G24" s="166" t="s">
        <v>315</v>
      </c>
      <c r="H24" s="165" t="s">
        <v>63</v>
      </c>
      <c r="I24" s="165"/>
      <c r="J24" s="166" t="s">
        <v>1170</v>
      </c>
      <c r="K24" s="165" t="s">
        <v>276</v>
      </c>
      <c r="L24" s="165" t="s">
        <v>105</v>
      </c>
      <c r="M24" s="171" t="s">
        <v>1172</v>
      </c>
      <c r="N24" s="171" t="s">
        <v>107</v>
      </c>
      <c r="O24" s="165"/>
      <c r="P24" s="165"/>
      <c r="Q24" s="171" t="s">
        <v>336</v>
      </c>
      <c r="R24" s="171" t="s">
        <v>432</v>
      </c>
      <c r="S24" s="165"/>
      <c r="T24" s="165">
        <v>6</v>
      </c>
      <c r="U24" s="165" t="str">
        <f t="shared" si="0"/>
        <v>Alto</v>
      </c>
      <c r="V24" s="165">
        <v>4</v>
      </c>
      <c r="W24" s="165" t="str">
        <f t="shared" si="1"/>
        <v>Continua</v>
      </c>
      <c r="X24" s="165">
        <f t="shared" si="2"/>
        <v>24</v>
      </c>
      <c r="Y24" s="165" t="str">
        <f t="shared" si="3"/>
        <v>Medio Alto</v>
      </c>
      <c r="Z24" s="165">
        <v>10</v>
      </c>
      <c r="AA24" s="165" t="str">
        <f t="shared" si="4"/>
        <v>Leve</v>
      </c>
      <c r="AB24" s="165">
        <f t="shared" si="15"/>
        <v>240</v>
      </c>
      <c r="AC24" s="165" t="str">
        <f t="shared" si="16"/>
        <v>II</v>
      </c>
      <c r="AD24" s="165" t="str">
        <f t="shared" si="7"/>
        <v>ACEPTABLE CON CONTROL ESPECIFICO</v>
      </c>
      <c r="AE24" s="165">
        <v>9</v>
      </c>
      <c r="AF24" s="165" t="str">
        <f t="shared" si="45"/>
        <v>Fatiga visual, cefalea, disminución de la destreza y precisión, afectaciones a la vista, deslumbramiento, caídas a nivel, golpes.</v>
      </c>
      <c r="AG24" s="165" t="s">
        <v>38</v>
      </c>
      <c r="AH24" s="165"/>
      <c r="AI24" s="165" t="s">
        <v>63</v>
      </c>
      <c r="AJ24" s="165" t="s">
        <v>63</v>
      </c>
      <c r="AK24" s="165"/>
      <c r="AL24" s="165"/>
      <c r="AM24" s="165"/>
      <c r="AN24" s="165"/>
      <c r="AO24" s="165"/>
      <c r="AP24" s="165"/>
      <c r="AQ24" s="165"/>
      <c r="AR24" s="165"/>
      <c r="AS24" s="156"/>
      <c r="AT24" s="157"/>
      <c r="AU24" s="165" t="str">
        <f t="shared" si="8"/>
        <v>Bajo</v>
      </c>
      <c r="AV24" s="157"/>
      <c r="AW24" s="165" t="b">
        <f t="shared" si="9"/>
        <v>0</v>
      </c>
      <c r="AX24" s="165">
        <f t="shared" si="10"/>
        <v>0</v>
      </c>
      <c r="AY24" s="165" t="str">
        <f t="shared" si="11"/>
        <v>Bajo</v>
      </c>
      <c r="AZ24" s="157"/>
      <c r="BA24" s="165" t="b">
        <f t="shared" si="12"/>
        <v>0</v>
      </c>
      <c r="BB24" s="165">
        <f t="shared" si="13"/>
        <v>0</v>
      </c>
      <c r="BC24" s="165" t="str">
        <f t="shared" si="17"/>
        <v>IV</v>
      </c>
      <c r="BD24" s="165" t="str">
        <f t="shared" si="14"/>
        <v>ACEPTABLE</v>
      </c>
      <c r="BE24" s="155"/>
    </row>
    <row r="25" spans="1:57" ht="66.75" hidden="1" customHeight="1" x14ac:dyDescent="0.2">
      <c r="A25" s="156"/>
      <c r="B25" s="165" t="s">
        <v>274</v>
      </c>
      <c r="C25" s="156" t="s">
        <v>275</v>
      </c>
      <c r="D25" s="166" t="s">
        <v>391</v>
      </c>
      <c r="E25" s="166" t="s">
        <v>1173</v>
      </c>
      <c r="F25" s="166" t="s">
        <v>250</v>
      </c>
      <c r="G25" s="166" t="s">
        <v>393</v>
      </c>
      <c r="H25" s="165" t="s">
        <v>63</v>
      </c>
      <c r="I25" s="165"/>
      <c r="J25" s="166" t="s">
        <v>252</v>
      </c>
      <c r="K25" s="165" t="s">
        <v>325</v>
      </c>
      <c r="L25" s="165" t="s">
        <v>94</v>
      </c>
      <c r="M25" s="171" t="s">
        <v>329</v>
      </c>
      <c r="N25" s="171" t="s">
        <v>330</v>
      </c>
      <c r="O25" s="165"/>
      <c r="P25" s="165"/>
      <c r="Q25" s="170" t="s">
        <v>395</v>
      </c>
      <c r="R25" s="170" t="s">
        <v>396</v>
      </c>
      <c r="S25" s="165"/>
      <c r="T25" s="165"/>
      <c r="U25" s="165" t="str">
        <f t="shared" si="0"/>
        <v>Bajo</v>
      </c>
      <c r="V25" s="165">
        <v>4</v>
      </c>
      <c r="W25" s="165" t="str">
        <f t="shared" si="1"/>
        <v>Continua</v>
      </c>
      <c r="X25" s="165">
        <f t="shared" si="2"/>
        <v>0</v>
      </c>
      <c r="Y25" s="165" t="str">
        <f t="shared" si="3"/>
        <v>Bajo</v>
      </c>
      <c r="Z25" s="165">
        <v>10</v>
      </c>
      <c r="AA25" s="165" t="str">
        <f t="shared" si="4"/>
        <v>Leve</v>
      </c>
      <c r="AB25" s="165">
        <f t="shared" si="15"/>
        <v>0</v>
      </c>
      <c r="AC25" s="165" t="str">
        <f t="shared" si="16"/>
        <v>IV</v>
      </c>
      <c r="AD25" s="165" t="str">
        <f t="shared" si="7"/>
        <v>ACEPTABLE</v>
      </c>
      <c r="AE25" s="165" t="s">
        <v>258</v>
      </c>
      <c r="AF25" s="165" t="str">
        <f t="shared" si="45"/>
        <v>Desordenes de trauma acumulativo, lesiones del sistema músculo esquelético</v>
      </c>
      <c r="AG25" s="165" t="s">
        <v>38</v>
      </c>
      <c r="AH25" s="165"/>
      <c r="AI25" s="165" t="s">
        <v>63</v>
      </c>
      <c r="AJ25" s="165" t="s">
        <v>63</v>
      </c>
      <c r="AK25" s="165" t="s">
        <v>63</v>
      </c>
      <c r="AL25" s="165"/>
      <c r="AM25" s="165"/>
      <c r="AN25" s="165"/>
      <c r="AO25" s="165"/>
      <c r="AP25" s="165"/>
      <c r="AQ25" s="165"/>
      <c r="AR25" s="165"/>
      <c r="AS25" s="200"/>
      <c r="AT25" s="156"/>
      <c r="AU25" s="165" t="str">
        <f t="shared" si="8"/>
        <v>Bajo</v>
      </c>
      <c r="AV25" s="156"/>
      <c r="AW25" s="165" t="b">
        <f t="shared" si="9"/>
        <v>0</v>
      </c>
      <c r="AX25" s="165">
        <f t="shared" si="10"/>
        <v>0</v>
      </c>
      <c r="AY25" s="165" t="str">
        <f t="shared" si="11"/>
        <v>Bajo</v>
      </c>
      <c r="AZ25" s="156"/>
      <c r="BA25" s="165" t="b">
        <f t="shared" si="12"/>
        <v>0</v>
      </c>
      <c r="BB25" s="165">
        <f t="shared" si="13"/>
        <v>0</v>
      </c>
      <c r="BC25" s="165" t="str">
        <f t="shared" si="17"/>
        <v>IV</v>
      </c>
      <c r="BD25" s="165" t="str">
        <f t="shared" si="14"/>
        <v>ACEPTABLE</v>
      </c>
      <c r="BE25" s="155"/>
    </row>
    <row r="26" spans="1:57" ht="66.75" hidden="1" customHeight="1" x14ac:dyDescent="0.2">
      <c r="A26" s="156"/>
      <c r="B26" s="165" t="s">
        <v>274</v>
      </c>
      <c r="C26" s="156" t="s">
        <v>275</v>
      </c>
      <c r="D26" s="166" t="s">
        <v>391</v>
      </c>
      <c r="E26" s="166" t="s">
        <v>1173</v>
      </c>
      <c r="F26" s="166" t="s">
        <v>250</v>
      </c>
      <c r="G26" s="166" t="s">
        <v>393</v>
      </c>
      <c r="H26" s="165" t="s">
        <v>63</v>
      </c>
      <c r="I26" s="165"/>
      <c r="J26" s="166" t="s">
        <v>1174</v>
      </c>
      <c r="K26" s="165" t="s">
        <v>72</v>
      </c>
      <c r="L26" s="165" t="s">
        <v>1175</v>
      </c>
      <c r="M26" s="171" t="s">
        <v>399</v>
      </c>
      <c r="N26" s="171" t="s">
        <v>272</v>
      </c>
      <c r="O26" s="165"/>
      <c r="P26" s="165"/>
      <c r="Q26" s="170" t="s">
        <v>400</v>
      </c>
      <c r="R26" s="170" t="s">
        <v>401</v>
      </c>
      <c r="S26" s="165"/>
      <c r="T26" s="165"/>
      <c r="U26" s="165" t="str">
        <f t="shared" si="0"/>
        <v>Bajo</v>
      </c>
      <c r="V26" s="165">
        <v>4</v>
      </c>
      <c r="W26" s="165" t="str">
        <f t="shared" si="1"/>
        <v>Continua</v>
      </c>
      <c r="X26" s="165">
        <f t="shared" si="2"/>
        <v>0</v>
      </c>
      <c r="Y26" s="165" t="str">
        <f t="shared" si="3"/>
        <v>Bajo</v>
      </c>
      <c r="Z26" s="165">
        <v>10</v>
      </c>
      <c r="AA26" s="165" t="str">
        <f t="shared" si="4"/>
        <v>Leve</v>
      </c>
      <c r="AB26" s="165">
        <f t="shared" si="15"/>
        <v>0</v>
      </c>
      <c r="AC26" s="165" t="str">
        <f t="shared" si="16"/>
        <v>IV</v>
      </c>
      <c r="AD26" s="165" t="str">
        <f t="shared" si="7"/>
        <v>ACEPTABLE</v>
      </c>
      <c r="AE26" s="165" t="s">
        <v>258</v>
      </c>
      <c r="AF26" s="165" t="str">
        <f t="shared" ref="AF26" si="46">N26</f>
        <v>Tension, stress</v>
      </c>
      <c r="AG26" s="165" t="s">
        <v>38</v>
      </c>
      <c r="AH26" s="165"/>
      <c r="AI26" s="165" t="s">
        <v>63</v>
      </c>
      <c r="AJ26" s="165" t="s">
        <v>63</v>
      </c>
      <c r="AK26" s="165" t="s">
        <v>63</v>
      </c>
      <c r="AL26" s="165"/>
      <c r="AM26" s="165"/>
      <c r="AN26" s="165"/>
      <c r="AO26" s="165"/>
      <c r="AP26" s="165"/>
      <c r="AQ26" s="165"/>
      <c r="AR26" s="165"/>
      <c r="AS26" s="200"/>
      <c r="AT26" s="156"/>
      <c r="AU26" s="165" t="str">
        <f t="shared" si="8"/>
        <v>Bajo</v>
      </c>
      <c r="AV26" s="156"/>
      <c r="AW26" s="165" t="b">
        <f t="shared" si="9"/>
        <v>0</v>
      </c>
      <c r="AX26" s="165">
        <f t="shared" ref="AX26" si="47">AT26*AV26</f>
        <v>0</v>
      </c>
      <c r="AY26" s="165" t="str">
        <f t="shared" si="11"/>
        <v>Bajo</v>
      </c>
      <c r="AZ26" s="156"/>
      <c r="BA26" s="165" t="b">
        <f t="shared" si="12"/>
        <v>0</v>
      </c>
      <c r="BB26" s="165">
        <f t="shared" ref="BB26" si="48">AX26*AZ26</f>
        <v>0</v>
      </c>
      <c r="BC26" s="165" t="str">
        <f t="shared" ref="BC26" si="49">IF(AND(BB26&gt;=600,AZ26&lt;=4000),"I",IF(AND(BB26&gt;=150,BB26&lt;=500),"II",IF(AND(BB26&gt;=40,BB26&lt;=120),"III",IF(AND(BB26&gt;=0,BB26&lt;=40),"IV"))))</f>
        <v>IV</v>
      </c>
      <c r="BD26" s="165" t="str">
        <f t="shared" si="14"/>
        <v>ACEPTABLE</v>
      </c>
      <c r="BE26" s="155"/>
    </row>
    <row r="27" spans="1:57" ht="68.25" hidden="1" customHeight="1" x14ac:dyDescent="0.2">
      <c r="A27" s="156"/>
      <c r="B27" s="165" t="s">
        <v>274</v>
      </c>
      <c r="C27" s="156" t="s">
        <v>275</v>
      </c>
      <c r="D27" s="166" t="s">
        <v>391</v>
      </c>
      <c r="E27" s="166" t="s">
        <v>1173</v>
      </c>
      <c r="F27" s="166" t="s">
        <v>250</v>
      </c>
      <c r="G27" s="166" t="s">
        <v>393</v>
      </c>
      <c r="H27" s="165" t="s">
        <v>63</v>
      </c>
      <c r="I27" s="165"/>
      <c r="J27" s="166" t="s">
        <v>252</v>
      </c>
      <c r="K27" s="167" t="s">
        <v>65</v>
      </c>
      <c r="L27" s="196" t="s">
        <v>316</v>
      </c>
      <c r="M27" s="171" t="s">
        <v>1176</v>
      </c>
      <c r="N27" s="170" t="s">
        <v>145</v>
      </c>
      <c r="O27" s="165"/>
      <c r="P27" s="165"/>
      <c r="Q27" s="165"/>
      <c r="R27" s="170" t="s">
        <v>403</v>
      </c>
      <c r="S27" s="165"/>
      <c r="T27" s="165"/>
      <c r="U27" s="165" t="str">
        <f t="shared" si="0"/>
        <v>Bajo</v>
      </c>
      <c r="V27" s="165">
        <v>2</v>
      </c>
      <c r="W27" s="165" t="str">
        <f t="shared" si="1"/>
        <v>Ocasional</v>
      </c>
      <c r="X27" s="165">
        <f t="shared" si="2"/>
        <v>0</v>
      </c>
      <c r="Y27" s="165" t="str">
        <f t="shared" si="3"/>
        <v>Bajo</v>
      </c>
      <c r="Z27" s="165">
        <v>10</v>
      </c>
      <c r="AA27" s="165" t="str">
        <f t="shared" si="4"/>
        <v>Leve</v>
      </c>
      <c r="AB27" s="165">
        <f t="shared" si="15"/>
        <v>0</v>
      </c>
      <c r="AC27" s="165" t="str">
        <f t="shared" si="16"/>
        <v>IV</v>
      </c>
      <c r="AD27" s="165" t="str">
        <f t="shared" si="7"/>
        <v>ACEPTABLE</v>
      </c>
      <c r="AE27" s="165" t="s">
        <v>258</v>
      </c>
      <c r="AF27" s="165" t="str">
        <f t="shared" si="45"/>
        <v>Golpes, traumas, heridas, infecciones, intoxicación, Mordeduras, picaduras, punciones, reacciones alérgicas, muerte</v>
      </c>
      <c r="AG27" s="165" t="s">
        <v>38</v>
      </c>
      <c r="AH27" s="165"/>
      <c r="AI27" s="165" t="s">
        <v>63</v>
      </c>
      <c r="AJ27" s="165" t="s">
        <v>63</v>
      </c>
      <c r="AK27" s="165" t="s">
        <v>63</v>
      </c>
      <c r="AL27" s="165" t="s">
        <v>63</v>
      </c>
      <c r="AM27" s="165"/>
      <c r="AN27" s="165"/>
      <c r="AO27" s="165"/>
      <c r="AP27" s="165"/>
      <c r="AQ27" s="165"/>
      <c r="AR27" s="165"/>
      <c r="AS27" s="165"/>
      <c r="AT27" s="157"/>
      <c r="AU27" s="165" t="str">
        <f t="shared" si="8"/>
        <v>Bajo</v>
      </c>
      <c r="AV27" s="157"/>
      <c r="AW27" s="165" t="b">
        <f t="shared" si="9"/>
        <v>0</v>
      </c>
      <c r="AX27" s="165">
        <f t="shared" si="10"/>
        <v>0</v>
      </c>
      <c r="AY27" s="165" t="str">
        <f t="shared" si="11"/>
        <v>Bajo</v>
      </c>
      <c r="AZ27" s="157"/>
      <c r="BA27" s="165" t="b">
        <f t="shared" si="12"/>
        <v>0</v>
      </c>
      <c r="BB27" s="165">
        <f t="shared" si="13"/>
        <v>0</v>
      </c>
      <c r="BC27" s="165" t="str">
        <f t="shared" si="17"/>
        <v>IV</v>
      </c>
      <c r="BD27" s="165" t="str">
        <f t="shared" si="14"/>
        <v>ACEPTABLE</v>
      </c>
      <c r="BE27" s="155"/>
    </row>
    <row r="28" spans="1:57" ht="51" hidden="1" x14ac:dyDescent="0.2">
      <c r="A28" s="156"/>
      <c r="B28" s="165" t="s">
        <v>274</v>
      </c>
      <c r="C28" s="156" t="s">
        <v>275</v>
      </c>
      <c r="D28" s="166" t="s">
        <v>391</v>
      </c>
      <c r="E28" s="166" t="s">
        <v>1173</v>
      </c>
      <c r="F28" s="166" t="s">
        <v>250</v>
      </c>
      <c r="G28" s="166" t="s">
        <v>393</v>
      </c>
      <c r="H28" s="165" t="s">
        <v>63</v>
      </c>
      <c r="I28" s="165"/>
      <c r="J28" s="166" t="s">
        <v>252</v>
      </c>
      <c r="K28" s="167" t="s">
        <v>72</v>
      </c>
      <c r="L28" s="196" t="s">
        <v>319</v>
      </c>
      <c r="M28" s="171" t="s">
        <v>320</v>
      </c>
      <c r="N28" s="171" t="s">
        <v>127</v>
      </c>
      <c r="O28" s="165"/>
      <c r="P28" s="165"/>
      <c r="Q28" s="199" t="s">
        <v>321</v>
      </c>
      <c r="R28" s="199" t="s">
        <v>322</v>
      </c>
      <c r="S28" s="165"/>
      <c r="T28" s="165"/>
      <c r="U28" s="165" t="str">
        <f t="shared" si="0"/>
        <v>Bajo</v>
      </c>
      <c r="V28" s="165">
        <v>2</v>
      </c>
      <c r="W28" s="165" t="str">
        <f t="shared" si="1"/>
        <v>Ocasional</v>
      </c>
      <c r="X28" s="165">
        <f t="shared" si="2"/>
        <v>0</v>
      </c>
      <c r="Y28" s="165" t="str">
        <f t="shared" si="3"/>
        <v>Bajo</v>
      </c>
      <c r="Z28" s="165">
        <v>60</v>
      </c>
      <c r="AA28" s="165" t="str">
        <f t="shared" si="4"/>
        <v>Muy Grave</v>
      </c>
      <c r="AB28" s="165">
        <f t="shared" si="15"/>
        <v>0</v>
      </c>
      <c r="AC28" s="165" t="str">
        <f t="shared" si="16"/>
        <v>IV</v>
      </c>
      <c r="AD28" s="165" t="str">
        <f t="shared" si="7"/>
        <v>ACEPTABLE</v>
      </c>
      <c r="AE28" s="165" t="s">
        <v>258</v>
      </c>
      <c r="AF28" s="165" t="str">
        <f t="shared" si="45"/>
        <v>Descargas eléctricas, dolor de cabeza, quemaduras, shock, golpes, heridas, contusiones.</v>
      </c>
      <c r="AG28" s="165" t="s">
        <v>38</v>
      </c>
      <c r="AH28" s="165"/>
      <c r="AI28" s="165" t="s">
        <v>63</v>
      </c>
      <c r="AJ28" s="165" t="s">
        <v>63</v>
      </c>
      <c r="AK28" s="165" t="s">
        <v>63</v>
      </c>
      <c r="AL28" s="165" t="s">
        <v>63</v>
      </c>
      <c r="AM28" s="165"/>
      <c r="AN28" s="165"/>
      <c r="AO28" s="165"/>
      <c r="AP28" s="165"/>
      <c r="AQ28" s="165"/>
      <c r="AR28" s="165"/>
      <c r="AS28" s="156"/>
      <c r="AT28" s="157"/>
      <c r="AU28" s="165" t="str">
        <f t="shared" si="8"/>
        <v>Bajo</v>
      </c>
      <c r="AV28" s="157"/>
      <c r="AW28" s="165" t="b">
        <f t="shared" si="9"/>
        <v>0</v>
      </c>
      <c r="AX28" s="165">
        <f t="shared" si="10"/>
        <v>0</v>
      </c>
      <c r="AY28" s="165" t="str">
        <f t="shared" si="11"/>
        <v>Bajo</v>
      </c>
      <c r="AZ28" s="157"/>
      <c r="BA28" s="165" t="b">
        <f t="shared" si="12"/>
        <v>0</v>
      </c>
      <c r="BB28" s="165">
        <f t="shared" si="13"/>
        <v>0</v>
      </c>
      <c r="BC28" s="165" t="str">
        <f t="shared" si="17"/>
        <v>IV</v>
      </c>
      <c r="BD28" s="165" t="str">
        <f t="shared" si="14"/>
        <v>ACEPTABLE</v>
      </c>
      <c r="BE28" s="155"/>
    </row>
    <row r="29" spans="1:57" ht="51" hidden="1" x14ac:dyDescent="0.2">
      <c r="A29" s="156"/>
      <c r="B29" s="165" t="s">
        <v>274</v>
      </c>
      <c r="C29" s="156" t="s">
        <v>275</v>
      </c>
      <c r="D29" s="166" t="s">
        <v>391</v>
      </c>
      <c r="E29" s="166" t="s">
        <v>1173</v>
      </c>
      <c r="F29" s="166" t="s">
        <v>250</v>
      </c>
      <c r="G29" s="166" t="s">
        <v>393</v>
      </c>
      <c r="H29" s="165" t="s">
        <v>63</v>
      </c>
      <c r="I29" s="165"/>
      <c r="J29" s="166" t="s">
        <v>252</v>
      </c>
      <c r="K29" s="165" t="s">
        <v>72</v>
      </c>
      <c r="L29" s="196" t="s">
        <v>302</v>
      </c>
      <c r="M29" s="199" t="s">
        <v>303</v>
      </c>
      <c r="N29" s="170" t="s">
        <v>304</v>
      </c>
      <c r="O29" s="165"/>
      <c r="P29" s="165"/>
      <c r="Q29" s="171"/>
      <c r="R29" s="170" t="s">
        <v>305</v>
      </c>
      <c r="S29" s="165"/>
      <c r="T29" s="165"/>
      <c r="U29" s="165" t="str">
        <f t="shared" si="0"/>
        <v>Bajo</v>
      </c>
      <c r="V29" s="165">
        <v>2</v>
      </c>
      <c r="W29" s="165" t="str">
        <f t="shared" si="1"/>
        <v>Ocasional</v>
      </c>
      <c r="X29" s="165">
        <f t="shared" si="2"/>
        <v>0</v>
      </c>
      <c r="Y29" s="165" t="str">
        <f t="shared" si="3"/>
        <v>Bajo</v>
      </c>
      <c r="Z29" s="165">
        <v>60</v>
      </c>
      <c r="AA29" s="165" t="str">
        <f t="shared" si="4"/>
        <v>Muy Grave</v>
      </c>
      <c r="AB29" s="165">
        <f t="shared" si="15"/>
        <v>0</v>
      </c>
      <c r="AC29" s="165" t="str">
        <f t="shared" si="16"/>
        <v>IV</v>
      </c>
      <c r="AD29" s="165" t="str">
        <f t="shared" si="7"/>
        <v>ACEPTABLE</v>
      </c>
      <c r="AE29" s="165" t="s">
        <v>258</v>
      </c>
      <c r="AF29" s="165" t="str">
        <f t="shared" si="45"/>
        <v>Golpes, atrapamientos, contusiones.</v>
      </c>
      <c r="AG29" s="165" t="s">
        <v>38</v>
      </c>
      <c r="AH29" s="165"/>
      <c r="AI29" s="165" t="s">
        <v>63</v>
      </c>
      <c r="AJ29" s="165" t="s">
        <v>63</v>
      </c>
      <c r="AK29" s="165" t="s">
        <v>63</v>
      </c>
      <c r="AL29" s="165"/>
      <c r="AM29" s="165"/>
      <c r="AN29" s="165"/>
      <c r="AO29" s="165"/>
      <c r="AP29" s="165"/>
      <c r="AQ29" s="165"/>
      <c r="AR29" s="165"/>
      <c r="AS29" s="156"/>
      <c r="AT29" s="157"/>
      <c r="AU29" s="165" t="str">
        <f t="shared" si="8"/>
        <v>Bajo</v>
      </c>
      <c r="AV29" s="157"/>
      <c r="AW29" s="165" t="b">
        <f t="shared" si="9"/>
        <v>0</v>
      </c>
      <c r="AX29" s="165">
        <f t="shared" si="10"/>
        <v>0</v>
      </c>
      <c r="AY29" s="165" t="str">
        <f t="shared" si="11"/>
        <v>Bajo</v>
      </c>
      <c r="AZ29" s="157"/>
      <c r="BA29" s="165" t="b">
        <f t="shared" si="12"/>
        <v>0</v>
      </c>
      <c r="BB29" s="165">
        <f t="shared" si="13"/>
        <v>0</v>
      </c>
      <c r="BC29" s="165" t="str">
        <f t="shared" si="17"/>
        <v>IV</v>
      </c>
      <c r="BD29" s="165" t="str">
        <f t="shared" si="14"/>
        <v>ACEPTABLE</v>
      </c>
      <c r="BE29" s="155"/>
    </row>
    <row r="30" spans="1:57" ht="100.5" hidden="1" customHeight="1" x14ac:dyDescent="0.2">
      <c r="A30" s="156"/>
      <c r="B30" s="165" t="s">
        <v>274</v>
      </c>
      <c r="C30" s="156" t="s">
        <v>298</v>
      </c>
      <c r="D30" s="166" t="s">
        <v>391</v>
      </c>
      <c r="E30" s="166" t="s">
        <v>1177</v>
      </c>
      <c r="F30" s="166" t="s">
        <v>250</v>
      </c>
      <c r="G30" s="166" t="s">
        <v>405</v>
      </c>
      <c r="H30" s="165" t="s">
        <v>63</v>
      </c>
      <c r="I30" s="165"/>
      <c r="J30" s="166" t="s">
        <v>252</v>
      </c>
      <c r="K30" s="165" t="s">
        <v>72</v>
      </c>
      <c r="L30" s="196" t="s">
        <v>302</v>
      </c>
      <c r="M30" s="199" t="s">
        <v>407</v>
      </c>
      <c r="N30" s="170" t="s">
        <v>408</v>
      </c>
      <c r="O30" s="165"/>
      <c r="P30" s="165"/>
      <c r="Q30" s="171" t="s">
        <v>409</v>
      </c>
      <c r="R30" s="170" t="s">
        <v>410</v>
      </c>
      <c r="S30" s="165"/>
      <c r="T30" s="165">
        <v>0</v>
      </c>
      <c r="U30" s="165" t="str">
        <f t="shared" si="0"/>
        <v>Bajo</v>
      </c>
      <c r="V30" s="165">
        <v>2</v>
      </c>
      <c r="W30" s="165" t="str">
        <f t="shared" si="1"/>
        <v>Ocasional</v>
      </c>
      <c r="X30" s="165">
        <f t="shared" si="2"/>
        <v>0</v>
      </c>
      <c r="Y30" s="165" t="str">
        <f t="shared" si="3"/>
        <v>Bajo</v>
      </c>
      <c r="Z30" s="165">
        <v>60</v>
      </c>
      <c r="AA30" s="165" t="str">
        <f t="shared" si="4"/>
        <v>Muy Grave</v>
      </c>
      <c r="AB30" s="165">
        <f t="shared" si="15"/>
        <v>0</v>
      </c>
      <c r="AC30" s="165" t="str">
        <f t="shared" si="16"/>
        <v>IV</v>
      </c>
      <c r="AD30" s="165" t="str">
        <f t="shared" si="7"/>
        <v>ACEPTABLE</v>
      </c>
      <c r="AE30" s="165" t="s">
        <v>258</v>
      </c>
      <c r="AF30" s="165" t="str">
        <f t="shared" si="45"/>
        <v>Gololpes, atrapamientos, contusiones, aplastamiento, fracturas</v>
      </c>
      <c r="AG30" s="165" t="s">
        <v>38</v>
      </c>
      <c r="AH30" s="165"/>
      <c r="AI30" s="165" t="s">
        <v>63</v>
      </c>
      <c r="AJ30" s="165" t="s">
        <v>63</v>
      </c>
      <c r="AK30" s="165" t="s">
        <v>63</v>
      </c>
      <c r="AL30" s="165"/>
      <c r="AM30" s="165"/>
      <c r="AN30" s="165"/>
      <c r="AO30" s="165"/>
      <c r="AP30" s="165"/>
      <c r="AQ30" s="165"/>
      <c r="AR30" s="165"/>
      <c r="AS30" s="156"/>
      <c r="AT30" s="157"/>
      <c r="AU30" s="165" t="str">
        <f t="shared" si="8"/>
        <v>Bajo</v>
      </c>
      <c r="AV30" s="157"/>
      <c r="AW30" s="165" t="b">
        <f t="shared" si="9"/>
        <v>0</v>
      </c>
      <c r="AX30" s="165">
        <f t="shared" si="10"/>
        <v>0</v>
      </c>
      <c r="AY30" s="165" t="str">
        <f t="shared" si="11"/>
        <v>Bajo</v>
      </c>
      <c r="AZ30" s="157"/>
      <c r="BA30" s="165" t="b">
        <f t="shared" si="12"/>
        <v>0</v>
      </c>
      <c r="BB30" s="165">
        <f t="shared" si="13"/>
        <v>0</v>
      </c>
      <c r="BC30" s="165" t="str">
        <f t="shared" si="17"/>
        <v>IV</v>
      </c>
      <c r="BD30" s="165" t="str">
        <f t="shared" si="14"/>
        <v>ACEPTABLE</v>
      </c>
      <c r="BE30" s="155"/>
    </row>
    <row r="31" spans="1:57" ht="88.5" hidden="1" customHeight="1" x14ac:dyDescent="0.2">
      <c r="A31" s="156"/>
      <c r="B31" s="165" t="s">
        <v>274</v>
      </c>
      <c r="C31" s="156" t="s">
        <v>275</v>
      </c>
      <c r="D31" s="166" t="s">
        <v>391</v>
      </c>
      <c r="E31" s="166" t="s">
        <v>1173</v>
      </c>
      <c r="F31" s="166" t="s">
        <v>250</v>
      </c>
      <c r="G31" s="166" t="s">
        <v>393</v>
      </c>
      <c r="H31" s="165" t="s">
        <v>63</v>
      </c>
      <c r="I31" s="165"/>
      <c r="J31" s="166" t="s">
        <v>252</v>
      </c>
      <c r="K31" s="167" t="s">
        <v>72</v>
      </c>
      <c r="L31" s="196" t="s">
        <v>302</v>
      </c>
      <c r="M31" s="170" t="s">
        <v>323</v>
      </c>
      <c r="N31" s="170" t="s">
        <v>150</v>
      </c>
      <c r="O31" s="165"/>
      <c r="P31" s="165"/>
      <c r="Q31" s="165"/>
      <c r="R31" s="170" t="s">
        <v>324</v>
      </c>
      <c r="S31" s="165"/>
      <c r="T31" s="165"/>
      <c r="U31" s="165" t="str">
        <f t="shared" si="0"/>
        <v>Bajo</v>
      </c>
      <c r="V31" s="165">
        <v>3</v>
      </c>
      <c r="W31" s="165" t="str">
        <f t="shared" si="1"/>
        <v>Frecuente</v>
      </c>
      <c r="X31" s="165">
        <f t="shared" si="2"/>
        <v>0</v>
      </c>
      <c r="Y31" s="165" t="str">
        <f t="shared" si="3"/>
        <v>Bajo</v>
      </c>
      <c r="Z31" s="165">
        <v>10</v>
      </c>
      <c r="AA31" s="165" t="str">
        <f t="shared" si="4"/>
        <v>Leve</v>
      </c>
      <c r="AB31" s="165">
        <f t="shared" si="15"/>
        <v>0</v>
      </c>
      <c r="AC31" s="165" t="str">
        <f t="shared" si="16"/>
        <v>IV</v>
      </c>
      <c r="AD31" s="165" t="str">
        <f t="shared" si="7"/>
        <v>ACEPTABLE</v>
      </c>
      <c r="AE31" s="165" t="s">
        <v>258</v>
      </c>
      <c r="AF31" s="165" t="str">
        <f t="shared" si="45"/>
        <v>Golpes, traumas, laceraciones, punciones</v>
      </c>
      <c r="AG31" s="165" t="s">
        <v>38</v>
      </c>
      <c r="AH31" s="165"/>
      <c r="AI31" s="165" t="s">
        <v>63</v>
      </c>
      <c r="AJ31" s="165" t="s">
        <v>63</v>
      </c>
      <c r="AK31" s="165" t="s">
        <v>63</v>
      </c>
      <c r="AL31" s="165" t="s">
        <v>63</v>
      </c>
      <c r="AM31" s="165"/>
      <c r="AN31" s="165"/>
      <c r="AO31" s="165"/>
      <c r="AP31" s="165"/>
      <c r="AQ31" s="165"/>
      <c r="AR31" s="165"/>
      <c r="AS31" s="156"/>
      <c r="AT31" s="157"/>
      <c r="AU31" s="165" t="str">
        <f t="shared" si="8"/>
        <v>Bajo</v>
      </c>
      <c r="AV31" s="157"/>
      <c r="AW31" s="165" t="b">
        <f t="shared" si="9"/>
        <v>0</v>
      </c>
      <c r="AX31" s="165">
        <f t="shared" si="10"/>
        <v>0</v>
      </c>
      <c r="AY31" s="165" t="str">
        <f t="shared" si="11"/>
        <v>Bajo</v>
      </c>
      <c r="AZ31" s="157"/>
      <c r="BA31" s="165" t="b">
        <f t="shared" si="12"/>
        <v>0</v>
      </c>
      <c r="BB31" s="165">
        <f t="shared" si="13"/>
        <v>0</v>
      </c>
      <c r="BC31" s="165" t="str">
        <f t="shared" si="17"/>
        <v>IV</v>
      </c>
      <c r="BD31" s="165" t="str">
        <f t="shared" si="14"/>
        <v>ACEPTABLE</v>
      </c>
      <c r="BE31" s="155"/>
    </row>
    <row r="32" spans="1:57" ht="19.5" hidden="1" customHeight="1" x14ac:dyDescent="0.2">
      <c r="A32" s="156"/>
      <c r="B32" s="165" t="s">
        <v>274</v>
      </c>
      <c r="C32" s="156" t="s">
        <v>275</v>
      </c>
      <c r="D32" s="166" t="s">
        <v>391</v>
      </c>
      <c r="E32" s="166" t="s">
        <v>1173</v>
      </c>
      <c r="F32" s="166" t="s">
        <v>250</v>
      </c>
      <c r="G32" s="166" t="s">
        <v>393</v>
      </c>
      <c r="H32" s="165" t="s">
        <v>63</v>
      </c>
      <c r="I32" s="165"/>
      <c r="J32" s="166" t="s">
        <v>252</v>
      </c>
      <c r="K32" s="165" t="s">
        <v>325</v>
      </c>
      <c r="L32" s="196" t="s">
        <v>123</v>
      </c>
      <c r="M32" s="170" t="s">
        <v>326</v>
      </c>
      <c r="N32" s="170" t="s">
        <v>96</v>
      </c>
      <c r="O32" s="165"/>
      <c r="P32" s="165"/>
      <c r="Q32" s="170" t="s">
        <v>327</v>
      </c>
      <c r="R32" s="170" t="s">
        <v>328</v>
      </c>
      <c r="S32" s="165"/>
      <c r="T32" s="165"/>
      <c r="U32" s="165" t="str">
        <f t="shared" si="0"/>
        <v>Bajo</v>
      </c>
      <c r="V32" s="165">
        <v>3</v>
      </c>
      <c r="W32" s="165" t="str">
        <f t="shared" si="1"/>
        <v>Frecuente</v>
      </c>
      <c r="X32" s="165">
        <f t="shared" si="2"/>
        <v>0</v>
      </c>
      <c r="Y32" s="165" t="str">
        <f t="shared" si="3"/>
        <v>Bajo</v>
      </c>
      <c r="Z32" s="165">
        <v>10</v>
      </c>
      <c r="AA32" s="165" t="str">
        <f t="shared" si="4"/>
        <v>Leve</v>
      </c>
      <c r="AB32" s="165">
        <f t="shared" si="15"/>
        <v>0</v>
      </c>
      <c r="AC32" s="165" t="str">
        <f t="shared" si="16"/>
        <v>IV</v>
      </c>
      <c r="AD32" s="165" t="str">
        <f t="shared" si="7"/>
        <v>ACEPTABLE</v>
      </c>
      <c r="AE32" s="165" t="s">
        <v>258</v>
      </c>
      <c r="AF32" s="165" t="str">
        <f t="shared" si="45"/>
        <v>Desordenes de trauma acumulativo, lesiones del sistema músculo esquelético, Tendinitis, síndrome del túnel carpiano (STC)</v>
      </c>
      <c r="AG32" s="165" t="s">
        <v>38</v>
      </c>
      <c r="AH32" s="165"/>
      <c r="AI32" s="165" t="s">
        <v>63</v>
      </c>
      <c r="AJ32" s="165" t="s">
        <v>63</v>
      </c>
      <c r="AK32" s="165" t="s">
        <v>63</v>
      </c>
      <c r="AL32" s="165"/>
      <c r="AM32" s="165"/>
      <c r="AN32" s="165"/>
      <c r="AO32" s="165"/>
      <c r="AP32" s="165"/>
      <c r="AQ32" s="165"/>
      <c r="AR32" s="165"/>
      <c r="AS32" s="200"/>
      <c r="AT32" s="156"/>
      <c r="AU32" s="165" t="str">
        <f t="shared" si="8"/>
        <v>Bajo</v>
      </c>
      <c r="AV32" s="156"/>
      <c r="AW32" s="165" t="b">
        <f t="shared" si="9"/>
        <v>0</v>
      </c>
      <c r="AX32" s="165">
        <f t="shared" si="10"/>
        <v>0</v>
      </c>
      <c r="AY32" s="165" t="str">
        <f t="shared" si="11"/>
        <v>Bajo</v>
      </c>
      <c r="AZ32" s="156"/>
      <c r="BA32" s="165" t="b">
        <f t="shared" si="12"/>
        <v>0</v>
      </c>
      <c r="BB32" s="165">
        <f t="shared" si="13"/>
        <v>0</v>
      </c>
      <c r="BC32" s="165" t="str">
        <f t="shared" si="17"/>
        <v>IV</v>
      </c>
      <c r="BD32" s="165" t="str">
        <f t="shared" si="14"/>
        <v>ACEPTABLE</v>
      </c>
      <c r="BE32" s="155"/>
    </row>
    <row r="33" spans="1:57" ht="48.75" hidden="1" customHeight="1" x14ac:dyDescent="0.2">
      <c r="A33" s="156"/>
      <c r="B33" s="165" t="s">
        <v>274</v>
      </c>
      <c r="C33" s="156" t="s">
        <v>275</v>
      </c>
      <c r="D33" s="166" t="s">
        <v>391</v>
      </c>
      <c r="E33" s="166" t="s">
        <v>411</v>
      </c>
      <c r="F33" s="166" t="s">
        <v>412</v>
      </c>
      <c r="G33" s="166" t="s">
        <v>413</v>
      </c>
      <c r="H33" s="165" t="s">
        <v>63</v>
      </c>
      <c r="I33" s="165"/>
      <c r="J33" s="165" t="s">
        <v>414</v>
      </c>
      <c r="K33" s="167" t="s">
        <v>65</v>
      </c>
      <c r="L33" s="168" t="s">
        <v>415</v>
      </c>
      <c r="M33" s="169" t="s">
        <v>416</v>
      </c>
      <c r="N33" s="170" t="s">
        <v>417</v>
      </c>
      <c r="O33" s="165"/>
      <c r="P33" s="165"/>
      <c r="Q33" s="165"/>
      <c r="R33" s="170" t="s">
        <v>418</v>
      </c>
      <c r="S33" s="171" t="s">
        <v>419</v>
      </c>
      <c r="T33" s="165">
        <v>0</v>
      </c>
      <c r="U33" s="165" t="str">
        <f t="shared" si="0"/>
        <v>Bajo</v>
      </c>
      <c r="V33" s="165">
        <v>2</v>
      </c>
      <c r="W33" s="165" t="str">
        <f t="shared" si="1"/>
        <v>Ocasional</v>
      </c>
      <c r="X33" s="165">
        <f t="shared" si="2"/>
        <v>0</v>
      </c>
      <c r="Y33" s="165" t="str">
        <f t="shared" si="3"/>
        <v>Bajo</v>
      </c>
      <c r="Z33" s="165">
        <v>60</v>
      </c>
      <c r="AA33" s="165" t="str">
        <f t="shared" si="4"/>
        <v>Muy Grave</v>
      </c>
      <c r="AB33" s="165">
        <f t="shared" si="15"/>
        <v>0</v>
      </c>
      <c r="AC33" s="165" t="str">
        <f t="shared" si="16"/>
        <v>IV</v>
      </c>
      <c r="AD33" s="165" t="str">
        <f t="shared" si="7"/>
        <v>ACEPTABLE</v>
      </c>
      <c r="AE33" s="165">
        <v>6</v>
      </c>
      <c r="AF33" s="165" t="str">
        <f t="shared" si="45"/>
        <v>infección,  mordeduras, picaduras</v>
      </c>
      <c r="AG33" s="165" t="s">
        <v>38</v>
      </c>
      <c r="AH33" s="165"/>
      <c r="AI33" s="165"/>
      <c r="AJ33" s="165" t="s">
        <v>63</v>
      </c>
      <c r="AK33" s="165"/>
      <c r="AL33" s="165"/>
      <c r="AM33" s="165"/>
      <c r="AN33" s="165"/>
      <c r="AO33" s="165"/>
      <c r="AP33" s="165"/>
      <c r="AQ33" s="165"/>
      <c r="AR33" s="165"/>
      <c r="AS33" s="156"/>
      <c r="AT33" s="157"/>
      <c r="AU33" s="165" t="str">
        <f t="shared" si="8"/>
        <v>Bajo</v>
      </c>
      <c r="AV33" s="157"/>
      <c r="AW33" s="165" t="b">
        <f t="shared" si="9"/>
        <v>0</v>
      </c>
      <c r="AX33" s="165">
        <f t="shared" si="10"/>
        <v>0</v>
      </c>
      <c r="AY33" s="165" t="str">
        <f t="shared" si="11"/>
        <v>Bajo</v>
      </c>
      <c r="AZ33" s="157"/>
      <c r="BA33" s="165" t="b">
        <f t="shared" si="12"/>
        <v>0</v>
      </c>
      <c r="BB33" s="165">
        <f t="shared" si="13"/>
        <v>0</v>
      </c>
      <c r="BC33" s="165" t="str">
        <f t="shared" si="17"/>
        <v>IV</v>
      </c>
      <c r="BD33" s="165" t="str">
        <f t="shared" si="14"/>
        <v>ACEPTABLE</v>
      </c>
      <c r="BE33" s="155"/>
    </row>
    <row r="34" spans="1:57" ht="25.5" hidden="1" x14ac:dyDescent="0.2">
      <c r="A34" s="156"/>
      <c r="B34" s="165" t="s">
        <v>274</v>
      </c>
      <c r="C34" s="156" t="s">
        <v>275</v>
      </c>
      <c r="D34" s="166" t="s">
        <v>391</v>
      </c>
      <c r="E34" s="166" t="s">
        <v>420</v>
      </c>
      <c r="F34" s="166" t="s">
        <v>421</v>
      </c>
      <c r="G34" s="166" t="s">
        <v>422</v>
      </c>
      <c r="H34" s="165" t="s">
        <v>63</v>
      </c>
      <c r="I34" s="165"/>
      <c r="J34" s="165" t="s">
        <v>423</v>
      </c>
      <c r="K34" s="165" t="s">
        <v>325</v>
      </c>
      <c r="L34" s="165" t="s">
        <v>424</v>
      </c>
      <c r="M34" s="170" t="s">
        <v>425</v>
      </c>
      <c r="N34" s="170" t="s">
        <v>191</v>
      </c>
      <c r="O34" s="165"/>
      <c r="P34" s="165"/>
      <c r="Q34" s="171"/>
      <c r="R34" s="171" t="s">
        <v>426</v>
      </c>
      <c r="S34" s="171"/>
      <c r="T34" s="165"/>
      <c r="U34" s="165" t="str">
        <f t="shared" si="0"/>
        <v>Bajo</v>
      </c>
      <c r="V34" s="165">
        <v>2</v>
      </c>
      <c r="W34" s="165" t="str">
        <f t="shared" si="1"/>
        <v>Ocasional</v>
      </c>
      <c r="X34" s="165">
        <f t="shared" si="2"/>
        <v>0</v>
      </c>
      <c r="Y34" s="165" t="str">
        <f t="shared" si="3"/>
        <v>Bajo</v>
      </c>
      <c r="Z34" s="165">
        <v>60</v>
      </c>
      <c r="AA34" s="165" t="str">
        <f t="shared" si="4"/>
        <v>Muy Grave</v>
      </c>
      <c r="AB34" s="165">
        <f t="shared" si="15"/>
        <v>0</v>
      </c>
      <c r="AC34" s="165" t="str">
        <f t="shared" si="16"/>
        <v>IV</v>
      </c>
      <c r="AD34" s="165" t="str">
        <f t="shared" si="7"/>
        <v>ACEPTABLE</v>
      </c>
      <c r="AE34" s="165">
        <v>6</v>
      </c>
      <c r="AF34" s="165" t="s">
        <v>191</v>
      </c>
      <c r="AG34" s="165" t="s">
        <v>38</v>
      </c>
      <c r="AH34" s="165"/>
      <c r="AI34" s="165"/>
      <c r="AJ34" s="165" t="s">
        <v>63</v>
      </c>
      <c r="AK34" s="165"/>
      <c r="AL34" s="165"/>
      <c r="AM34" s="165"/>
      <c r="AN34" s="165"/>
      <c r="AO34" s="165"/>
      <c r="AP34" s="165"/>
      <c r="AQ34" s="165"/>
      <c r="AR34" s="165"/>
      <c r="AS34" s="156"/>
      <c r="AT34" s="157"/>
      <c r="AU34" s="165" t="str">
        <f t="shared" si="8"/>
        <v>Bajo</v>
      </c>
      <c r="AV34" s="157"/>
      <c r="AW34" s="165" t="b">
        <f t="shared" si="9"/>
        <v>0</v>
      </c>
      <c r="AX34" s="165">
        <f t="shared" si="10"/>
        <v>0</v>
      </c>
      <c r="AY34" s="165" t="str">
        <f t="shared" si="11"/>
        <v>Bajo</v>
      </c>
      <c r="AZ34" s="157"/>
      <c r="BA34" s="165" t="b">
        <f t="shared" si="12"/>
        <v>0</v>
      </c>
      <c r="BB34" s="165">
        <f t="shared" si="13"/>
        <v>0</v>
      </c>
      <c r="BC34" s="165" t="str">
        <f t="shared" si="17"/>
        <v>IV</v>
      </c>
      <c r="BD34" s="165" t="str">
        <f t="shared" si="14"/>
        <v>ACEPTABLE</v>
      </c>
      <c r="BE34" s="155"/>
    </row>
    <row r="35" spans="1:57" ht="51" hidden="1" x14ac:dyDescent="0.2">
      <c r="A35" s="156"/>
      <c r="B35" s="165" t="s">
        <v>274</v>
      </c>
      <c r="C35" s="156" t="s">
        <v>275</v>
      </c>
      <c r="D35" s="166" t="s">
        <v>391</v>
      </c>
      <c r="E35" s="166" t="s">
        <v>411</v>
      </c>
      <c r="F35" s="166" t="s">
        <v>412</v>
      </c>
      <c r="G35" s="166" t="s">
        <v>413</v>
      </c>
      <c r="H35" s="165" t="s">
        <v>63</v>
      </c>
      <c r="I35" s="165"/>
      <c r="J35" s="165" t="s">
        <v>414</v>
      </c>
      <c r="K35" s="165" t="s">
        <v>325</v>
      </c>
      <c r="L35" s="196" t="s">
        <v>123</v>
      </c>
      <c r="M35" s="170" t="s">
        <v>427</v>
      </c>
      <c r="N35" s="170" t="s">
        <v>96</v>
      </c>
      <c r="O35" s="165"/>
      <c r="P35" s="165"/>
      <c r="Q35" s="170" t="s">
        <v>428</v>
      </c>
      <c r="R35" s="171" t="s">
        <v>429</v>
      </c>
      <c r="S35" s="165"/>
      <c r="T35" s="165">
        <v>0</v>
      </c>
      <c r="U35" s="165" t="str">
        <f t="shared" si="0"/>
        <v>Bajo</v>
      </c>
      <c r="V35" s="165">
        <v>3</v>
      </c>
      <c r="W35" s="165" t="str">
        <f t="shared" si="1"/>
        <v>Frecuente</v>
      </c>
      <c r="X35" s="165">
        <f t="shared" si="2"/>
        <v>0</v>
      </c>
      <c r="Y35" s="165" t="str">
        <f t="shared" si="3"/>
        <v>Bajo</v>
      </c>
      <c r="Z35" s="165">
        <v>10</v>
      </c>
      <c r="AA35" s="165" t="str">
        <f t="shared" si="4"/>
        <v>Leve</v>
      </c>
      <c r="AB35" s="165">
        <f t="shared" si="15"/>
        <v>0</v>
      </c>
      <c r="AC35" s="165" t="str">
        <f t="shared" si="16"/>
        <v>IV</v>
      </c>
      <c r="AD35" s="165" t="str">
        <f t="shared" si="7"/>
        <v>ACEPTABLE</v>
      </c>
      <c r="AE35" s="165">
        <v>6</v>
      </c>
      <c r="AF35" s="165" t="s">
        <v>96</v>
      </c>
      <c r="AG35" s="165" t="s">
        <v>38</v>
      </c>
      <c r="AH35" s="165"/>
      <c r="AI35" s="165"/>
      <c r="AJ35" s="165" t="s">
        <v>63</v>
      </c>
      <c r="AK35" s="165"/>
      <c r="AL35" s="165"/>
      <c r="AM35" s="165"/>
      <c r="AN35" s="165"/>
      <c r="AO35" s="165"/>
      <c r="AP35" s="165"/>
      <c r="AQ35" s="165"/>
      <c r="AR35" s="165"/>
      <c r="AS35" s="156"/>
      <c r="AT35" s="157"/>
      <c r="AU35" s="165" t="str">
        <f t="shared" si="8"/>
        <v>Bajo</v>
      </c>
      <c r="AV35" s="157"/>
      <c r="AW35" s="165" t="b">
        <f t="shared" si="9"/>
        <v>0</v>
      </c>
      <c r="AX35" s="165">
        <f t="shared" si="10"/>
        <v>0</v>
      </c>
      <c r="AY35" s="165" t="str">
        <f t="shared" si="11"/>
        <v>Bajo</v>
      </c>
      <c r="AZ35" s="157"/>
      <c r="BA35" s="165" t="b">
        <f t="shared" si="12"/>
        <v>0</v>
      </c>
      <c r="BB35" s="165">
        <f t="shared" si="13"/>
        <v>0</v>
      </c>
      <c r="BC35" s="165" t="str">
        <f t="shared" si="17"/>
        <v>IV</v>
      </c>
      <c r="BD35" s="165" t="str">
        <f t="shared" si="14"/>
        <v>ACEPTABLE</v>
      </c>
      <c r="BE35" s="155"/>
    </row>
    <row r="36" spans="1:57" ht="90.6" hidden="1" customHeight="1" x14ac:dyDescent="0.2">
      <c r="A36" s="156"/>
      <c r="B36" s="165" t="s">
        <v>274</v>
      </c>
      <c r="C36" s="156" t="s">
        <v>275</v>
      </c>
      <c r="D36" s="166" t="s">
        <v>391</v>
      </c>
      <c r="E36" s="166" t="s">
        <v>411</v>
      </c>
      <c r="F36" s="166" t="s">
        <v>412</v>
      </c>
      <c r="G36" s="166" t="s">
        <v>413</v>
      </c>
      <c r="H36" s="165" t="s">
        <v>63</v>
      </c>
      <c r="I36" s="165"/>
      <c r="J36" s="166" t="s">
        <v>414</v>
      </c>
      <c r="K36" s="165" t="s">
        <v>72</v>
      </c>
      <c r="L36" s="196" t="s">
        <v>302</v>
      </c>
      <c r="M36" s="171" t="s">
        <v>430</v>
      </c>
      <c r="N36" s="171" t="s">
        <v>150</v>
      </c>
      <c r="O36" s="165"/>
      <c r="P36" s="165"/>
      <c r="Q36" s="170"/>
      <c r="R36" s="171" t="s">
        <v>431</v>
      </c>
      <c r="S36" s="165"/>
      <c r="T36" s="165"/>
      <c r="U36" s="165" t="str">
        <f t="shared" si="0"/>
        <v>Bajo</v>
      </c>
      <c r="V36" s="165">
        <v>1</v>
      </c>
      <c r="W36" s="165" t="str">
        <f t="shared" si="1"/>
        <v>Esporadica</v>
      </c>
      <c r="X36" s="165">
        <f t="shared" si="2"/>
        <v>0</v>
      </c>
      <c r="Y36" s="165" t="str">
        <f t="shared" si="3"/>
        <v>Bajo</v>
      </c>
      <c r="Z36" s="165">
        <v>10</v>
      </c>
      <c r="AA36" s="165" t="str">
        <f t="shared" si="4"/>
        <v>Leve</v>
      </c>
      <c r="AB36" s="165">
        <f t="shared" si="15"/>
        <v>0</v>
      </c>
      <c r="AC36" s="165" t="str">
        <f t="shared" si="16"/>
        <v>IV</v>
      </c>
      <c r="AD36" s="165" t="str">
        <f t="shared" si="7"/>
        <v>ACEPTABLE</v>
      </c>
      <c r="AE36" s="165" t="s">
        <v>258</v>
      </c>
      <c r="AF36" s="165" t="str">
        <f>N36</f>
        <v>Golpes, traumas, laceraciones, punciones</v>
      </c>
      <c r="AG36" s="165" t="s">
        <v>38</v>
      </c>
      <c r="AH36" s="165"/>
      <c r="AI36" s="165" t="s">
        <v>63</v>
      </c>
      <c r="AJ36" s="165" t="s">
        <v>63</v>
      </c>
      <c r="AK36" s="165"/>
      <c r="AL36" s="165"/>
      <c r="AM36" s="200"/>
      <c r="AN36" s="165"/>
      <c r="AO36" s="165"/>
      <c r="AP36" s="165"/>
      <c r="AQ36" s="165"/>
      <c r="AR36" s="165"/>
      <c r="AS36" s="156"/>
      <c r="AT36" s="157"/>
      <c r="AU36" s="165" t="str">
        <f t="shared" si="8"/>
        <v>Bajo</v>
      </c>
      <c r="AV36" s="157"/>
      <c r="AW36" s="165" t="b">
        <f t="shared" si="9"/>
        <v>0</v>
      </c>
      <c r="AX36" s="165">
        <f t="shared" si="10"/>
        <v>0</v>
      </c>
      <c r="AY36" s="165" t="str">
        <f t="shared" si="11"/>
        <v>Bajo</v>
      </c>
      <c r="AZ36" s="157"/>
      <c r="BA36" s="165" t="b">
        <f t="shared" si="12"/>
        <v>0</v>
      </c>
      <c r="BB36" s="165">
        <f t="shared" si="13"/>
        <v>0</v>
      </c>
      <c r="BC36" s="165" t="str">
        <f t="shared" si="17"/>
        <v>IV</v>
      </c>
      <c r="BD36" s="165" t="str">
        <f t="shared" si="14"/>
        <v>ACEPTABLE</v>
      </c>
      <c r="BE36" s="155"/>
    </row>
    <row r="37" spans="1:57" ht="102" hidden="1" x14ac:dyDescent="0.2">
      <c r="A37" s="189"/>
      <c r="B37" s="165" t="s">
        <v>274</v>
      </c>
      <c r="C37" s="156" t="s">
        <v>275</v>
      </c>
      <c r="D37" s="166" t="s">
        <v>391</v>
      </c>
      <c r="E37" s="166" t="s">
        <v>1173</v>
      </c>
      <c r="F37" s="166" t="s">
        <v>250</v>
      </c>
      <c r="G37" s="166" t="s">
        <v>393</v>
      </c>
      <c r="H37" s="165" t="s">
        <v>63</v>
      </c>
      <c r="I37" s="165"/>
      <c r="J37" s="166" t="s">
        <v>252</v>
      </c>
      <c r="K37" s="165" t="s">
        <v>99</v>
      </c>
      <c r="L37" s="165" t="s">
        <v>100</v>
      </c>
      <c r="M37" s="166" t="s">
        <v>333</v>
      </c>
      <c r="N37" s="171" t="s">
        <v>102</v>
      </c>
      <c r="O37" s="165"/>
      <c r="P37" s="165"/>
      <c r="Q37" s="165"/>
      <c r="R37" s="199" t="s">
        <v>334</v>
      </c>
      <c r="S37" s="165"/>
      <c r="T37" s="165"/>
      <c r="U37" s="165" t="str">
        <f t="shared" si="0"/>
        <v>Bajo</v>
      </c>
      <c r="V37" s="165">
        <v>3</v>
      </c>
      <c r="W37" s="165" t="str">
        <f t="shared" si="1"/>
        <v>Frecuente</v>
      </c>
      <c r="X37" s="165">
        <f t="shared" si="2"/>
        <v>0</v>
      </c>
      <c r="Y37" s="165" t="str">
        <f t="shared" si="3"/>
        <v>Bajo</v>
      </c>
      <c r="Z37" s="165">
        <v>25</v>
      </c>
      <c r="AA37" s="165" t="str">
        <f t="shared" si="4"/>
        <v>Grave</v>
      </c>
      <c r="AB37" s="165">
        <f t="shared" si="15"/>
        <v>0</v>
      </c>
      <c r="AC37" s="165" t="str">
        <f t="shared" si="16"/>
        <v>IV</v>
      </c>
      <c r="AD37" s="165" t="str">
        <f t="shared" si="7"/>
        <v>ACEPTABLE</v>
      </c>
      <c r="AE37" s="165" t="s">
        <v>258</v>
      </c>
      <c r="AF37" s="165" t="str">
        <f>N37</f>
        <v>Fatiga, estrés, disminución de la destreza y precisión. Estados de ansiedad y/o depresión y trastornos del aparato digestivo.</v>
      </c>
      <c r="AG37" s="165" t="s">
        <v>38</v>
      </c>
      <c r="AH37" s="165"/>
      <c r="AI37" s="165" t="s">
        <v>63</v>
      </c>
      <c r="AJ37" s="165" t="s">
        <v>63</v>
      </c>
      <c r="AK37" s="165" t="s">
        <v>63</v>
      </c>
      <c r="AL37" s="165"/>
      <c r="AM37" s="165"/>
      <c r="AN37" s="165"/>
      <c r="AO37" s="165"/>
      <c r="AP37" s="165"/>
      <c r="AQ37" s="165"/>
      <c r="AR37" s="165"/>
      <c r="AS37" s="200"/>
      <c r="AT37" s="156"/>
      <c r="AU37" s="165" t="str">
        <f t="shared" si="8"/>
        <v>Bajo</v>
      </c>
      <c r="AV37" s="156"/>
      <c r="AW37" s="165" t="b">
        <f t="shared" si="9"/>
        <v>0</v>
      </c>
      <c r="AX37" s="165">
        <f t="shared" si="10"/>
        <v>0</v>
      </c>
      <c r="AY37" s="165" t="str">
        <f t="shared" si="11"/>
        <v>Bajo</v>
      </c>
      <c r="AZ37" s="156"/>
      <c r="BA37" s="165" t="b">
        <f t="shared" si="12"/>
        <v>0</v>
      </c>
      <c r="BB37" s="165">
        <f t="shared" si="13"/>
        <v>0</v>
      </c>
      <c r="BC37" s="165" t="str">
        <f t="shared" si="17"/>
        <v>IV</v>
      </c>
      <c r="BD37" s="165" t="str">
        <f t="shared" si="14"/>
        <v>ACEPTABLE</v>
      </c>
      <c r="BE37" s="155"/>
    </row>
    <row r="38" spans="1:57" ht="51" hidden="1" x14ac:dyDescent="0.2">
      <c r="A38" s="165"/>
      <c r="B38" s="165" t="s">
        <v>274</v>
      </c>
      <c r="C38" s="156" t="s">
        <v>275</v>
      </c>
      <c r="D38" s="166" t="s">
        <v>391</v>
      </c>
      <c r="E38" s="166" t="s">
        <v>1173</v>
      </c>
      <c r="F38" s="166" t="s">
        <v>250</v>
      </c>
      <c r="G38" s="166" t="s">
        <v>393</v>
      </c>
      <c r="H38" s="165" t="s">
        <v>63</v>
      </c>
      <c r="I38" s="165"/>
      <c r="J38" s="166" t="s">
        <v>252</v>
      </c>
      <c r="K38" s="165" t="s">
        <v>276</v>
      </c>
      <c r="L38" s="165" t="s">
        <v>105</v>
      </c>
      <c r="M38" s="171" t="s">
        <v>1172</v>
      </c>
      <c r="N38" s="171" t="s">
        <v>107</v>
      </c>
      <c r="O38" s="165"/>
      <c r="P38" s="165"/>
      <c r="Q38" s="171" t="s">
        <v>336</v>
      </c>
      <c r="R38" s="171" t="s">
        <v>432</v>
      </c>
      <c r="S38" s="165"/>
      <c r="T38" s="165">
        <v>6</v>
      </c>
      <c r="U38" s="165" t="str">
        <f t="shared" si="0"/>
        <v>Alto</v>
      </c>
      <c r="V38" s="165">
        <v>4</v>
      </c>
      <c r="W38" s="165" t="str">
        <f t="shared" si="1"/>
        <v>Continua</v>
      </c>
      <c r="X38" s="165">
        <f t="shared" si="2"/>
        <v>24</v>
      </c>
      <c r="Y38" s="165" t="str">
        <f t="shared" si="3"/>
        <v>Medio Alto</v>
      </c>
      <c r="Z38" s="165">
        <v>10</v>
      </c>
      <c r="AA38" s="165" t="str">
        <f t="shared" si="4"/>
        <v>Leve</v>
      </c>
      <c r="AB38" s="165">
        <f t="shared" si="15"/>
        <v>240</v>
      </c>
      <c r="AC38" s="165" t="str">
        <f t="shared" si="16"/>
        <v>II</v>
      </c>
      <c r="AD38" s="165" t="str">
        <f t="shared" si="7"/>
        <v>ACEPTABLE CON CONTROL ESPECIFICO</v>
      </c>
      <c r="AE38" s="165" t="s">
        <v>258</v>
      </c>
      <c r="AF38" s="165" t="str">
        <f>N38</f>
        <v>Fatiga visual, cefalea, disminución de la destreza y precisión, afectaciones a la vista, deslumbramiento, caídas a nivel, golpes.</v>
      </c>
      <c r="AG38" s="165" t="s">
        <v>38</v>
      </c>
      <c r="AH38" s="165"/>
      <c r="AI38" s="165" t="s">
        <v>63</v>
      </c>
      <c r="AJ38" s="165" t="s">
        <v>63</v>
      </c>
      <c r="AK38" s="165" t="s">
        <v>63</v>
      </c>
      <c r="AL38" s="165"/>
      <c r="AM38" s="165"/>
      <c r="AN38" s="165"/>
      <c r="AO38" s="165"/>
      <c r="AP38" s="165"/>
      <c r="AQ38" s="165"/>
      <c r="AR38" s="165"/>
      <c r="AS38" s="156"/>
      <c r="AT38" s="157"/>
      <c r="AU38" s="165" t="str">
        <f t="shared" si="8"/>
        <v>Bajo</v>
      </c>
      <c r="AV38" s="157"/>
      <c r="AW38" s="165" t="b">
        <f t="shared" si="9"/>
        <v>0</v>
      </c>
      <c r="AX38" s="165">
        <f t="shared" si="10"/>
        <v>0</v>
      </c>
      <c r="AY38" s="165" t="str">
        <f t="shared" si="11"/>
        <v>Bajo</v>
      </c>
      <c r="AZ38" s="157"/>
      <c r="BA38" s="165" t="b">
        <f t="shared" si="12"/>
        <v>0</v>
      </c>
      <c r="BB38" s="165">
        <f t="shared" si="13"/>
        <v>0</v>
      </c>
      <c r="BC38" s="165" t="str">
        <f t="shared" si="17"/>
        <v>IV</v>
      </c>
      <c r="BD38" s="165" t="str">
        <f t="shared" si="14"/>
        <v>ACEPTABLE</v>
      </c>
      <c r="BE38" s="155"/>
    </row>
    <row r="39" spans="1:57" ht="126" hidden="1" customHeight="1" x14ac:dyDescent="0.2">
      <c r="A39" s="156"/>
      <c r="B39" s="165" t="s">
        <v>274</v>
      </c>
      <c r="C39" s="156" t="s">
        <v>275</v>
      </c>
      <c r="D39" s="166" t="s">
        <v>433</v>
      </c>
      <c r="E39" s="166" t="s">
        <v>434</v>
      </c>
      <c r="F39" s="166" t="s">
        <v>250</v>
      </c>
      <c r="G39" s="287" t="s">
        <v>251</v>
      </c>
      <c r="H39" s="165" t="s">
        <v>63</v>
      </c>
      <c r="I39" s="165"/>
      <c r="J39" s="166" t="s">
        <v>252</v>
      </c>
      <c r="K39" s="165" t="s">
        <v>325</v>
      </c>
      <c r="L39" s="165" t="s">
        <v>94</v>
      </c>
      <c r="M39" s="171" t="s">
        <v>329</v>
      </c>
      <c r="N39" s="171" t="s">
        <v>330</v>
      </c>
      <c r="O39" s="165"/>
      <c r="P39" s="165"/>
      <c r="Q39" s="170" t="s">
        <v>331</v>
      </c>
      <c r="R39" s="170" t="s">
        <v>332</v>
      </c>
      <c r="S39" s="165"/>
      <c r="T39" s="165"/>
      <c r="U39" s="165" t="str">
        <f t="shared" si="0"/>
        <v>Bajo</v>
      </c>
      <c r="V39" s="165">
        <v>4</v>
      </c>
      <c r="W39" s="165" t="str">
        <f t="shared" si="1"/>
        <v>Continua</v>
      </c>
      <c r="X39" s="165">
        <f t="shared" si="2"/>
        <v>0</v>
      </c>
      <c r="Y39" s="165" t="str">
        <f t="shared" si="3"/>
        <v>Bajo</v>
      </c>
      <c r="Z39" s="165">
        <v>10</v>
      </c>
      <c r="AA39" s="165" t="str">
        <f t="shared" si="4"/>
        <v>Leve</v>
      </c>
      <c r="AB39" s="165">
        <f t="shared" si="15"/>
        <v>0</v>
      </c>
      <c r="AC39" s="165" t="str">
        <f t="shared" si="16"/>
        <v>IV</v>
      </c>
      <c r="AD39" s="165" t="str">
        <f t="shared" si="7"/>
        <v>ACEPTABLE</v>
      </c>
      <c r="AE39" s="165" t="s">
        <v>258</v>
      </c>
      <c r="AF39" s="165" t="str">
        <f t="shared" ref="AF39:AF45" si="50">N39</f>
        <v>Desordenes de trauma acumulativo, lesiones del sistema músculo esquelético</v>
      </c>
      <c r="AG39" s="165" t="s">
        <v>38</v>
      </c>
      <c r="AH39" s="165"/>
      <c r="AI39" s="165" t="s">
        <v>63</v>
      </c>
      <c r="AJ39" s="165" t="s">
        <v>63</v>
      </c>
      <c r="AK39" s="165" t="s">
        <v>63</v>
      </c>
      <c r="AL39" s="165"/>
      <c r="AM39" s="165"/>
      <c r="AN39" s="165"/>
      <c r="AO39" s="165"/>
      <c r="AP39" s="165"/>
      <c r="AQ39" s="165"/>
      <c r="AR39" s="165"/>
      <c r="AS39" s="200"/>
      <c r="AT39" s="156"/>
      <c r="AU39" s="165" t="str">
        <f t="shared" si="8"/>
        <v>Bajo</v>
      </c>
      <c r="AV39" s="156"/>
      <c r="AW39" s="165" t="b">
        <f t="shared" si="9"/>
        <v>0</v>
      </c>
      <c r="AX39" s="165">
        <f t="shared" si="10"/>
        <v>0</v>
      </c>
      <c r="AY39" s="165" t="str">
        <f t="shared" si="11"/>
        <v>Bajo</v>
      </c>
      <c r="AZ39" s="156"/>
      <c r="BA39" s="165" t="b">
        <f t="shared" si="12"/>
        <v>0</v>
      </c>
      <c r="BB39" s="165">
        <f t="shared" si="13"/>
        <v>0</v>
      </c>
      <c r="BC39" s="165" t="str">
        <f t="shared" si="17"/>
        <v>IV</v>
      </c>
      <c r="BD39" s="165" t="str">
        <f t="shared" si="14"/>
        <v>ACEPTABLE</v>
      </c>
      <c r="BE39" s="155"/>
    </row>
    <row r="40" spans="1:57" ht="89.25" hidden="1" x14ac:dyDescent="0.2">
      <c r="A40" s="156"/>
      <c r="B40" s="165" t="s">
        <v>274</v>
      </c>
      <c r="C40" s="156" t="s">
        <v>275</v>
      </c>
      <c r="D40" s="166" t="s">
        <v>433</v>
      </c>
      <c r="E40" s="166" t="s">
        <v>434</v>
      </c>
      <c r="F40" s="166" t="s">
        <v>250</v>
      </c>
      <c r="G40" s="287" t="s">
        <v>251</v>
      </c>
      <c r="H40" s="165" t="s">
        <v>63</v>
      </c>
      <c r="I40" s="165"/>
      <c r="J40" s="166" t="s">
        <v>252</v>
      </c>
      <c r="K40" s="165" t="s">
        <v>72</v>
      </c>
      <c r="L40" s="165" t="s">
        <v>1175</v>
      </c>
      <c r="M40" s="171" t="s">
        <v>399</v>
      </c>
      <c r="N40" s="171" t="s">
        <v>272</v>
      </c>
      <c r="O40" s="165"/>
      <c r="P40" s="165"/>
      <c r="Q40" s="170" t="s">
        <v>400</v>
      </c>
      <c r="R40" s="170" t="s">
        <v>436</v>
      </c>
      <c r="S40" s="165"/>
      <c r="T40" s="165"/>
      <c r="U40" s="165" t="str">
        <f t="shared" si="0"/>
        <v>Bajo</v>
      </c>
      <c r="V40" s="165">
        <v>2</v>
      </c>
      <c r="W40" s="165" t="str">
        <f t="shared" si="1"/>
        <v>Ocasional</v>
      </c>
      <c r="X40" s="165">
        <f t="shared" si="2"/>
        <v>0</v>
      </c>
      <c r="Y40" s="165" t="str">
        <f t="shared" si="3"/>
        <v>Bajo</v>
      </c>
      <c r="Z40" s="165">
        <v>10</v>
      </c>
      <c r="AA40" s="165" t="str">
        <f t="shared" si="4"/>
        <v>Leve</v>
      </c>
      <c r="AB40" s="165">
        <f t="shared" si="15"/>
        <v>0</v>
      </c>
      <c r="AC40" s="165" t="str">
        <f t="shared" si="16"/>
        <v>IV</v>
      </c>
      <c r="AD40" s="165" t="str">
        <f t="shared" si="7"/>
        <v>ACEPTABLE</v>
      </c>
      <c r="AE40" s="165" t="s">
        <v>258</v>
      </c>
      <c r="AF40" s="165" t="str">
        <f t="shared" si="50"/>
        <v>Tension, stress</v>
      </c>
      <c r="AG40" s="165" t="s">
        <v>38</v>
      </c>
      <c r="AH40" s="165"/>
      <c r="AI40" s="165" t="s">
        <v>63</v>
      </c>
      <c r="AJ40" s="165" t="s">
        <v>63</v>
      </c>
      <c r="AK40" s="165" t="s">
        <v>63</v>
      </c>
      <c r="AL40" s="165"/>
      <c r="AM40" s="165"/>
      <c r="AN40" s="165"/>
      <c r="AO40" s="165"/>
      <c r="AP40" s="165"/>
      <c r="AQ40" s="165"/>
      <c r="AR40" s="165"/>
      <c r="AS40" s="200"/>
      <c r="AT40" s="156"/>
      <c r="AU40" s="165" t="str">
        <f t="shared" si="8"/>
        <v>Bajo</v>
      </c>
      <c r="AV40" s="156"/>
      <c r="AW40" s="165" t="b">
        <f t="shared" si="9"/>
        <v>0</v>
      </c>
      <c r="AX40" s="165">
        <f t="shared" si="10"/>
        <v>0</v>
      </c>
      <c r="AY40" s="165" t="str">
        <f t="shared" si="11"/>
        <v>Bajo</v>
      </c>
      <c r="AZ40" s="156"/>
      <c r="BA40" s="165" t="b">
        <f t="shared" si="12"/>
        <v>0</v>
      </c>
      <c r="BB40" s="165">
        <f t="shared" si="13"/>
        <v>0</v>
      </c>
      <c r="BC40" s="165" t="str">
        <f t="shared" si="17"/>
        <v>IV</v>
      </c>
      <c r="BD40" s="165" t="str">
        <f t="shared" si="14"/>
        <v>ACEPTABLE</v>
      </c>
      <c r="BE40" s="155"/>
    </row>
    <row r="41" spans="1:57" ht="89.25" hidden="1" x14ac:dyDescent="0.2">
      <c r="A41" s="156"/>
      <c r="B41" s="165" t="s">
        <v>274</v>
      </c>
      <c r="C41" s="156" t="s">
        <v>275</v>
      </c>
      <c r="D41" s="166" t="s">
        <v>433</v>
      </c>
      <c r="E41" s="166" t="s">
        <v>434</v>
      </c>
      <c r="F41" s="166" t="s">
        <v>250</v>
      </c>
      <c r="G41" s="166" t="s">
        <v>437</v>
      </c>
      <c r="H41" s="165" t="s">
        <v>63</v>
      </c>
      <c r="I41" s="165"/>
      <c r="J41" s="165" t="s">
        <v>252</v>
      </c>
      <c r="K41" s="167" t="s">
        <v>65</v>
      </c>
      <c r="L41" s="196" t="s">
        <v>316</v>
      </c>
      <c r="M41" s="171" t="s">
        <v>1171</v>
      </c>
      <c r="N41" s="170" t="s">
        <v>145</v>
      </c>
      <c r="O41" s="165"/>
      <c r="P41" s="165"/>
      <c r="Q41" s="165"/>
      <c r="R41" s="170" t="s">
        <v>439</v>
      </c>
      <c r="S41" s="165"/>
      <c r="T41" s="165">
        <v>0</v>
      </c>
      <c r="U41" s="165" t="str">
        <f t="shared" si="0"/>
        <v>Bajo</v>
      </c>
      <c r="V41" s="165">
        <v>2</v>
      </c>
      <c r="W41" s="165" t="str">
        <f t="shared" si="1"/>
        <v>Ocasional</v>
      </c>
      <c r="X41" s="165">
        <f t="shared" si="2"/>
        <v>0</v>
      </c>
      <c r="Y41" s="165" t="str">
        <f t="shared" si="3"/>
        <v>Bajo</v>
      </c>
      <c r="Z41" s="165">
        <v>10</v>
      </c>
      <c r="AA41" s="165" t="str">
        <f t="shared" si="4"/>
        <v>Leve</v>
      </c>
      <c r="AB41" s="165">
        <f t="shared" si="15"/>
        <v>0</v>
      </c>
      <c r="AC41" s="165" t="str">
        <f t="shared" si="16"/>
        <v>IV</v>
      </c>
      <c r="AD41" s="165" t="str">
        <f t="shared" si="7"/>
        <v>ACEPTABLE</v>
      </c>
      <c r="AE41" s="165" t="s">
        <v>258</v>
      </c>
      <c r="AF41" s="165" t="str">
        <f t="shared" si="50"/>
        <v>Golpes, traumas, heridas, infecciones, intoxicación, Mordeduras, picaduras, punciones, reacciones alérgicas, muerte</v>
      </c>
      <c r="AG41" s="165" t="s">
        <v>38</v>
      </c>
      <c r="AH41" s="165"/>
      <c r="AI41" s="165" t="s">
        <v>63</v>
      </c>
      <c r="AJ41" s="165" t="s">
        <v>63</v>
      </c>
      <c r="AK41" s="165" t="s">
        <v>63</v>
      </c>
      <c r="AL41" s="165" t="s">
        <v>63</v>
      </c>
      <c r="AM41" s="165"/>
      <c r="AN41" s="165"/>
      <c r="AO41" s="165"/>
      <c r="AP41" s="165"/>
      <c r="AQ41" s="165"/>
      <c r="AR41" s="165"/>
      <c r="AS41" s="165"/>
      <c r="AT41" s="157"/>
      <c r="AU41" s="165" t="str">
        <f t="shared" si="8"/>
        <v>Bajo</v>
      </c>
      <c r="AV41" s="157"/>
      <c r="AW41" s="165" t="b">
        <f t="shared" si="9"/>
        <v>0</v>
      </c>
      <c r="AX41" s="165">
        <f t="shared" si="10"/>
        <v>0</v>
      </c>
      <c r="AY41" s="165" t="str">
        <f t="shared" si="11"/>
        <v>Bajo</v>
      </c>
      <c r="AZ41" s="157"/>
      <c r="BA41" s="165" t="b">
        <f t="shared" si="12"/>
        <v>0</v>
      </c>
      <c r="BB41" s="165">
        <f t="shared" si="13"/>
        <v>0</v>
      </c>
      <c r="BC41" s="165" t="str">
        <f t="shared" si="17"/>
        <v>IV</v>
      </c>
      <c r="BD41" s="165" t="str">
        <f t="shared" si="14"/>
        <v>ACEPTABLE</v>
      </c>
      <c r="BE41" s="155"/>
    </row>
    <row r="42" spans="1:57" ht="89.25" hidden="1" x14ac:dyDescent="0.2">
      <c r="A42" s="156"/>
      <c r="B42" s="165" t="s">
        <v>274</v>
      </c>
      <c r="C42" s="156" t="s">
        <v>275</v>
      </c>
      <c r="D42" s="166" t="s">
        <v>433</v>
      </c>
      <c r="E42" s="166" t="s">
        <v>434</v>
      </c>
      <c r="F42" s="166" t="s">
        <v>250</v>
      </c>
      <c r="G42" s="166" t="s">
        <v>437</v>
      </c>
      <c r="H42" s="165" t="s">
        <v>63</v>
      </c>
      <c r="I42" s="165"/>
      <c r="J42" s="166" t="s">
        <v>252</v>
      </c>
      <c r="K42" s="167" t="s">
        <v>72</v>
      </c>
      <c r="L42" s="196" t="s">
        <v>319</v>
      </c>
      <c r="M42" s="171" t="s">
        <v>320</v>
      </c>
      <c r="N42" s="171" t="s">
        <v>127</v>
      </c>
      <c r="O42" s="165"/>
      <c r="P42" s="165"/>
      <c r="Q42" s="199" t="s">
        <v>321</v>
      </c>
      <c r="R42" s="199" t="s">
        <v>322</v>
      </c>
      <c r="S42" s="165"/>
      <c r="T42" s="165"/>
      <c r="U42" s="165" t="str">
        <f t="shared" si="0"/>
        <v>Bajo</v>
      </c>
      <c r="V42" s="165">
        <v>2</v>
      </c>
      <c r="W42" s="165" t="str">
        <f t="shared" si="1"/>
        <v>Ocasional</v>
      </c>
      <c r="X42" s="165">
        <f t="shared" si="2"/>
        <v>0</v>
      </c>
      <c r="Y42" s="165" t="str">
        <f t="shared" si="3"/>
        <v>Bajo</v>
      </c>
      <c r="Z42" s="165">
        <v>60</v>
      </c>
      <c r="AA42" s="165" t="str">
        <f t="shared" si="4"/>
        <v>Muy Grave</v>
      </c>
      <c r="AB42" s="165">
        <f t="shared" si="15"/>
        <v>0</v>
      </c>
      <c r="AC42" s="165" t="str">
        <f t="shared" si="16"/>
        <v>IV</v>
      </c>
      <c r="AD42" s="165" t="str">
        <f t="shared" si="7"/>
        <v>ACEPTABLE</v>
      </c>
      <c r="AE42" s="165" t="s">
        <v>258</v>
      </c>
      <c r="AF42" s="165" t="str">
        <f t="shared" si="50"/>
        <v>Descargas eléctricas, dolor de cabeza, quemaduras, shock, golpes, heridas, contusiones.</v>
      </c>
      <c r="AG42" s="165" t="s">
        <v>38</v>
      </c>
      <c r="AH42" s="165"/>
      <c r="AI42" s="165" t="s">
        <v>63</v>
      </c>
      <c r="AJ42" s="165" t="s">
        <v>63</v>
      </c>
      <c r="AK42" s="165" t="s">
        <v>63</v>
      </c>
      <c r="AL42" s="165" t="s">
        <v>63</v>
      </c>
      <c r="AM42" s="165"/>
      <c r="AN42" s="165"/>
      <c r="AO42" s="165"/>
      <c r="AP42" s="165"/>
      <c r="AQ42" s="165"/>
      <c r="AR42" s="165"/>
      <c r="AS42" s="156"/>
      <c r="AT42" s="157"/>
      <c r="AU42" s="165" t="str">
        <f t="shared" si="8"/>
        <v>Bajo</v>
      </c>
      <c r="AV42" s="157"/>
      <c r="AW42" s="165" t="b">
        <f t="shared" si="9"/>
        <v>0</v>
      </c>
      <c r="AX42" s="165">
        <f t="shared" si="10"/>
        <v>0</v>
      </c>
      <c r="AY42" s="165" t="str">
        <f t="shared" si="11"/>
        <v>Bajo</v>
      </c>
      <c r="AZ42" s="157"/>
      <c r="BA42" s="165" t="b">
        <f t="shared" si="12"/>
        <v>0</v>
      </c>
      <c r="BB42" s="165">
        <f t="shared" si="13"/>
        <v>0</v>
      </c>
      <c r="BC42" s="165" t="str">
        <f t="shared" si="17"/>
        <v>IV</v>
      </c>
      <c r="BD42" s="165" t="str">
        <f t="shared" si="14"/>
        <v>ACEPTABLE</v>
      </c>
      <c r="BE42" s="155"/>
    </row>
    <row r="43" spans="1:57" ht="89.25" hidden="1" x14ac:dyDescent="0.2">
      <c r="A43" s="156"/>
      <c r="B43" s="165" t="s">
        <v>274</v>
      </c>
      <c r="C43" s="156" t="s">
        <v>275</v>
      </c>
      <c r="D43" s="166" t="s">
        <v>433</v>
      </c>
      <c r="E43" s="166" t="s">
        <v>434</v>
      </c>
      <c r="F43" s="166" t="s">
        <v>250</v>
      </c>
      <c r="G43" s="166" t="s">
        <v>437</v>
      </c>
      <c r="H43" s="165" t="s">
        <v>63</v>
      </c>
      <c r="I43" s="165"/>
      <c r="J43" s="166" t="s">
        <v>252</v>
      </c>
      <c r="K43" s="165" t="s">
        <v>72</v>
      </c>
      <c r="L43" s="196" t="s">
        <v>302</v>
      </c>
      <c r="M43" s="199" t="s">
        <v>303</v>
      </c>
      <c r="N43" s="170" t="s">
        <v>304</v>
      </c>
      <c r="O43" s="165"/>
      <c r="P43" s="165"/>
      <c r="Q43" s="171"/>
      <c r="R43" s="170" t="s">
        <v>305</v>
      </c>
      <c r="S43" s="165"/>
      <c r="T43" s="165"/>
      <c r="U43" s="165" t="str">
        <f t="shared" si="0"/>
        <v>Bajo</v>
      </c>
      <c r="V43" s="165">
        <v>2</v>
      </c>
      <c r="W43" s="165" t="str">
        <f t="shared" si="1"/>
        <v>Ocasional</v>
      </c>
      <c r="X43" s="165">
        <f t="shared" si="2"/>
        <v>0</v>
      </c>
      <c r="Y43" s="165" t="str">
        <f t="shared" si="3"/>
        <v>Bajo</v>
      </c>
      <c r="Z43" s="165">
        <v>60</v>
      </c>
      <c r="AA43" s="165" t="str">
        <f t="shared" si="4"/>
        <v>Muy Grave</v>
      </c>
      <c r="AB43" s="165">
        <f t="shared" si="15"/>
        <v>0</v>
      </c>
      <c r="AC43" s="165" t="str">
        <f t="shared" si="16"/>
        <v>IV</v>
      </c>
      <c r="AD43" s="165" t="str">
        <f t="shared" si="7"/>
        <v>ACEPTABLE</v>
      </c>
      <c r="AE43" s="165" t="s">
        <v>258</v>
      </c>
      <c r="AF43" s="165" t="str">
        <f t="shared" si="50"/>
        <v>Golpes, atrapamientos, contusiones.</v>
      </c>
      <c r="AG43" s="165" t="s">
        <v>38</v>
      </c>
      <c r="AH43" s="165"/>
      <c r="AI43" s="165" t="s">
        <v>63</v>
      </c>
      <c r="AJ43" s="165" t="s">
        <v>63</v>
      </c>
      <c r="AK43" s="165" t="s">
        <v>63</v>
      </c>
      <c r="AL43" s="165"/>
      <c r="AM43" s="165"/>
      <c r="AN43" s="165"/>
      <c r="AO43" s="165"/>
      <c r="AP43" s="165"/>
      <c r="AQ43" s="165"/>
      <c r="AR43" s="165"/>
      <c r="AS43" s="156"/>
      <c r="AT43" s="157"/>
      <c r="AU43" s="165" t="str">
        <f t="shared" si="8"/>
        <v>Bajo</v>
      </c>
      <c r="AV43" s="157"/>
      <c r="AW43" s="165" t="b">
        <f t="shared" si="9"/>
        <v>0</v>
      </c>
      <c r="AX43" s="165">
        <f t="shared" si="10"/>
        <v>0</v>
      </c>
      <c r="AY43" s="165" t="str">
        <f t="shared" si="11"/>
        <v>Bajo</v>
      </c>
      <c r="AZ43" s="157"/>
      <c r="BA43" s="165" t="b">
        <f t="shared" si="12"/>
        <v>0</v>
      </c>
      <c r="BB43" s="165">
        <f t="shared" si="13"/>
        <v>0</v>
      </c>
      <c r="BC43" s="165" t="str">
        <f t="shared" si="17"/>
        <v>IV</v>
      </c>
      <c r="BD43" s="165" t="str">
        <f t="shared" si="14"/>
        <v>ACEPTABLE</v>
      </c>
      <c r="BE43" s="155"/>
    </row>
    <row r="44" spans="1:57" ht="42.95" hidden="1" customHeight="1" x14ac:dyDescent="0.2">
      <c r="A44" s="156"/>
      <c r="B44" s="165" t="s">
        <v>274</v>
      </c>
      <c r="C44" s="156" t="s">
        <v>275</v>
      </c>
      <c r="D44" s="166" t="s">
        <v>433</v>
      </c>
      <c r="E44" s="166" t="s">
        <v>434</v>
      </c>
      <c r="F44" s="166" t="s">
        <v>250</v>
      </c>
      <c r="G44" s="166" t="s">
        <v>437</v>
      </c>
      <c r="H44" s="165" t="s">
        <v>63</v>
      </c>
      <c r="I44" s="165"/>
      <c r="J44" s="166" t="s">
        <v>252</v>
      </c>
      <c r="K44" s="167" t="s">
        <v>72</v>
      </c>
      <c r="L44" s="196" t="s">
        <v>302</v>
      </c>
      <c r="M44" s="170" t="s">
        <v>323</v>
      </c>
      <c r="N44" s="170" t="s">
        <v>150</v>
      </c>
      <c r="O44" s="165"/>
      <c r="P44" s="165"/>
      <c r="Q44" s="165"/>
      <c r="R44" s="170" t="s">
        <v>324</v>
      </c>
      <c r="S44" s="165"/>
      <c r="T44" s="165"/>
      <c r="U44" s="165" t="str">
        <f t="shared" si="0"/>
        <v>Bajo</v>
      </c>
      <c r="V44" s="165">
        <v>3</v>
      </c>
      <c r="W44" s="165" t="str">
        <f t="shared" si="1"/>
        <v>Frecuente</v>
      </c>
      <c r="X44" s="165">
        <f t="shared" si="2"/>
        <v>0</v>
      </c>
      <c r="Y44" s="165" t="str">
        <f t="shared" si="3"/>
        <v>Bajo</v>
      </c>
      <c r="Z44" s="165">
        <v>10</v>
      </c>
      <c r="AA44" s="165" t="str">
        <f t="shared" si="4"/>
        <v>Leve</v>
      </c>
      <c r="AB44" s="165">
        <f t="shared" si="15"/>
        <v>0</v>
      </c>
      <c r="AC44" s="165" t="str">
        <f t="shared" si="16"/>
        <v>IV</v>
      </c>
      <c r="AD44" s="165" t="str">
        <f t="shared" si="7"/>
        <v>ACEPTABLE</v>
      </c>
      <c r="AE44" s="165" t="s">
        <v>258</v>
      </c>
      <c r="AF44" s="165" t="str">
        <f t="shared" si="50"/>
        <v>Golpes, traumas, laceraciones, punciones</v>
      </c>
      <c r="AG44" s="165" t="s">
        <v>38</v>
      </c>
      <c r="AH44" s="165"/>
      <c r="AI44" s="165" t="s">
        <v>63</v>
      </c>
      <c r="AJ44" s="165" t="s">
        <v>63</v>
      </c>
      <c r="AK44" s="165" t="s">
        <v>63</v>
      </c>
      <c r="AL44" s="165" t="s">
        <v>63</v>
      </c>
      <c r="AM44" s="165"/>
      <c r="AN44" s="165"/>
      <c r="AO44" s="165"/>
      <c r="AP44" s="165"/>
      <c r="AQ44" s="165"/>
      <c r="AR44" s="165"/>
      <c r="AS44" s="156"/>
      <c r="AT44" s="157"/>
      <c r="AU44" s="165" t="str">
        <f t="shared" si="8"/>
        <v>Bajo</v>
      </c>
      <c r="AV44" s="157"/>
      <c r="AW44" s="165" t="b">
        <f t="shared" si="9"/>
        <v>0</v>
      </c>
      <c r="AX44" s="165">
        <f t="shared" si="10"/>
        <v>0</v>
      </c>
      <c r="AY44" s="165" t="str">
        <f t="shared" si="11"/>
        <v>Bajo</v>
      </c>
      <c r="AZ44" s="157"/>
      <c r="BA44" s="165" t="b">
        <f t="shared" si="12"/>
        <v>0</v>
      </c>
      <c r="BB44" s="165">
        <f t="shared" si="13"/>
        <v>0</v>
      </c>
      <c r="BC44" s="165" t="str">
        <f t="shared" ref="BC44:BC68" si="51">IF(AND(BB44&gt;=600,AZ44&lt;=4000),"I",IF(AND(BB44&gt;=150,BB44&lt;=500),"II",IF(AND(BB44&gt;=40,BB44&lt;=120),"III",IF(AND(BB44&gt;=0,BB44&lt;=40),"IV"))))</f>
        <v>IV</v>
      </c>
      <c r="BD44" s="165" t="str">
        <f t="shared" si="14"/>
        <v>ACEPTABLE</v>
      </c>
      <c r="BE44" s="155"/>
    </row>
    <row r="45" spans="1:57" ht="69.75" hidden="1" customHeight="1" x14ac:dyDescent="0.2">
      <c r="A45" s="156"/>
      <c r="B45" s="165" t="s">
        <v>274</v>
      </c>
      <c r="C45" s="156" t="s">
        <v>275</v>
      </c>
      <c r="D45" s="166" t="s">
        <v>433</v>
      </c>
      <c r="E45" s="166" t="s">
        <v>434</v>
      </c>
      <c r="F45" s="166" t="s">
        <v>250</v>
      </c>
      <c r="G45" s="166" t="s">
        <v>437</v>
      </c>
      <c r="H45" s="165" t="s">
        <v>63</v>
      </c>
      <c r="I45" s="165"/>
      <c r="J45" s="166" t="s">
        <v>252</v>
      </c>
      <c r="K45" s="165" t="s">
        <v>325</v>
      </c>
      <c r="L45" s="196" t="s">
        <v>123</v>
      </c>
      <c r="M45" s="170" t="s">
        <v>326</v>
      </c>
      <c r="N45" s="170" t="s">
        <v>96</v>
      </c>
      <c r="O45" s="165"/>
      <c r="P45" s="165"/>
      <c r="Q45" s="170" t="s">
        <v>327</v>
      </c>
      <c r="R45" s="170" t="s">
        <v>328</v>
      </c>
      <c r="S45" s="165"/>
      <c r="T45" s="165"/>
      <c r="U45" s="165" t="str">
        <f t="shared" si="0"/>
        <v>Bajo</v>
      </c>
      <c r="V45" s="165">
        <v>3</v>
      </c>
      <c r="W45" s="165" t="str">
        <f t="shared" si="1"/>
        <v>Frecuente</v>
      </c>
      <c r="X45" s="165">
        <f t="shared" si="2"/>
        <v>0</v>
      </c>
      <c r="Y45" s="165" t="str">
        <f t="shared" si="3"/>
        <v>Bajo</v>
      </c>
      <c r="Z45" s="165">
        <v>10</v>
      </c>
      <c r="AA45" s="165" t="str">
        <f t="shared" si="4"/>
        <v>Leve</v>
      </c>
      <c r="AB45" s="165">
        <f t="shared" si="15"/>
        <v>0</v>
      </c>
      <c r="AC45" s="165" t="str">
        <f t="shared" si="16"/>
        <v>IV</v>
      </c>
      <c r="AD45" s="165" t="str">
        <f t="shared" si="7"/>
        <v>ACEPTABLE</v>
      </c>
      <c r="AE45" s="165" t="s">
        <v>258</v>
      </c>
      <c r="AF45" s="165" t="str">
        <f t="shared" si="50"/>
        <v>Desordenes de trauma acumulativo, lesiones del sistema músculo esquelético, Tendinitis, síndrome del túnel carpiano (STC)</v>
      </c>
      <c r="AG45" s="165" t="s">
        <v>38</v>
      </c>
      <c r="AH45" s="165"/>
      <c r="AI45" s="165" t="s">
        <v>63</v>
      </c>
      <c r="AJ45" s="165" t="s">
        <v>63</v>
      </c>
      <c r="AK45" s="165" t="s">
        <v>63</v>
      </c>
      <c r="AL45" s="165"/>
      <c r="AM45" s="165"/>
      <c r="AN45" s="165"/>
      <c r="AO45" s="165"/>
      <c r="AP45" s="165"/>
      <c r="AQ45" s="165"/>
      <c r="AR45" s="165"/>
      <c r="AS45" s="200"/>
      <c r="AT45" s="156"/>
      <c r="AU45" s="165" t="str">
        <f t="shared" si="8"/>
        <v>Bajo</v>
      </c>
      <c r="AV45" s="156"/>
      <c r="AW45" s="165" t="b">
        <f t="shared" si="9"/>
        <v>0</v>
      </c>
      <c r="AX45" s="165">
        <f t="shared" si="10"/>
        <v>0</v>
      </c>
      <c r="AY45" s="165" t="str">
        <f t="shared" si="11"/>
        <v>Bajo</v>
      </c>
      <c r="AZ45" s="156"/>
      <c r="BA45" s="165" t="b">
        <f t="shared" si="12"/>
        <v>0</v>
      </c>
      <c r="BB45" s="165">
        <f t="shared" si="13"/>
        <v>0</v>
      </c>
      <c r="BC45" s="165" t="str">
        <f t="shared" si="51"/>
        <v>IV</v>
      </c>
      <c r="BD45" s="165" t="str">
        <f t="shared" si="14"/>
        <v>ACEPTABLE</v>
      </c>
      <c r="BE45" s="155"/>
    </row>
    <row r="46" spans="1:57" ht="102" hidden="1" x14ac:dyDescent="0.2">
      <c r="A46" s="189"/>
      <c r="B46" s="165" t="s">
        <v>274</v>
      </c>
      <c r="C46" s="156" t="s">
        <v>275</v>
      </c>
      <c r="D46" s="166" t="s">
        <v>433</v>
      </c>
      <c r="E46" s="166" t="s">
        <v>434</v>
      </c>
      <c r="F46" s="166" t="s">
        <v>250</v>
      </c>
      <c r="G46" s="166" t="s">
        <v>437</v>
      </c>
      <c r="H46" s="165" t="s">
        <v>63</v>
      </c>
      <c r="I46" s="165"/>
      <c r="J46" s="166" t="s">
        <v>252</v>
      </c>
      <c r="K46" s="165" t="s">
        <v>99</v>
      </c>
      <c r="L46" s="165" t="s">
        <v>100</v>
      </c>
      <c r="M46" s="166" t="s">
        <v>333</v>
      </c>
      <c r="N46" s="171" t="s">
        <v>102</v>
      </c>
      <c r="O46" s="165"/>
      <c r="P46" s="165"/>
      <c r="Q46" s="165"/>
      <c r="R46" s="199" t="s">
        <v>334</v>
      </c>
      <c r="S46" s="165"/>
      <c r="T46" s="165"/>
      <c r="U46" s="165" t="str">
        <f t="shared" si="0"/>
        <v>Bajo</v>
      </c>
      <c r="V46" s="165">
        <v>3</v>
      </c>
      <c r="W46" s="165" t="str">
        <f t="shared" si="1"/>
        <v>Frecuente</v>
      </c>
      <c r="X46" s="165">
        <f t="shared" si="2"/>
        <v>0</v>
      </c>
      <c r="Y46" s="165" t="str">
        <f t="shared" si="3"/>
        <v>Bajo</v>
      </c>
      <c r="Z46" s="165">
        <v>25</v>
      </c>
      <c r="AA46" s="165" t="str">
        <f t="shared" si="4"/>
        <v>Grave</v>
      </c>
      <c r="AB46" s="165">
        <f t="shared" si="15"/>
        <v>0</v>
      </c>
      <c r="AC46" s="165" t="str">
        <f t="shared" si="16"/>
        <v>IV</v>
      </c>
      <c r="AD46" s="165" t="str">
        <f t="shared" si="7"/>
        <v>ACEPTABLE</v>
      </c>
      <c r="AE46" s="165" t="s">
        <v>258</v>
      </c>
      <c r="AF46" s="165" t="str">
        <f t="shared" ref="AF46:AF53" si="52">N46</f>
        <v>Fatiga, estrés, disminución de la destreza y precisión. Estados de ansiedad y/o depresión y trastornos del aparato digestivo.</v>
      </c>
      <c r="AG46" s="165" t="s">
        <v>38</v>
      </c>
      <c r="AH46" s="165"/>
      <c r="AI46" s="165" t="s">
        <v>63</v>
      </c>
      <c r="AJ46" s="165" t="s">
        <v>63</v>
      </c>
      <c r="AK46" s="165" t="s">
        <v>63</v>
      </c>
      <c r="AL46" s="165"/>
      <c r="AM46" s="165"/>
      <c r="AN46" s="165"/>
      <c r="AO46" s="165"/>
      <c r="AP46" s="165"/>
      <c r="AQ46" s="165"/>
      <c r="AR46" s="165"/>
      <c r="AS46" s="200"/>
      <c r="AT46" s="156"/>
      <c r="AU46" s="165" t="str">
        <f t="shared" si="8"/>
        <v>Bajo</v>
      </c>
      <c r="AV46" s="156"/>
      <c r="AW46" s="165" t="b">
        <f t="shared" si="9"/>
        <v>0</v>
      </c>
      <c r="AX46" s="165">
        <f t="shared" si="10"/>
        <v>0</v>
      </c>
      <c r="AY46" s="165" t="str">
        <f t="shared" si="11"/>
        <v>Bajo</v>
      </c>
      <c r="AZ46" s="156"/>
      <c r="BA46" s="165" t="b">
        <f t="shared" si="12"/>
        <v>0</v>
      </c>
      <c r="BB46" s="165">
        <f t="shared" si="13"/>
        <v>0</v>
      </c>
      <c r="BC46" s="165" t="str">
        <f t="shared" si="51"/>
        <v>IV</v>
      </c>
      <c r="BD46" s="165" t="str">
        <f t="shared" si="14"/>
        <v>ACEPTABLE</v>
      </c>
      <c r="BE46" s="155"/>
    </row>
    <row r="47" spans="1:57" ht="124.5" hidden="1" customHeight="1" x14ac:dyDescent="0.2">
      <c r="A47" s="156"/>
      <c r="B47" s="165" t="s">
        <v>274</v>
      </c>
      <c r="C47" s="156" t="s">
        <v>275</v>
      </c>
      <c r="D47" s="166" t="s">
        <v>433</v>
      </c>
      <c r="E47" s="166" t="s">
        <v>434</v>
      </c>
      <c r="F47" s="166" t="s">
        <v>250</v>
      </c>
      <c r="G47" s="166" t="s">
        <v>437</v>
      </c>
      <c r="H47" s="165" t="s">
        <v>63</v>
      </c>
      <c r="I47" s="165"/>
      <c r="J47" s="166" t="s">
        <v>252</v>
      </c>
      <c r="K47" s="165" t="s">
        <v>72</v>
      </c>
      <c r="L47" s="168" t="s">
        <v>119</v>
      </c>
      <c r="M47" s="199" t="s">
        <v>440</v>
      </c>
      <c r="N47" s="171" t="s">
        <v>441</v>
      </c>
      <c r="O47" s="165"/>
      <c r="P47" s="165"/>
      <c r="Q47" s="170"/>
      <c r="R47" s="199" t="s">
        <v>442</v>
      </c>
      <c r="S47" s="165"/>
      <c r="T47" s="165"/>
      <c r="U47" s="165" t="str">
        <f t="shared" si="0"/>
        <v>Bajo</v>
      </c>
      <c r="V47" s="165">
        <v>2</v>
      </c>
      <c r="W47" s="165" t="str">
        <f t="shared" si="1"/>
        <v>Ocasional</v>
      </c>
      <c r="X47" s="165">
        <f t="shared" si="2"/>
        <v>0</v>
      </c>
      <c r="Y47" s="165" t="str">
        <f t="shared" si="3"/>
        <v>Bajo</v>
      </c>
      <c r="Z47" s="165">
        <v>10</v>
      </c>
      <c r="AA47" s="165" t="str">
        <f t="shared" si="4"/>
        <v>Leve</v>
      </c>
      <c r="AB47" s="165">
        <f t="shared" si="15"/>
        <v>0</v>
      </c>
      <c r="AC47" s="165" t="str">
        <f t="shared" si="16"/>
        <v>IV</v>
      </c>
      <c r="AD47" s="165" t="str">
        <f t="shared" si="7"/>
        <v>ACEPTABLE</v>
      </c>
      <c r="AE47" s="165" t="s">
        <v>258</v>
      </c>
      <c r="AF47" s="165" t="str">
        <f t="shared" si="52"/>
        <v>lesiones del sistema músculo esquelético, golpes, caídas a nivel, contusiones</v>
      </c>
      <c r="AG47" s="165" t="s">
        <v>38</v>
      </c>
      <c r="AH47" s="165"/>
      <c r="AI47" s="165" t="s">
        <v>63</v>
      </c>
      <c r="AJ47" s="165" t="s">
        <v>63</v>
      </c>
      <c r="AK47" s="165" t="s">
        <v>63</v>
      </c>
      <c r="AL47" s="165" t="s">
        <v>63</v>
      </c>
      <c r="AM47" s="200"/>
      <c r="AN47" s="165"/>
      <c r="AO47" s="165"/>
      <c r="AP47" s="165"/>
      <c r="AQ47" s="165"/>
      <c r="AR47" s="165"/>
      <c r="AS47" s="156"/>
      <c r="AT47" s="157"/>
      <c r="AU47" s="165" t="str">
        <f t="shared" si="8"/>
        <v>Bajo</v>
      </c>
      <c r="AV47" s="157"/>
      <c r="AW47" s="165" t="b">
        <f t="shared" si="9"/>
        <v>0</v>
      </c>
      <c r="AX47" s="165">
        <f t="shared" si="10"/>
        <v>0</v>
      </c>
      <c r="AY47" s="165" t="str">
        <f t="shared" si="11"/>
        <v>Bajo</v>
      </c>
      <c r="AZ47" s="157"/>
      <c r="BA47" s="165" t="b">
        <f t="shared" si="12"/>
        <v>0</v>
      </c>
      <c r="BB47" s="165">
        <f t="shared" si="13"/>
        <v>0</v>
      </c>
      <c r="BC47" s="165" t="str">
        <f t="shared" si="51"/>
        <v>IV</v>
      </c>
      <c r="BD47" s="165" t="str">
        <f t="shared" si="14"/>
        <v>ACEPTABLE</v>
      </c>
      <c r="BE47" s="155"/>
    </row>
    <row r="48" spans="1:57" ht="89.25" hidden="1" x14ac:dyDescent="0.2">
      <c r="A48" s="165"/>
      <c r="B48" s="165" t="s">
        <v>274</v>
      </c>
      <c r="C48" s="156" t="s">
        <v>275</v>
      </c>
      <c r="D48" s="166" t="s">
        <v>433</v>
      </c>
      <c r="E48" s="166" t="s">
        <v>434</v>
      </c>
      <c r="F48" s="166" t="s">
        <v>250</v>
      </c>
      <c r="G48" s="166" t="s">
        <v>437</v>
      </c>
      <c r="H48" s="165" t="s">
        <v>63</v>
      </c>
      <c r="I48" s="165"/>
      <c r="J48" s="166" t="s">
        <v>252</v>
      </c>
      <c r="K48" s="165" t="s">
        <v>276</v>
      </c>
      <c r="L48" s="165" t="s">
        <v>105</v>
      </c>
      <c r="M48" s="171" t="s">
        <v>1172</v>
      </c>
      <c r="N48" s="171" t="s">
        <v>107</v>
      </c>
      <c r="O48" s="165"/>
      <c r="P48" s="165"/>
      <c r="Q48" s="171" t="s">
        <v>336</v>
      </c>
      <c r="R48" s="171" t="s">
        <v>432</v>
      </c>
      <c r="S48" s="165"/>
      <c r="T48" s="165">
        <v>6</v>
      </c>
      <c r="U48" s="165" t="str">
        <f t="shared" si="0"/>
        <v>Alto</v>
      </c>
      <c r="V48" s="165">
        <v>4</v>
      </c>
      <c r="W48" s="165" t="str">
        <f t="shared" si="1"/>
        <v>Continua</v>
      </c>
      <c r="X48" s="165">
        <f>T48*V48</f>
        <v>24</v>
      </c>
      <c r="Y48" s="165" t="str">
        <f t="shared" si="3"/>
        <v>Medio Alto</v>
      </c>
      <c r="Z48" s="165">
        <v>10</v>
      </c>
      <c r="AA48" s="165" t="str">
        <f t="shared" si="4"/>
        <v>Leve</v>
      </c>
      <c r="AB48" s="165">
        <f>X48*Z48</f>
        <v>240</v>
      </c>
      <c r="AC48" s="165" t="str">
        <f>IF(AND(AB48&gt;=600,Z48&lt;=4000),"I",IF(AND(AB48&gt;=150,AB48&lt;=500),"II",IF(AND(AB48&gt;=40,AB48&lt;=120),"III",IF(AND(AB48&gt;=0,AB48&lt;=40),"IV"))))</f>
        <v>II</v>
      </c>
      <c r="AD48" s="165" t="str">
        <f t="shared" si="7"/>
        <v>ACEPTABLE CON CONTROL ESPECIFICO</v>
      </c>
      <c r="AE48" s="165" t="s">
        <v>258</v>
      </c>
      <c r="AF48" s="165" t="str">
        <f t="shared" si="52"/>
        <v>Fatiga visual, cefalea, disminución de la destreza y precisión, afectaciones a la vista, deslumbramiento, caídas a nivel, golpes.</v>
      </c>
      <c r="AG48" s="165" t="s">
        <v>38</v>
      </c>
      <c r="AH48" s="165"/>
      <c r="AI48" s="165" t="s">
        <v>63</v>
      </c>
      <c r="AJ48" s="165" t="s">
        <v>63</v>
      </c>
      <c r="AK48" s="165" t="s">
        <v>63</v>
      </c>
      <c r="AL48" s="165"/>
      <c r="AM48" s="165"/>
      <c r="AN48" s="165"/>
      <c r="AO48" s="165"/>
      <c r="AP48" s="165"/>
      <c r="AQ48" s="165"/>
      <c r="AR48" s="165"/>
      <c r="AS48" s="156"/>
      <c r="AT48" s="157"/>
      <c r="AU48" s="165" t="str">
        <f t="shared" si="8"/>
        <v>Bajo</v>
      </c>
      <c r="AV48" s="157"/>
      <c r="AW48" s="165" t="b">
        <f t="shared" si="9"/>
        <v>0</v>
      </c>
      <c r="AX48" s="165">
        <f t="shared" si="10"/>
        <v>0</v>
      </c>
      <c r="AY48" s="165" t="str">
        <f t="shared" si="11"/>
        <v>Bajo</v>
      </c>
      <c r="AZ48" s="157"/>
      <c r="BA48" s="165" t="b">
        <f t="shared" si="12"/>
        <v>0</v>
      </c>
      <c r="BB48" s="165">
        <f t="shared" si="13"/>
        <v>0</v>
      </c>
      <c r="BC48" s="165" t="str">
        <f t="shared" si="51"/>
        <v>IV</v>
      </c>
      <c r="BD48" s="165" t="str">
        <f t="shared" si="14"/>
        <v>ACEPTABLE</v>
      </c>
      <c r="BE48" s="155"/>
    </row>
    <row r="49" spans="1:57" ht="112.5" hidden="1" customHeight="1" x14ac:dyDescent="0.2">
      <c r="A49" s="156"/>
      <c r="B49" s="165" t="s">
        <v>274</v>
      </c>
      <c r="C49" s="156" t="s">
        <v>290</v>
      </c>
      <c r="D49" s="166" t="s">
        <v>443</v>
      </c>
      <c r="E49" s="166" t="s">
        <v>1158</v>
      </c>
      <c r="F49" s="166" t="s">
        <v>250</v>
      </c>
      <c r="G49" s="166" t="s">
        <v>445</v>
      </c>
      <c r="H49" s="165" t="s">
        <v>63</v>
      </c>
      <c r="I49" s="165"/>
      <c r="J49" s="220" t="s">
        <v>1178</v>
      </c>
      <c r="K49" s="165" t="s">
        <v>325</v>
      </c>
      <c r="L49" s="165" t="s">
        <v>94</v>
      </c>
      <c r="M49" s="171" t="s">
        <v>329</v>
      </c>
      <c r="N49" s="171" t="s">
        <v>330</v>
      </c>
      <c r="O49" s="165"/>
      <c r="P49" s="165"/>
      <c r="Q49" s="170" t="s">
        <v>331</v>
      </c>
      <c r="R49" s="170" t="s">
        <v>332</v>
      </c>
      <c r="S49" s="165"/>
      <c r="T49" s="165"/>
      <c r="U49" s="165" t="str">
        <f t="shared" si="0"/>
        <v>Bajo</v>
      </c>
      <c r="V49" s="165">
        <v>4</v>
      </c>
      <c r="W49" s="165" t="str">
        <f t="shared" si="1"/>
        <v>Continua</v>
      </c>
      <c r="X49" s="165">
        <f t="shared" si="2"/>
        <v>0</v>
      </c>
      <c r="Y49" s="165" t="str">
        <f t="shared" si="3"/>
        <v>Bajo</v>
      </c>
      <c r="Z49" s="165">
        <v>10</v>
      </c>
      <c r="AA49" s="165" t="str">
        <f t="shared" si="4"/>
        <v>Leve</v>
      </c>
      <c r="AB49" s="165">
        <f t="shared" si="15"/>
        <v>0</v>
      </c>
      <c r="AC49" s="165" t="str">
        <f t="shared" si="16"/>
        <v>IV</v>
      </c>
      <c r="AD49" s="165" t="str">
        <f t="shared" si="7"/>
        <v>ACEPTABLE</v>
      </c>
      <c r="AE49" s="221">
        <v>15</v>
      </c>
      <c r="AF49" s="165" t="str">
        <f t="shared" si="52"/>
        <v>Desordenes de trauma acumulativo, lesiones del sistema músculo esquelético</v>
      </c>
      <c r="AG49" s="165" t="s">
        <v>38</v>
      </c>
      <c r="AH49" s="165"/>
      <c r="AI49" s="165" t="s">
        <v>63</v>
      </c>
      <c r="AJ49" s="165" t="s">
        <v>63</v>
      </c>
      <c r="AK49" s="165"/>
      <c r="AL49" s="165"/>
      <c r="AM49" s="165"/>
      <c r="AN49" s="165"/>
      <c r="AO49" s="165"/>
      <c r="AP49" s="165"/>
      <c r="AQ49" s="165"/>
      <c r="AR49" s="165"/>
      <c r="AS49" s="200"/>
      <c r="AT49" s="156"/>
      <c r="AU49" s="165" t="str">
        <f t="shared" si="8"/>
        <v>Bajo</v>
      </c>
      <c r="AV49" s="156"/>
      <c r="AW49" s="165" t="b">
        <f t="shared" si="9"/>
        <v>0</v>
      </c>
      <c r="AX49" s="165">
        <f t="shared" si="10"/>
        <v>0</v>
      </c>
      <c r="AY49" s="165" t="str">
        <f t="shared" si="11"/>
        <v>Bajo</v>
      </c>
      <c r="AZ49" s="156"/>
      <c r="BA49" s="165" t="b">
        <f t="shared" si="12"/>
        <v>0</v>
      </c>
      <c r="BB49" s="165">
        <f t="shared" si="13"/>
        <v>0</v>
      </c>
      <c r="BC49" s="165" t="str">
        <f t="shared" si="51"/>
        <v>IV</v>
      </c>
      <c r="BD49" s="165" t="str">
        <f t="shared" si="14"/>
        <v>ACEPTABLE</v>
      </c>
      <c r="BE49" s="155"/>
    </row>
    <row r="50" spans="1:57" ht="129.94999999999999" hidden="1" customHeight="1" x14ac:dyDescent="0.2">
      <c r="A50" s="156"/>
      <c r="B50" s="165" t="s">
        <v>274</v>
      </c>
      <c r="C50" s="156" t="s">
        <v>290</v>
      </c>
      <c r="D50" s="166" t="s">
        <v>443</v>
      </c>
      <c r="E50" s="166" t="s">
        <v>1158</v>
      </c>
      <c r="F50" s="166" t="s">
        <v>250</v>
      </c>
      <c r="G50" s="166" t="s">
        <v>445</v>
      </c>
      <c r="H50" s="165" t="s">
        <v>63</v>
      </c>
      <c r="I50" s="165"/>
      <c r="J50" s="220" t="s">
        <v>1178</v>
      </c>
      <c r="K50" s="167" t="s">
        <v>65</v>
      </c>
      <c r="L50" s="196" t="s">
        <v>316</v>
      </c>
      <c r="M50" s="171" t="s">
        <v>1171</v>
      </c>
      <c r="N50" s="170" t="s">
        <v>145</v>
      </c>
      <c r="O50" s="165"/>
      <c r="P50" s="165"/>
      <c r="Q50" s="165"/>
      <c r="R50" s="170" t="s">
        <v>403</v>
      </c>
      <c r="S50" s="165"/>
      <c r="T50" s="165">
        <v>0</v>
      </c>
      <c r="U50" s="165" t="str">
        <f t="shared" si="0"/>
        <v>Bajo</v>
      </c>
      <c r="V50" s="165">
        <v>2</v>
      </c>
      <c r="W50" s="165" t="str">
        <f t="shared" si="1"/>
        <v>Ocasional</v>
      </c>
      <c r="X50" s="165">
        <f t="shared" si="2"/>
        <v>0</v>
      </c>
      <c r="Y50" s="165" t="str">
        <f t="shared" si="3"/>
        <v>Bajo</v>
      </c>
      <c r="Z50" s="165">
        <v>10</v>
      </c>
      <c r="AA50" s="165" t="str">
        <f t="shared" si="4"/>
        <v>Leve</v>
      </c>
      <c r="AB50" s="165">
        <f t="shared" si="15"/>
        <v>0</v>
      </c>
      <c r="AC50" s="165" t="str">
        <f t="shared" si="16"/>
        <v>IV</v>
      </c>
      <c r="AD50" s="165" t="str">
        <f t="shared" si="7"/>
        <v>ACEPTABLE</v>
      </c>
      <c r="AE50" s="221">
        <v>15</v>
      </c>
      <c r="AF50" s="165" t="str">
        <f t="shared" si="52"/>
        <v>Golpes, traumas, heridas, infecciones, intoxicación, Mordeduras, picaduras, punciones, reacciones alérgicas, muerte</v>
      </c>
      <c r="AG50" s="165" t="s">
        <v>38</v>
      </c>
      <c r="AH50" s="165"/>
      <c r="AI50" s="165" t="s">
        <v>63</v>
      </c>
      <c r="AJ50" s="165" t="s">
        <v>63</v>
      </c>
      <c r="AK50" s="165"/>
      <c r="AL50" s="165"/>
      <c r="AM50" s="165"/>
      <c r="AN50" s="165"/>
      <c r="AO50" s="165"/>
      <c r="AP50" s="165"/>
      <c r="AQ50" s="165"/>
      <c r="AR50" s="165"/>
      <c r="AS50" s="165"/>
      <c r="AT50" s="157"/>
      <c r="AU50" s="165" t="str">
        <f t="shared" si="8"/>
        <v>Bajo</v>
      </c>
      <c r="AV50" s="157"/>
      <c r="AW50" s="165" t="b">
        <f t="shared" si="9"/>
        <v>0</v>
      </c>
      <c r="AX50" s="165">
        <f t="shared" si="10"/>
        <v>0</v>
      </c>
      <c r="AY50" s="165" t="str">
        <f t="shared" si="11"/>
        <v>Bajo</v>
      </c>
      <c r="AZ50" s="157"/>
      <c r="BA50" s="165" t="b">
        <f t="shared" si="12"/>
        <v>0</v>
      </c>
      <c r="BB50" s="165">
        <f t="shared" si="13"/>
        <v>0</v>
      </c>
      <c r="BC50" s="165" t="str">
        <f t="shared" si="51"/>
        <v>IV</v>
      </c>
      <c r="BD50" s="165" t="str">
        <f t="shared" si="14"/>
        <v>ACEPTABLE</v>
      </c>
      <c r="BE50" s="155"/>
    </row>
    <row r="51" spans="1:57" ht="125.1" hidden="1" customHeight="1" x14ac:dyDescent="0.2">
      <c r="A51" s="156"/>
      <c r="B51" s="165" t="s">
        <v>274</v>
      </c>
      <c r="C51" s="156" t="s">
        <v>290</v>
      </c>
      <c r="D51" s="166" t="s">
        <v>443</v>
      </c>
      <c r="E51" s="166" t="s">
        <v>1158</v>
      </c>
      <c r="F51" s="166" t="s">
        <v>250</v>
      </c>
      <c r="G51" s="166" t="s">
        <v>445</v>
      </c>
      <c r="H51" s="165" t="s">
        <v>63</v>
      </c>
      <c r="I51" s="165"/>
      <c r="J51" s="220" t="s">
        <v>1178</v>
      </c>
      <c r="K51" s="167" t="s">
        <v>72</v>
      </c>
      <c r="L51" s="196" t="s">
        <v>319</v>
      </c>
      <c r="M51" s="171" t="s">
        <v>320</v>
      </c>
      <c r="N51" s="171" t="s">
        <v>127</v>
      </c>
      <c r="O51" s="165"/>
      <c r="P51" s="165"/>
      <c r="Q51" s="199" t="s">
        <v>321</v>
      </c>
      <c r="R51" s="199" t="s">
        <v>322</v>
      </c>
      <c r="S51" s="165"/>
      <c r="T51" s="165"/>
      <c r="U51" s="165" t="str">
        <f t="shared" si="0"/>
        <v>Bajo</v>
      </c>
      <c r="V51" s="165">
        <v>2</v>
      </c>
      <c r="W51" s="165" t="str">
        <f t="shared" si="1"/>
        <v>Ocasional</v>
      </c>
      <c r="X51" s="165">
        <f t="shared" si="2"/>
        <v>0</v>
      </c>
      <c r="Y51" s="165" t="str">
        <f t="shared" si="3"/>
        <v>Bajo</v>
      </c>
      <c r="Z51" s="165">
        <v>60</v>
      </c>
      <c r="AA51" s="165" t="str">
        <f t="shared" si="4"/>
        <v>Muy Grave</v>
      </c>
      <c r="AB51" s="165">
        <f t="shared" si="15"/>
        <v>0</v>
      </c>
      <c r="AC51" s="165" t="str">
        <f t="shared" si="16"/>
        <v>IV</v>
      </c>
      <c r="AD51" s="165" t="str">
        <f t="shared" si="7"/>
        <v>ACEPTABLE</v>
      </c>
      <c r="AE51" s="221">
        <v>15</v>
      </c>
      <c r="AF51" s="165" t="str">
        <f t="shared" si="52"/>
        <v>Descargas eléctricas, dolor de cabeza, quemaduras, shock, golpes, heridas, contusiones.</v>
      </c>
      <c r="AG51" s="165" t="s">
        <v>38</v>
      </c>
      <c r="AH51" s="165"/>
      <c r="AI51" s="165" t="s">
        <v>63</v>
      </c>
      <c r="AJ51" s="165" t="s">
        <v>63</v>
      </c>
      <c r="AK51" s="165"/>
      <c r="AL51" s="165"/>
      <c r="AM51" s="165"/>
      <c r="AN51" s="165"/>
      <c r="AO51" s="165"/>
      <c r="AP51" s="165"/>
      <c r="AQ51" s="165"/>
      <c r="AR51" s="165"/>
      <c r="AS51" s="156"/>
      <c r="AT51" s="157"/>
      <c r="AU51" s="165" t="str">
        <f t="shared" si="8"/>
        <v>Bajo</v>
      </c>
      <c r="AV51" s="157"/>
      <c r="AW51" s="165" t="b">
        <f t="shared" si="9"/>
        <v>0</v>
      </c>
      <c r="AX51" s="165">
        <f t="shared" si="10"/>
        <v>0</v>
      </c>
      <c r="AY51" s="165" t="str">
        <f t="shared" si="11"/>
        <v>Bajo</v>
      </c>
      <c r="AZ51" s="157"/>
      <c r="BA51" s="165" t="b">
        <f t="shared" si="12"/>
        <v>0</v>
      </c>
      <c r="BB51" s="165">
        <f t="shared" si="13"/>
        <v>0</v>
      </c>
      <c r="BC51" s="165" t="str">
        <f t="shared" si="51"/>
        <v>IV</v>
      </c>
      <c r="BD51" s="165" t="str">
        <f t="shared" si="14"/>
        <v>ACEPTABLE</v>
      </c>
      <c r="BE51" s="155"/>
    </row>
    <row r="52" spans="1:57" ht="111.95" hidden="1" customHeight="1" x14ac:dyDescent="0.2">
      <c r="A52" s="156"/>
      <c r="B52" s="165" t="s">
        <v>274</v>
      </c>
      <c r="C52" s="156" t="s">
        <v>290</v>
      </c>
      <c r="D52" s="166" t="s">
        <v>443</v>
      </c>
      <c r="E52" s="166" t="s">
        <v>1158</v>
      </c>
      <c r="F52" s="166" t="s">
        <v>250</v>
      </c>
      <c r="G52" s="166" t="s">
        <v>445</v>
      </c>
      <c r="H52" s="165" t="s">
        <v>63</v>
      </c>
      <c r="I52" s="165"/>
      <c r="J52" s="220" t="s">
        <v>1178</v>
      </c>
      <c r="K52" s="165" t="s">
        <v>72</v>
      </c>
      <c r="L52" s="196" t="s">
        <v>302</v>
      </c>
      <c r="M52" s="199" t="s">
        <v>303</v>
      </c>
      <c r="N52" s="170" t="s">
        <v>304</v>
      </c>
      <c r="O52" s="165"/>
      <c r="P52" s="165"/>
      <c r="Q52" s="171"/>
      <c r="R52" s="170" t="s">
        <v>305</v>
      </c>
      <c r="S52" s="165"/>
      <c r="T52" s="165"/>
      <c r="U52" s="165" t="str">
        <f t="shared" si="0"/>
        <v>Bajo</v>
      </c>
      <c r="V52" s="165">
        <v>2</v>
      </c>
      <c r="W52" s="165" t="str">
        <f t="shared" si="1"/>
        <v>Ocasional</v>
      </c>
      <c r="X52" s="165">
        <f t="shared" si="2"/>
        <v>0</v>
      </c>
      <c r="Y52" s="165" t="str">
        <f t="shared" si="3"/>
        <v>Bajo</v>
      </c>
      <c r="Z52" s="165">
        <v>60</v>
      </c>
      <c r="AA52" s="165" t="str">
        <f t="shared" si="4"/>
        <v>Muy Grave</v>
      </c>
      <c r="AB52" s="165">
        <f t="shared" si="15"/>
        <v>0</v>
      </c>
      <c r="AC52" s="165" t="str">
        <f t="shared" si="16"/>
        <v>IV</v>
      </c>
      <c r="AD52" s="165" t="str">
        <f t="shared" si="7"/>
        <v>ACEPTABLE</v>
      </c>
      <c r="AE52" s="221">
        <v>15</v>
      </c>
      <c r="AF52" s="165" t="str">
        <f t="shared" si="52"/>
        <v>Golpes, atrapamientos, contusiones.</v>
      </c>
      <c r="AG52" s="165" t="s">
        <v>38</v>
      </c>
      <c r="AH52" s="165"/>
      <c r="AI52" s="165" t="s">
        <v>63</v>
      </c>
      <c r="AJ52" s="165" t="s">
        <v>63</v>
      </c>
      <c r="AK52" s="165"/>
      <c r="AL52" s="165"/>
      <c r="AM52" s="165"/>
      <c r="AN52" s="165"/>
      <c r="AO52" s="165"/>
      <c r="AP52" s="165"/>
      <c r="AQ52" s="165"/>
      <c r="AR52" s="165"/>
      <c r="AS52" s="156"/>
      <c r="AT52" s="157"/>
      <c r="AU52" s="165" t="str">
        <f t="shared" si="8"/>
        <v>Bajo</v>
      </c>
      <c r="AV52" s="157"/>
      <c r="AW52" s="165" t="b">
        <f t="shared" si="9"/>
        <v>0</v>
      </c>
      <c r="AX52" s="165">
        <f t="shared" si="10"/>
        <v>0</v>
      </c>
      <c r="AY52" s="165" t="str">
        <f t="shared" si="11"/>
        <v>Bajo</v>
      </c>
      <c r="AZ52" s="157"/>
      <c r="BA52" s="165" t="b">
        <f t="shared" si="12"/>
        <v>0</v>
      </c>
      <c r="BB52" s="165">
        <f t="shared" si="13"/>
        <v>0</v>
      </c>
      <c r="BC52" s="165" t="str">
        <f t="shared" si="51"/>
        <v>IV</v>
      </c>
      <c r="BD52" s="165" t="str">
        <f t="shared" si="14"/>
        <v>ACEPTABLE</v>
      </c>
      <c r="BE52" s="155"/>
    </row>
    <row r="53" spans="1:57" ht="117" hidden="1" customHeight="1" x14ac:dyDescent="0.2">
      <c r="A53" s="156"/>
      <c r="B53" s="165" t="s">
        <v>274</v>
      </c>
      <c r="C53" s="156" t="s">
        <v>290</v>
      </c>
      <c r="D53" s="166" t="s">
        <v>443</v>
      </c>
      <c r="E53" s="166" t="s">
        <v>1158</v>
      </c>
      <c r="F53" s="166" t="s">
        <v>250</v>
      </c>
      <c r="G53" s="166" t="s">
        <v>445</v>
      </c>
      <c r="H53" s="165" t="s">
        <v>63</v>
      </c>
      <c r="I53" s="165"/>
      <c r="J53" s="220" t="s">
        <v>1178</v>
      </c>
      <c r="K53" s="167" t="s">
        <v>72</v>
      </c>
      <c r="L53" s="196" t="s">
        <v>302</v>
      </c>
      <c r="M53" s="170" t="s">
        <v>323</v>
      </c>
      <c r="N53" s="170" t="s">
        <v>150</v>
      </c>
      <c r="O53" s="165"/>
      <c r="P53" s="165"/>
      <c r="Q53" s="165"/>
      <c r="R53" s="170" t="s">
        <v>324</v>
      </c>
      <c r="S53" s="165"/>
      <c r="T53" s="165"/>
      <c r="U53" s="165" t="str">
        <f t="shared" si="0"/>
        <v>Bajo</v>
      </c>
      <c r="V53" s="165">
        <v>3</v>
      </c>
      <c r="W53" s="165" t="str">
        <f t="shared" si="1"/>
        <v>Frecuente</v>
      </c>
      <c r="X53" s="165">
        <f t="shared" si="2"/>
        <v>0</v>
      </c>
      <c r="Y53" s="165" t="str">
        <f t="shared" si="3"/>
        <v>Bajo</v>
      </c>
      <c r="Z53" s="165">
        <v>10</v>
      </c>
      <c r="AA53" s="165" t="str">
        <f t="shared" si="4"/>
        <v>Leve</v>
      </c>
      <c r="AB53" s="165">
        <f t="shared" si="15"/>
        <v>0</v>
      </c>
      <c r="AC53" s="165" t="str">
        <f t="shared" si="16"/>
        <v>IV</v>
      </c>
      <c r="AD53" s="165" t="str">
        <f t="shared" si="7"/>
        <v>ACEPTABLE</v>
      </c>
      <c r="AE53" s="221">
        <v>15</v>
      </c>
      <c r="AF53" s="165" t="str">
        <f t="shared" si="52"/>
        <v>Golpes, traumas, laceraciones, punciones</v>
      </c>
      <c r="AG53" s="165" t="s">
        <v>38</v>
      </c>
      <c r="AH53" s="165"/>
      <c r="AI53" s="165" t="s">
        <v>63</v>
      </c>
      <c r="AJ53" s="165" t="s">
        <v>63</v>
      </c>
      <c r="AK53" s="165"/>
      <c r="AL53" s="165"/>
      <c r="AM53" s="165"/>
      <c r="AN53" s="165"/>
      <c r="AO53" s="165"/>
      <c r="AP53" s="165"/>
      <c r="AQ53" s="165"/>
      <c r="AR53" s="165"/>
      <c r="AS53" s="156"/>
      <c r="AT53" s="157"/>
      <c r="AU53" s="165" t="str">
        <f t="shared" si="8"/>
        <v>Bajo</v>
      </c>
      <c r="AV53" s="157"/>
      <c r="AW53" s="165" t="b">
        <f t="shared" si="9"/>
        <v>0</v>
      </c>
      <c r="AX53" s="165">
        <f t="shared" si="10"/>
        <v>0</v>
      </c>
      <c r="AY53" s="165" t="str">
        <f t="shared" si="11"/>
        <v>Bajo</v>
      </c>
      <c r="AZ53" s="157"/>
      <c r="BA53" s="165" t="b">
        <f t="shared" si="12"/>
        <v>0</v>
      </c>
      <c r="BB53" s="165">
        <f t="shared" si="13"/>
        <v>0</v>
      </c>
      <c r="BC53" s="165" t="str">
        <f t="shared" si="51"/>
        <v>IV</v>
      </c>
      <c r="BD53" s="165" t="str">
        <f t="shared" si="14"/>
        <v>ACEPTABLE</v>
      </c>
      <c r="BE53" s="155"/>
    </row>
    <row r="54" spans="1:57" ht="69.75" hidden="1" customHeight="1" x14ac:dyDescent="0.2">
      <c r="A54" s="156"/>
      <c r="B54" s="165" t="s">
        <v>274</v>
      </c>
      <c r="C54" s="156" t="s">
        <v>290</v>
      </c>
      <c r="D54" s="166" t="s">
        <v>443</v>
      </c>
      <c r="E54" s="166" t="s">
        <v>1158</v>
      </c>
      <c r="F54" s="166" t="s">
        <v>250</v>
      </c>
      <c r="G54" s="166" t="s">
        <v>445</v>
      </c>
      <c r="H54" s="165" t="s">
        <v>63</v>
      </c>
      <c r="I54" s="165"/>
      <c r="J54" s="220" t="s">
        <v>1178</v>
      </c>
      <c r="K54" s="165" t="s">
        <v>325</v>
      </c>
      <c r="L54" s="196" t="s">
        <v>123</v>
      </c>
      <c r="M54" s="170" t="s">
        <v>326</v>
      </c>
      <c r="N54" s="170" t="s">
        <v>96</v>
      </c>
      <c r="O54" s="165"/>
      <c r="P54" s="165"/>
      <c r="Q54" s="170" t="s">
        <v>327</v>
      </c>
      <c r="R54" s="170" t="s">
        <v>328</v>
      </c>
      <c r="S54" s="165"/>
      <c r="T54" s="165"/>
      <c r="U54" s="165" t="str">
        <f t="shared" si="0"/>
        <v>Bajo</v>
      </c>
      <c r="V54" s="165">
        <v>3</v>
      </c>
      <c r="W54" s="165" t="str">
        <f t="shared" si="1"/>
        <v>Frecuente</v>
      </c>
      <c r="X54" s="165">
        <f t="shared" si="2"/>
        <v>0</v>
      </c>
      <c r="Y54" s="165" t="str">
        <f t="shared" si="3"/>
        <v>Bajo</v>
      </c>
      <c r="Z54" s="165">
        <v>10</v>
      </c>
      <c r="AA54" s="165" t="str">
        <f t="shared" si="4"/>
        <v>Leve</v>
      </c>
      <c r="AB54" s="165">
        <f t="shared" si="15"/>
        <v>0</v>
      </c>
      <c r="AC54" s="165" t="str">
        <f t="shared" si="16"/>
        <v>IV</v>
      </c>
      <c r="AD54" s="165" t="str">
        <f t="shared" si="7"/>
        <v>ACEPTABLE</v>
      </c>
      <c r="AE54" s="221">
        <v>15</v>
      </c>
      <c r="AF54" s="165" t="str">
        <f>N54</f>
        <v>Desordenes de trauma acumulativo, lesiones del sistema músculo esquelético, Tendinitis, síndrome del túnel carpiano (STC)</v>
      </c>
      <c r="AG54" s="165" t="s">
        <v>38</v>
      </c>
      <c r="AH54" s="165"/>
      <c r="AI54" s="165" t="s">
        <v>63</v>
      </c>
      <c r="AJ54" s="165" t="s">
        <v>63</v>
      </c>
      <c r="AK54" s="165"/>
      <c r="AL54" s="165"/>
      <c r="AM54" s="165"/>
      <c r="AN54" s="165"/>
      <c r="AO54" s="165"/>
      <c r="AP54" s="165"/>
      <c r="AQ54" s="165"/>
      <c r="AR54" s="165"/>
      <c r="AS54" s="200"/>
      <c r="AT54" s="156"/>
      <c r="AU54" s="165" t="str">
        <f t="shared" si="8"/>
        <v>Bajo</v>
      </c>
      <c r="AV54" s="156"/>
      <c r="AW54" s="165" t="b">
        <f t="shared" si="9"/>
        <v>0</v>
      </c>
      <c r="AX54" s="165">
        <f t="shared" si="10"/>
        <v>0</v>
      </c>
      <c r="AY54" s="165" t="str">
        <f t="shared" si="11"/>
        <v>Bajo</v>
      </c>
      <c r="AZ54" s="156"/>
      <c r="BA54" s="165" t="b">
        <f t="shared" si="12"/>
        <v>0</v>
      </c>
      <c r="BB54" s="165">
        <f t="shared" si="13"/>
        <v>0</v>
      </c>
      <c r="BC54" s="165" t="str">
        <f t="shared" si="51"/>
        <v>IV</v>
      </c>
      <c r="BD54" s="165" t="str">
        <f t="shared" si="14"/>
        <v>ACEPTABLE</v>
      </c>
      <c r="BE54" s="155"/>
    </row>
    <row r="55" spans="1:57" ht="102" hidden="1" x14ac:dyDescent="0.2">
      <c r="A55" s="189"/>
      <c r="B55" s="165" t="s">
        <v>274</v>
      </c>
      <c r="C55" s="156" t="s">
        <v>290</v>
      </c>
      <c r="D55" s="166" t="s">
        <v>443</v>
      </c>
      <c r="E55" s="166" t="s">
        <v>1158</v>
      </c>
      <c r="F55" s="166" t="s">
        <v>250</v>
      </c>
      <c r="G55" s="166" t="s">
        <v>445</v>
      </c>
      <c r="H55" s="165" t="s">
        <v>63</v>
      </c>
      <c r="I55" s="165"/>
      <c r="J55" s="220" t="s">
        <v>1178</v>
      </c>
      <c r="K55" s="165" t="s">
        <v>99</v>
      </c>
      <c r="L55" s="165" t="s">
        <v>100</v>
      </c>
      <c r="M55" s="166" t="s">
        <v>333</v>
      </c>
      <c r="N55" s="171" t="s">
        <v>102</v>
      </c>
      <c r="O55" s="165"/>
      <c r="P55" s="165"/>
      <c r="Q55" s="165"/>
      <c r="R55" s="199" t="s">
        <v>334</v>
      </c>
      <c r="S55" s="165"/>
      <c r="T55" s="165"/>
      <c r="U55" s="165" t="str">
        <f t="shared" si="0"/>
        <v>Bajo</v>
      </c>
      <c r="V55" s="165">
        <v>3</v>
      </c>
      <c r="W55" s="165" t="str">
        <f t="shared" si="1"/>
        <v>Frecuente</v>
      </c>
      <c r="X55" s="165">
        <f t="shared" si="2"/>
        <v>0</v>
      </c>
      <c r="Y55" s="165" t="str">
        <f t="shared" si="3"/>
        <v>Bajo</v>
      </c>
      <c r="Z55" s="165">
        <v>25</v>
      </c>
      <c r="AA55" s="165" t="str">
        <f t="shared" si="4"/>
        <v>Grave</v>
      </c>
      <c r="AB55" s="165">
        <f t="shared" si="15"/>
        <v>0</v>
      </c>
      <c r="AC55" s="165" t="str">
        <f t="shared" si="16"/>
        <v>IV</v>
      </c>
      <c r="AD55" s="165" t="str">
        <f t="shared" si="7"/>
        <v>ACEPTABLE</v>
      </c>
      <c r="AE55" s="165" t="s">
        <v>258</v>
      </c>
      <c r="AF55" s="165" t="str">
        <f t="shared" ref="AF55:AF63" si="53">N55</f>
        <v>Fatiga, estrés, disminución de la destreza y precisión. Estados de ansiedad y/o depresión y trastornos del aparato digestivo.</v>
      </c>
      <c r="AG55" s="165" t="s">
        <v>38</v>
      </c>
      <c r="AH55" s="165"/>
      <c r="AI55" s="165" t="s">
        <v>63</v>
      </c>
      <c r="AJ55" s="165" t="s">
        <v>63</v>
      </c>
      <c r="AK55" s="165"/>
      <c r="AL55" s="165"/>
      <c r="AM55" s="165"/>
      <c r="AN55" s="165"/>
      <c r="AO55" s="165"/>
      <c r="AP55" s="165"/>
      <c r="AQ55" s="165"/>
      <c r="AR55" s="165"/>
      <c r="AS55" s="200"/>
      <c r="AT55" s="156"/>
      <c r="AU55" s="165" t="str">
        <f t="shared" si="8"/>
        <v>Bajo</v>
      </c>
      <c r="AV55" s="156"/>
      <c r="AW55" s="165" t="b">
        <f t="shared" si="9"/>
        <v>0</v>
      </c>
      <c r="AX55" s="165">
        <f t="shared" si="10"/>
        <v>0</v>
      </c>
      <c r="AY55" s="165" t="str">
        <f t="shared" si="11"/>
        <v>Bajo</v>
      </c>
      <c r="AZ55" s="156"/>
      <c r="BA55" s="165" t="b">
        <f t="shared" si="12"/>
        <v>0</v>
      </c>
      <c r="BB55" s="165">
        <f t="shared" si="13"/>
        <v>0</v>
      </c>
      <c r="BC55" s="165" t="str">
        <f t="shared" si="51"/>
        <v>IV</v>
      </c>
      <c r="BD55" s="165" t="str">
        <f t="shared" si="14"/>
        <v>ACEPTABLE</v>
      </c>
      <c r="BE55" s="155"/>
    </row>
    <row r="56" spans="1:57" ht="102" hidden="1" x14ac:dyDescent="0.2">
      <c r="A56" s="165"/>
      <c r="B56" s="165" t="s">
        <v>274</v>
      </c>
      <c r="C56" s="156" t="s">
        <v>290</v>
      </c>
      <c r="D56" s="166" t="s">
        <v>443</v>
      </c>
      <c r="E56" s="166" t="s">
        <v>1158</v>
      </c>
      <c r="F56" s="166" t="s">
        <v>250</v>
      </c>
      <c r="G56" s="166" t="s">
        <v>445</v>
      </c>
      <c r="H56" s="165" t="s">
        <v>63</v>
      </c>
      <c r="I56" s="165"/>
      <c r="J56" s="220" t="s">
        <v>1178</v>
      </c>
      <c r="K56" s="165" t="s">
        <v>276</v>
      </c>
      <c r="L56" s="165" t="s">
        <v>105</v>
      </c>
      <c r="M56" s="171" t="s">
        <v>1172</v>
      </c>
      <c r="N56" s="171" t="s">
        <v>107</v>
      </c>
      <c r="O56" s="165"/>
      <c r="P56" s="165"/>
      <c r="Q56" s="171" t="s">
        <v>336</v>
      </c>
      <c r="R56" s="171" t="s">
        <v>432</v>
      </c>
      <c r="S56" s="165"/>
      <c r="T56" s="165">
        <v>6</v>
      </c>
      <c r="U56" s="165" t="str">
        <f t="shared" si="0"/>
        <v>Alto</v>
      </c>
      <c r="V56" s="165">
        <v>4</v>
      </c>
      <c r="W56" s="165" t="str">
        <f t="shared" si="1"/>
        <v>Continua</v>
      </c>
      <c r="X56" s="165">
        <f t="shared" si="2"/>
        <v>24</v>
      </c>
      <c r="Y56" s="165" t="str">
        <f t="shared" si="3"/>
        <v>Medio Alto</v>
      </c>
      <c r="Z56" s="165">
        <v>10</v>
      </c>
      <c r="AA56" s="165" t="str">
        <f t="shared" si="4"/>
        <v>Leve</v>
      </c>
      <c r="AB56" s="165">
        <f t="shared" si="15"/>
        <v>240</v>
      </c>
      <c r="AC56" s="165" t="str">
        <f t="shared" si="16"/>
        <v>II</v>
      </c>
      <c r="AD56" s="165" t="str">
        <f t="shared" si="7"/>
        <v>ACEPTABLE CON CONTROL ESPECIFICO</v>
      </c>
      <c r="AE56" s="221">
        <v>15</v>
      </c>
      <c r="AF56" s="165" t="str">
        <f t="shared" si="53"/>
        <v>Fatiga visual, cefalea, disminución de la destreza y precisión, afectaciones a la vista, deslumbramiento, caídas a nivel, golpes.</v>
      </c>
      <c r="AG56" s="165" t="s">
        <v>38</v>
      </c>
      <c r="AH56" s="165"/>
      <c r="AI56" s="165" t="s">
        <v>63</v>
      </c>
      <c r="AJ56" s="165" t="s">
        <v>63</v>
      </c>
      <c r="AK56" s="165"/>
      <c r="AL56" s="165"/>
      <c r="AM56" s="165"/>
      <c r="AN56" s="165"/>
      <c r="AO56" s="165"/>
      <c r="AP56" s="165"/>
      <c r="AQ56" s="165"/>
      <c r="AR56" s="165"/>
      <c r="AS56" s="156"/>
      <c r="AT56" s="157"/>
      <c r="AU56" s="165" t="str">
        <f t="shared" si="8"/>
        <v>Bajo</v>
      </c>
      <c r="AV56" s="157"/>
      <c r="AW56" s="165" t="b">
        <f t="shared" si="9"/>
        <v>0</v>
      </c>
      <c r="AX56" s="165">
        <f t="shared" si="10"/>
        <v>0</v>
      </c>
      <c r="AY56" s="165" t="str">
        <f t="shared" si="11"/>
        <v>Bajo</v>
      </c>
      <c r="AZ56" s="157"/>
      <c r="BA56" s="165" t="b">
        <f t="shared" si="12"/>
        <v>0</v>
      </c>
      <c r="BB56" s="165">
        <f t="shared" si="13"/>
        <v>0</v>
      </c>
      <c r="BC56" s="165" t="str">
        <f t="shared" si="51"/>
        <v>IV</v>
      </c>
      <c r="BD56" s="165" t="str">
        <f t="shared" si="14"/>
        <v>ACEPTABLE</v>
      </c>
      <c r="BE56" s="155"/>
    </row>
    <row r="57" spans="1:57" ht="102" hidden="1" x14ac:dyDescent="0.2">
      <c r="A57" s="156"/>
      <c r="B57" s="165" t="s">
        <v>274</v>
      </c>
      <c r="C57" s="156" t="s">
        <v>290</v>
      </c>
      <c r="D57" s="166" t="s">
        <v>443</v>
      </c>
      <c r="E57" s="166" t="s">
        <v>1158</v>
      </c>
      <c r="F57" s="166" t="s">
        <v>250</v>
      </c>
      <c r="G57" s="166" t="s">
        <v>445</v>
      </c>
      <c r="H57" s="165" t="s">
        <v>63</v>
      </c>
      <c r="I57" s="165"/>
      <c r="J57" s="220" t="s">
        <v>1178</v>
      </c>
      <c r="K57" s="167" t="s">
        <v>72</v>
      </c>
      <c r="L57" s="168" t="s">
        <v>119</v>
      </c>
      <c r="M57" s="169" t="s">
        <v>447</v>
      </c>
      <c r="N57" s="168" t="s">
        <v>112</v>
      </c>
      <c r="O57" s="165"/>
      <c r="P57" s="165"/>
      <c r="Q57" s="170"/>
      <c r="R57" s="199" t="s">
        <v>448</v>
      </c>
      <c r="S57" s="165"/>
      <c r="T57" s="165">
        <v>2</v>
      </c>
      <c r="U57" s="165" t="str">
        <f t="shared" si="0"/>
        <v>Medio</v>
      </c>
      <c r="V57" s="165">
        <v>3</v>
      </c>
      <c r="W57" s="165" t="str">
        <f t="shared" si="1"/>
        <v>Frecuente</v>
      </c>
      <c r="X57" s="165">
        <f t="shared" si="2"/>
        <v>6</v>
      </c>
      <c r="Y57" s="165" t="str">
        <f t="shared" si="3"/>
        <v>Medio</v>
      </c>
      <c r="Z57" s="165">
        <v>10</v>
      </c>
      <c r="AA57" s="165" t="str">
        <f t="shared" si="4"/>
        <v>Leve</v>
      </c>
      <c r="AB57" s="165">
        <f t="shared" si="15"/>
        <v>60</v>
      </c>
      <c r="AC57" s="165" t="str">
        <f t="shared" si="16"/>
        <v>III</v>
      </c>
      <c r="AD57" s="165" t="str">
        <f t="shared" si="7"/>
        <v>MEJORABLE</v>
      </c>
      <c r="AE57" s="221">
        <v>15</v>
      </c>
      <c r="AF57" s="165" t="str">
        <f t="shared" si="53"/>
        <v>Caídas al mismo nivel, caídas a diferente nivel, contusiones, golpes, fracturas</v>
      </c>
      <c r="AG57" s="165" t="s">
        <v>38</v>
      </c>
      <c r="AH57" s="165"/>
      <c r="AI57" s="165" t="s">
        <v>63</v>
      </c>
      <c r="AJ57" s="165" t="s">
        <v>63</v>
      </c>
      <c r="AK57" s="165"/>
      <c r="AL57" s="165"/>
      <c r="AM57" s="165" t="s">
        <v>449</v>
      </c>
      <c r="AN57" s="165"/>
      <c r="AO57" s="165"/>
      <c r="AP57" s="165" t="s">
        <v>63</v>
      </c>
      <c r="AQ57" s="165" t="s">
        <v>63</v>
      </c>
      <c r="AR57" s="165"/>
      <c r="AS57" s="200" t="s">
        <v>63</v>
      </c>
      <c r="AT57" s="156"/>
      <c r="AU57" s="165" t="str">
        <f t="shared" si="8"/>
        <v>Bajo</v>
      </c>
      <c r="AV57" s="156">
        <v>3</v>
      </c>
      <c r="AW57" s="165" t="str">
        <f t="shared" si="9"/>
        <v>Frecuente</v>
      </c>
      <c r="AX57" s="165">
        <f t="shared" si="10"/>
        <v>0</v>
      </c>
      <c r="AY57" s="165" t="str">
        <f t="shared" si="11"/>
        <v>Bajo</v>
      </c>
      <c r="AZ57" s="156">
        <v>10</v>
      </c>
      <c r="BA57" s="165" t="str">
        <f t="shared" si="12"/>
        <v>Leve</v>
      </c>
      <c r="BB57" s="165">
        <f t="shared" si="13"/>
        <v>0</v>
      </c>
      <c r="BC57" s="165" t="str">
        <f t="shared" si="51"/>
        <v>IV</v>
      </c>
      <c r="BD57" s="165" t="str">
        <f t="shared" si="14"/>
        <v>ACEPTABLE</v>
      </c>
      <c r="BE57" s="266" t="s">
        <v>245</v>
      </c>
    </row>
    <row r="58" spans="1:57" ht="66.75" hidden="1" customHeight="1" x14ac:dyDescent="0.2">
      <c r="A58" s="156"/>
      <c r="B58" s="165" t="s">
        <v>274</v>
      </c>
      <c r="C58" s="156" t="s">
        <v>290</v>
      </c>
      <c r="D58" s="166" t="s">
        <v>450</v>
      </c>
      <c r="E58" s="166" t="s">
        <v>1179</v>
      </c>
      <c r="F58" s="166" t="s">
        <v>250</v>
      </c>
      <c r="G58" s="287" t="s">
        <v>251</v>
      </c>
      <c r="H58" s="165" t="s">
        <v>63</v>
      </c>
      <c r="I58" s="165"/>
      <c r="J58" s="166" t="s">
        <v>252</v>
      </c>
      <c r="K58" s="165" t="s">
        <v>325</v>
      </c>
      <c r="L58" s="165" t="s">
        <v>94</v>
      </c>
      <c r="M58" s="171" t="s">
        <v>329</v>
      </c>
      <c r="N58" s="171" t="s">
        <v>330</v>
      </c>
      <c r="O58" s="165"/>
      <c r="P58" s="165"/>
      <c r="Q58" s="170" t="s">
        <v>331</v>
      </c>
      <c r="R58" s="170" t="s">
        <v>332</v>
      </c>
      <c r="S58" s="165"/>
      <c r="T58" s="165"/>
      <c r="U58" s="165" t="str">
        <f t="shared" si="0"/>
        <v>Bajo</v>
      </c>
      <c r="V58" s="165">
        <v>4</v>
      </c>
      <c r="W58" s="165" t="str">
        <f t="shared" si="1"/>
        <v>Continua</v>
      </c>
      <c r="X58" s="165">
        <f t="shared" si="2"/>
        <v>0</v>
      </c>
      <c r="Y58" s="165" t="str">
        <f t="shared" si="3"/>
        <v>Bajo</v>
      </c>
      <c r="Z58" s="165">
        <v>10</v>
      </c>
      <c r="AA58" s="165" t="str">
        <f t="shared" si="4"/>
        <v>Leve</v>
      </c>
      <c r="AB58" s="165">
        <f t="shared" si="15"/>
        <v>0</v>
      </c>
      <c r="AC58" s="165" t="str">
        <f t="shared" si="16"/>
        <v>IV</v>
      </c>
      <c r="AD58" s="165" t="str">
        <f t="shared" si="7"/>
        <v>ACEPTABLE</v>
      </c>
      <c r="AE58" s="165" t="s">
        <v>258</v>
      </c>
      <c r="AF58" s="165" t="str">
        <f t="shared" si="53"/>
        <v>Desordenes de trauma acumulativo, lesiones del sistema músculo esquelético</v>
      </c>
      <c r="AG58" s="165" t="s">
        <v>38</v>
      </c>
      <c r="AH58" s="165"/>
      <c r="AI58" s="165" t="s">
        <v>63</v>
      </c>
      <c r="AJ58" s="165" t="s">
        <v>63</v>
      </c>
      <c r="AK58" s="165" t="s">
        <v>63</v>
      </c>
      <c r="AL58" s="165"/>
      <c r="AM58" s="165"/>
      <c r="AN58" s="165"/>
      <c r="AO58" s="165"/>
      <c r="AP58" s="165"/>
      <c r="AQ58" s="165"/>
      <c r="AR58" s="165"/>
      <c r="AS58" s="200"/>
      <c r="AT58" s="156"/>
      <c r="AU58" s="165" t="str">
        <f t="shared" si="8"/>
        <v>Bajo</v>
      </c>
      <c r="AV58" s="156"/>
      <c r="AW58" s="165" t="b">
        <f t="shared" si="9"/>
        <v>0</v>
      </c>
      <c r="AX58" s="165">
        <f t="shared" si="10"/>
        <v>0</v>
      </c>
      <c r="AY58" s="165" t="str">
        <f t="shared" si="11"/>
        <v>Bajo</v>
      </c>
      <c r="AZ58" s="156"/>
      <c r="BA58" s="165" t="b">
        <f t="shared" si="12"/>
        <v>0</v>
      </c>
      <c r="BB58" s="165">
        <f t="shared" si="13"/>
        <v>0</v>
      </c>
      <c r="BC58" s="165" t="str">
        <f t="shared" si="51"/>
        <v>IV</v>
      </c>
      <c r="BD58" s="165" t="str">
        <f t="shared" si="14"/>
        <v>ACEPTABLE</v>
      </c>
      <c r="BE58" s="155"/>
    </row>
    <row r="59" spans="1:57" ht="63.75" hidden="1" x14ac:dyDescent="0.2">
      <c r="A59" s="156"/>
      <c r="B59" s="165" t="s">
        <v>274</v>
      </c>
      <c r="C59" s="156" t="s">
        <v>290</v>
      </c>
      <c r="D59" s="166" t="s">
        <v>450</v>
      </c>
      <c r="E59" s="166" t="s">
        <v>1179</v>
      </c>
      <c r="F59" s="166" t="s">
        <v>250</v>
      </c>
      <c r="G59" s="287" t="s">
        <v>251</v>
      </c>
      <c r="H59" s="165" t="s">
        <v>63</v>
      </c>
      <c r="I59" s="165"/>
      <c r="J59" s="165" t="s">
        <v>252</v>
      </c>
      <c r="K59" s="167" t="s">
        <v>65</v>
      </c>
      <c r="L59" s="196" t="s">
        <v>316</v>
      </c>
      <c r="M59" s="171" t="s">
        <v>1171</v>
      </c>
      <c r="N59" s="170" t="s">
        <v>145</v>
      </c>
      <c r="O59" s="165"/>
      <c r="P59" s="165"/>
      <c r="Q59" s="165"/>
      <c r="R59" s="170" t="s">
        <v>403</v>
      </c>
      <c r="S59" s="165"/>
      <c r="T59" s="165">
        <v>0</v>
      </c>
      <c r="U59" s="165" t="str">
        <f t="shared" si="0"/>
        <v>Bajo</v>
      </c>
      <c r="V59" s="165">
        <v>2</v>
      </c>
      <c r="W59" s="165" t="str">
        <f t="shared" si="1"/>
        <v>Ocasional</v>
      </c>
      <c r="X59" s="165">
        <f t="shared" si="2"/>
        <v>0</v>
      </c>
      <c r="Y59" s="165" t="str">
        <f t="shared" si="3"/>
        <v>Bajo</v>
      </c>
      <c r="Z59" s="165">
        <v>10</v>
      </c>
      <c r="AA59" s="165" t="str">
        <f t="shared" si="4"/>
        <v>Leve</v>
      </c>
      <c r="AB59" s="165">
        <f t="shared" si="15"/>
        <v>0</v>
      </c>
      <c r="AC59" s="165" t="str">
        <f t="shared" si="16"/>
        <v>IV</v>
      </c>
      <c r="AD59" s="165" t="str">
        <f t="shared" si="7"/>
        <v>ACEPTABLE</v>
      </c>
      <c r="AE59" s="165" t="s">
        <v>258</v>
      </c>
      <c r="AF59" s="165" t="str">
        <f t="shared" si="53"/>
        <v>Golpes, traumas, heridas, infecciones, intoxicación, Mordeduras, picaduras, punciones, reacciones alérgicas, muerte</v>
      </c>
      <c r="AG59" s="165" t="s">
        <v>38</v>
      </c>
      <c r="AH59" s="165"/>
      <c r="AI59" s="165" t="s">
        <v>63</v>
      </c>
      <c r="AJ59" s="165" t="s">
        <v>63</v>
      </c>
      <c r="AK59" s="165" t="s">
        <v>63</v>
      </c>
      <c r="AL59" s="165" t="s">
        <v>63</v>
      </c>
      <c r="AM59" s="165"/>
      <c r="AN59" s="165"/>
      <c r="AO59" s="165"/>
      <c r="AP59" s="165"/>
      <c r="AQ59" s="165"/>
      <c r="AR59" s="165"/>
      <c r="AS59" s="165"/>
      <c r="AT59" s="157"/>
      <c r="AU59" s="165" t="str">
        <f t="shared" si="8"/>
        <v>Bajo</v>
      </c>
      <c r="AV59" s="157"/>
      <c r="AW59" s="165" t="b">
        <f t="shared" si="9"/>
        <v>0</v>
      </c>
      <c r="AX59" s="165">
        <f t="shared" si="10"/>
        <v>0</v>
      </c>
      <c r="AY59" s="165" t="str">
        <f t="shared" si="11"/>
        <v>Bajo</v>
      </c>
      <c r="AZ59" s="157"/>
      <c r="BA59" s="165" t="b">
        <f t="shared" si="12"/>
        <v>0</v>
      </c>
      <c r="BB59" s="165">
        <f t="shared" si="13"/>
        <v>0</v>
      </c>
      <c r="BC59" s="165" t="str">
        <f t="shared" si="51"/>
        <v>IV</v>
      </c>
      <c r="BD59" s="165" t="str">
        <f t="shared" si="14"/>
        <v>ACEPTABLE</v>
      </c>
      <c r="BE59" s="155"/>
    </row>
    <row r="60" spans="1:57" ht="51" hidden="1" x14ac:dyDescent="0.2">
      <c r="A60" s="156"/>
      <c r="B60" s="165" t="s">
        <v>274</v>
      </c>
      <c r="C60" s="156" t="s">
        <v>290</v>
      </c>
      <c r="D60" s="166" t="s">
        <v>450</v>
      </c>
      <c r="E60" s="166" t="s">
        <v>1179</v>
      </c>
      <c r="F60" s="166" t="s">
        <v>250</v>
      </c>
      <c r="G60" s="287" t="s">
        <v>251</v>
      </c>
      <c r="H60" s="165" t="s">
        <v>63</v>
      </c>
      <c r="I60" s="165"/>
      <c r="J60" s="166" t="s">
        <v>252</v>
      </c>
      <c r="K60" s="167" t="s">
        <v>72</v>
      </c>
      <c r="L60" s="196" t="s">
        <v>319</v>
      </c>
      <c r="M60" s="171" t="s">
        <v>320</v>
      </c>
      <c r="N60" s="171" t="s">
        <v>127</v>
      </c>
      <c r="O60" s="165"/>
      <c r="P60" s="165"/>
      <c r="Q60" s="199" t="s">
        <v>321</v>
      </c>
      <c r="R60" s="199" t="s">
        <v>322</v>
      </c>
      <c r="S60" s="165"/>
      <c r="T60" s="165"/>
      <c r="U60" s="165" t="str">
        <f t="shared" si="0"/>
        <v>Bajo</v>
      </c>
      <c r="V60" s="165">
        <v>2</v>
      </c>
      <c r="W60" s="165" t="str">
        <f t="shared" si="1"/>
        <v>Ocasional</v>
      </c>
      <c r="X60" s="165">
        <f t="shared" si="2"/>
        <v>0</v>
      </c>
      <c r="Y60" s="165" t="str">
        <f t="shared" si="3"/>
        <v>Bajo</v>
      </c>
      <c r="Z60" s="165">
        <v>60</v>
      </c>
      <c r="AA60" s="165" t="str">
        <f t="shared" si="4"/>
        <v>Muy Grave</v>
      </c>
      <c r="AB60" s="165">
        <f t="shared" si="15"/>
        <v>0</v>
      </c>
      <c r="AC60" s="165" t="str">
        <f t="shared" si="16"/>
        <v>IV</v>
      </c>
      <c r="AD60" s="165" t="str">
        <f t="shared" si="7"/>
        <v>ACEPTABLE</v>
      </c>
      <c r="AE60" s="165" t="s">
        <v>258</v>
      </c>
      <c r="AF60" s="165" t="str">
        <f t="shared" si="53"/>
        <v>Descargas eléctricas, dolor de cabeza, quemaduras, shock, golpes, heridas, contusiones.</v>
      </c>
      <c r="AG60" s="165" t="s">
        <v>38</v>
      </c>
      <c r="AH60" s="165"/>
      <c r="AI60" s="165" t="s">
        <v>63</v>
      </c>
      <c r="AJ60" s="165" t="s">
        <v>63</v>
      </c>
      <c r="AK60" s="165" t="s">
        <v>63</v>
      </c>
      <c r="AL60" s="165" t="s">
        <v>63</v>
      </c>
      <c r="AM60" s="165"/>
      <c r="AN60" s="165"/>
      <c r="AO60" s="165"/>
      <c r="AP60" s="165"/>
      <c r="AQ60" s="165"/>
      <c r="AR60" s="165"/>
      <c r="AS60" s="156"/>
      <c r="AT60" s="157"/>
      <c r="AU60" s="165" t="str">
        <f t="shared" si="8"/>
        <v>Bajo</v>
      </c>
      <c r="AV60" s="157"/>
      <c r="AW60" s="165" t="b">
        <f t="shared" si="9"/>
        <v>0</v>
      </c>
      <c r="AX60" s="165">
        <f t="shared" si="10"/>
        <v>0</v>
      </c>
      <c r="AY60" s="165" t="str">
        <f t="shared" si="11"/>
        <v>Bajo</v>
      </c>
      <c r="AZ60" s="157"/>
      <c r="BA60" s="165" t="b">
        <f t="shared" si="12"/>
        <v>0</v>
      </c>
      <c r="BB60" s="165">
        <f t="shared" si="13"/>
        <v>0</v>
      </c>
      <c r="BC60" s="165" t="str">
        <f t="shared" si="51"/>
        <v>IV</v>
      </c>
      <c r="BD60" s="165" t="str">
        <f t="shared" si="14"/>
        <v>ACEPTABLE</v>
      </c>
      <c r="BE60" s="155"/>
    </row>
    <row r="61" spans="1:57" ht="25.5" hidden="1" x14ac:dyDescent="0.2">
      <c r="A61" s="156"/>
      <c r="B61" s="165" t="s">
        <v>274</v>
      </c>
      <c r="C61" s="156" t="s">
        <v>290</v>
      </c>
      <c r="D61" s="166" t="s">
        <v>450</v>
      </c>
      <c r="E61" s="166" t="s">
        <v>1179</v>
      </c>
      <c r="F61" s="166" t="s">
        <v>250</v>
      </c>
      <c r="G61" s="287" t="s">
        <v>251</v>
      </c>
      <c r="H61" s="165" t="s">
        <v>63</v>
      </c>
      <c r="I61" s="165"/>
      <c r="J61" s="166" t="s">
        <v>252</v>
      </c>
      <c r="K61" s="165" t="s">
        <v>72</v>
      </c>
      <c r="L61" s="196" t="s">
        <v>302</v>
      </c>
      <c r="M61" s="199" t="s">
        <v>303</v>
      </c>
      <c r="N61" s="170" t="s">
        <v>304</v>
      </c>
      <c r="O61" s="165"/>
      <c r="P61" s="165"/>
      <c r="Q61" s="171"/>
      <c r="R61" s="170" t="s">
        <v>305</v>
      </c>
      <c r="S61" s="165"/>
      <c r="T61" s="165"/>
      <c r="U61" s="165" t="str">
        <f t="shared" si="0"/>
        <v>Bajo</v>
      </c>
      <c r="V61" s="165">
        <v>2</v>
      </c>
      <c r="W61" s="165" t="str">
        <f t="shared" si="1"/>
        <v>Ocasional</v>
      </c>
      <c r="X61" s="165">
        <f t="shared" si="2"/>
        <v>0</v>
      </c>
      <c r="Y61" s="165" t="str">
        <f t="shared" si="3"/>
        <v>Bajo</v>
      </c>
      <c r="Z61" s="165">
        <v>60</v>
      </c>
      <c r="AA61" s="165" t="str">
        <f t="shared" si="4"/>
        <v>Muy Grave</v>
      </c>
      <c r="AB61" s="165">
        <f t="shared" si="15"/>
        <v>0</v>
      </c>
      <c r="AC61" s="165" t="str">
        <f t="shared" si="16"/>
        <v>IV</v>
      </c>
      <c r="AD61" s="165" t="str">
        <f t="shared" si="7"/>
        <v>ACEPTABLE</v>
      </c>
      <c r="AE61" s="165" t="s">
        <v>258</v>
      </c>
      <c r="AF61" s="165" t="str">
        <f t="shared" si="53"/>
        <v>Golpes, atrapamientos, contusiones.</v>
      </c>
      <c r="AG61" s="165" t="s">
        <v>38</v>
      </c>
      <c r="AH61" s="165"/>
      <c r="AI61" s="165" t="s">
        <v>63</v>
      </c>
      <c r="AJ61" s="165" t="s">
        <v>63</v>
      </c>
      <c r="AK61" s="165" t="s">
        <v>63</v>
      </c>
      <c r="AL61" s="165"/>
      <c r="AM61" s="165"/>
      <c r="AN61" s="165"/>
      <c r="AO61" s="165"/>
      <c r="AP61" s="165"/>
      <c r="AQ61" s="165"/>
      <c r="AR61" s="165"/>
      <c r="AS61" s="156"/>
      <c r="AT61" s="157"/>
      <c r="AU61" s="165" t="str">
        <f t="shared" si="8"/>
        <v>Bajo</v>
      </c>
      <c r="AV61" s="157"/>
      <c r="AW61" s="165" t="b">
        <f t="shared" si="9"/>
        <v>0</v>
      </c>
      <c r="AX61" s="165">
        <f t="shared" si="10"/>
        <v>0</v>
      </c>
      <c r="AY61" s="165" t="str">
        <f t="shared" si="11"/>
        <v>Bajo</v>
      </c>
      <c r="AZ61" s="157"/>
      <c r="BA61" s="165" t="b">
        <f t="shared" si="12"/>
        <v>0</v>
      </c>
      <c r="BB61" s="165">
        <f t="shared" si="13"/>
        <v>0</v>
      </c>
      <c r="BC61" s="165" t="str">
        <f t="shared" si="51"/>
        <v>IV</v>
      </c>
      <c r="BD61" s="165" t="str">
        <f t="shared" si="14"/>
        <v>ACEPTABLE</v>
      </c>
      <c r="BE61" s="155"/>
    </row>
    <row r="62" spans="1:57" ht="42.95" hidden="1" customHeight="1" x14ac:dyDescent="0.2">
      <c r="A62" s="156"/>
      <c r="B62" s="165" t="s">
        <v>274</v>
      </c>
      <c r="C62" s="156" t="s">
        <v>290</v>
      </c>
      <c r="D62" s="166" t="s">
        <v>450</v>
      </c>
      <c r="E62" s="166" t="s">
        <v>1179</v>
      </c>
      <c r="F62" s="166" t="s">
        <v>250</v>
      </c>
      <c r="G62" s="287" t="s">
        <v>251</v>
      </c>
      <c r="H62" s="165" t="s">
        <v>63</v>
      </c>
      <c r="I62" s="165"/>
      <c r="J62" s="166" t="s">
        <v>252</v>
      </c>
      <c r="K62" s="167" t="s">
        <v>72</v>
      </c>
      <c r="L62" s="196" t="s">
        <v>302</v>
      </c>
      <c r="M62" s="170" t="s">
        <v>323</v>
      </c>
      <c r="N62" s="170" t="s">
        <v>150</v>
      </c>
      <c r="O62" s="165"/>
      <c r="P62" s="165"/>
      <c r="Q62" s="165"/>
      <c r="R62" s="170" t="s">
        <v>324</v>
      </c>
      <c r="S62" s="165"/>
      <c r="T62" s="165"/>
      <c r="U62" s="165" t="str">
        <f t="shared" si="0"/>
        <v>Bajo</v>
      </c>
      <c r="V62" s="165">
        <v>3</v>
      </c>
      <c r="W62" s="165" t="str">
        <f t="shared" si="1"/>
        <v>Frecuente</v>
      </c>
      <c r="X62" s="165">
        <f t="shared" si="2"/>
        <v>0</v>
      </c>
      <c r="Y62" s="165" t="str">
        <f t="shared" si="3"/>
        <v>Bajo</v>
      </c>
      <c r="Z62" s="165">
        <v>10</v>
      </c>
      <c r="AA62" s="165" t="str">
        <f t="shared" si="4"/>
        <v>Leve</v>
      </c>
      <c r="AB62" s="165">
        <f t="shared" si="15"/>
        <v>0</v>
      </c>
      <c r="AC62" s="165" t="str">
        <f t="shared" si="16"/>
        <v>IV</v>
      </c>
      <c r="AD62" s="165" t="str">
        <f t="shared" si="7"/>
        <v>ACEPTABLE</v>
      </c>
      <c r="AE62" s="165" t="s">
        <v>258</v>
      </c>
      <c r="AF62" s="165" t="str">
        <f t="shared" si="53"/>
        <v>Golpes, traumas, laceraciones, punciones</v>
      </c>
      <c r="AG62" s="165" t="s">
        <v>38</v>
      </c>
      <c r="AH62" s="165"/>
      <c r="AI62" s="165" t="s">
        <v>63</v>
      </c>
      <c r="AJ62" s="165" t="s">
        <v>63</v>
      </c>
      <c r="AK62" s="165" t="s">
        <v>63</v>
      </c>
      <c r="AL62" s="165" t="s">
        <v>63</v>
      </c>
      <c r="AM62" s="165"/>
      <c r="AN62" s="165"/>
      <c r="AO62" s="165"/>
      <c r="AP62" s="165"/>
      <c r="AQ62" s="165"/>
      <c r="AR62" s="165"/>
      <c r="AS62" s="156"/>
      <c r="AT62" s="157"/>
      <c r="AU62" s="165" t="str">
        <f t="shared" si="8"/>
        <v>Bajo</v>
      </c>
      <c r="AV62" s="157"/>
      <c r="AW62" s="165" t="b">
        <f t="shared" si="9"/>
        <v>0</v>
      </c>
      <c r="AX62" s="165">
        <f t="shared" si="10"/>
        <v>0</v>
      </c>
      <c r="AY62" s="165" t="str">
        <f t="shared" si="11"/>
        <v>Bajo</v>
      </c>
      <c r="AZ62" s="157"/>
      <c r="BA62" s="165" t="b">
        <f t="shared" si="12"/>
        <v>0</v>
      </c>
      <c r="BB62" s="165">
        <f t="shared" si="13"/>
        <v>0</v>
      </c>
      <c r="BC62" s="165" t="str">
        <f t="shared" si="51"/>
        <v>IV</v>
      </c>
      <c r="BD62" s="165" t="str">
        <f t="shared" si="14"/>
        <v>ACEPTABLE</v>
      </c>
      <c r="BE62" s="155"/>
    </row>
    <row r="63" spans="1:57" ht="69.75" hidden="1" customHeight="1" x14ac:dyDescent="0.2">
      <c r="A63" s="156"/>
      <c r="B63" s="165" t="s">
        <v>274</v>
      </c>
      <c r="C63" s="156" t="s">
        <v>290</v>
      </c>
      <c r="D63" s="166" t="s">
        <v>450</v>
      </c>
      <c r="E63" s="166" t="s">
        <v>1179</v>
      </c>
      <c r="F63" s="166" t="s">
        <v>250</v>
      </c>
      <c r="G63" s="287" t="s">
        <v>251</v>
      </c>
      <c r="H63" s="165" t="s">
        <v>63</v>
      </c>
      <c r="I63" s="165"/>
      <c r="J63" s="166" t="s">
        <v>252</v>
      </c>
      <c r="K63" s="165" t="s">
        <v>325</v>
      </c>
      <c r="L63" s="196" t="s">
        <v>123</v>
      </c>
      <c r="M63" s="170" t="s">
        <v>326</v>
      </c>
      <c r="N63" s="170" t="s">
        <v>96</v>
      </c>
      <c r="O63" s="165"/>
      <c r="P63" s="165"/>
      <c r="Q63" s="170" t="s">
        <v>327</v>
      </c>
      <c r="R63" s="170" t="s">
        <v>328</v>
      </c>
      <c r="S63" s="165"/>
      <c r="T63" s="165"/>
      <c r="U63" s="165" t="str">
        <f t="shared" si="0"/>
        <v>Bajo</v>
      </c>
      <c r="V63" s="165">
        <v>3</v>
      </c>
      <c r="W63" s="165" t="str">
        <f t="shared" si="1"/>
        <v>Frecuente</v>
      </c>
      <c r="X63" s="165">
        <f t="shared" si="2"/>
        <v>0</v>
      </c>
      <c r="Y63" s="165" t="str">
        <f t="shared" si="3"/>
        <v>Bajo</v>
      </c>
      <c r="Z63" s="165">
        <v>10</v>
      </c>
      <c r="AA63" s="165" t="str">
        <f t="shared" si="4"/>
        <v>Leve</v>
      </c>
      <c r="AB63" s="165">
        <f t="shared" si="15"/>
        <v>0</v>
      </c>
      <c r="AC63" s="165" t="str">
        <f t="shared" si="16"/>
        <v>IV</v>
      </c>
      <c r="AD63" s="165" t="str">
        <f t="shared" si="7"/>
        <v>ACEPTABLE</v>
      </c>
      <c r="AE63" s="165" t="s">
        <v>258</v>
      </c>
      <c r="AF63" s="165" t="str">
        <f t="shared" si="53"/>
        <v>Desordenes de trauma acumulativo, lesiones del sistema músculo esquelético, Tendinitis, síndrome del túnel carpiano (STC)</v>
      </c>
      <c r="AG63" s="165" t="s">
        <v>38</v>
      </c>
      <c r="AH63" s="165"/>
      <c r="AI63" s="165" t="s">
        <v>63</v>
      </c>
      <c r="AJ63" s="165" t="s">
        <v>63</v>
      </c>
      <c r="AK63" s="165" t="s">
        <v>63</v>
      </c>
      <c r="AL63" s="165"/>
      <c r="AM63" s="165"/>
      <c r="AN63" s="165"/>
      <c r="AO63" s="165"/>
      <c r="AP63" s="165"/>
      <c r="AQ63" s="165"/>
      <c r="AR63" s="165"/>
      <c r="AS63" s="200"/>
      <c r="AT63" s="156"/>
      <c r="AU63" s="165" t="str">
        <f t="shared" si="8"/>
        <v>Bajo</v>
      </c>
      <c r="AV63" s="156"/>
      <c r="AW63" s="165" t="b">
        <f t="shared" si="9"/>
        <v>0</v>
      </c>
      <c r="AX63" s="165">
        <f t="shared" si="10"/>
        <v>0</v>
      </c>
      <c r="AY63" s="165" t="str">
        <f t="shared" si="11"/>
        <v>Bajo</v>
      </c>
      <c r="AZ63" s="156"/>
      <c r="BA63" s="165" t="b">
        <f t="shared" si="12"/>
        <v>0</v>
      </c>
      <c r="BB63" s="165">
        <f t="shared" si="13"/>
        <v>0</v>
      </c>
      <c r="BC63" s="165" t="str">
        <f t="shared" si="51"/>
        <v>IV</v>
      </c>
      <c r="BD63" s="165" t="str">
        <f t="shared" si="14"/>
        <v>ACEPTABLE</v>
      </c>
      <c r="BE63" s="155"/>
    </row>
    <row r="64" spans="1:57" ht="102" hidden="1" x14ac:dyDescent="0.2">
      <c r="A64" s="189"/>
      <c r="B64" s="165" t="s">
        <v>274</v>
      </c>
      <c r="C64" s="156" t="s">
        <v>290</v>
      </c>
      <c r="D64" s="166" t="s">
        <v>450</v>
      </c>
      <c r="E64" s="166" t="s">
        <v>1179</v>
      </c>
      <c r="F64" s="166" t="s">
        <v>250</v>
      </c>
      <c r="G64" s="287" t="s">
        <v>251</v>
      </c>
      <c r="H64" s="165" t="s">
        <v>63</v>
      </c>
      <c r="I64" s="165"/>
      <c r="J64" s="166" t="s">
        <v>252</v>
      </c>
      <c r="K64" s="165" t="s">
        <v>99</v>
      </c>
      <c r="L64" s="165" t="s">
        <v>100</v>
      </c>
      <c r="M64" s="166" t="s">
        <v>333</v>
      </c>
      <c r="N64" s="171" t="s">
        <v>102</v>
      </c>
      <c r="O64" s="165"/>
      <c r="P64" s="165"/>
      <c r="Q64" s="165"/>
      <c r="R64" s="199" t="s">
        <v>334</v>
      </c>
      <c r="S64" s="165"/>
      <c r="T64" s="165"/>
      <c r="U64" s="165" t="str">
        <f t="shared" si="0"/>
        <v>Bajo</v>
      </c>
      <c r="V64" s="165">
        <v>3</v>
      </c>
      <c r="W64" s="165" t="str">
        <f t="shared" si="1"/>
        <v>Frecuente</v>
      </c>
      <c r="X64" s="165">
        <f t="shared" si="2"/>
        <v>0</v>
      </c>
      <c r="Y64" s="165" t="str">
        <f t="shared" si="3"/>
        <v>Bajo</v>
      </c>
      <c r="Z64" s="165">
        <v>25</v>
      </c>
      <c r="AA64" s="165" t="str">
        <f t="shared" si="4"/>
        <v>Grave</v>
      </c>
      <c r="AB64" s="165">
        <f t="shared" si="15"/>
        <v>0</v>
      </c>
      <c r="AC64" s="165" t="str">
        <f t="shared" si="16"/>
        <v>IV</v>
      </c>
      <c r="AD64" s="165" t="str">
        <f t="shared" si="7"/>
        <v>ACEPTABLE</v>
      </c>
      <c r="AE64" s="165" t="s">
        <v>258</v>
      </c>
      <c r="AF64" s="165" t="str">
        <f t="shared" ref="AF64:AF70" si="54">N64</f>
        <v>Fatiga, estrés, disminución de la destreza y precisión. Estados de ansiedad y/o depresión y trastornos del aparato digestivo.</v>
      </c>
      <c r="AG64" s="165" t="s">
        <v>38</v>
      </c>
      <c r="AH64" s="165"/>
      <c r="AI64" s="165" t="s">
        <v>63</v>
      </c>
      <c r="AJ64" s="165" t="s">
        <v>63</v>
      </c>
      <c r="AK64" s="165" t="s">
        <v>63</v>
      </c>
      <c r="AL64" s="165"/>
      <c r="AM64" s="165"/>
      <c r="AN64" s="165"/>
      <c r="AO64" s="165"/>
      <c r="AP64" s="165"/>
      <c r="AQ64" s="165"/>
      <c r="AR64" s="165"/>
      <c r="AS64" s="200"/>
      <c r="AT64" s="156"/>
      <c r="AU64" s="165" t="str">
        <f t="shared" si="8"/>
        <v>Bajo</v>
      </c>
      <c r="AV64" s="156"/>
      <c r="AW64" s="165" t="b">
        <f t="shared" si="9"/>
        <v>0</v>
      </c>
      <c r="AX64" s="165">
        <f t="shared" si="10"/>
        <v>0</v>
      </c>
      <c r="AY64" s="165" t="str">
        <f t="shared" si="11"/>
        <v>Bajo</v>
      </c>
      <c r="AZ64" s="156"/>
      <c r="BA64" s="165" t="b">
        <f t="shared" si="12"/>
        <v>0</v>
      </c>
      <c r="BB64" s="165">
        <f t="shared" si="13"/>
        <v>0</v>
      </c>
      <c r="BC64" s="165" t="str">
        <f t="shared" si="51"/>
        <v>IV</v>
      </c>
      <c r="BD64" s="165" t="str">
        <f t="shared" si="14"/>
        <v>ACEPTABLE</v>
      </c>
      <c r="BE64" s="155"/>
    </row>
    <row r="65" spans="1:57" ht="51" hidden="1" x14ac:dyDescent="0.2">
      <c r="A65" s="165"/>
      <c r="B65" s="165" t="s">
        <v>274</v>
      </c>
      <c r="C65" s="156" t="s">
        <v>290</v>
      </c>
      <c r="D65" s="166" t="s">
        <v>450</v>
      </c>
      <c r="E65" s="166" t="s">
        <v>1179</v>
      </c>
      <c r="F65" s="166" t="s">
        <v>250</v>
      </c>
      <c r="G65" s="287" t="s">
        <v>251</v>
      </c>
      <c r="H65" s="165" t="s">
        <v>63</v>
      </c>
      <c r="I65" s="165"/>
      <c r="J65" s="166" t="s">
        <v>252</v>
      </c>
      <c r="K65" s="165" t="s">
        <v>276</v>
      </c>
      <c r="L65" s="165" t="s">
        <v>105</v>
      </c>
      <c r="M65" s="171" t="s">
        <v>1172</v>
      </c>
      <c r="N65" s="171" t="s">
        <v>107</v>
      </c>
      <c r="O65" s="165"/>
      <c r="P65" s="165"/>
      <c r="Q65" s="171" t="s">
        <v>336</v>
      </c>
      <c r="R65" s="171" t="s">
        <v>432</v>
      </c>
      <c r="S65" s="165"/>
      <c r="T65" s="165">
        <v>6</v>
      </c>
      <c r="U65" s="165" t="str">
        <f t="shared" si="0"/>
        <v>Alto</v>
      </c>
      <c r="V65" s="165">
        <v>4</v>
      </c>
      <c r="W65" s="165" t="str">
        <f t="shared" si="1"/>
        <v>Continua</v>
      </c>
      <c r="X65" s="165">
        <f t="shared" si="2"/>
        <v>24</v>
      </c>
      <c r="Y65" s="165" t="str">
        <f t="shared" si="3"/>
        <v>Medio Alto</v>
      </c>
      <c r="Z65" s="165">
        <v>10</v>
      </c>
      <c r="AA65" s="165" t="str">
        <f t="shared" si="4"/>
        <v>Leve</v>
      </c>
      <c r="AB65" s="165">
        <f t="shared" si="15"/>
        <v>240</v>
      </c>
      <c r="AC65" s="165" t="str">
        <f t="shared" si="16"/>
        <v>II</v>
      </c>
      <c r="AD65" s="165" t="str">
        <f t="shared" si="7"/>
        <v>ACEPTABLE CON CONTROL ESPECIFICO</v>
      </c>
      <c r="AE65" s="165" t="s">
        <v>258</v>
      </c>
      <c r="AF65" s="165" t="str">
        <f t="shared" si="54"/>
        <v>Fatiga visual, cefalea, disminución de la destreza y precisión, afectaciones a la vista, deslumbramiento, caídas a nivel, golpes.</v>
      </c>
      <c r="AG65" s="165" t="s">
        <v>38</v>
      </c>
      <c r="AH65" s="165"/>
      <c r="AI65" s="165" t="s">
        <v>63</v>
      </c>
      <c r="AJ65" s="165" t="s">
        <v>63</v>
      </c>
      <c r="AK65" s="165" t="s">
        <v>63</v>
      </c>
      <c r="AL65" s="165"/>
      <c r="AM65" s="165"/>
      <c r="AN65" s="165"/>
      <c r="AO65" s="165"/>
      <c r="AP65" s="165"/>
      <c r="AQ65" s="165"/>
      <c r="AR65" s="165"/>
      <c r="AS65" s="156"/>
      <c r="AT65" s="157"/>
      <c r="AU65" s="165" t="str">
        <f t="shared" si="8"/>
        <v>Bajo</v>
      </c>
      <c r="AV65" s="157"/>
      <c r="AW65" s="165" t="b">
        <f t="shared" si="9"/>
        <v>0</v>
      </c>
      <c r="AX65" s="165">
        <f t="shared" si="10"/>
        <v>0</v>
      </c>
      <c r="AY65" s="165" t="str">
        <f t="shared" si="11"/>
        <v>Bajo</v>
      </c>
      <c r="AZ65" s="157"/>
      <c r="BA65" s="165" t="b">
        <f t="shared" si="12"/>
        <v>0</v>
      </c>
      <c r="BB65" s="165">
        <f t="shared" si="13"/>
        <v>0</v>
      </c>
      <c r="BC65" s="165" t="str">
        <f t="shared" si="51"/>
        <v>IV</v>
      </c>
      <c r="BD65" s="165" t="str">
        <f t="shared" si="14"/>
        <v>ACEPTABLE</v>
      </c>
      <c r="BE65" s="155"/>
    </row>
    <row r="66" spans="1:57" ht="66.75" hidden="1" customHeight="1" x14ac:dyDescent="0.2">
      <c r="A66" s="156"/>
      <c r="B66" s="165" t="s">
        <v>274</v>
      </c>
      <c r="C66" s="156" t="s">
        <v>275</v>
      </c>
      <c r="D66" s="166" t="s">
        <v>460</v>
      </c>
      <c r="E66" s="166" t="s">
        <v>1180</v>
      </c>
      <c r="F66" s="166" t="s">
        <v>250</v>
      </c>
      <c r="G66" s="287" t="s">
        <v>251</v>
      </c>
      <c r="H66" s="165" t="s">
        <v>63</v>
      </c>
      <c r="I66" s="165"/>
      <c r="J66" s="166" t="s">
        <v>252</v>
      </c>
      <c r="K66" s="165" t="s">
        <v>325</v>
      </c>
      <c r="L66" s="165" t="s">
        <v>94</v>
      </c>
      <c r="M66" s="171" t="s">
        <v>329</v>
      </c>
      <c r="N66" s="171" t="s">
        <v>330</v>
      </c>
      <c r="O66" s="165"/>
      <c r="P66" s="165"/>
      <c r="Q66" s="170" t="s">
        <v>331</v>
      </c>
      <c r="R66" s="170" t="s">
        <v>332</v>
      </c>
      <c r="S66" s="165"/>
      <c r="T66" s="165"/>
      <c r="U66" s="165" t="str">
        <f t="shared" si="0"/>
        <v>Bajo</v>
      </c>
      <c r="V66" s="165">
        <v>4</v>
      </c>
      <c r="W66" s="165" t="str">
        <f t="shared" si="1"/>
        <v>Continua</v>
      </c>
      <c r="X66" s="165">
        <f t="shared" si="2"/>
        <v>0</v>
      </c>
      <c r="Y66" s="165" t="str">
        <f t="shared" si="3"/>
        <v>Bajo</v>
      </c>
      <c r="Z66" s="165">
        <v>10</v>
      </c>
      <c r="AA66" s="165" t="str">
        <f t="shared" si="4"/>
        <v>Leve</v>
      </c>
      <c r="AB66" s="165">
        <f t="shared" ref="AB66:AB141" si="55">X66*Z66</f>
        <v>0</v>
      </c>
      <c r="AC66" s="165" t="str">
        <f t="shared" ref="AC66:AC141" si="56">IF(AND(AB66&gt;=600,Z66&lt;=4000),"I",IF(AND(AB66&gt;=150,AB66&lt;=500),"II",IF(AND(AB66&gt;=40,AB66&lt;=120),"III",IF(AND(AB66&gt;=0,AB66&lt;=40),"IV"))))</f>
        <v>IV</v>
      </c>
      <c r="AD66" s="165" t="str">
        <f t="shared" si="7"/>
        <v>ACEPTABLE</v>
      </c>
      <c r="AE66" s="165" t="s">
        <v>258</v>
      </c>
      <c r="AF66" s="165" t="str">
        <f t="shared" si="54"/>
        <v>Desordenes de trauma acumulativo, lesiones del sistema músculo esquelético</v>
      </c>
      <c r="AG66" s="165" t="s">
        <v>38</v>
      </c>
      <c r="AH66" s="165"/>
      <c r="AI66" s="165" t="s">
        <v>63</v>
      </c>
      <c r="AJ66" s="165" t="s">
        <v>63</v>
      </c>
      <c r="AK66" s="165" t="s">
        <v>63</v>
      </c>
      <c r="AL66" s="165"/>
      <c r="AM66" s="165"/>
      <c r="AN66" s="165"/>
      <c r="AO66" s="165"/>
      <c r="AP66" s="165"/>
      <c r="AQ66" s="165"/>
      <c r="AR66" s="165"/>
      <c r="AS66" s="200"/>
      <c r="AT66" s="156"/>
      <c r="AU66" s="165" t="str">
        <f t="shared" si="8"/>
        <v>Bajo</v>
      </c>
      <c r="AV66" s="156"/>
      <c r="AW66" s="165" t="b">
        <f t="shared" si="9"/>
        <v>0</v>
      </c>
      <c r="AX66" s="165">
        <f t="shared" si="10"/>
        <v>0</v>
      </c>
      <c r="AY66" s="165" t="str">
        <f t="shared" si="11"/>
        <v>Bajo</v>
      </c>
      <c r="AZ66" s="156"/>
      <c r="BA66" s="165" t="b">
        <f t="shared" si="12"/>
        <v>0</v>
      </c>
      <c r="BB66" s="165">
        <f t="shared" si="13"/>
        <v>0</v>
      </c>
      <c r="BC66" s="165" t="str">
        <f t="shared" si="51"/>
        <v>IV</v>
      </c>
      <c r="BD66" s="165" t="str">
        <f t="shared" si="14"/>
        <v>ACEPTABLE</v>
      </c>
      <c r="BE66" s="155"/>
    </row>
    <row r="67" spans="1:57" ht="63.75" hidden="1" x14ac:dyDescent="0.2">
      <c r="A67" s="156"/>
      <c r="B67" s="165" t="s">
        <v>274</v>
      </c>
      <c r="C67" s="156" t="s">
        <v>275</v>
      </c>
      <c r="D67" s="166" t="s">
        <v>460</v>
      </c>
      <c r="E67" s="166" t="s">
        <v>1180</v>
      </c>
      <c r="F67" s="166" t="s">
        <v>250</v>
      </c>
      <c r="G67" s="287" t="s">
        <v>251</v>
      </c>
      <c r="H67" s="165" t="s">
        <v>63</v>
      </c>
      <c r="I67" s="165"/>
      <c r="J67" s="165" t="s">
        <v>252</v>
      </c>
      <c r="K67" s="167" t="s">
        <v>65</v>
      </c>
      <c r="L67" s="196" t="s">
        <v>316</v>
      </c>
      <c r="M67" s="171" t="s">
        <v>1171</v>
      </c>
      <c r="N67" s="170" t="s">
        <v>145</v>
      </c>
      <c r="O67" s="165"/>
      <c r="P67" s="165"/>
      <c r="Q67" s="165"/>
      <c r="R67" s="170" t="s">
        <v>403</v>
      </c>
      <c r="S67" s="165"/>
      <c r="T67" s="165">
        <v>0</v>
      </c>
      <c r="U67" s="165" t="str">
        <f t="shared" ref="U67:U142" si="57">IF(T67=10,"Muy Alto",IF(T67=6,"Alto",IF(T67=2,"Medio",IF(T67=0,"Bajo"))))</f>
        <v>Bajo</v>
      </c>
      <c r="V67" s="165">
        <v>2</v>
      </c>
      <c r="W67" s="165" t="str">
        <f t="shared" ref="W67:W142" si="58">IF(V67=4,"Continua",IF(V67=3,"Frecuente",IF(V67=2,"Ocasional",IF(V67=1,"Esporadica"))))</f>
        <v>Ocasional</v>
      </c>
      <c r="X67" s="165">
        <f t="shared" ref="X67:X142" si="59">T67*V67</f>
        <v>0</v>
      </c>
      <c r="Y67" s="165" t="str">
        <f t="shared" ref="Y67:Y142" si="60">IF(AND(X67&gt;=24,X67&lt;=40),"Medio Alto",IF(AND(X67&gt;=10,X67&lt;=20),"Alto",IF(AND(X67&gt;=6,X67&lt;=8),"Medio",IF(AND(X67&gt;=0,X67&lt;=4),"Bajo"))))</f>
        <v>Bajo</v>
      </c>
      <c r="Z67" s="165">
        <v>10</v>
      </c>
      <c r="AA67" s="165" t="str">
        <f t="shared" ref="AA67:AA142" si="61">IF(Z67=100,"Mortal o Catrastrofico",IF(Z67=60,"Muy Grave",IF(Z67=25,"Grave",IF(Z67=10,"Leve"))))</f>
        <v>Leve</v>
      </c>
      <c r="AB67" s="165">
        <f t="shared" si="55"/>
        <v>0</v>
      </c>
      <c r="AC67" s="165" t="str">
        <f t="shared" si="56"/>
        <v>IV</v>
      </c>
      <c r="AD67" s="165" t="str">
        <f t="shared" ref="AD67:AD141" si="62">IF(AND(AC67="I"),"NO ACEPTABLE",IF(AND(AC67="II"),"ACEPTABLE CON CONTROL ESPECIFICO",IF(AND(AC67="III"),"MEJORABLE",IF(AND(AC67="IV"),"ACEPTABLE"))))</f>
        <v>ACEPTABLE</v>
      </c>
      <c r="AE67" s="165" t="s">
        <v>258</v>
      </c>
      <c r="AF67" s="165" t="str">
        <f t="shared" si="54"/>
        <v>Golpes, traumas, heridas, infecciones, intoxicación, Mordeduras, picaduras, punciones, reacciones alérgicas, muerte</v>
      </c>
      <c r="AG67" s="165" t="s">
        <v>38</v>
      </c>
      <c r="AH67" s="165"/>
      <c r="AI67" s="165" t="s">
        <v>63</v>
      </c>
      <c r="AJ67" s="165" t="s">
        <v>63</v>
      </c>
      <c r="AK67" s="165" t="s">
        <v>63</v>
      </c>
      <c r="AL67" s="165" t="s">
        <v>63</v>
      </c>
      <c r="AM67" s="165"/>
      <c r="AN67" s="165"/>
      <c r="AO67" s="165"/>
      <c r="AP67" s="165"/>
      <c r="AQ67" s="165"/>
      <c r="AR67" s="165"/>
      <c r="AS67" s="165"/>
      <c r="AT67" s="157"/>
      <c r="AU67" s="165" t="str">
        <f t="shared" ref="AU67:AU141" si="63">IF(AT67=10,"Muy Alto",IF(AT67=6,"Alto",IF(AT67=2,"Medio",IF(AT67=0,"Bajo"))))</f>
        <v>Bajo</v>
      </c>
      <c r="AV67" s="157"/>
      <c r="AW67" s="165" t="b">
        <f t="shared" ref="AW67:AW141" si="64">IF(AV67=4,"Continua",IF(AV67=3,"Frecuente",IF(AV67=2,"Ocasional",IF(AV67=1,"Esporadica"))))</f>
        <v>0</v>
      </c>
      <c r="AX67" s="165">
        <f t="shared" ref="AX67:AX141" si="65">AT67*AV67</f>
        <v>0</v>
      </c>
      <c r="AY67" s="165" t="str">
        <f t="shared" ref="AY67:AY141" si="66">IF(AND(AX67&gt;=24,AX67&lt;=40),"Medio Alto",IF(AND(AX67&gt;=10,AX67&lt;=20),"Alto",IF(AND(AX67&gt;=6,AX67&lt;=8),"Medio",IF(AND(AX67&gt;=0,AX67&lt;=4),"Bajo"))))</f>
        <v>Bajo</v>
      </c>
      <c r="AZ67" s="157"/>
      <c r="BA67" s="165" t="b">
        <f t="shared" ref="BA67:BA141" si="67">IF(AZ67=100,"Mortal o Catrastrofico",IF(AZ67=60,"Muy Grave",IF(AZ67=25,"Grave",IF(AZ67=10,"Leve"))))</f>
        <v>0</v>
      </c>
      <c r="BB67" s="165">
        <f t="shared" ref="BB67:BB141" si="68">AX67*AZ67</f>
        <v>0</v>
      </c>
      <c r="BC67" s="165" t="str">
        <f t="shared" si="51"/>
        <v>IV</v>
      </c>
      <c r="BD67" s="165" t="str">
        <f t="shared" ref="BD67:BD141" si="69">IF(AND(BC67="I"),"NO ACEPTABLE",IF(AND(BC67="II"),"ACEPTABLE CON CONTROL ESPECIFICO",IF(AND(BC67="III"),"MEJORABLE",IF(AND(BC67="IV"),"ACEPTABLE"))))</f>
        <v>ACEPTABLE</v>
      </c>
      <c r="BE67" s="155"/>
    </row>
    <row r="68" spans="1:57" ht="51" hidden="1" x14ac:dyDescent="0.2">
      <c r="A68" s="156"/>
      <c r="B68" s="165" t="s">
        <v>274</v>
      </c>
      <c r="C68" s="156" t="s">
        <v>275</v>
      </c>
      <c r="D68" s="166" t="s">
        <v>460</v>
      </c>
      <c r="E68" s="166" t="s">
        <v>1180</v>
      </c>
      <c r="F68" s="166" t="s">
        <v>250</v>
      </c>
      <c r="G68" s="287" t="s">
        <v>251</v>
      </c>
      <c r="H68" s="165" t="s">
        <v>63</v>
      </c>
      <c r="I68" s="165"/>
      <c r="J68" s="166" t="s">
        <v>252</v>
      </c>
      <c r="K68" s="167" t="s">
        <v>72</v>
      </c>
      <c r="L68" s="196" t="s">
        <v>319</v>
      </c>
      <c r="M68" s="171" t="s">
        <v>320</v>
      </c>
      <c r="N68" s="171" t="s">
        <v>127</v>
      </c>
      <c r="O68" s="165"/>
      <c r="P68" s="165"/>
      <c r="Q68" s="199" t="s">
        <v>321</v>
      </c>
      <c r="R68" s="199" t="s">
        <v>322</v>
      </c>
      <c r="S68" s="165"/>
      <c r="T68" s="165"/>
      <c r="U68" s="165" t="str">
        <f t="shared" si="57"/>
        <v>Bajo</v>
      </c>
      <c r="V68" s="165">
        <v>2</v>
      </c>
      <c r="W68" s="165" t="str">
        <f t="shared" si="58"/>
        <v>Ocasional</v>
      </c>
      <c r="X68" s="165">
        <f t="shared" si="59"/>
        <v>0</v>
      </c>
      <c r="Y68" s="165" t="str">
        <f t="shared" si="60"/>
        <v>Bajo</v>
      </c>
      <c r="Z68" s="165">
        <v>60</v>
      </c>
      <c r="AA68" s="165" t="str">
        <f t="shared" si="61"/>
        <v>Muy Grave</v>
      </c>
      <c r="AB68" s="165">
        <f t="shared" si="55"/>
        <v>0</v>
      </c>
      <c r="AC68" s="165" t="str">
        <f t="shared" si="56"/>
        <v>IV</v>
      </c>
      <c r="AD68" s="165" t="str">
        <f t="shared" si="62"/>
        <v>ACEPTABLE</v>
      </c>
      <c r="AE68" s="165" t="s">
        <v>258</v>
      </c>
      <c r="AF68" s="165" t="str">
        <f t="shared" si="54"/>
        <v>Descargas eléctricas, dolor de cabeza, quemaduras, shock, golpes, heridas, contusiones.</v>
      </c>
      <c r="AG68" s="165" t="s">
        <v>38</v>
      </c>
      <c r="AH68" s="165"/>
      <c r="AI68" s="165" t="s">
        <v>63</v>
      </c>
      <c r="AJ68" s="165" t="s">
        <v>63</v>
      </c>
      <c r="AK68" s="165" t="s">
        <v>63</v>
      </c>
      <c r="AL68" s="165" t="s">
        <v>63</v>
      </c>
      <c r="AM68" s="165"/>
      <c r="AN68" s="165"/>
      <c r="AO68" s="165"/>
      <c r="AP68" s="165"/>
      <c r="AQ68" s="165"/>
      <c r="AR68" s="165"/>
      <c r="AS68" s="156"/>
      <c r="AT68" s="157"/>
      <c r="AU68" s="165" t="str">
        <f t="shared" si="63"/>
        <v>Bajo</v>
      </c>
      <c r="AV68" s="157"/>
      <c r="AW68" s="165" t="b">
        <f t="shared" si="64"/>
        <v>0</v>
      </c>
      <c r="AX68" s="165">
        <f t="shared" si="65"/>
        <v>0</v>
      </c>
      <c r="AY68" s="165" t="str">
        <f t="shared" si="66"/>
        <v>Bajo</v>
      </c>
      <c r="AZ68" s="157"/>
      <c r="BA68" s="165" t="b">
        <f t="shared" si="67"/>
        <v>0</v>
      </c>
      <c r="BB68" s="165">
        <f t="shared" si="68"/>
        <v>0</v>
      </c>
      <c r="BC68" s="165" t="str">
        <f t="shared" si="51"/>
        <v>IV</v>
      </c>
      <c r="BD68" s="165" t="str">
        <f t="shared" si="69"/>
        <v>ACEPTABLE</v>
      </c>
      <c r="BE68" s="155"/>
    </row>
    <row r="69" spans="1:57" ht="25.5" hidden="1" x14ac:dyDescent="0.2">
      <c r="A69" s="156"/>
      <c r="B69" s="165" t="s">
        <v>274</v>
      </c>
      <c r="C69" s="156" t="s">
        <v>275</v>
      </c>
      <c r="D69" s="166" t="s">
        <v>460</v>
      </c>
      <c r="E69" s="166" t="s">
        <v>1180</v>
      </c>
      <c r="F69" s="166" t="s">
        <v>250</v>
      </c>
      <c r="G69" s="287" t="s">
        <v>251</v>
      </c>
      <c r="H69" s="165" t="s">
        <v>63</v>
      </c>
      <c r="I69" s="165"/>
      <c r="J69" s="166" t="s">
        <v>252</v>
      </c>
      <c r="K69" s="165" t="s">
        <v>72</v>
      </c>
      <c r="L69" s="196" t="s">
        <v>302</v>
      </c>
      <c r="M69" s="199" t="s">
        <v>303</v>
      </c>
      <c r="N69" s="170" t="s">
        <v>304</v>
      </c>
      <c r="O69" s="165"/>
      <c r="P69" s="165"/>
      <c r="Q69" s="171"/>
      <c r="R69" s="170" t="s">
        <v>305</v>
      </c>
      <c r="S69" s="165"/>
      <c r="T69" s="165"/>
      <c r="U69" s="165" t="str">
        <f t="shared" si="57"/>
        <v>Bajo</v>
      </c>
      <c r="V69" s="165">
        <v>2</v>
      </c>
      <c r="W69" s="165" t="str">
        <f t="shared" si="58"/>
        <v>Ocasional</v>
      </c>
      <c r="X69" s="165">
        <f t="shared" si="59"/>
        <v>0</v>
      </c>
      <c r="Y69" s="165" t="str">
        <f t="shared" si="60"/>
        <v>Bajo</v>
      </c>
      <c r="Z69" s="165">
        <v>60</v>
      </c>
      <c r="AA69" s="165" t="str">
        <f t="shared" si="61"/>
        <v>Muy Grave</v>
      </c>
      <c r="AB69" s="165">
        <f t="shared" si="55"/>
        <v>0</v>
      </c>
      <c r="AC69" s="165" t="str">
        <f t="shared" si="56"/>
        <v>IV</v>
      </c>
      <c r="AD69" s="165" t="str">
        <f t="shared" si="62"/>
        <v>ACEPTABLE</v>
      </c>
      <c r="AE69" s="165" t="s">
        <v>258</v>
      </c>
      <c r="AF69" s="165" t="str">
        <f t="shared" si="54"/>
        <v>Golpes, atrapamientos, contusiones.</v>
      </c>
      <c r="AG69" s="165" t="s">
        <v>38</v>
      </c>
      <c r="AH69" s="165"/>
      <c r="AI69" s="165" t="s">
        <v>63</v>
      </c>
      <c r="AJ69" s="165" t="s">
        <v>63</v>
      </c>
      <c r="AK69" s="165" t="s">
        <v>63</v>
      </c>
      <c r="AL69" s="165"/>
      <c r="AM69" s="165"/>
      <c r="AN69" s="165"/>
      <c r="AO69" s="165"/>
      <c r="AP69" s="165"/>
      <c r="AQ69" s="165"/>
      <c r="AR69" s="165"/>
      <c r="AS69" s="156"/>
      <c r="AT69" s="157"/>
      <c r="AU69" s="165" t="str">
        <f t="shared" si="63"/>
        <v>Bajo</v>
      </c>
      <c r="AV69" s="157"/>
      <c r="AW69" s="165" t="b">
        <f t="shared" si="64"/>
        <v>0</v>
      </c>
      <c r="AX69" s="165">
        <f t="shared" si="65"/>
        <v>0</v>
      </c>
      <c r="AY69" s="165" t="str">
        <f t="shared" si="66"/>
        <v>Bajo</v>
      </c>
      <c r="AZ69" s="157"/>
      <c r="BA69" s="165" t="b">
        <f t="shared" si="67"/>
        <v>0</v>
      </c>
      <c r="BB69" s="165">
        <f t="shared" si="68"/>
        <v>0</v>
      </c>
      <c r="BC69" s="165" t="str">
        <f t="shared" ref="BC69:BC72" si="70">IF(AND(BB69&gt;=600,AZ69&lt;=4000),"I",IF(AND(BB69&gt;=150,BB69&lt;=500),"II",IF(AND(BB69&gt;=40,BB69&lt;=120),"III",IF(AND(BB69&gt;=0,BB69&lt;=40),"IV"))))</f>
        <v>IV</v>
      </c>
      <c r="BD69" s="165" t="str">
        <f t="shared" si="69"/>
        <v>ACEPTABLE</v>
      </c>
      <c r="BE69" s="155"/>
    </row>
    <row r="70" spans="1:57" ht="69.75" hidden="1" customHeight="1" x14ac:dyDescent="0.2">
      <c r="A70" s="156"/>
      <c r="B70" s="165" t="s">
        <v>274</v>
      </c>
      <c r="C70" s="156" t="s">
        <v>275</v>
      </c>
      <c r="D70" s="166" t="s">
        <v>460</v>
      </c>
      <c r="E70" s="166" t="s">
        <v>1180</v>
      </c>
      <c r="F70" s="166" t="s">
        <v>250</v>
      </c>
      <c r="G70" s="287" t="s">
        <v>251</v>
      </c>
      <c r="H70" s="165" t="s">
        <v>63</v>
      </c>
      <c r="I70" s="165"/>
      <c r="J70" s="166" t="s">
        <v>252</v>
      </c>
      <c r="K70" s="165" t="s">
        <v>325</v>
      </c>
      <c r="L70" s="196" t="s">
        <v>123</v>
      </c>
      <c r="M70" s="170" t="s">
        <v>326</v>
      </c>
      <c r="N70" s="170" t="s">
        <v>96</v>
      </c>
      <c r="O70" s="165"/>
      <c r="P70" s="165"/>
      <c r="Q70" s="170" t="s">
        <v>327</v>
      </c>
      <c r="R70" s="170" t="s">
        <v>328</v>
      </c>
      <c r="S70" s="165"/>
      <c r="T70" s="165"/>
      <c r="U70" s="165" t="str">
        <f t="shared" si="57"/>
        <v>Bajo</v>
      </c>
      <c r="V70" s="165">
        <v>3</v>
      </c>
      <c r="W70" s="165" t="str">
        <f t="shared" si="58"/>
        <v>Frecuente</v>
      </c>
      <c r="X70" s="165">
        <f t="shared" si="59"/>
        <v>0</v>
      </c>
      <c r="Y70" s="165" t="str">
        <f t="shared" si="60"/>
        <v>Bajo</v>
      </c>
      <c r="Z70" s="165">
        <v>10</v>
      </c>
      <c r="AA70" s="165" t="str">
        <f t="shared" si="61"/>
        <v>Leve</v>
      </c>
      <c r="AB70" s="165">
        <f t="shared" si="55"/>
        <v>0</v>
      </c>
      <c r="AC70" s="165" t="str">
        <f t="shared" si="56"/>
        <v>IV</v>
      </c>
      <c r="AD70" s="165" t="str">
        <f t="shared" si="62"/>
        <v>ACEPTABLE</v>
      </c>
      <c r="AE70" s="165" t="s">
        <v>258</v>
      </c>
      <c r="AF70" s="165" t="str">
        <f t="shared" si="54"/>
        <v>Desordenes de trauma acumulativo, lesiones del sistema músculo esquelético, Tendinitis, síndrome del túnel carpiano (STC)</v>
      </c>
      <c r="AG70" s="165" t="s">
        <v>38</v>
      </c>
      <c r="AH70" s="165"/>
      <c r="AI70" s="165" t="s">
        <v>63</v>
      </c>
      <c r="AJ70" s="165" t="s">
        <v>63</v>
      </c>
      <c r="AK70" s="165" t="s">
        <v>63</v>
      </c>
      <c r="AL70" s="165"/>
      <c r="AM70" s="165"/>
      <c r="AN70" s="165"/>
      <c r="AO70" s="165"/>
      <c r="AP70" s="165"/>
      <c r="AQ70" s="165"/>
      <c r="AR70" s="165"/>
      <c r="AS70" s="200"/>
      <c r="AT70" s="156"/>
      <c r="AU70" s="165" t="str">
        <f t="shared" si="63"/>
        <v>Bajo</v>
      </c>
      <c r="AV70" s="156"/>
      <c r="AW70" s="165" t="b">
        <f t="shared" si="64"/>
        <v>0</v>
      </c>
      <c r="AX70" s="165">
        <f t="shared" si="65"/>
        <v>0</v>
      </c>
      <c r="AY70" s="165" t="str">
        <f t="shared" si="66"/>
        <v>Bajo</v>
      </c>
      <c r="AZ70" s="156"/>
      <c r="BA70" s="165" t="b">
        <f t="shared" si="67"/>
        <v>0</v>
      </c>
      <c r="BB70" s="165">
        <f t="shared" si="68"/>
        <v>0</v>
      </c>
      <c r="BC70" s="165" t="str">
        <f t="shared" si="70"/>
        <v>IV</v>
      </c>
      <c r="BD70" s="165" t="str">
        <f t="shared" si="69"/>
        <v>ACEPTABLE</v>
      </c>
      <c r="BE70" s="155"/>
    </row>
    <row r="71" spans="1:57" ht="102" hidden="1" x14ac:dyDescent="0.2">
      <c r="A71" s="189"/>
      <c r="B71" s="165" t="s">
        <v>274</v>
      </c>
      <c r="C71" s="156" t="s">
        <v>290</v>
      </c>
      <c r="D71" s="166" t="s">
        <v>460</v>
      </c>
      <c r="E71" s="166" t="s">
        <v>1180</v>
      </c>
      <c r="F71" s="166" t="s">
        <v>250</v>
      </c>
      <c r="G71" s="287" t="s">
        <v>251</v>
      </c>
      <c r="H71" s="165" t="s">
        <v>63</v>
      </c>
      <c r="I71" s="165"/>
      <c r="J71" s="166" t="s">
        <v>252</v>
      </c>
      <c r="K71" s="165" t="s">
        <v>99</v>
      </c>
      <c r="L71" s="165" t="s">
        <v>100</v>
      </c>
      <c r="M71" s="166" t="s">
        <v>333</v>
      </c>
      <c r="N71" s="171" t="s">
        <v>102</v>
      </c>
      <c r="O71" s="165"/>
      <c r="P71" s="165"/>
      <c r="Q71" s="165"/>
      <c r="R71" s="199" t="s">
        <v>334</v>
      </c>
      <c r="S71" s="165"/>
      <c r="T71" s="165"/>
      <c r="U71" s="165" t="str">
        <f t="shared" si="57"/>
        <v>Bajo</v>
      </c>
      <c r="V71" s="165">
        <v>3</v>
      </c>
      <c r="W71" s="165" t="str">
        <f t="shared" si="58"/>
        <v>Frecuente</v>
      </c>
      <c r="X71" s="165">
        <f t="shared" si="59"/>
        <v>0</v>
      </c>
      <c r="Y71" s="165" t="str">
        <f t="shared" si="60"/>
        <v>Bajo</v>
      </c>
      <c r="Z71" s="165">
        <v>25</v>
      </c>
      <c r="AA71" s="165" t="str">
        <f t="shared" si="61"/>
        <v>Grave</v>
      </c>
      <c r="AB71" s="165">
        <f t="shared" si="55"/>
        <v>0</v>
      </c>
      <c r="AC71" s="165" t="str">
        <f t="shared" si="56"/>
        <v>IV</v>
      </c>
      <c r="AD71" s="165" t="str">
        <f t="shared" si="62"/>
        <v>ACEPTABLE</v>
      </c>
      <c r="AE71" s="165" t="s">
        <v>258</v>
      </c>
      <c r="AF71" s="165" t="str">
        <f t="shared" ref="AF71:AF115" si="71">N71</f>
        <v>Fatiga, estrés, disminución de la destreza y precisión. Estados de ansiedad y/o depresión y trastornos del aparato digestivo.</v>
      </c>
      <c r="AG71" s="165" t="s">
        <v>38</v>
      </c>
      <c r="AH71" s="165"/>
      <c r="AI71" s="165" t="s">
        <v>63</v>
      </c>
      <c r="AJ71" s="165" t="s">
        <v>63</v>
      </c>
      <c r="AK71" s="165" t="s">
        <v>63</v>
      </c>
      <c r="AL71" s="165"/>
      <c r="AM71" s="165"/>
      <c r="AN71" s="165"/>
      <c r="AO71" s="165"/>
      <c r="AP71" s="165"/>
      <c r="AQ71" s="165"/>
      <c r="AR71" s="165"/>
      <c r="AS71" s="200"/>
      <c r="AT71" s="156"/>
      <c r="AU71" s="165" t="str">
        <f t="shared" si="63"/>
        <v>Bajo</v>
      </c>
      <c r="AV71" s="156"/>
      <c r="AW71" s="165" t="b">
        <f t="shared" si="64"/>
        <v>0</v>
      </c>
      <c r="AX71" s="165">
        <f t="shared" si="65"/>
        <v>0</v>
      </c>
      <c r="AY71" s="165" t="str">
        <f t="shared" si="66"/>
        <v>Bajo</v>
      </c>
      <c r="AZ71" s="156"/>
      <c r="BA71" s="165" t="b">
        <f t="shared" si="67"/>
        <v>0</v>
      </c>
      <c r="BB71" s="165">
        <f t="shared" si="68"/>
        <v>0</v>
      </c>
      <c r="BC71" s="165" t="str">
        <f t="shared" si="70"/>
        <v>IV</v>
      </c>
      <c r="BD71" s="165" t="str">
        <f t="shared" si="69"/>
        <v>ACEPTABLE</v>
      </c>
      <c r="BE71" s="155"/>
    </row>
    <row r="72" spans="1:57" ht="51" hidden="1" x14ac:dyDescent="0.2">
      <c r="A72" s="165"/>
      <c r="B72" s="165" t="s">
        <v>274</v>
      </c>
      <c r="C72" s="156" t="s">
        <v>290</v>
      </c>
      <c r="D72" s="166" t="s">
        <v>460</v>
      </c>
      <c r="E72" s="166" t="s">
        <v>1180</v>
      </c>
      <c r="F72" s="166" t="s">
        <v>250</v>
      </c>
      <c r="G72" s="287" t="s">
        <v>251</v>
      </c>
      <c r="H72" s="165" t="s">
        <v>63</v>
      </c>
      <c r="I72" s="165"/>
      <c r="J72" s="166" t="s">
        <v>252</v>
      </c>
      <c r="K72" s="165" t="s">
        <v>276</v>
      </c>
      <c r="L72" s="165" t="s">
        <v>105</v>
      </c>
      <c r="M72" s="171" t="s">
        <v>1172</v>
      </c>
      <c r="N72" s="171" t="s">
        <v>107</v>
      </c>
      <c r="O72" s="165"/>
      <c r="P72" s="165"/>
      <c r="Q72" s="171" t="s">
        <v>336</v>
      </c>
      <c r="R72" s="171" t="s">
        <v>432</v>
      </c>
      <c r="S72" s="165"/>
      <c r="T72" s="165">
        <v>6</v>
      </c>
      <c r="U72" s="165" t="str">
        <f t="shared" si="57"/>
        <v>Alto</v>
      </c>
      <c r="V72" s="165">
        <v>4</v>
      </c>
      <c r="W72" s="165" t="str">
        <f t="shared" si="58"/>
        <v>Continua</v>
      </c>
      <c r="X72" s="165">
        <f t="shared" si="59"/>
        <v>24</v>
      </c>
      <c r="Y72" s="165" t="str">
        <f t="shared" si="60"/>
        <v>Medio Alto</v>
      </c>
      <c r="Z72" s="165">
        <v>10</v>
      </c>
      <c r="AA72" s="165" t="str">
        <f t="shared" si="61"/>
        <v>Leve</v>
      </c>
      <c r="AB72" s="165">
        <f t="shared" si="55"/>
        <v>240</v>
      </c>
      <c r="AC72" s="165" t="str">
        <f t="shared" si="56"/>
        <v>II</v>
      </c>
      <c r="AD72" s="165" t="str">
        <f t="shared" si="62"/>
        <v>ACEPTABLE CON CONTROL ESPECIFICO</v>
      </c>
      <c r="AE72" s="165" t="s">
        <v>258</v>
      </c>
      <c r="AF72" s="165" t="str">
        <f t="shared" si="71"/>
        <v>Fatiga visual, cefalea, disminución de la destreza y precisión, afectaciones a la vista, deslumbramiento, caídas a nivel, golpes.</v>
      </c>
      <c r="AG72" s="165" t="s">
        <v>38</v>
      </c>
      <c r="AH72" s="165"/>
      <c r="AI72" s="165" t="s">
        <v>63</v>
      </c>
      <c r="AJ72" s="165" t="s">
        <v>63</v>
      </c>
      <c r="AK72" s="165" t="s">
        <v>63</v>
      </c>
      <c r="AL72" s="165"/>
      <c r="AM72" s="165"/>
      <c r="AN72" s="165"/>
      <c r="AO72" s="165"/>
      <c r="AP72" s="165"/>
      <c r="AQ72" s="165"/>
      <c r="AR72" s="165"/>
      <c r="AS72" s="156"/>
      <c r="AT72" s="157"/>
      <c r="AU72" s="165" t="str">
        <f t="shared" si="63"/>
        <v>Bajo</v>
      </c>
      <c r="AV72" s="157"/>
      <c r="AW72" s="165" t="b">
        <f t="shared" si="64"/>
        <v>0</v>
      </c>
      <c r="AX72" s="165">
        <f t="shared" si="65"/>
        <v>0</v>
      </c>
      <c r="AY72" s="165" t="str">
        <f t="shared" si="66"/>
        <v>Bajo</v>
      </c>
      <c r="AZ72" s="157"/>
      <c r="BA72" s="165" t="b">
        <f t="shared" si="67"/>
        <v>0</v>
      </c>
      <c r="BB72" s="165">
        <f t="shared" si="68"/>
        <v>0</v>
      </c>
      <c r="BC72" s="165" t="str">
        <f t="shared" si="70"/>
        <v>IV</v>
      </c>
      <c r="BD72" s="165" t="str">
        <f t="shared" si="69"/>
        <v>ACEPTABLE</v>
      </c>
      <c r="BE72" s="155"/>
    </row>
    <row r="73" spans="1:57" ht="42.95" hidden="1" customHeight="1" x14ac:dyDescent="0.2">
      <c r="A73" s="156"/>
      <c r="B73" s="165" t="s">
        <v>274</v>
      </c>
      <c r="C73" s="156" t="s">
        <v>290</v>
      </c>
      <c r="D73" s="166" t="s">
        <v>460</v>
      </c>
      <c r="E73" s="166" t="s">
        <v>1180</v>
      </c>
      <c r="F73" s="166" t="s">
        <v>250</v>
      </c>
      <c r="G73" s="287" t="s">
        <v>251</v>
      </c>
      <c r="H73" s="165" t="s">
        <v>63</v>
      </c>
      <c r="I73" s="165"/>
      <c r="J73" s="166" t="s">
        <v>252</v>
      </c>
      <c r="K73" s="167" t="s">
        <v>72</v>
      </c>
      <c r="L73" s="196" t="s">
        <v>302</v>
      </c>
      <c r="M73" s="170" t="s">
        <v>323</v>
      </c>
      <c r="N73" s="170" t="s">
        <v>150</v>
      </c>
      <c r="O73" s="165"/>
      <c r="P73" s="165"/>
      <c r="Q73" s="165"/>
      <c r="R73" s="170" t="s">
        <v>324</v>
      </c>
      <c r="S73" s="165"/>
      <c r="T73" s="165"/>
      <c r="U73" s="165" t="str">
        <f t="shared" si="57"/>
        <v>Bajo</v>
      </c>
      <c r="V73" s="165">
        <v>3</v>
      </c>
      <c r="W73" s="165" t="str">
        <f t="shared" si="58"/>
        <v>Frecuente</v>
      </c>
      <c r="X73" s="165">
        <f t="shared" si="59"/>
        <v>0</v>
      </c>
      <c r="Y73" s="165" t="str">
        <f t="shared" si="60"/>
        <v>Bajo</v>
      </c>
      <c r="Z73" s="165">
        <v>10</v>
      </c>
      <c r="AA73" s="165" t="str">
        <f t="shared" si="61"/>
        <v>Leve</v>
      </c>
      <c r="AB73" s="165">
        <f t="shared" si="55"/>
        <v>0</v>
      </c>
      <c r="AC73" s="165" t="str">
        <f t="shared" si="56"/>
        <v>IV</v>
      </c>
      <c r="AD73" s="165" t="str">
        <f t="shared" si="62"/>
        <v>ACEPTABLE</v>
      </c>
      <c r="AE73" s="165" t="s">
        <v>258</v>
      </c>
      <c r="AF73" s="165" t="str">
        <f t="shared" si="71"/>
        <v>Golpes, traumas, laceraciones, punciones</v>
      </c>
      <c r="AG73" s="165" t="s">
        <v>38</v>
      </c>
      <c r="AH73" s="165"/>
      <c r="AI73" s="165" t="s">
        <v>63</v>
      </c>
      <c r="AJ73" s="165" t="s">
        <v>63</v>
      </c>
      <c r="AK73" s="165" t="s">
        <v>63</v>
      </c>
      <c r="AL73" s="165" t="s">
        <v>63</v>
      </c>
      <c r="AM73" s="165"/>
      <c r="AN73" s="165"/>
      <c r="AO73" s="165"/>
      <c r="AP73" s="165"/>
      <c r="AQ73" s="165"/>
      <c r="AR73" s="165"/>
      <c r="AS73" s="156"/>
      <c r="AT73" s="157"/>
      <c r="AU73" s="165" t="str">
        <f t="shared" si="63"/>
        <v>Bajo</v>
      </c>
      <c r="AV73" s="157"/>
      <c r="AW73" s="165" t="b">
        <f t="shared" si="64"/>
        <v>0</v>
      </c>
      <c r="AX73" s="165">
        <f t="shared" si="65"/>
        <v>0</v>
      </c>
      <c r="AY73" s="165" t="str">
        <f t="shared" si="66"/>
        <v>Bajo</v>
      </c>
      <c r="AZ73" s="157"/>
      <c r="BA73" s="165" t="b">
        <f t="shared" si="67"/>
        <v>0</v>
      </c>
      <c r="BB73" s="165">
        <f t="shared" si="68"/>
        <v>0</v>
      </c>
      <c r="BC73" s="165" t="str">
        <f t="shared" ref="BC73:BC103" si="72">IF(AND(BB73&gt;=600,AZ73&lt;=4000),"I",IF(AND(BB73&gt;=150,BB73&lt;=500),"II",IF(AND(BB73&gt;=40,BB73&lt;=120),"III",IF(AND(BB73&gt;=0,BB73&lt;=40),"IV"))))</f>
        <v>IV</v>
      </c>
      <c r="BD73" s="165" t="str">
        <f t="shared" si="69"/>
        <v>ACEPTABLE</v>
      </c>
      <c r="BE73" s="155"/>
    </row>
    <row r="74" spans="1:57" ht="66.75" hidden="1" customHeight="1" x14ac:dyDescent="0.2">
      <c r="A74" s="156"/>
      <c r="B74" s="165" t="s">
        <v>274</v>
      </c>
      <c r="C74" s="156" t="s">
        <v>290</v>
      </c>
      <c r="D74" s="166" t="s">
        <v>463</v>
      </c>
      <c r="E74" s="166" t="s">
        <v>1181</v>
      </c>
      <c r="F74" s="166" t="s">
        <v>250</v>
      </c>
      <c r="G74" s="166" t="s">
        <v>465</v>
      </c>
      <c r="H74" s="165" t="s">
        <v>63</v>
      </c>
      <c r="I74" s="165"/>
      <c r="J74" s="166" t="s">
        <v>1182</v>
      </c>
      <c r="K74" s="165" t="s">
        <v>325</v>
      </c>
      <c r="L74" s="165" t="s">
        <v>94</v>
      </c>
      <c r="M74" s="171" t="s">
        <v>329</v>
      </c>
      <c r="N74" s="171" t="s">
        <v>330</v>
      </c>
      <c r="O74" s="165"/>
      <c r="P74" s="165"/>
      <c r="Q74" s="170" t="s">
        <v>331</v>
      </c>
      <c r="R74" s="170" t="s">
        <v>332</v>
      </c>
      <c r="S74" s="165"/>
      <c r="T74" s="165"/>
      <c r="U74" s="165" t="str">
        <f t="shared" si="57"/>
        <v>Bajo</v>
      </c>
      <c r="V74" s="165">
        <v>4</v>
      </c>
      <c r="W74" s="165" t="str">
        <f t="shared" si="58"/>
        <v>Continua</v>
      </c>
      <c r="X74" s="165">
        <f t="shared" si="59"/>
        <v>0</v>
      </c>
      <c r="Y74" s="165" t="str">
        <f t="shared" si="60"/>
        <v>Bajo</v>
      </c>
      <c r="Z74" s="165">
        <v>10</v>
      </c>
      <c r="AA74" s="165" t="str">
        <f t="shared" si="61"/>
        <v>Leve</v>
      </c>
      <c r="AB74" s="165">
        <f t="shared" si="55"/>
        <v>0</v>
      </c>
      <c r="AC74" s="165" t="str">
        <f t="shared" si="56"/>
        <v>IV</v>
      </c>
      <c r="AD74" s="165" t="str">
        <f t="shared" si="62"/>
        <v>ACEPTABLE</v>
      </c>
      <c r="AE74" s="165">
        <v>4</v>
      </c>
      <c r="AF74" s="165" t="str">
        <f t="shared" si="71"/>
        <v>Desordenes de trauma acumulativo, lesiones del sistema músculo esquelético</v>
      </c>
      <c r="AG74" s="165" t="s">
        <v>38</v>
      </c>
      <c r="AH74" s="165"/>
      <c r="AI74" s="165" t="s">
        <v>63</v>
      </c>
      <c r="AJ74" s="165" t="s">
        <v>63</v>
      </c>
      <c r="AK74" s="165"/>
      <c r="AL74" s="165"/>
      <c r="AM74" s="165"/>
      <c r="AN74" s="165"/>
      <c r="AO74" s="165"/>
      <c r="AP74" s="165"/>
      <c r="AQ74" s="165"/>
      <c r="AR74" s="165"/>
      <c r="AS74" s="200"/>
      <c r="AT74" s="156"/>
      <c r="AU74" s="165" t="str">
        <f t="shared" si="63"/>
        <v>Bajo</v>
      </c>
      <c r="AV74" s="156"/>
      <c r="AW74" s="165" t="b">
        <f t="shared" si="64"/>
        <v>0</v>
      </c>
      <c r="AX74" s="165">
        <f t="shared" si="65"/>
        <v>0</v>
      </c>
      <c r="AY74" s="165" t="str">
        <f t="shared" si="66"/>
        <v>Bajo</v>
      </c>
      <c r="AZ74" s="156"/>
      <c r="BA74" s="165" t="b">
        <f t="shared" si="67"/>
        <v>0</v>
      </c>
      <c r="BB74" s="165">
        <f t="shared" si="68"/>
        <v>0</v>
      </c>
      <c r="BC74" s="165" t="str">
        <f t="shared" si="72"/>
        <v>IV</v>
      </c>
      <c r="BD74" s="165" t="str">
        <f t="shared" si="69"/>
        <v>ACEPTABLE</v>
      </c>
      <c r="BE74" s="155"/>
    </row>
    <row r="75" spans="1:57" ht="63.75" hidden="1" x14ac:dyDescent="0.2">
      <c r="A75" s="156"/>
      <c r="B75" s="165" t="s">
        <v>274</v>
      </c>
      <c r="C75" s="156" t="s">
        <v>290</v>
      </c>
      <c r="D75" s="166" t="s">
        <v>463</v>
      </c>
      <c r="E75" s="166" t="s">
        <v>1181</v>
      </c>
      <c r="F75" s="166" t="s">
        <v>250</v>
      </c>
      <c r="G75" s="166" t="s">
        <v>465</v>
      </c>
      <c r="H75" s="165" t="s">
        <v>63</v>
      </c>
      <c r="I75" s="165"/>
      <c r="J75" s="166" t="s">
        <v>1182</v>
      </c>
      <c r="K75" s="167" t="s">
        <v>65</v>
      </c>
      <c r="L75" s="196" t="s">
        <v>316</v>
      </c>
      <c r="M75" s="171" t="s">
        <v>1171</v>
      </c>
      <c r="N75" s="170" t="s">
        <v>145</v>
      </c>
      <c r="O75" s="165"/>
      <c r="P75" s="165"/>
      <c r="Q75" s="165"/>
      <c r="R75" s="170" t="s">
        <v>403</v>
      </c>
      <c r="S75" s="165"/>
      <c r="T75" s="165">
        <v>0</v>
      </c>
      <c r="U75" s="165" t="str">
        <f t="shared" si="57"/>
        <v>Bajo</v>
      </c>
      <c r="V75" s="165">
        <v>2</v>
      </c>
      <c r="W75" s="165" t="str">
        <f t="shared" si="58"/>
        <v>Ocasional</v>
      </c>
      <c r="X75" s="165">
        <f t="shared" si="59"/>
        <v>0</v>
      </c>
      <c r="Y75" s="165" t="str">
        <f t="shared" si="60"/>
        <v>Bajo</v>
      </c>
      <c r="Z75" s="165">
        <v>10</v>
      </c>
      <c r="AA75" s="165" t="str">
        <f t="shared" si="61"/>
        <v>Leve</v>
      </c>
      <c r="AB75" s="165">
        <f t="shared" si="55"/>
        <v>0</v>
      </c>
      <c r="AC75" s="165" t="str">
        <f t="shared" si="56"/>
        <v>IV</v>
      </c>
      <c r="AD75" s="165" t="str">
        <f t="shared" si="62"/>
        <v>ACEPTABLE</v>
      </c>
      <c r="AE75" s="165">
        <v>4</v>
      </c>
      <c r="AF75" s="165" t="str">
        <f t="shared" si="71"/>
        <v>Golpes, traumas, heridas, infecciones, intoxicación, Mordeduras, picaduras, punciones, reacciones alérgicas, muerte</v>
      </c>
      <c r="AG75" s="165" t="s">
        <v>38</v>
      </c>
      <c r="AH75" s="165"/>
      <c r="AI75" s="165" t="s">
        <v>63</v>
      </c>
      <c r="AJ75" s="165" t="s">
        <v>63</v>
      </c>
      <c r="AK75" s="165"/>
      <c r="AL75" s="165"/>
      <c r="AM75" s="165"/>
      <c r="AN75" s="165"/>
      <c r="AO75" s="165"/>
      <c r="AP75" s="165"/>
      <c r="AQ75" s="165"/>
      <c r="AR75" s="165"/>
      <c r="AS75" s="165"/>
      <c r="AT75" s="157"/>
      <c r="AU75" s="165" t="str">
        <f t="shared" si="63"/>
        <v>Bajo</v>
      </c>
      <c r="AV75" s="157"/>
      <c r="AW75" s="165" t="b">
        <f t="shared" si="64"/>
        <v>0</v>
      </c>
      <c r="AX75" s="165">
        <f t="shared" si="65"/>
        <v>0</v>
      </c>
      <c r="AY75" s="165" t="str">
        <f t="shared" si="66"/>
        <v>Bajo</v>
      </c>
      <c r="AZ75" s="157"/>
      <c r="BA75" s="165" t="b">
        <f t="shared" si="67"/>
        <v>0</v>
      </c>
      <c r="BB75" s="165">
        <f t="shared" si="68"/>
        <v>0</v>
      </c>
      <c r="BC75" s="165" t="str">
        <f t="shared" si="72"/>
        <v>IV</v>
      </c>
      <c r="BD75" s="165" t="str">
        <f t="shared" si="69"/>
        <v>ACEPTABLE</v>
      </c>
      <c r="BE75" s="155"/>
    </row>
    <row r="76" spans="1:57" ht="51" hidden="1" x14ac:dyDescent="0.2">
      <c r="A76" s="156"/>
      <c r="B76" s="165" t="s">
        <v>274</v>
      </c>
      <c r="C76" s="156" t="s">
        <v>290</v>
      </c>
      <c r="D76" s="166" t="s">
        <v>463</v>
      </c>
      <c r="E76" s="166" t="s">
        <v>1181</v>
      </c>
      <c r="F76" s="166" t="s">
        <v>250</v>
      </c>
      <c r="G76" s="166" t="s">
        <v>465</v>
      </c>
      <c r="H76" s="165" t="s">
        <v>63</v>
      </c>
      <c r="I76" s="165"/>
      <c r="J76" s="166" t="s">
        <v>1182</v>
      </c>
      <c r="K76" s="167" t="s">
        <v>72</v>
      </c>
      <c r="L76" s="196" t="s">
        <v>319</v>
      </c>
      <c r="M76" s="171" t="s">
        <v>320</v>
      </c>
      <c r="N76" s="171" t="s">
        <v>127</v>
      </c>
      <c r="O76" s="165"/>
      <c r="P76" s="165"/>
      <c r="Q76" s="199" t="s">
        <v>321</v>
      </c>
      <c r="R76" s="199" t="s">
        <v>322</v>
      </c>
      <c r="S76" s="165"/>
      <c r="T76" s="165"/>
      <c r="U76" s="165" t="str">
        <f t="shared" si="57"/>
        <v>Bajo</v>
      </c>
      <c r="V76" s="165">
        <v>2</v>
      </c>
      <c r="W76" s="165" t="str">
        <f t="shared" si="58"/>
        <v>Ocasional</v>
      </c>
      <c r="X76" s="165">
        <f t="shared" si="59"/>
        <v>0</v>
      </c>
      <c r="Y76" s="165" t="str">
        <f t="shared" si="60"/>
        <v>Bajo</v>
      </c>
      <c r="Z76" s="165">
        <v>60</v>
      </c>
      <c r="AA76" s="165" t="str">
        <f t="shared" si="61"/>
        <v>Muy Grave</v>
      </c>
      <c r="AB76" s="165">
        <f t="shared" si="55"/>
        <v>0</v>
      </c>
      <c r="AC76" s="165" t="str">
        <f t="shared" si="56"/>
        <v>IV</v>
      </c>
      <c r="AD76" s="165" t="str">
        <f t="shared" si="62"/>
        <v>ACEPTABLE</v>
      </c>
      <c r="AE76" s="165">
        <v>4</v>
      </c>
      <c r="AF76" s="165" t="str">
        <f t="shared" si="71"/>
        <v>Descargas eléctricas, dolor de cabeza, quemaduras, shock, golpes, heridas, contusiones.</v>
      </c>
      <c r="AG76" s="165" t="s">
        <v>38</v>
      </c>
      <c r="AH76" s="165"/>
      <c r="AI76" s="165" t="s">
        <v>63</v>
      </c>
      <c r="AJ76" s="165" t="s">
        <v>63</v>
      </c>
      <c r="AK76" s="165"/>
      <c r="AL76" s="165"/>
      <c r="AM76" s="165"/>
      <c r="AN76" s="165"/>
      <c r="AO76" s="165"/>
      <c r="AP76" s="165"/>
      <c r="AQ76" s="165"/>
      <c r="AR76" s="165"/>
      <c r="AS76" s="156"/>
      <c r="AT76" s="157"/>
      <c r="AU76" s="165" t="str">
        <f t="shared" si="63"/>
        <v>Bajo</v>
      </c>
      <c r="AV76" s="157"/>
      <c r="AW76" s="165" t="b">
        <f t="shared" si="64"/>
        <v>0</v>
      </c>
      <c r="AX76" s="165">
        <f t="shared" si="65"/>
        <v>0</v>
      </c>
      <c r="AY76" s="165" t="str">
        <f t="shared" si="66"/>
        <v>Bajo</v>
      </c>
      <c r="AZ76" s="157"/>
      <c r="BA76" s="165" t="b">
        <f t="shared" si="67"/>
        <v>0</v>
      </c>
      <c r="BB76" s="165">
        <f t="shared" si="68"/>
        <v>0</v>
      </c>
      <c r="BC76" s="165" t="str">
        <f t="shared" si="72"/>
        <v>IV</v>
      </c>
      <c r="BD76" s="165" t="str">
        <f t="shared" si="69"/>
        <v>ACEPTABLE</v>
      </c>
      <c r="BE76" s="155"/>
    </row>
    <row r="77" spans="1:57" ht="38.25" hidden="1" x14ac:dyDescent="0.2">
      <c r="A77" s="156"/>
      <c r="B77" s="165" t="s">
        <v>274</v>
      </c>
      <c r="C77" s="156" t="s">
        <v>290</v>
      </c>
      <c r="D77" s="166" t="s">
        <v>463</v>
      </c>
      <c r="E77" s="166" t="s">
        <v>1181</v>
      </c>
      <c r="F77" s="166" t="s">
        <v>250</v>
      </c>
      <c r="G77" s="166" t="s">
        <v>465</v>
      </c>
      <c r="H77" s="165" t="s">
        <v>63</v>
      </c>
      <c r="I77" s="165"/>
      <c r="J77" s="166" t="s">
        <v>1182</v>
      </c>
      <c r="K77" s="165" t="s">
        <v>72</v>
      </c>
      <c r="L77" s="196" t="s">
        <v>302</v>
      </c>
      <c r="M77" s="199" t="s">
        <v>303</v>
      </c>
      <c r="N77" s="170" t="s">
        <v>304</v>
      </c>
      <c r="O77" s="165"/>
      <c r="P77" s="165"/>
      <c r="Q77" s="171"/>
      <c r="R77" s="170" t="s">
        <v>305</v>
      </c>
      <c r="S77" s="165"/>
      <c r="T77" s="165"/>
      <c r="U77" s="165" t="str">
        <f t="shared" si="57"/>
        <v>Bajo</v>
      </c>
      <c r="V77" s="165">
        <v>2</v>
      </c>
      <c r="W77" s="165" t="str">
        <f t="shared" si="58"/>
        <v>Ocasional</v>
      </c>
      <c r="X77" s="165">
        <f t="shared" si="59"/>
        <v>0</v>
      </c>
      <c r="Y77" s="165" t="str">
        <f t="shared" si="60"/>
        <v>Bajo</v>
      </c>
      <c r="Z77" s="165">
        <v>60</v>
      </c>
      <c r="AA77" s="165" t="str">
        <f t="shared" si="61"/>
        <v>Muy Grave</v>
      </c>
      <c r="AB77" s="165">
        <f t="shared" si="55"/>
        <v>0</v>
      </c>
      <c r="AC77" s="165" t="str">
        <f t="shared" si="56"/>
        <v>IV</v>
      </c>
      <c r="AD77" s="165" t="str">
        <f t="shared" si="62"/>
        <v>ACEPTABLE</v>
      </c>
      <c r="AE77" s="165">
        <v>4</v>
      </c>
      <c r="AF77" s="165" t="str">
        <f t="shared" si="71"/>
        <v>Golpes, atrapamientos, contusiones.</v>
      </c>
      <c r="AG77" s="165" t="s">
        <v>38</v>
      </c>
      <c r="AH77" s="165"/>
      <c r="AI77" s="165" t="s">
        <v>63</v>
      </c>
      <c r="AJ77" s="165" t="s">
        <v>63</v>
      </c>
      <c r="AK77" s="165"/>
      <c r="AL77" s="165"/>
      <c r="AM77" s="165"/>
      <c r="AN77" s="165"/>
      <c r="AO77" s="165"/>
      <c r="AP77" s="165"/>
      <c r="AQ77" s="165"/>
      <c r="AR77" s="165"/>
      <c r="AS77" s="156"/>
      <c r="AT77" s="157"/>
      <c r="AU77" s="165" t="str">
        <f t="shared" si="63"/>
        <v>Bajo</v>
      </c>
      <c r="AV77" s="157"/>
      <c r="AW77" s="165" t="b">
        <f t="shared" si="64"/>
        <v>0</v>
      </c>
      <c r="AX77" s="165">
        <f t="shared" si="65"/>
        <v>0</v>
      </c>
      <c r="AY77" s="165" t="str">
        <f t="shared" si="66"/>
        <v>Bajo</v>
      </c>
      <c r="AZ77" s="157"/>
      <c r="BA77" s="165" t="b">
        <f t="shared" si="67"/>
        <v>0</v>
      </c>
      <c r="BB77" s="165">
        <f t="shared" si="68"/>
        <v>0</v>
      </c>
      <c r="BC77" s="165" t="str">
        <f t="shared" si="72"/>
        <v>IV</v>
      </c>
      <c r="BD77" s="165" t="str">
        <f t="shared" si="69"/>
        <v>ACEPTABLE</v>
      </c>
      <c r="BE77" s="155"/>
    </row>
    <row r="78" spans="1:57" ht="42.95" hidden="1" customHeight="1" x14ac:dyDescent="0.2">
      <c r="A78" s="156"/>
      <c r="B78" s="165" t="s">
        <v>274</v>
      </c>
      <c r="C78" s="156" t="s">
        <v>290</v>
      </c>
      <c r="D78" s="166" t="s">
        <v>463</v>
      </c>
      <c r="E78" s="166" t="s">
        <v>1181</v>
      </c>
      <c r="F78" s="166" t="s">
        <v>250</v>
      </c>
      <c r="G78" s="166" t="s">
        <v>465</v>
      </c>
      <c r="H78" s="165" t="s">
        <v>63</v>
      </c>
      <c r="I78" s="165"/>
      <c r="J78" s="166" t="s">
        <v>1182</v>
      </c>
      <c r="K78" s="167" t="s">
        <v>72</v>
      </c>
      <c r="L78" s="196" t="s">
        <v>302</v>
      </c>
      <c r="M78" s="170" t="s">
        <v>323</v>
      </c>
      <c r="N78" s="170" t="s">
        <v>150</v>
      </c>
      <c r="O78" s="165"/>
      <c r="P78" s="165"/>
      <c r="Q78" s="165"/>
      <c r="R78" s="170" t="s">
        <v>324</v>
      </c>
      <c r="S78" s="165"/>
      <c r="T78" s="165"/>
      <c r="U78" s="165" t="str">
        <f t="shared" si="57"/>
        <v>Bajo</v>
      </c>
      <c r="V78" s="165">
        <v>3</v>
      </c>
      <c r="W78" s="165" t="str">
        <f t="shared" si="58"/>
        <v>Frecuente</v>
      </c>
      <c r="X78" s="165">
        <f t="shared" si="59"/>
        <v>0</v>
      </c>
      <c r="Y78" s="165" t="str">
        <f t="shared" si="60"/>
        <v>Bajo</v>
      </c>
      <c r="Z78" s="165">
        <v>10</v>
      </c>
      <c r="AA78" s="165" t="str">
        <f t="shared" si="61"/>
        <v>Leve</v>
      </c>
      <c r="AB78" s="165">
        <f t="shared" si="55"/>
        <v>0</v>
      </c>
      <c r="AC78" s="165" t="str">
        <f t="shared" si="56"/>
        <v>IV</v>
      </c>
      <c r="AD78" s="165" t="str">
        <f t="shared" si="62"/>
        <v>ACEPTABLE</v>
      </c>
      <c r="AE78" s="165">
        <v>4</v>
      </c>
      <c r="AF78" s="165" t="str">
        <f t="shared" si="71"/>
        <v>Golpes, traumas, laceraciones, punciones</v>
      </c>
      <c r="AG78" s="165" t="s">
        <v>38</v>
      </c>
      <c r="AH78" s="165"/>
      <c r="AI78" s="165" t="s">
        <v>63</v>
      </c>
      <c r="AJ78" s="165" t="s">
        <v>63</v>
      </c>
      <c r="AK78" s="165"/>
      <c r="AL78" s="165"/>
      <c r="AM78" s="165"/>
      <c r="AN78" s="165"/>
      <c r="AO78" s="165"/>
      <c r="AP78" s="165"/>
      <c r="AQ78" s="165"/>
      <c r="AR78" s="165"/>
      <c r="AS78" s="156"/>
      <c r="AT78" s="157"/>
      <c r="AU78" s="165" t="str">
        <f t="shared" si="63"/>
        <v>Bajo</v>
      </c>
      <c r="AV78" s="157"/>
      <c r="AW78" s="165" t="b">
        <f t="shared" si="64"/>
        <v>0</v>
      </c>
      <c r="AX78" s="165">
        <f t="shared" si="65"/>
        <v>0</v>
      </c>
      <c r="AY78" s="165" t="str">
        <f t="shared" si="66"/>
        <v>Bajo</v>
      </c>
      <c r="AZ78" s="157"/>
      <c r="BA78" s="165" t="b">
        <f t="shared" si="67"/>
        <v>0</v>
      </c>
      <c r="BB78" s="165">
        <f t="shared" si="68"/>
        <v>0</v>
      </c>
      <c r="BC78" s="165" t="str">
        <f t="shared" si="72"/>
        <v>IV</v>
      </c>
      <c r="BD78" s="165" t="str">
        <f t="shared" si="69"/>
        <v>ACEPTABLE</v>
      </c>
      <c r="BE78" s="155"/>
    </row>
    <row r="79" spans="1:57" ht="69.75" hidden="1" customHeight="1" x14ac:dyDescent="0.2">
      <c r="A79" s="156"/>
      <c r="B79" s="165" t="s">
        <v>274</v>
      </c>
      <c r="C79" s="156" t="s">
        <v>290</v>
      </c>
      <c r="D79" s="166" t="s">
        <v>463</v>
      </c>
      <c r="E79" s="166" t="s">
        <v>1181</v>
      </c>
      <c r="F79" s="166" t="s">
        <v>250</v>
      </c>
      <c r="G79" s="166" t="s">
        <v>465</v>
      </c>
      <c r="H79" s="165" t="s">
        <v>63</v>
      </c>
      <c r="I79" s="165"/>
      <c r="J79" s="166" t="s">
        <v>1182</v>
      </c>
      <c r="K79" s="165" t="s">
        <v>325</v>
      </c>
      <c r="L79" s="196" t="s">
        <v>123</v>
      </c>
      <c r="M79" s="170" t="s">
        <v>326</v>
      </c>
      <c r="N79" s="170" t="s">
        <v>96</v>
      </c>
      <c r="O79" s="165"/>
      <c r="P79" s="165"/>
      <c r="Q79" s="170" t="s">
        <v>327</v>
      </c>
      <c r="R79" s="170" t="s">
        <v>328</v>
      </c>
      <c r="S79" s="165"/>
      <c r="T79" s="165"/>
      <c r="U79" s="165" t="str">
        <f t="shared" si="57"/>
        <v>Bajo</v>
      </c>
      <c r="V79" s="165">
        <v>3</v>
      </c>
      <c r="W79" s="165" t="str">
        <f t="shared" si="58"/>
        <v>Frecuente</v>
      </c>
      <c r="X79" s="165">
        <f t="shared" si="59"/>
        <v>0</v>
      </c>
      <c r="Y79" s="165" t="str">
        <f t="shared" si="60"/>
        <v>Bajo</v>
      </c>
      <c r="Z79" s="165">
        <v>10</v>
      </c>
      <c r="AA79" s="165" t="str">
        <f t="shared" si="61"/>
        <v>Leve</v>
      </c>
      <c r="AB79" s="165">
        <f t="shared" si="55"/>
        <v>0</v>
      </c>
      <c r="AC79" s="165" t="str">
        <f t="shared" si="56"/>
        <v>IV</v>
      </c>
      <c r="AD79" s="165" t="str">
        <f t="shared" si="62"/>
        <v>ACEPTABLE</v>
      </c>
      <c r="AE79" s="165">
        <v>4</v>
      </c>
      <c r="AF79" s="165" t="str">
        <f t="shared" si="71"/>
        <v>Desordenes de trauma acumulativo, lesiones del sistema músculo esquelético, Tendinitis, síndrome del túnel carpiano (STC)</v>
      </c>
      <c r="AG79" s="165" t="s">
        <v>38</v>
      </c>
      <c r="AH79" s="165"/>
      <c r="AI79" s="165" t="s">
        <v>63</v>
      </c>
      <c r="AJ79" s="165" t="s">
        <v>63</v>
      </c>
      <c r="AK79" s="165"/>
      <c r="AL79" s="165"/>
      <c r="AM79" s="165"/>
      <c r="AN79" s="165"/>
      <c r="AO79" s="165"/>
      <c r="AP79" s="165"/>
      <c r="AQ79" s="165"/>
      <c r="AR79" s="165"/>
      <c r="AS79" s="200"/>
      <c r="AT79" s="156"/>
      <c r="AU79" s="165" t="str">
        <f t="shared" si="63"/>
        <v>Bajo</v>
      </c>
      <c r="AV79" s="156"/>
      <c r="AW79" s="165" t="b">
        <f t="shared" si="64"/>
        <v>0</v>
      </c>
      <c r="AX79" s="165">
        <f t="shared" si="65"/>
        <v>0</v>
      </c>
      <c r="AY79" s="165" t="str">
        <f t="shared" si="66"/>
        <v>Bajo</v>
      </c>
      <c r="AZ79" s="156"/>
      <c r="BA79" s="165" t="b">
        <f t="shared" si="67"/>
        <v>0</v>
      </c>
      <c r="BB79" s="165">
        <f t="shared" si="68"/>
        <v>0</v>
      </c>
      <c r="BC79" s="165" t="str">
        <f t="shared" si="72"/>
        <v>IV</v>
      </c>
      <c r="BD79" s="165" t="str">
        <f t="shared" si="69"/>
        <v>ACEPTABLE</v>
      </c>
      <c r="BE79" s="155"/>
    </row>
    <row r="80" spans="1:57" ht="102" hidden="1" x14ac:dyDescent="0.2">
      <c r="A80" s="189"/>
      <c r="B80" s="165" t="s">
        <v>274</v>
      </c>
      <c r="C80" s="156" t="s">
        <v>290</v>
      </c>
      <c r="D80" s="166" t="s">
        <v>463</v>
      </c>
      <c r="E80" s="166" t="s">
        <v>1181</v>
      </c>
      <c r="F80" s="166" t="s">
        <v>250</v>
      </c>
      <c r="G80" s="166" t="s">
        <v>465</v>
      </c>
      <c r="H80" s="165" t="s">
        <v>63</v>
      </c>
      <c r="I80" s="165"/>
      <c r="J80" s="166" t="s">
        <v>1182</v>
      </c>
      <c r="K80" s="165" t="s">
        <v>99</v>
      </c>
      <c r="L80" s="165" t="s">
        <v>100</v>
      </c>
      <c r="M80" s="166" t="s">
        <v>333</v>
      </c>
      <c r="N80" s="171" t="s">
        <v>102</v>
      </c>
      <c r="O80" s="165"/>
      <c r="P80" s="165"/>
      <c r="Q80" s="165"/>
      <c r="R80" s="199" t="s">
        <v>334</v>
      </c>
      <c r="S80" s="165"/>
      <c r="T80" s="165"/>
      <c r="U80" s="165" t="str">
        <f t="shared" si="57"/>
        <v>Bajo</v>
      </c>
      <c r="V80" s="165">
        <v>3</v>
      </c>
      <c r="W80" s="165" t="str">
        <f t="shared" si="58"/>
        <v>Frecuente</v>
      </c>
      <c r="X80" s="165">
        <f t="shared" si="59"/>
        <v>0</v>
      </c>
      <c r="Y80" s="165" t="str">
        <f t="shared" si="60"/>
        <v>Bajo</v>
      </c>
      <c r="Z80" s="165">
        <v>25</v>
      </c>
      <c r="AA80" s="165" t="str">
        <f t="shared" si="61"/>
        <v>Grave</v>
      </c>
      <c r="AB80" s="165">
        <f t="shared" si="55"/>
        <v>0</v>
      </c>
      <c r="AC80" s="165" t="str">
        <f t="shared" si="56"/>
        <v>IV</v>
      </c>
      <c r="AD80" s="165" t="str">
        <f t="shared" si="62"/>
        <v>ACEPTABLE</v>
      </c>
      <c r="AE80" s="165" t="s">
        <v>258</v>
      </c>
      <c r="AF80" s="165" t="str">
        <f t="shared" si="71"/>
        <v>Fatiga, estrés, disminución de la destreza y precisión. Estados de ansiedad y/o depresión y trastornos del aparato digestivo.</v>
      </c>
      <c r="AG80" s="165" t="s">
        <v>38</v>
      </c>
      <c r="AH80" s="165"/>
      <c r="AI80" s="165" t="s">
        <v>63</v>
      </c>
      <c r="AJ80" s="165" t="s">
        <v>63</v>
      </c>
      <c r="AK80" s="165"/>
      <c r="AL80" s="165"/>
      <c r="AM80" s="165"/>
      <c r="AN80" s="165"/>
      <c r="AO80" s="165"/>
      <c r="AP80" s="165"/>
      <c r="AQ80" s="165"/>
      <c r="AR80" s="165"/>
      <c r="AS80" s="200"/>
      <c r="AT80" s="156"/>
      <c r="AU80" s="165" t="str">
        <f t="shared" si="63"/>
        <v>Bajo</v>
      </c>
      <c r="AV80" s="156"/>
      <c r="AW80" s="165" t="b">
        <f t="shared" si="64"/>
        <v>0</v>
      </c>
      <c r="AX80" s="165">
        <f t="shared" si="65"/>
        <v>0</v>
      </c>
      <c r="AY80" s="165" t="str">
        <f t="shared" si="66"/>
        <v>Bajo</v>
      </c>
      <c r="AZ80" s="156"/>
      <c r="BA80" s="165" t="b">
        <f t="shared" si="67"/>
        <v>0</v>
      </c>
      <c r="BB80" s="165">
        <f t="shared" si="68"/>
        <v>0</v>
      </c>
      <c r="BC80" s="165" t="str">
        <f t="shared" si="72"/>
        <v>IV</v>
      </c>
      <c r="BD80" s="165" t="str">
        <f t="shared" si="69"/>
        <v>ACEPTABLE</v>
      </c>
      <c r="BE80" s="155"/>
    </row>
    <row r="81" spans="1:57" ht="51" hidden="1" x14ac:dyDescent="0.2">
      <c r="A81" s="165"/>
      <c r="B81" s="165" t="s">
        <v>274</v>
      </c>
      <c r="C81" s="156" t="s">
        <v>290</v>
      </c>
      <c r="D81" s="166" t="s">
        <v>463</v>
      </c>
      <c r="E81" s="166" t="s">
        <v>1181</v>
      </c>
      <c r="F81" s="166" t="s">
        <v>250</v>
      </c>
      <c r="G81" s="166" t="s">
        <v>465</v>
      </c>
      <c r="H81" s="165" t="s">
        <v>63</v>
      </c>
      <c r="I81" s="165"/>
      <c r="J81" s="166" t="s">
        <v>1182</v>
      </c>
      <c r="K81" s="165" t="s">
        <v>276</v>
      </c>
      <c r="L81" s="165" t="s">
        <v>105</v>
      </c>
      <c r="M81" s="171" t="s">
        <v>1172</v>
      </c>
      <c r="N81" s="171" t="s">
        <v>107</v>
      </c>
      <c r="O81" s="165"/>
      <c r="P81" s="165"/>
      <c r="Q81" s="171" t="s">
        <v>336</v>
      </c>
      <c r="R81" s="171" t="s">
        <v>432</v>
      </c>
      <c r="S81" s="165"/>
      <c r="T81" s="165">
        <v>6</v>
      </c>
      <c r="U81" s="165" t="str">
        <f t="shared" si="57"/>
        <v>Alto</v>
      </c>
      <c r="V81" s="165">
        <v>4</v>
      </c>
      <c r="W81" s="165" t="str">
        <f t="shared" si="58"/>
        <v>Continua</v>
      </c>
      <c r="X81" s="165">
        <f t="shared" si="59"/>
        <v>24</v>
      </c>
      <c r="Y81" s="165" t="str">
        <f t="shared" si="60"/>
        <v>Medio Alto</v>
      </c>
      <c r="Z81" s="165">
        <v>10</v>
      </c>
      <c r="AA81" s="165" t="str">
        <f t="shared" si="61"/>
        <v>Leve</v>
      </c>
      <c r="AB81" s="165">
        <f t="shared" si="55"/>
        <v>240</v>
      </c>
      <c r="AC81" s="165" t="str">
        <f t="shared" si="56"/>
        <v>II</v>
      </c>
      <c r="AD81" s="165" t="str">
        <f t="shared" si="62"/>
        <v>ACEPTABLE CON CONTROL ESPECIFICO</v>
      </c>
      <c r="AE81" s="165">
        <v>4</v>
      </c>
      <c r="AF81" s="165" t="str">
        <f t="shared" si="71"/>
        <v>Fatiga visual, cefalea, disminución de la destreza y precisión, afectaciones a la vista, deslumbramiento, caídas a nivel, golpes.</v>
      </c>
      <c r="AG81" s="165" t="s">
        <v>38</v>
      </c>
      <c r="AH81" s="165"/>
      <c r="AI81" s="165" t="s">
        <v>63</v>
      </c>
      <c r="AJ81" s="165" t="s">
        <v>63</v>
      </c>
      <c r="AK81" s="165"/>
      <c r="AL81" s="165"/>
      <c r="AM81" s="165"/>
      <c r="AN81" s="165"/>
      <c r="AO81" s="165"/>
      <c r="AP81" s="165"/>
      <c r="AQ81" s="165"/>
      <c r="AR81" s="165"/>
      <c r="AS81" s="156"/>
      <c r="AT81" s="157"/>
      <c r="AU81" s="165" t="str">
        <f t="shared" si="63"/>
        <v>Bajo</v>
      </c>
      <c r="AV81" s="157"/>
      <c r="AW81" s="165" t="b">
        <f t="shared" si="64"/>
        <v>0</v>
      </c>
      <c r="AX81" s="165">
        <f t="shared" si="65"/>
        <v>0</v>
      </c>
      <c r="AY81" s="165" t="str">
        <f t="shared" si="66"/>
        <v>Bajo</v>
      </c>
      <c r="AZ81" s="157"/>
      <c r="BA81" s="165" t="b">
        <f t="shared" si="67"/>
        <v>0</v>
      </c>
      <c r="BB81" s="165">
        <f t="shared" si="68"/>
        <v>0</v>
      </c>
      <c r="BC81" s="165" t="str">
        <f t="shared" si="72"/>
        <v>IV</v>
      </c>
      <c r="BD81" s="165" t="str">
        <f t="shared" si="69"/>
        <v>ACEPTABLE</v>
      </c>
      <c r="BE81" s="155"/>
    </row>
    <row r="82" spans="1:57" s="275" customFormat="1" ht="51" hidden="1" x14ac:dyDescent="0.2">
      <c r="A82" s="248"/>
      <c r="B82" s="267" t="s">
        <v>259</v>
      </c>
      <c r="C82" s="268" t="s">
        <v>467</v>
      </c>
      <c r="D82" s="269" t="s">
        <v>433</v>
      </c>
      <c r="E82" s="269" t="s">
        <v>468</v>
      </c>
      <c r="F82" s="269" t="s">
        <v>469</v>
      </c>
      <c r="G82" s="269" t="s">
        <v>470</v>
      </c>
      <c r="H82" s="267" t="s">
        <v>63</v>
      </c>
      <c r="I82" s="267"/>
      <c r="J82" s="270" t="s">
        <v>468</v>
      </c>
      <c r="K82" s="267" t="s">
        <v>276</v>
      </c>
      <c r="L82" s="267" t="s">
        <v>105</v>
      </c>
      <c r="M82" s="271" t="s">
        <v>1172</v>
      </c>
      <c r="N82" s="271" t="s">
        <v>107</v>
      </c>
      <c r="O82" s="267"/>
      <c r="P82" s="267"/>
      <c r="Q82" s="271"/>
      <c r="R82" s="271" t="s">
        <v>472</v>
      </c>
      <c r="S82" s="272"/>
      <c r="T82" s="267"/>
      <c r="U82" s="267" t="str">
        <f t="shared" ref="U82:U88" si="73">IF(T82=10,"Muy Alto",IF(T82=6,"Alto",IF(T82=2,"Medio",IF(T82=0,"Bajo"))))</f>
        <v>Bajo</v>
      </c>
      <c r="V82" s="267">
        <v>4</v>
      </c>
      <c r="W82" s="267" t="str">
        <f t="shared" ref="W82:W88" si="74">IF(V82=4,"Continua",IF(V82=3,"Frecuente",IF(V82=2,"Ocasional",IF(V82=1,"Esporadica"))))</f>
        <v>Continua</v>
      </c>
      <c r="X82" s="267">
        <f t="shared" ref="X82:X88" si="75">T82*V82</f>
        <v>0</v>
      </c>
      <c r="Y82" s="267" t="str">
        <f t="shared" ref="Y82:Y88" si="76">IF(AND(X82&gt;=24,X82&lt;=40),"Medio Alto",IF(AND(X82&gt;=10,X82&lt;=20),"Alto",IF(AND(X82&gt;=6,X82&lt;=8),"Medio",IF(AND(X82&gt;=0,X82&lt;=4),"Bajo"))))</f>
        <v>Bajo</v>
      </c>
      <c r="Z82" s="267">
        <v>10</v>
      </c>
      <c r="AA82" s="267" t="str">
        <f t="shared" ref="AA82:AA88" si="77">IF(Z82=100,"Mortal o Catrastrofico",IF(Z82=60,"Muy Grave",IF(Z82=25,"Grave",IF(Z82=10,"Leve"))))</f>
        <v>Leve</v>
      </c>
      <c r="AB82" s="267">
        <f t="shared" ref="AB82:AB88" si="78">X82*Z82</f>
        <v>0</v>
      </c>
      <c r="AC82" s="267" t="str">
        <f t="shared" ref="AC82:AC88" si="79">IF(AND(AB82&gt;=600,Z82&lt;=4000),"I",IF(AND(AB82&gt;=150,AB82&lt;=500),"II",IF(AND(AB82&gt;=40,AB82&lt;=120),"III",IF(AND(AB82&gt;=0,AB82&lt;=40),"IV"))))</f>
        <v>IV</v>
      </c>
      <c r="AD82" s="267" t="str">
        <f t="shared" ref="AD82:AD88" si="80">IF(AND(AC82="I"),"NO ACEPTABLE",IF(AND(AC82="II"),"ACEPTABLE CON CONTROL ESPECIFICO",IF(AND(AC82="III"),"MEJORABLE",IF(AND(AC82="IV"),"ACEPTABLE"))))</f>
        <v>ACEPTABLE</v>
      </c>
      <c r="AE82" s="273"/>
      <c r="AF82" s="267" t="str">
        <f t="shared" ref="AF82:AF88" si="81">N82</f>
        <v>Fatiga visual, cefalea, disminución de la destreza y precisión, afectaciones a la vista, deslumbramiento, caídas a nivel, golpes.</v>
      </c>
      <c r="AG82" s="267" t="s">
        <v>38</v>
      </c>
      <c r="AH82" s="267"/>
      <c r="AI82" s="267" t="s">
        <v>63</v>
      </c>
      <c r="AJ82" s="267"/>
      <c r="AK82" s="267"/>
      <c r="AL82" s="267"/>
      <c r="AM82" s="267"/>
      <c r="AN82" s="267"/>
      <c r="AO82" s="267"/>
      <c r="AP82" s="267"/>
      <c r="AQ82" s="267"/>
      <c r="AR82" s="267"/>
      <c r="AS82" s="274"/>
      <c r="AT82" s="248"/>
      <c r="AU82" s="267"/>
      <c r="AV82" s="248"/>
      <c r="AW82" s="267"/>
      <c r="AX82" s="267"/>
      <c r="AY82" s="267"/>
      <c r="AZ82" s="248"/>
      <c r="BA82" s="267"/>
      <c r="BB82" s="267"/>
      <c r="BC82" s="267"/>
      <c r="BD82" s="267"/>
    </row>
    <row r="83" spans="1:57" s="275" customFormat="1" ht="60.75" hidden="1" customHeight="1" x14ac:dyDescent="0.2">
      <c r="A83" s="248"/>
      <c r="B83" s="267" t="s">
        <v>259</v>
      </c>
      <c r="C83" s="268" t="s">
        <v>467</v>
      </c>
      <c r="D83" s="269" t="s">
        <v>433</v>
      </c>
      <c r="E83" s="269" t="s">
        <v>468</v>
      </c>
      <c r="F83" s="269" t="s">
        <v>469</v>
      </c>
      <c r="G83" s="269" t="s">
        <v>470</v>
      </c>
      <c r="H83" s="267" t="s">
        <v>63</v>
      </c>
      <c r="I83" s="267"/>
      <c r="J83" s="270" t="s">
        <v>468</v>
      </c>
      <c r="K83" s="276" t="s">
        <v>72</v>
      </c>
      <c r="L83" s="277" t="s">
        <v>302</v>
      </c>
      <c r="M83" s="272" t="s">
        <v>323</v>
      </c>
      <c r="N83" s="272" t="s">
        <v>150</v>
      </c>
      <c r="O83" s="267"/>
      <c r="P83" s="267"/>
      <c r="Q83" s="267"/>
      <c r="R83" s="272" t="s">
        <v>473</v>
      </c>
      <c r="S83" s="267"/>
      <c r="T83" s="267">
        <v>0</v>
      </c>
      <c r="U83" s="267" t="str">
        <f t="shared" si="73"/>
        <v>Bajo</v>
      </c>
      <c r="V83" s="267">
        <v>3</v>
      </c>
      <c r="W83" s="267" t="str">
        <f t="shared" si="74"/>
        <v>Frecuente</v>
      </c>
      <c r="X83" s="267">
        <f t="shared" si="75"/>
        <v>0</v>
      </c>
      <c r="Y83" s="267" t="str">
        <f t="shared" si="76"/>
        <v>Bajo</v>
      </c>
      <c r="Z83" s="267">
        <v>10</v>
      </c>
      <c r="AA83" s="267" t="str">
        <f t="shared" si="77"/>
        <v>Leve</v>
      </c>
      <c r="AB83" s="267">
        <f t="shared" si="78"/>
        <v>0</v>
      </c>
      <c r="AC83" s="267" t="str">
        <f t="shared" si="79"/>
        <v>IV</v>
      </c>
      <c r="AD83" s="267" t="str">
        <f t="shared" si="80"/>
        <v>ACEPTABLE</v>
      </c>
      <c r="AE83" s="267">
        <v>9</v>
      </c>
      <c r="AF83" s="267" t="str">
        <f t="shared" si="81"/>
        <v>Golpes, traumas, laceraciones, punciones</v>
      </c>
      <c r="AG83" s="267" t="s">
        <v>38</v>
      </c>
      <c r="AH83" s="267"/>
      <c r="AI83" s="267" t="s">
        <v>63</v>
      </c>
      <c r="AJ83" s="267" t="s">
        <v>63</v>
      </c>
      <c r="AK83" s="267"/>
      <c r="AL83" s="267"/>
      <c r="AM83" s="267"/>
      <c r="AN83" s="267"/>
      <c r="AO83" s="267"/>
      <c r="AP83" s="267"/>
      <c r="AQ83" s="267"/>
      <c r="AR83" s="267"/>
      <c r="AS83" s="248"/>
      <c r="AT83" s="278"/>
      <c r="AU83" s="267" t="str">
        <f t="shared" ref="AU83" si="82">IF(AT83=10,"Muy Alto",IF(AT83=6,"Alto",IF(AT83=2,"Medio",IF(AT83=0,"Bajo"))))</f>
        <v>Bajo</v>
      </c>
      <c r="AV83" s="278"/>
      <c r="AW83" s="267" t="b">
        <f t="shared" ref="AW83" si="83">IF(AV83=4,"Continua",IF(AV83=3,"Frecuente",IF(AV83=2,"Ocasional",IF(AV83=1,"Esporadica"))))</f>
        <v>0</v>
      </c>
      <c r="AX83" s="267">
        <f t="shared" ref="AX83" si="84">AT83*AV83</f>
        <v>0</v>
      </c>
      <c r="AY83" s="267" t="str">
        <f t="shared" ref="AY83" si="85">IF(AND(AX83&gt;=24,AX83&lt;=40),"Medio Alto",IF(AND(AX83&gt;=10,AX83&lt;=20),"Alto",IF(AND(AX83&gt;=6,AX83&lt;=8),"Medio",IF(AND(AX83&gt;=0,AX83&lt;=4),"Bajo"))))</f>
        <v>Bajo</v>
      </c>
      <c r="AZ83" s="278"/>
      <c r="BA83" s="267" t="b">
        <f t="shared" ref="BA83" si="86">IF(AZ83=100,"Mortal o Catrastrofico",IF(AZ83=60,"Muy Grave",IF(AZ83=25,"Grave",IF(AZ83=10,"Leve"))))</f>
        <v>0</v>
      </c>
      <c r="BB83" s="267">
        <f t="shared" ref="BB83" si="87">AX83*AZ83</f>
        <v>0</v>
      </c>
      <c r="BC83" s="267" t="str">
        <f t="shared" ref="BC83" si="88">IF(AND(BB83&gt;=600,AZ83&lt;=4000),"I",IF(AND(BB83&gt;=150,BB83&lt;=500),"II",IF(AND(BB83&gt;=40,BB83&lt;=120),"III",IF(AND(BB83&gt;=0,BB83&lt;=40),"IV"))))</f>
        <v>IV</v>
      </c>
      <c r="BD83" s="267" t="str">
        <f t="shared" ref="BD83" si="89">IF(AND(BC83="I"),"NO ACEPTABLE",IF(AND(BC83="II"),"ACEPTABLE CON CONTROL ESPECIFICO",IF(AND(BC83="III"),"MEJORABLE",IF(AND(BC83="IV"),"ACEPTABLE"))))</f>
        <v>ACEPTABLE</v>
      </c>
    </row>
    <row r="84" spans="1:57" s="275" customFormat="1" ht="51" hidden="1" x14ac:dyDescent="0.2">
      <c r="A84" s="248"/>
      <c r="B84" s="267" t="s">
        <v>259</v>
      </c>
      <c r="C84" s="268" t="s">
        <v>467</v>
      </c>
      <c r="D84" s="269" t="s">
        <v>433</v>
      </c>
      <c r="E84" s="269" t="s">
        <v>468</v>
      </c>
      <c r="F84" s="269" t="s">
        <v>250</v>
      </c>
      <c r="G84" s="269" t="s">
        <v>470</v>
      </c>
      <c r="H84" s="267" t="s">
        <v>63</v>
      </c>
      <c r="I84" s="267"/>
      <c r="J84" s="270" t="s">
        <v>468</v>
      </c>
      <c r="K84" s="267" t="s">
        <v>325</v>
      </c>
      <c r="L84" s="267" t="s">
        <v>94</v>
      </c>
      <c r="M84" s="271" t="s">
        <v>329</v>
      </c>
      <c r="N84" s="271" t="s">
        <v>96</v>
      </c>
      <c r="O84" s="267"/>
      <c r="P84" s="267"/>
      <c r="Q84" s="272"/>
      <c r="R84" s="272" t="s">
        <v>474</v>
      </c>
      <c r="S84" s="267"/>
      <c r="T84" s="267"/>
      <c r="U84" s="267" t="str">
        <f t="shared" si="73"/>
        <v>Bajo</v>
      </c>
      <c r="V84" s="267">
        <v>4</v>
      </c>
      <c r="W84" s="267" t="str">
        <f t="shared" si="74"/>
        <v>Continua</v>
      </c>
      <c r="X84" s="267">
        <f t="shared" si="75"/>
        <v>0</v>
      </c>
      <c r="Y84" s="267" t="str">
        <f t="shared" si="76"/>
        <v>Bajo</v>
      </c>
      <c r="Z84" s="267">
        <v>10</v>
      </c>
      <c r="AA84" s="267" t="str">
        <f t="shared" si="77"/>
        <v>Leve</v>
      </c>
      <c r="AB84" s="267">
        <f t="shared" si="78"/>
        <v>0</v>
      </c>
      <c r="AC84" s="267" t="str">
        <f t="shared" si="79"/>
        <v>IV</v>
      </c>
      <c r="AD84" s="267" t="str">
        <f t="shared" si="80"/>
        <v>ACEPTABLE</v>
      </c>
      <c r="AE84" s="273"/>
      <c r="AF84" s="267" t="str">
        <f t="shared" si="81"/>
        <v>Desordenes de trauma acumulativo, lesiones del sistema músculo esquelético, Tendinitis, síndrome del túnel carpiano (STC)</v>
      </c>
      <c r="AG84" s="267" t="s">
        <v>38</v>
      </c>
      <c r="AH84" s="267"/>
      <c r="AI84" s="267" t="s">
        <v>63</v>
      </c>
      <c r="AJ84" s="267"/>
      <c r="AK84" s="267"/>
      <c r="AL84" s="267"/>
      <c r="AM84" s="267"/>
      <c r="AN84" s="267"/>
      <c r="AO84" s="267"/>
      <c r="AP84" s="267"/>
      <c r="AQ84" s="267"/>
      <c r="AR84" s="267"/>
      <c r="AS84" s="274"/>
      <c r="AT84" s="248"/>
      <c r="AU84" s="267"/>
      <c r="AV84" s="248"/>
      <c r="AW84" s="267"/>
      <c r="AX84" s="267"/>
      <c r="AY84" s="267"/>
      <c r="AZ84" s="248"/>
      <c r="BA84" s="267"/>
      <c r="BB84" s="267"/>
      <c r="BC84" s="267"/>
      <c r="BD84" s="267"/>
    </row>
    <row r="85" spans="1:57" s="275" customFormat="1" ht="25.5" hidden="1" x14ac:dyDescent="0.2">
      <c r="A85" s="248"/>
      <c r="B85" s="267" t="s">
        <v>259</v>
      </c>
      <c r="C85" s="268" t="s">
        <v>467</v>
      </c>
      <c r="D85" s="269" t="s">
        <v>433</v>
      </c>
      <c r="E85" s="269" t="s">
        <v>468</v>
      </c>
      <c r="F85" s="269" t="s">
        <v>250</v>
      </c>
      <c r="G85" s="269" t="s">
        <v>470</v>
      </c>
      <c r="H85" s="267" t="s">
        <v>63</v>
      </c>
      <c r="I85" s="267"/>
      <c r="J85" s="270" t="s">
        <v>468</v>
      </c>
      <c r="K85" s="276" t="s">
        <v>72</v>
      </c>
      <c r="L85" s="267" t="s">
        <v>119</v>
      </c>
      <c r="M85" s="279" t="s">
        <v>475</v>
      </c>
      <c r="N85" s="268" t="s">
        <v>112</v>
      </c>
      <c r="O85" s="267"/>
      <c r="P85" s="267"/>
      <c r="Q85" s="271"/>
      <c r="R85" s="271" t="s">
        <v>476</v>
      </c>
      <c r="S85" s="272"/>
      <c r="T85" s="267"/>
      <c r="U85" s="267" t="str">
        <f t="shared" si="73"/>
        <v>Bajo</v>
      </c>
      <c r="V85" s="267">
        <v>4</v>
      </c>
      <c r="W85" s="267" t="str">
        <f t="shared" si="74"/>
        <v>Continua</v>
      </c>
      <c r="X85" s="267">
        <f t="shared" si="75"/>
        <v>0</v>
      </c>
      <c r="Y85" s="267" t="str">
        <f t="shared" si="76"/>
        <v>Bajo</v>
      </c>
      <c r="Z85" s="267">
        <v>10</v>
      </c>
      <c r="AA85" s="267" t="str">
        <f t="shared" si="77"/>
        <v>Leve</v>
      </c>
      <c r="AB85" s="267">
        <f t="shared" si="78"/>
        <v>0</v>
      </c>
      <c r="AC85" s="267" t="str">
        <f t="shared" si="79"/>
        <v>IV</v>
      </c>
      <c r="AD85" s="267" t="str">
        <f t="shared" si="80"/>
        <v>ACEPTABLE</v>
      </c>
      <c r="AE85" s="273"/>
      <c r="AF85" s="267" t="str">
        <f t="shared" si="81"/>
        <v>Caídas al mismo nivel, caídas a diferente nivel, contusiones, golpes, fracturas</v>
      </c>
      <c r="AG85" s="267" t="s">
        <v>38</v>
      </c>
      <c r="AH85" s="267"/>
      <c r="AI85" s="267" t="s">
        <v>63</v>
      </c>
      <c r="AJ85" s="267"/>
      <c r="AK85" s="267"/>
      <c r="AL85" s="267"/>
      <c r="AM85" s="267"/>
      <c r="AN85" s="267"/>
      <c r="AO85" s="267"/>
      <c r="AP85" s="267"/>
      <c r="AQ85" s="267"/>
      <c r="AR85" s="267"/>
      <c r="AS85" s="274"/>
      <c r="AT85" s="248"/>
      <c r="AU85" s="267"/>
      <c r="AV85" s="248"/>
      <c r="AW85" s="267"/>
      <c r="AX85" s="267"/>
      <c r="AY85" s="267"/>
      <c r="AZ85" s="248"/>
      <c r="BA85" s="267"/>
      <c r="BB85" s="267"/>
      <c r="BC85" s="267"/>
      <c r="BD85" s="267"/>
    </row>
    <row r="86" spans="1:57" s="275" customFormat="1" ht="102" hidden="1" x14ac:dyDescent="0.2">
      <c r="A86" s="248"/>
      <c r="B86" s="267" t="s">
        <v>259</v>
      </c>
      <c r="C86" s="268" t="s">
        <v>467</v>
      </c>
      <c r="D86" s="269" t="s">
        <v>433</v>
      </c>
      <c r="E86" s="269" t="s">
        <v>468</v>
      </c>
      <c r="F86" s="269" t="s">
        <v>250</v>
      </c>
      <c r="G86" s="269" t="s">
        <v>470</v>
      </c>
      <c r="H86" s="267" t="s">
        <v>63</v>
      </c>
      <c r="I86" s="267"/>
      <c r="J86" s="270" t="s">
        <v>468</v>
      </c>
      <c r="K86" s="276" t="s">
        <v>99</v>
      </c>
      <c r="L86" s="267" t="s">
        <v>100</v>
      </c>
      <c r="M86" s="269" t="s">
        <v>333</v>
      </c>
      <c r="N86" s="271" t="s">
        <v>102</v>
      </c>
      <c r="O86" s="267"/>
      <c r="P86" s="267"/>
      <c r="Q86" s="267"/>
      <c r="R86" s="279" t="s">
        <v>477</v>
      </c>
      <c r="S86" s="267"/>
      <c r="T86" s="267"/>
      <c r="U86" s="267" t="str">
        <f t="shared" si="73"/>
        <v>Bajo</v>
      </c>
      <c r="V86" s="267">
        <v>3</v>
      </c>
      <c r="W86" s="267" t="str">
        <f t="shared" si="74"/>
        <v>Frecuente</v>
      </c>
      <c r="X86" s="267">
        <f t="shared" si="75"/>
        <v>0</v>
      </c>
      <c r="Y86" s="267" t="str">
        <f t="shared" si="76"/>
        <v>Bajo</v>
      </c>
      <c r="Z86" s="267">
        <v>10</v>
      </c>
      <c r="AA86" s="267" t="str">
        <f t="shared" si="77"/>
        <v>Leve</v>
      </c>
      <c r="AB86" s="267">
        <f t="shared" si="78"/>
        <v>0</v>
      </c>
      <c r="AC86" s="267" t="str">
        <f t="shared" si="79"/>
        <v>IV</v>
      </c>
      <c r="AD86" s="267" t="str">
        <f t="shared" si="80"/>
        <v>ACEPTABLE</v>
      </c>
      <c r="AE86" s="267">
        <v>9</v>
      </c>
      <c r="AF86" s="267" t="str">
        <f t="shared" si="81"/>
        <v>Fatiga, estrés, disminución de la destreza y precisión. Estados de ansiedad y/o depresión y trastornos del aparato digestivo.</v>
      </c>
      <c r="AG86" s="267" t="s">
        <v>38</v>
      </c>
      <c r="AH86" s="267"/>
      <c r="AI86" s="267" t="s">
        <v>63</v>
      </c>
      <c r="AJ86" s="267"/>
      <c r="AK86" s="267"/>
      <c r="AL86" s="267"/>
      <c r="AM86" s="267"/>
      <c r="AN86" s="267"/>
      <c r="AO86" s="267"/>
      <c r="AP86" s="267"/>
      <c r="AQ86" s="267"/>
      <c r="AR86" s="267"/>
      <c r="AS86" s="274"/>
      <c r="AT86" s="248"/>
      <c r="AU86" s="267" t="str">
        <f t="shared" ref="AU86:AU88" si="90">IF(AT86=10,"Muy Alto",IF(AT86=6,"Alto",IF(AT86=2,"Medio",IF(AT86=0,"Bajo"))))</f>
        <v>Bajo</v>
      </c>
      <c r="AV86" s="248"/>
      <c r="AW86" s="267" t="b">
        <f t="shared" ref="AW86:AW88" si="91">IF(AV86=4,"Continua",IF(AV86=3,"Frecuente",IF(AV86=2,"Ocasional",IF(AV86=1,"Esporadica"))))</f>
        <v>0</v>
      </c>
      <c r="AX86" s="267">
        <f t="shared" ref="AX86:AX88" si="92">AT86*AV86</f>
        <v>0</v>
      </c>
      <c r="AY86" s="267" t="str">
        <f t="shared" ref="AY86:AY88" si="93">IF(AND(AX86&gt;=24,AX86&lt;=40),"Medio Alto",IF(AND(AX86&gt;=10,AX86&lt;=20),"Alto",IF(AND(AX86&gt;=6,AX86&lt;=8),"Medio",IF(AND(AX86&gt;=0,AX86&lt;=4),"Bajo"))))</f>
        <v>Bajo</v>
      </c>
      <c r="AZ86" s="248"/>
      <c r="BA86" s="267" t="b">
        <f t="shared" ref="BA86:BA88" si="94">IF(AZ86=100,"Mortal o Catrastrofico",IF(AZ86=60,"Muy Grave",IF(AZ86=25,"Grave",IF(AZ86=10,"Leve"))))</f>
        <v>0</v>
      </c>
      <c r="BB86" s="267">
        <f t="shared" ref="BB86:BB88" si="95">AX86*AZ86</f>
        <v>0</v>
      </c>
      <c r="BC86" s="267" t="str">
        <f t="shared" ref="BC86:BC88" si="96">IF(AND(BB86&gt;=600,AZ86&lt;=4000),"I",IF(AND(BB86&gt;=150,BB86&lt;=500),"II",IF(AND(BB86&gt;=40,BB86&lt;=120),"III",IF(AND(BB86&gt;=0,BB86&lt;=40),"IV"))))</f>
        <v>IV</v>
      </c>
      <c r="BD86" s="267" t="str">
        <f t="shared" ref="BD86:BD88" si="97">IF(AND(BC86="I"),"NO ACEPTABLE",IF(AND(BC86="II"),"ACEPTABLE CON CONTROL ESPECIFICO",IF(AND(BC86="III"),"MEJORABLE",IF(AND(BC86="IV"),"ACEPTABLE"))))</f>
        <v>ACEPTABLE</v>
      </c>
    </row>
    <row r="87" spans="1:57" s="275" customFormat="1" ht="51" hidden="1" x14ac:dyDescent="0.2">
      <c r="A87" s="248"/>
      <c r="B87" s="267" t="s">
        <v>259</v>
      </c>
      <c r="C87" s="268" t="s">
        <v>467</v>
      </c>
      <c r="D87" s="269" t="s">
        <v>433</v>
      </c>
      <c r="E87" s="269" t="s">
        <v>468</v>
      </c>
      <c r="F87" s="269" t="s">
        <v>250</v>
      </c>
      <c r="G87" s="269" t="s">
        <v>470</v>
      </c>
      <c r="H87" s="267" t="s">
        <v>63</v>
      </c>
      <c r="I87" s="267"/>
      <c r="J87" s="270" t="s">
        <v>468</v>
      </c>
      <c r="K87" s="267" t="s">
        <v>325</v>
      </c>
      <c r="L87" s="267" t="s">
        <v>123</v>
      </c>
      <c r="M87" s="272" t="s">
        <v>326</v>
      </c>
      <c r="N87" s="272" t="s">
        <v>96</v>
      </c>
      <c r="O87" s="267"/>
      <c r="P87" s="267"/>
      <c r="Q87" s="272"/>
      <c r="R87" s="272" t="s">
        <v>328</v>
      </c>
      <c r="S87" s="267"/>
      <c r="T87" s="267"/>
      <c r="U87" s="267" t="str">
        <f t="shared" si="73"/>
        <v>Bajo</v>
      </c>
      <c r="V87" s="267">
        <v>3</v>
      </c>
      <c r="W87" s="267" t="str">
        <f t="shared" si="74"/>
        <v>Frecuente</v>
      </c>
      <c r="X87" s="267">
        <f t="shared" si="75"/>
        <v>0</v>
      </c>
      <c r="Y87" s="267" t="str">
        <f t="shared" si="76"/>
        <v>Bajo</v>
      </c>
      <c r="Z87" s="267">
        <v>10</v>
      </c>
      <c r="AA87" s="267" t="str">
        <f t="shared" si="77"/>
        <v>Leve</v>
      </c>
      <c r="AB87" s="267">
        <f t="shared" si="78"/>
        <v>0</v>
      </c>
      <c r="AC87" s="267" t="str">
        <f t="shared" si="79"/>
        <v>IV</v>
      </c>
      <c r="AD87" s="267" t="str">
        <f t="shared" si="80"/>
        <v>ACEPTABLE</v>
      </c>
      <c r="AE87" s="267">
        <v>9</v>
      </c>
      <c r="AF87" s="267" t="str">
        <f t="shared" si="81"/>
        <v>Desordenes de trauma acumulativo, lesiones del sistema músculo esquelético, Tendinitis, síndrome del túnel carpiano (STC)</v>
      </c>
      <c r="AG87" s="267" t="s">
        <v>38</v>
      </c>
      <c r="AH87" s="267"/>
      <c r="AI87" s="267" t="s">
        <v>63</v>
      </c>
      <c r="AJ87" s="267" t="s">
        <v>63</v>
      </c>
      <c r="AK87" s="267"/>
      <c r="AL87" s="267"/>
      <c r="AM87" s="267"/>
      <c r="AN87" s="267"/>
      <c r="AO87" s="267"/>
      <c r="AP87" s="267"/>
      <c r="AQ87" s="267"/>
      <c r="AR87" s="267"/>
      <c r="AS87" s="274"/>
      <c r="AT87" s="248"/>
      <c r="AU87" s="267" t="str">
        <f t="shared" si="90"/>
        <v>Bajo</v>
      </c>
      <c r="AV87" s="248"/>
      <c r="AW87" s="267" t="b">
        <f t="shared" si="91"/>
        <v>0</v>
      </c>
      <c r="AX87" s="267">
        <f t="shared" si="92"/>
        <v>0</v>
      </c>
      <c r="AY87" s="267" t="str">
        <f t="shared" si="93"/>
        <v>Bajo</v>
      </c>
      <c r="AZ87" s="248"/>
      <c r="BA87" s="267" t="b">
        <f t="shared" si="94"/>
        <v>0</v>
      </c>
      <c r="BB87" s="267">
        <f t="shared" si="95"/>
        <v>0</v>
      </c>
      <c r="BC87" s="267" t="str">
        <f t="shared" si="96"/>
        <v>IV</v>
      </c>
      <c r="BD87" s="267" t="str">
        <f t="shared" si="97"/>
        <v>ACEPTABLE</v>
      </c>
    </row>
    <row r="88" spans="1:57" s="275" customFormat="1" ht="38.25" hidden="1" x14ac:dyDescent="0.2">
      <c r="A88" s="248"/>
      <c r="B88" s="267" t="s">
        <v>259</v>
      </c>
      <c r="C88" s="268" t="s">
        <v>467</v>
      </c>
      <c r="D88" s="269" t="s">
        <v>433</v>
      </c>
      <c r="E88" s="269" t="s">
        <v>468</v>
      </c>
      <c r="F88" s="269" t="s">
        <v>250</v>
      </c>
      <c r="G88" s="269" t="s">
        <v>470</v>
      </c>
      <c r="H88" s="267" t="s">
        <v>63</v>
      </c>
      <c r="I88" s="267"/>
      <c r="J88" s="280" t="s">
        <v>468</v>
      </c>
      <c r="K88" s="276" t="s">
        <v>72</v>
      </c>
      <c r="L88" s="277" t="s">
        <v>319</v>
      </c>
      <c r="M88" s="271" t="s">
        <v>320</v>
      </c>
      <c r="N88" s="271" t="s">
        <v>127</v>
      </c>
      <c r="O88" s="267"/>
      <c r="P88" s="267"/>
      <c r="Q88" s="271"/>
      <c r="R88" s="271" t="s">
        <v>478</v>
      </c>
      <c r="S88" s="267"/>
      <c r="T88" s="267">
        <v>0</v>
      </c>
      <c r="U88" s="267" t="str">
        <f t="shared" si="73"/>
        <v>Bajo</v>
      </c>
      <c r="V88" s="267">
        <v>2</v>
      </c>
      <c r="W88" s="267" t="str">
        <f t="shared" si="74"/>
        <v>Ocasional</v>
      </c>
      <c r="X88" s="267">
        <f t="shared" si="75"/>
        <v>0</v>
      </c>
      <c r="Y88" s="267" t="str">
        <f t="shared" si="76"/>
        <v>Bajo</v>
      </c>
      <c r="Z88" s="267">
        <v>60</v>
      </c>
      <c r="AA88" s="267" t="str">
        <f t="shared" si="77"/>
        <v>Muy Grave</v>
      </c>
      <c r="AB88" s="267">
        <f t="shared" si="78"/>
        <v>0</v>
      </c>
      <c r="AC88" s="267" t="str">
        <f t="shared" si="79"/>
        <v>IV</v>
      </c>
      <c r="AD88" s="267" t="str">
        <f t="shared" si="80"/>
        <v>ACEPTABLE</v>
      </c>
      <c r="AE88" s="267">
        <v>9</v>
      </c>
      <c r="AF88" s="267" t="str">
        <f t="shared" si="81"/>
        <v>Descargas eléctricas, dolor de cabeza, quemaduras, shock, golpes, heridas, contusiones.</v>
      </c>
      <c r="AG88" s="267" t="s">
        <v>38</v>
      </c>
      <c r="AH88" s="267"/>
      <c r="AI88" s="267" t="s">
        <v>63</v>
      </c>
      <c r="AJ88" s="267" t="s">
        <v>63</v>
      </c>
      <c r="AK88" s="267"/>
      <c r="AL88" s="267"/>
      <c r="AM88" s="267"/>
      <c r="AN88" s="267"/>
      <c r="AO88" s="267"/>
      <c r="AP88" s="267"/>
      <c r="AQ88" s="267"/>
      <c r="AR88" s="267"/>
      <c r="AS88" s="248"/>
      <c r="AT88" s="278"/>
      <c r="AU88" s="267" t="str">
        <f t="shared" si="90"/>
        <v>Bajo</v>
      </c>
      <c r="AV88" s="278"/>
      <c r="AW88" s="267" t="b">
        <f t="shared" si="91"/>
        <v>0</v>
      </c>
      <c r="AX88" s="267">
        <f t="shared" si="92"/>
        <v>0</v>
      </c>
      <c r="AY88" s="267" t="str">
        <f t="shared" si="93"/>
        <v>Bajo</v>
      </c>
      <c r="AZ88" s="278"/>
      <c r="BA88" s="267" t="b">
        <f t="shared" si="94"/>
        <v>0</v>
      </c>
      <c r="BB88" s="267">
        <f t="shared" si="95"/>
        <v>0</v>
      </c>
      <c r="BC88" s="267" t="str">
        <f t="shared" si="96"/>
        <v>IV</v>
      </c>
      <c r="BD88" s="267" t="str">
        <f t="shared" si="97"/>
        <v>ACEPTABLE</v>
      </c>
    </row>
    <row r="89" spans="1:57" s="275" customFormat="1" ht="51" hidden="1" x14ac:dyDescent="0.25">
      <c r="A89" s="248"/>
      <c r="B89" s="267" t="s">
        <v>259</v>
      </c>
      <c r="C89" s="268" t="s">
        <v>467</v>
      </c>
      <c r="D89" s="269" t="s">
        <v>463</v>
      </c>
      <c r="E89" s="269" t="s">
        <v>480</v>
      </c>
      <c r="F89" s="269" t="s">
        <v>481</v>
      </c>
      <c r="G89" s="269" t="s">
        <v>482</v>
      </c>
      <c r="H89" s="267" t="s">
        <v>63</v>
      </c>
      <c r="I89" s="281"/>
      <c r="J89" s="282" t="s">
        <v>480</v>
      </c>
      <c r="K89" s="267" t="s">
        <v>276</v>
      </c>
      <c r="L89" s="267" t="s">
        <v>105</v>
      </c>
      <c r="M89" s="271" t="s">
        <v>1172</v>
      </c>
      <c r="N89" s="271" t="s">
        <v>107</v>
      </c>
      <c r="O89" s="267"/>
      <c r="P89" s="267"/>
      <c r="Q89" s="271"/>
      <c r="R89" s="271" t="s">
        <v>472</v>
      </c>
      <c r="S89" s="272"/>
      <c r="T89" s="267"/>
      <c r="U89" s="267" t="str">
        <f t="shared" ref="U89:U95" si="98">IF(T89=10,"Muy Alto",IF(T89=6,"Alto",IF(T89=2,"Medio",IF(T89=0,"Bajo"))))</f>
        <v>Bajo</v>
      </c>
      <c r="V89" s="267">
        <v>4</v>
      </c>
      <c r="W89" s="267" t="str">
        <f t="shared" ref="W89:W95" si="99">IF(V89=4,"Continua",IF(V89=3,"Frecuente",IF(V89=2,"Ocasional",IF(V89=1,"Esporadica"))))</f>
        <v>Continua</v>
      </c>
      <c r="X89" s="267">
        <f t="shared" ref="X89:X95" si="100">T89*V89</f>
        <v>0</v>
      </c>
      <c r="Y89" s="267" t="str">
        <f t="shared" ref="Y89:Y95" si="101">IF(AND(X89&gt;=24,X89&lt;=40),"Medio Alto",IF(AND(X89&gt;=10,X89&lt;=20),"Alto",IF(AND(X89&gt;=6,X89&lt;=8),"Medio",IF(AND(X89&gt;=0,X89&lt;=4),"Bajo"))))</f>
        <v>Bajo</v>
      </c>
      <c r="Z89" s="267">
        <v>10</v>
      </c>
      <c r="AA89" s="267" t="str">
        <f t="shared" ref="AA89:AA95" si="102">IF(Z89=100,"Mortal o Catrastrofico",IF(Z89=60,"Muy Grave",IF(Z89=25,"Grave",IF(Z89=10,"Leve"))))</f>
        <v>Leve</v>
      </c>
      <c r="AB89" s="267">
        <f t="shared" ref="AB89:AB95" si="103">X89*Z89</f>
        <v>0</v>
      </c>
      <c r="AC89" s="267" t="str">
        <f t="shared" ref="AC89:AC95" si="104">IF(AND(AB89&gt;=600,Z89&lt;=4000),"I",IF(AND(AB89&gt;=150,AB89&lt;=500),"II",IF(AND(AB89&gt;=40,AB89&lt;=120),"III",IF(AND(AB89&gt;=0,AB89&lt;=40),"IV"))))</f>
        <v>IV</v>
      </c>
      <c r="AD89" s="267" t="str">
        <f t="shared" ref="AD89:AD95" si="105">IF(AND(AC89="I"),"NO ACEPTABLE",IF(AND(AC89="II"),"ACEPTABLE CON CONTROL ESPECIFICO",IF(AND(AC89="III"),"MEJORABLE",IF(AND(AC89="IV"),"ACEPTABLE"))))</f>
        <v>ACEPTABLE</v>
      </c>
      <c r="AE89" s="273"/>
      <c r="AF89" s="267" t="str">
        <f t="shared" ref="AF89:AF95" si="106">N89</f>
        <v>Fatiga visual, cefalea, disminución de la destreza y precisión, afectaciones a la vista, deslumbramiento, caídas a nivel, golpes.</v>
      </c>
      <c r="AG89" s="267" t="s">
        <v>38</v>
      </c>
      <c r="AH89" s="267"/>
      <c r="AI89" s="267" t="s">
        <v>63</v>
      </c>
      <c r="AJ89" s="267"/>
      <c r="AK89" s="267"/>
      <c r="AL89" s="267"/>
      <c r="AM89" s="267"/>
      <c r="AN89" s="267"/>
      <c r="AO89" s="267"/>
      <c r="AP89" s="267"/>
      <c r="AQ89" s="267"/>
      <c r="AR89" s="267"/>
      <c r="AS89" s="274"/>
      <c r="AT89" s="248"/>
      <c r="AU89" s="267"/>
      <c r="AV89" s="248"/>
      <c r="AW89" s="267"/>
      <c r="AX89" s="267"/>
      <c r="AY89" s="267"/>
      <c r="AZ89" s="248"/>
      <c r="BA89" s="267"/>
      <c r="BB89" s="267"/>
      <c r="BC89" s="267"/>
      <c r="BD89" s="267"/>
    </row>
    <row r="90" spans="1:57" s="275" customFormat="1" ht="60.75" hidden="1" customHeight="1" x14ac:dyDescent="0.25">
      <c r="A90" s="248"/>
      <c r="B90" s="267" t="s">
        <v>259</v>
      </c>
      <c r="C90" s="268" t="s">
        <v>467</v>
      </c>
      <c r="D90" s="269" t="s">
        <v>463</v>
      </c>
      <c r="E90" s="269" t="s">
        <v>480</v>
      </c>
      <c r="F90" s="269" t="s">
        <v>481</v>
      </c>
      <c r="G90" s="269" t="s">
        <v>482</v>
      </c>
      <c r="H90" s="267" t="s">
        <v>63</v>
      </c>
      <c r="I90" s="281"/>
      <c r="J90" s="282" t="s">
        <v>480</v>
      </c>
      <c r="K90" s="283" t="s">
        <v>72</v>
      </c>
      <c r="L90" s="277" t="s">
        <v>302</v>
      </c>
      <c r="M90" s="272" t="s">
        <v>323</v>
      </c>
      <c r="N90" s="272" t="s">
        <v>150</v>
      </c>
      <c r="O90" s="267"/>
      <c r="P90" s="267"/>
      <c r="Q90" s="267"/>
      <c r="R90" s="272" t="s">
        <v>473</v>
      </c>
      <c r="S90" s="267"/>
      <c r="T90" s="267">
        <v>0</v>
      </c>
      <c r="U90" s="267" t="str">
        <f t="shared" si="98"/>
        <v>Bajo</v>
      </c>
      <c r="V90" s="267">
        <v>3</v>
      </c>
      <c r="W90" s="267" t="str">
        <f t="shared" si="99"/>
        <v>Frecuente</v>
      </c>
      <c r="X90" s="267">
        <f t="shared" si="100"/>
        <v>0</v>
      </c>
      <c r="Y90" s="267" t="str">
        <f t="shared" si="101"/>
        <v>Bajo</v>
      </c>
      <c r="Z90" s="267">
        <v>10</v>
      </c>
      <c r="AA90" s="267" t="str">
        <f t="shared" si="102"/>
        <v>Leve</v>
      </c>
      <c r="AB90" s="267">
        <f t="shared" si="103"/>
        <v>0</v>
      </c>
      <c r="AC90" s="267" t="str">
        <f t="shared" si="104"/>
        <v>IV</v>
      </c>
      <c r="AD90" s="267" t="str">
        <f t="shared" si="105"/>
        <v>ACEPTABLE</v>
      </c>
      <c r="AE90" s="267">
        <v>9</v>
      </c>
      <c r="AF90" s="267" t="str">
        <f t="shared" si="106"/>
        <v>Golpes, traumas, laceraciones, punciones</v>
      </c>
      <c r="AG90" s="267" t="s">
        <v>38</v>
      </c>
      <c r="AH90" s="267"/>
      <c r="AI90" s="267" t="s">
        <v>63</v>
      </c>
      <c r="AJ90" s="267" t="s">
        <v>63</v>
      </c>
      <c r="AK90" s="267"/>
      <c r="AL90" s="267"/>
      <c r="AM90" s="267"/>
      <c r="AN90" s="267"/>
      <c r="AO90" s="267"/>
      <c r="AP90" s="267"/>
      <c r="AQ90" s="267"/>
      <c r="AR90" s="267"/>
      <c r="AS90" s="248"/>
      <c r="AT90" s="278"/>
      <c r="AU90" s="267" t="str">
        <f t="shared" ref="AU90" si="107">IF(AT90=10,"Muy Alto",IF(AT90=6,"Alto",IF(AT90=2,"Medio",IF(AT90=0,"Bajo"))))</f>
        <v>Bajo</v>
      </c>
      <c r="AV90" s="278"/>
      <c r="AW90" s="267" t="b">
        <f t="shared" ref="AW90" si="108">IF(AV90=4,"Continua",IF(AV90=3,"Frecuente",IF(AV90=2,"Ocasional",IF(AV90=1,"Esporadica"))))</f>
        <v>0</v>
      </c>
      <c r="AX90" s="267">
        <f t="shared" ref="AX90" si="109">AT90*AV90</f>
        <v>0</v>
      </c>
      <c r="AY90" s="267" t="str">
        <f t="shared" ref="AY90" si="110">IF(AND(AX90&gt;=24,AX90&lt;=40),"Medio Alto",IF(AND(AX90&gt;=10,AX90&lt;=20),"Alto",IF(AND(AX90&gt;=6,AX90&lt;=8),"Medio",IF(AND(AX90&gt;=0,AX90&lt;=4),"Bajo"))))</f>
        <v>Bajo</v>
      </c>
      <c r="AZ90" s="278"/>
      <c r="BA90" s="267" t="b">
        <f t="shared" ref="BA90" si="111">IF(AZ90=100,"Mortal o Catrastrofico",IF(AZ90=60,"Muy Grave",IF(AZ90=25,"Grave",IF(AZ90=10,"Leve"))))</f>
        <v>0</v>
      </c>
      <c r="BB90" s="267">
        <f t="shared" ref="BB90" si="112">AX90*AZ90</f>
        <v>0</v>
      </c>
      <c r="BC90" s="267" t="str">
        <f t="shared" ref="BC90" si="113">IF(AND(BB90&gt;=600,AZ90&lt;=4000),"I",IF(AND(BB90&gt;=150,BB90&lt;=500),"II",IF(AND(BB90&gt;=40,BB90&lt;=120),"III",IF(AND(BB90&gt;=0,BB90&lt;=40),"IV"))))</f>
        <v>IV</v>
      </c>
      <c r="BD90" s="267" t="str">
        <f t="shared" ref="BD90" si="114">IF(AND(BC90="I"),"NO ACEPTABLE",IF(AND(BC90="II"),"ACEPTABLE CON CONTROL ESPECIFICO",IF(AND(BC90="III"),"MEJORABLE",IF(AND(BC90="IV"),"ACEPTABLE"))))</f>
        <v>ACEPTABLE</v>
      </c>
    </row>
    <row r="91" spans="1:57" s="275" customFormat="1" ht="51" hidden="1" x14ac:dyDescent="0.25">
      <c r="A91" s="248"/>
      <c r="B91" s="267" t="s">
        <v>259</v>
      </c>
      <c r="C91" s="268" t="s">
        <v>467</v>
      </c>
      <c r="D91" s="269" t="s">
        <v>463</v>
      </c>
      <c r="E91" s="269" t="s">
        <v>480</v>
      </c>
      <c r="F91" s="269" t="s">
        <v>481</v>
      </c>
      <c r="G91" s="269" t="s">
        <v>482</v>
      </c>
      <c r="H91" s="267" t="s">
        <v>63</v>
      </c>
      <c r="I91" s="281"/>
      <c r="J91" s="282" t="s">
        <v>480</v>
      </c>
      <c r="K91" s="267" t="s">
        <v>325</v>
      </c>
      <c r="L91" s="267" t="s">
        <v>94</v>
      </c>
      <c r="M91" s="271" t="s">
        <v>329</v>
      </c>
      <c r="N91" s="271" t="s">
        <v>96</v>
      </c>
      <c r="O91" s="267"/>
      <c r="P91" s="267"/>
      <c r="Q91" s="272"/>
      <c r="R91" s="272" t="s">
        <v>474</v>
      </c>
      <c r="S91" s="267"/>
      <c r="T91" s="267"/>
      <c r="U91" s="267" t="str">
        <f t="shared" si="98"/>
        <v>Bajo</v>
      </c>
      <c r="V91" s="267">
        <v>4</v>
      </c>
      <c r="W91" s="267" t="str">
        <f t="shared" si="99"/>
        <v>Continua</v>
      </c>
      <c r="X91" s="267">
        <f t="shared" si="100"/>
        <v>0</v>
      </c>
      <c r="Y91" s="267" t="str">
        <f t="shared" si="101"/>
        <v>Bajo</v>
      </c>
      <c r="Z91" s="267">
        <v>10</v>
      </c>
      <c r="AA91" s="267" t="str">
        <f t="shared" si="102"/>
        <v>Leve</v>
      </c>
      <c r="AB91" s="267">
        <f t="shared" si="103"/>
        <v>0</v>
      </c>
      <c r="AC91" s="267" t="str">
        <f t="shared" si="104"/>
        <v>IV</v>
      </c>
      <c r="AD91" s="267" t="str">
        <f t="shared" si="105"/>
        <v>ACEPTABLE</v>
      </c>
      <c r="AE91" s="273"/>
      <c r="AF91" s="267" t="str">
        <f t="shared" si="106"/>
        <v>Desordenes de trauma acumulativo, lesiones del sistema músculo esquelético, Tendinitis, síndrome del túnel carpiano (STC)</v>
      </c>
      <c r="AG91" s="267" t="s">
        <v>38</v>
      </c>
      <c r="AH91" s="267"/>
      <c r="AI91" s="267" t="s">
        <v>63</v>
      </c>
      <c r="AJ91" s="267"/>
      <c r="AK91" s="267"/>
      <c r="AL91" s="267"/>
      <c r="AM91" s="267"/>
      <c r="AN91" s="267"/>
      <c r="AO91" s="267"/>
      <c r="AP91" s="267"/>
      <c r="AQ91" s="267"/>
      <c r="AR91" s="267"/>
      <c r="AS91" s="274"/>
      <c r="AT91" s="248"/>
      <c r="AU91" s="267"/>
      <c r="AV91" s="248"/>
      <c r="AW91" s="267"/>
      <c r="AX91" s="267"/>
      <c r="AY91" s="267"/>
      <c r="AZ91" s="248"/>
      <c r="BA91" s="267"/>
      <c r="BB91" s="267"/>
      <c r="BC91" s="267"/>
      <c r="BD91" s="267"/>
    </row>
    <row r="92" spans="1:57" s="275" customFormat="1" ht="30" hidden="1" x14ac:dyDescent="0.25">
      <c r="A92" s="248"/>
      <c r="B92" s="267" t="s">
        <v>259</v>
      </c>
      <c r="C92" s="268" t="s">
        <v>467</v>
      </c>
      <c r="D92" s="269" t="s">
        <v>463</v>
      </c>
      <c r="E92" s="269" t="s">
        <v>480</v>
      </c>
      <c r="F92" s="269" t="s">
        <v>481</v>
      </c>
      <c r="G92" s="269" t="s">
        <v>482</v>
      </c>
      <c r="H92" s="267" t="s">
        <v>63</v>
      </c>
      <c r="I92" s="281"/>
      <c r="J92" s="282" t="s">
        <v>480</v>
      </c>
      <c r="K92" s="283" t="s">
        <v>72</v>
      </c>
      <c r="L92" s="267" t="s">
        <v>119</v>
      </c>
      <c r="M92" s="279" t="s">
        <v>475</v>
      </c>
      <c r="N92" s="268" t="s">
        <v>112</v>
      </c>
      <c r="O92" s="267"/>
      <c r="P92" s="267"/>
      <c r="Q92" s="271"/>
      <c r="R92" s="271" t="s">
        <v>476</v>
      </c>
      <c r="S92" s="272"/>
      <c r="T92" s="267"/>
      <c r="U92" s="267" t="str">
        <f t="shared" si="98"/>
        <v>Bajo</v>
      </c>
      <c r="V92" s="267">
        <v>4</v>
      </c>
      <c r="W92" s="267" t="str">
        <f t="shared" si="99"/>
        <v>Continua</v>
      </c>
      <c r="X92" s="267">
        <f t="shared" si="100"/>
        <v>0</v>
      </c>
      <c r="Y92" s="267" t="str">
        <f t="shared" si="101"/>
        <v>Bajo</v>
      </c>
      <c r="Z92" s="267">
        <v>10</v>
      </c>
      <c r="AA92" s="267" t="str">
        <f t="shared" si="102"/>
        <v>Leve</v>
      </c>
      <c r="AB92" s="267">
        <f t="shared" si="103"/>
        <v>0</v>
      </c>
      <c r="AC92" s="267" t="str">
        <f t="shared" si="104"/>
        <v>IV</v>
      </c>
      <c r="AD92" s="267" t="str">
        <f t="shared" si="105"/>
        <v>ACEPTABLE</v>
      </c>
      <c r="AE92" s="273"/>
      <c r="AF92" s="267" t="str">
        <f t="shared" si="106"/>
        <v>Caídas al mismo nivel, caídas a diferente nivel, contusiones, golpes, fracturas</v>
      </c>
      <c r="AG92" s="267" t="s">
        <v>38</v>
      </c>
      <c r="AH92" s="267"/>
      <c r="AI92" s="267" t="s">
        <v>63</v>
      </c>
      <c r="AJ92" s="267"/>
      <c r="AK92" s="267"/>
      <c r="AL92" s="267"/>
      <c r="AM92" s="267"/>
      <c r="AN92" s="267"/>
      <c r="AO92" s="267"/>
      <c r="AP92" s="267"/>
      <c r="AQ92" s="267"/>
      <c r="AR92" s="267"/>
      <c r="AS92" s="274"/>
      <c r="AT92" s="248"/>
      <c r="AU92" s="267"/>
      <c r="AV92" s="248"/>
      <c r="AW92" s="267"/>
      <c r="AX92" s="267"/>
      <c r="AY92" s="267"/>
      <c r="AZ92" s="248"/>
      <c r="BA92" s="267"/>
      <c r="BB92" s="267"/>
      <c r="BC92" s="267"/>
      <c r="BD92" s="267"/>
    </row>
    <row r="93" spans="1:57" s="275" customFormat="1" ht="102" hidden="1" x14ac:dyDescent="0.25">
      <c r="A93" s="248"/>
      <c r="B93" s="267" t="s">
        <v>259</v>
      </c>
      <c r="C93" s="268" t="s">
        <v>467</v>
      </c>
      <c r="D93" s="269" t="s">
        <v>463</v>
      </c>
      <c r="E93" s="269" t="s">
        <v>480</v>
      </c>
      <c r="F93" s="269" t="s">
        <v>481</v>
      </c>
      <c r="G93" s="269" t="s">
        <v>482</v>
      </c>
      <c r="H93" s="267" t="s">
        <v>63</v>
      </c>
      <c r="I93" s="281"/>
      <c r="J93" s="282" t="s">
        <v>480</v>
      </c>
      <c r="K93" s="283" t="s">
        <v>99</v>
      </c>
      <c r="L93" s="267" t="s">
        <v>100</v>
      </c>
      <c r="M93" s="269" t="s">
        <v>333</v>
      </c>
      <c r="N93" s="271" t="s">
        <v>102</v>
      </c>
      <c r="O93" s="267"/>
      <c r="P93" s="267"/>
      <c r="Q93" s="267"/>
      <c r="R93" s="279" t="s">
        <v>477</v>
      </c>
      <c r="S93" s="267"/>
      <c r="T93" s="267"/>
      <c r="U93" s="267" t="str">
        <f t="shared" si="98"/>
        <v>Bajo</v>
      </c>
      <c r="V93" s="267">
        <v>3</v>
      </c>
      <c r="W93" s="267" t="str">
        <f t="shared" si="99"/>
        <v>Frecuente</v>
      </c>
      <c r="X93" s="267">
        <f t="shared" si="100"/>
        <v>0</v>
      </c>
      <c r="Y93" s="267" t="str">
        <f t="shared" si="101"/>
        <v>Bajo</v>
      </c>
      <c r="Z93" s="267">
        <v>10</v>
      </c>
      <c r="AA93" s="267" t="str">
        <f t="shared" si="102"/>
        <v>Leve</v>
      </c>
      <c r="AB93" s="267">
        <f t="shared" si="103"/>
        <v>0</v>
      </c>
      <c r="AC93" s="267" t="str">
        <f t="shared" si="104"/>
        <v>IV</v>
      </c>
      <c r="AD93" s="267" t="str">
        <f t="shared" si="105"/>
        <v>ACEPTABLE</v>
      </c>
      <c r="AE93" s="267">
        <v>9</v>
      </c>
      <c r="AF93" s="267" t="str">
        <f t="shared" si="106"/>
        <v>Fatiga, estrés, disminución de la destreza y precisión. Estados de ansiedad y/o depresión y trastornos del aparato digestivo.</v>
      </c>
      <c r="AG93" s="267" t="s">
        <v>38</v>
      </c>
      <c r="AH93" s="267"/>
      <c r="AI93" s="267" t="s">
        <v>63</v>
      </c>
      <c r="AJ93" s="267"/>
      <c r="AK93" s="267"/>
      <c r="AL93" s="267"/>
      <c r="AM93" s="267"/>
      <c r="AN93" s="267"/>
      <c r="AO93" s="267"/>
      <c r="AP93" s="267"/>
      <c r="AQ93" s="267"/>
      <c r="AR93" s="267"/>
      <c r="AS93" s="274"/>
      <c r="AT93" s="248"/>
      <c r="AU93" s="267" t="str">
        <f t="shared" ref="AU93:AU95" si="115">IF(AT93=10,"Muy Alto",IF(AT93=6,"Alto",IF(AT93=2,"Medio",IF(AT93=0,"Bajo"))))</f>
        <v>Bajo</v>
      </c>
      <c r="AV93" s="248"/>
      <c r="AW93" s="267" t="b">
        <f t="shared" ref="AW93:AW95" si="116">IF(AV93=4,"Continua",IF(AV93=3,"Frecuente",IF(AV93=2,"Ocasional",IF(AV93=1,"Esporadica"))))</f>
        <v>0</v>
      </c>
      <c r="AX93" s="267">
        <f t="shared" ref="AX93:AX95" si="117">AT93*AV93</f>
        <v>0</v>
      </c>
      <c r="AY93" s="267" t="str">
        <f t="shared" ref="AY93:AY95" si="118">IF(AND(AX93&gt;=24,AX93&lt;=40),"Medio Alto",IF(AND(AX93&gt;=10,AX93&lt;=20),"Alto",IF(AND(AX93&gt;=6,AX93&lt;=8),"Medio",IF(AND(AX93&gt;=0,AX93&lt;=4),"Bajo"))))</f>
        <v>Bajo</v>
      </c>
      <c r="AZ93" s="248"/>
      <c r="BA93" s="267" t="b">
        <f t="shared" ref="BA93:BA95" si="119">IF(AZ93=100,"Mortal o Catrastrofico",IF(AZ93=60,"Muy Grave",IF(AZ93=25,"Grave",IF(AZ93=10,"Leve"))))</f>
        <v>0</v>
      </c>
      <c r="BB93" s="267">
        <f t="shared" ref="BB93:BB95" si="120">AX93*AZ93</f>
        <v>0</v>
      </c>
      <c r="BC93" s="267" t="str">
        <f t="shared" ref="BC93:BC95" si="121">IF(AND(BB93&gt;=600,AZ93&lt;=4000),"I",IF(AND(BB93&gt;=150,BB93&lt;=500),"II",IF(AND(BB93&gt;=40,BB93&lt;=120),"III",IF(AND(BB93&gt;=0,BB93&lt;=40),"IV"))))</f>
        <v>IV</v>
      </c>
      <c r="BD93" s="267" t="str">
        <f t="shared" ref="BD93:BD95" si="122">IF(AND(BC93="I"),"NO ACEPTABLE",IF(AND(BC93="II"),"ACEPTABLE CON CONTROL ESPECIFICO",IF(AND(BC93="III"),"MEJORABLE",IF(AND(BC93="IV"),"ACEPTABLE"))))</f>
        <v>ACEPTABLE</v>
      </c>
    </row>
    <row r="94" spans="1:57" s="275" customFormat="1" ht="51" hidden="1" x14ac:dyDescent="0.25">
      <c r="A94" s="248"/>
      <c r="B94" s="267" t="s">
        <v>259</v>
      </c>
      <c r="C94" s="268" t="s">
        <v>467</v>
      </c>
      <c r="D94" s="269" t="s">
        <v>463</v>
      </c>
      <c r="E94" s="269" t="s">
        <v>480</v>
      </c>
      <c r="F94" s="269" t="s">
        <v>481</v>
      </c>
      <c r="G94" s="269" t="s">
        <v>482</v>
      </c>
      <c r="H94" s="267" t="s">
        <v>63</v>
      </c>
      <c r="I94" s="281"/>
      <c r="J94" s="282" t="s">
        <v>480</v>
      </c>
      <c r="K94" s="267" t="s">
        <v>325</v>
      </c>
      <c r="L94" s="267" t="s">
        <v>123</v>
      </c>
      <c r="M94" s="272" t="s">
        <v>326</v>
      </c>
      <c r="N94" s="272" t="s">
        <v>96</v>
      </c>
      <c r="O94" s="267" t="s">
        <v>69</v>
      </c>
      <c r="P94" s="267" t="s">
        <v>69</v>
      </c>
      <c r="Q94" s="272"/>
      <c r="R94" s="272" t="s">
        <v>328</v>
      </c>
      <c r="S94" s="267"/>
      <c r="T94" s="267"/>
      <c r="U94" s="267" t="str">
        <f t="shared" si="98"/>
        <v>Bajo</v>
      </c>
      <c r="V94" s="267">
        <v>3</v>
      </c>
      <c r="W94" s="267" t="str">
        <f t="shared" si="99"/>
        <v>Frecuente</v>
      </c>
      <c r="X94" s="267">
        <f t="shared" si="100"/>
        <v>0</v>
      </c>
      <c r="Y94" s="267" t="str">
        <f t="shared" si="101"/>
        <v>Bajo</v>
      </c>
      <c r="Z94" s="267">
        <v>10</v>
      </c>
      <c r="AA94" s="267" t="str">
        <f t="shared" si="102"/>
        <v>Leve</v>
      </c>
      <c r="AB94" s="267">
        <f t="shared" si="103"/>
        <v>0</v>
      </c>
      <c r="AC94" s="267" t="str">
        <f t="shared" si="104"/>
        <v>IV</v>
      </c>
      <c r="AD94" s="267" t="str">
        <f t="shared" si="105"/>
        <v>ACEPTABLE</v>
      </c>
      <c r="AE94" s="267">
        <v>9</v>
      </c>
      <c r="AF94" s="267" t="str">
        <f t="shared" si="106"/>
        <v>Desordenes de trauma acumulativo, lesiones del sistema músculo esquelético, Tendinitis, síndrome del túnel carpiano (STC)</v>
      </c>
      <c r="AG94" s="267" t="s">
        <v>38</v>
      </c>
      <c r="AH94" s="267"/>
      <c r="AI94" s="267" t="s">
        <v>63</v>
      </c>
      <c r="AJ94" s="267" t="s">
        <v>63</v>
      </c>
      <c r="AK94" s="267"/>
      <c r="AL94" s="267"/>
      <c r="AM94" s="267"/>
      <c r="AN94" s="267"/>
      <c r="AO94" s="267"/>
      <c r="AP94" s="267"/>
      <c r="AQ94" s="267"/>
      <c r="AR94" s="267"/>
      <c r="AS94" s="274"/>
      <c r="AT94" s="248"/>
      <c r="AU94" s="267" t="str">
        <f t="shared" si="115"/>
        <v>Bajo</v>
      </c>
      <c r="AV94" s="248"/>
      <c r="AW94" s="267" t="b">
        <f t="shared" si="116"/>
        <v>0</v>
      </c>
      <c r="AX94" s="267">
        <f t="shared" si="117"/>
        <v>0</v>
      </c>
      <c r="AY94" s="267" t="str">
        <f t="shared" si="118"/>
        <v>Bajo</v>
      </c>
      <c r="AZ94" s="248"/>
      <c r="BA94" s="267" t="b">
        <f t="shared" si="119"/>
        <v>0</v>
      </c>
      <c r="BB94" s="267">
        <f t="shared" si="120"/>
        <v>0</v>
      </c>
      <c r="BC94" s="267" t="str">
        <f t="shared" si="121"/>
        <v>IV</v>
      </c>
      <c r="BD94" s="267" t="str">
        <f t="shared" si="122"/>
        <v>ACEPTABLE</v>
      </c>
    </row>
    <row r="95" spans="1:57" s="275" customFormat="1" ht="38.25" hidden="1" x14ac:dyDescent="0.25">
      <c r="A95" s="248"/>
      <c r="B95" s="267" t="s">
        <v>259</v>
      </c>
      <c r="C95" s="268" t="s">
        <v>467</v>
      </c>
      <c r="D95" s="269" t="s">
        <v>463</v>
      </c>
      <c r="E95" s="269" t="s">
        <v>480</v>
      </c>
      <c r="F95" s="269" t="s">
        <v>481</v>
      </c>
      <c r="G95" s="269" t="s">
        <v>482</v>
      </c>
      <c r="H95" s="267" t="s">
        <v>63</v>
      </c>
      <c r="I95" s="267"/>
      <c r="J95" s="284" t="s">
        <v>480</v>
      </c>
      <c r="K95" s="276" t="s">
        <v>72</v>
      </c>
      <c r="L95" s="277" t="s">
        <v>319</v>
      </c>
      <c r="M95" s="271" t="s">
        <v>320</v>
      </c>
      <c r="N95" s="271" t="s">
        <v>127</v>
      </c>
      <c r="O95" s="267"/>
      <c r="P95" s="267"/>
      <c r="Q95" s="271"/>
      <c r="R95" s="271" t="s">
        <v>483</v>
      </c>
      <c r="S95" s="267"/>
      <c r="T95" s="267">
        <v>0</v>
      </c>
      <c r="U95" s="267" t="str">
        <f t="shared" si="98"/>
        <v>Bajo</v>
      </c>
      <c r="V95" s="267">
        <v>2</v>
      </c>
      <c r="W95" s="267" t="str">
        <f t="shared" si="99"/>
        <v>Ocasional</v>
      </c>
      <c r="X95" s="267">
        <f t="shared" si="100"/>
        <v>0</v>
      </c>
      <c r="Y95" s="267" t="str">
        <f t="shared" si="101"/>
        <v>Bajo</v>
      </c>
      <c r="Z95" s="267">
        <v>60</v>
      </c>
      <c r="AA95" s="267" t="str">
        <f t="shared" si="102"/>
        <v>Muy Grave</v>
      </c>
      <c r="AB95" s="267">
        <f t="shared" si="103"/>
        <v>0</v>
      </c>
      <c r="AC95" s="267" t="str">
        <f t="shared" si="104"/>
        <v>IV</v>
      </c>
      <c r="AD95" s="267" t="str">
        <f t="shared" si="105"/>
        <v>ACEPTABLE</v>
      </c>
      <c r="AE95" s="267">
        <v>9</v>
      </c>
      <c r="AF95" s="267" t="str">
        <f t="shared" si="106"/>
        <v>Descargas eléctricas, dolor de cabeza, quemaduras, shock, golpes, heridas, contusiones.</v>
      </c>
      <c r="AG95" s="267" t="s">
        <v>38</v>
      </c>
      <c r="AH95" s="267"/>
      <c r="AI95" s="267" t="s">
        <v>63</v>
      </c>
      <c r="AJ95" s="267" t="s">
        <v>63</v>
      </c>
      <c r="AK95" s="267"/>
      <c r="AL95" s="267"/>
      <c r="AM95" s="267"/>
      <c r="AN95" s="267"/>
      <c r="AO95" s="267"/>
      <c r="AP95" s="267"/>
      <c r="AQ95" s="267"/>
      <c r="AR95" s="267"/>
      <c r="AS95" s="248"/>
      <c r="AT95" s="278"/>
      <c r="AU95" s="267" t="str">
        <f t="shared" si="115"/>
        <v>Bajo</v>
      </c>
      <c r="AV95" s="278"/>
      <c r="AW95" s="267" t="b">
        <f t="shared" si="116"/>
        <v>0</v>
      </c>
      <c r="AX95" s="267">
        <f t="shared" si="117"/>
        <v>0</v>
      </c>
      <c r="AY95" s="267" t="str">
        <f t="shared" si="118"/>
        <v>Bajo</v>
      </c>
      <c r="AZ95" s="278"/>
      <c r="BA95" s="267" t="b">
        <f t="shared" si="119"/>
        <v>0</v>
      </c>
      <c r="BB95" s="267">
        <f t="shared" si="120"/>
        <v>0</v>
      </c>
      <c r="BC95" s="267" t="str">
        <f t="shared" si="121"/>
        <v>IV</v>
      </c>
      <c r="BD95" s="267" t="str">
        <f t="shared" si="122"/>
        <v>ACEPTABLE</v>
      </c>
    </row>
    <row r="96" spans="1:57" ht="66.75" hidden="1" customHeight="1" x14ac:dyDescent="0.2">
      <c r="A96" s="156"/>
      <c r="B96" s="165" t="s">
        <v>274</v>
      </c>
      <c r="C96" s="156" t="s">
        <v>290</v>
      </c>
      <c r="D96" s="166" t="s">
        <v>484</v>
      </c>
      <c r="E96" s="166" t="s">
        <v>485</v>
      </c>
      <c r="F96" s="166" t="s">
        <v>250</v>
      </c>
      <c r="G96" s="166" t="s">
        <v>486</v>
      </c>
      <c r="H96" s="165" t="s">
        <v>63</v>
      </c>
      <c r="I96" s="165"/>
      <c r="J96" s="166" t="s">
        <v>252</v>
      </c>
      <c r="K96" s="165" t="s">
        <v>325</v>
      </c>
      <c r="L96" s="165" t="s">
        <v>94</v>
      </c>
      <c r="M96" s="171" t="s">
        <v>329</v>
      </c>
      <c r="N96" s="171" t="s">
        <v>330</v>
      </c>
      <c r="O96" s="165"/>
      <c r="P96" s="165"/>
      <c r="Q96" s="170" t="s">
        <v>331</v>
      </c>
      <c r="R96" s="170" t="s">
        <v>332</v>
      </c>
      <c r="S96" s="165"/>
      <c r="T96" s="165"/>
      <c r="U96" s="165" t="str">
        <f t="shared" si="57"/>
        <v>Bajo</v>
      </c>
      <c r="V96" s="165">
        <v>4</v>
      </c>
      <c r="W96" s="165" t="str">
        <f t="shared" si="58"/>
        <v>Continua</v>
      </c>
      <c r="X96" s="165">
        <f t="shared" si="59"/>
        <v>0</v>
      </c>
      <c r="Y96" s="165" t="str">
        <f t="shared" si="60"/>
        <v>Bajo</v>
      </c>
      <c r="Z96" s="165">
        <v>10</v>
      </c>
      <c r="AA96" s="165" t="str">
        <f t="shared" si="61"/>
        <v>Leve</v>
      </c>
      <c r="AB96" s="165">
        <f t="shared" si="55"/>
        <v>0</v>
      </c>
      <c r="AC96" s="165" t="str">
        <f t="shared" si="56"/>
        <v>IV</v>
      </c>
      <c r="AD96" s="165" t="str">
        <f t="shared" si="62"/>
        <v>ACEPTABLE</v>
      </c>
      <c r="AE96" s="165" t="s">
        <v>258</v>
      </c>
      <c r="AF96" s="165" t="str">
        <f t="shared" si="71"/>
        <v>Desordenes de trauma acumulativo, lesiones del sistema músculo esquelético</v>
      </c>
      <c r="AG96" s="165" t="s">
        <v>38</v>
      </c>
      <c r="AH96" s="165"/>
      <c r="AI96" s="165" t="s">
        <v>63</v>
      </c>
      <c r="AJ96" s="165" t="s">
        <v>63</v>
      </c>
      <c r="AK96" s="165" t="s">
        <v>63</v>
      </c>
      <c r="AL96" s="165"/>
      <c r="AM96" s="165"/>
      <c r="AN96" s="165"/>
      <c r="AO96" s="165"/>
      <c r="AP96" s="165"/>
      <c r="AQ96" s="165"/>
      <c r="AR96" s="165"/>
      <c r="AS96" s="200"/>
      <c r="AT96" s="156"/>
      <c r="AU96" s="165" t="str">
        <f t="shared" si="63"/>
        <v>Bajo</v>
      </c>
      <c r="AV96" s="156"/>
      <c r="AW96" s="165" t="b">
        <f t="shared" si="64"/>
        <v>0</v>
      </c>
      <c r="AX96" s="165">
        <f t="shared" si="65"/>
        <v>0</v>
      </c>
      <c r="AY96" s="165" t="str">
        <f t="shared" si="66"/>
        <v>Bajo</v>
      </c>
      <c r="AZ96" s="156"/>
      <c r="BA96" s="165" t="b">
        <f t="shared" si="67"/>
        <v>0</v>
      </c>
      <c r="BB96" s="165">
        <f t="shared" si="68"/>
        <v>0</v>
      </c>
      <c r="BC96" s="165" t="str">
        <f t="shared" si="72"/>
        <v>IV</v>
      </c>
      <c r="BD96" s="165" t="str">
        <f t="shared" si="69"/>
        <v>ACEPTABLE</v>
      </c>
      <c r="BE96" s="155"/>
    </row>
    <row r="97" spans="1:57" ht="63.75" hidden="1" x14ac:dyDescent="0.2">
      <c r="A97" s="156"/>
      <c r="B97" s="165" t="s">
        <v>274</v>
      </c>
      <c r="C97" s="156" t="s">
        <v>290</v>
      </c>
      <c r="D97" s="166" t="s">
        <v>484</v>
      </c>
      <c r="E97" s="166" t="s">
        <v>485</v>
      </c>
      <c r="F97" s="166" t="s">
        <v>250</v>
      </c>
      <c r="G97" s="166" t="s">
        <v>486</v>
      </c>
      <c r="H97" s="165" t="s">
        <v>63</v>
      </c>
      <c r="I97" s="165"/>
      <c r="J97" s="165" t="s">
        <v>252</v>
      </c>
      <c r="K97" s="167" t="s">
        <v>65</v>
      </c>
      <c r="L97" s="196" t="s">
        <v>316</v>
      </c>
      <c r="M97" s="171" t="s">
        <v>1171</v>
      </c>
      <c r="N97" s="170" t="s">
        <v>145</v>
      </c>
      <c r="O97" s="165"/>
      <c r="P97" s="165"/>
      <c r="Q97" s="165"/>
      <c r="R97" s="170" t="s">
        <v>488</v>
      </c>
      <c r="S97" s="165"/>
      <c r="T97" s="165">
        <v>0</v>
      </c>
      <c r="U97" s="165" t="str">
        <f t="shared" si="57"/>
        <v>Bajo</v>
      </c>
      <c r="V97" s="165">
        <v>2</v>
      </c>
      <c r="W97" s="165" t="str">
        <f t="shared" si="58"/>
        <v>Ocasional</v>
      </c>
      <c r="X97" s="165">
        <f t="shared" si="59"/>
        <v>0</v>
      </c>
      <c r="Y97" s="165" t="str">
        <f t="shared" si="60"/>
        <v>Bajo</v>
      </c>
      <c r="Z97" s="165">
        <v>10</v>
      </c>
      <c r="AA97" s="165" t="str">
        <f t="shared" si="61"/>
        <v>Leve</v>
      </c>
      <c r="AB97" s="165">
        <f t="shared" si="55"/>
        <v>0</v>
      </c>
      <c r="AC97" s="165" t="str">
        <f t="shared" si="56"/>
        <v>IV</v>
      </c>
      <c r="AD97" s="165" t="str">
        <f t="shared" si="62"/>
        <v>ACEPTABLE</v>
      </c>
      <c r="AE97" s="165" t="s">
        <v>258</v>
      </c>
      <c r="AF97" s="165" t="str">
        <f t="shared" si="71"/>
        <v>Golpes, traumas, heridas, infecciones, intoxicación, Mordeduras, picaduras, punciones, reacciones alérgicas, muerte</v>
      </c>
      <c r="AG97" s="165" t="s">
        <v>38</v>
      </c>
      <c r="AH97" s="165"/>
      <c r="AI97" s="165" t="s">
        <v>63</v>
      </c>
      <c r="AJ97" s="165" t="s">
        <v>63</v>
      </c>
      <c r="AK97" s="165" t="s">
        <v>63</v>
      </c>
      <c r="AL97" s="165" t="s">
        <v>63</v>
      </c>
      <c r="AM97" s="165"/>
      <c r="AN97" s="165"/>
      <c r="AO97" s="165"/>
      <c r="AP97" s="165"/>
      <c r="AQ97" s="165"/>
      <c r="AR97" s="165"/>
      <c r="AS97" s="165"/>
      <c r="AT97" s="157"/>
      <c r="AU97" s="165" t="str">
        <f t="shared" si="63"/>
        <v>Bajo</v>
      </c>
      <c r="AV97" s="157"/>
      <c r="AW97" s="165" t="b">
        <f t="shared" si="64"/>
        <v>0</v>
      </c>
      <c r="AX97" s="165">
        <f t="shared" si="65"/>
        <v>0</v>
      </c>
      <c r="AY97" s="165" t="str">
        <f t="shared" si="66"/>
        <v>Bajo</v>
      </c>
      <c r="AZ97" s="157"/>
      <c r="BA97" s="165" t="b">
        <f t="shared" si="67"/>
        <v>0</v>
      </c>
      <c r="BB97" s="165">
        <f t="shared" si="68"/>
        <v>0</v>
      </c>
      <c r="BC97" s="165" t="str">
        <f t="shared" si="72"/>
        <v>IV</v>
      </c>
      <c r="BD97" s="165" t="str">
        <f t="shared" si="69"/>
        <v>ACEPTABLE</v>
      </c>
      <c r="BE97" s="155"/>
    </row>
    <row r="98" spans="1:57" ht="89.25" hidden="1" x14ac:dyDescent="0.2">
      <c r="A98" s="156"/>
      <c r="B98" s="165" t="s">
        <v>274</v>
      </c>
      <c r="C98" s="156" t="s">
        <v>298</v>
      </c>
      <c r="D98" s="166" t="s">
        <v>391</v>
      </c>
      <c r="E98" s="166" t="s">
        <v>1177</v>
      </c>
      <c r="F98" s="166" t="s">
        <v>250</v>
      </c>
      <c r="G98" s="166" t="s">
        <v>405</v>
      </c>
      <c r="H98" s="165" t="s">
        <v>63</v>
      </c>
      <c r="I98" s="165"/>
      <c r="J98" s="166" t="s">
        <v>252</v>
      </c>
      <c r="K98" s="167" t="s">
        <v>65</v>
      </c>
      <c r="L98" s="165" t="s">
        <v>490</v>
      </c>
      <c r="M98" s="199" t="s">
        <v>491</v>
      </c>
      <c r="N98" s="165" t="s">
        <v>492</v>
      </c>
      <c r="O98" s="165"/>
      <c r="P98" s="165"/>
      <c r="Q98" s="171" t="s">
        <v>493</v>
      </c>
      <c r="R98" s="171" t="s">
        <v>494</v>
      </c>
      <c r="S98" s="170" t="s">
        <v>495</v>
      </c>
      <c r="T98" s="165">
        <v>0</v>
      </c>
      <c r="U98" s="165" t="str">
        <f t="shared" si="57"/>
        <v>Bajo</v>
      </c>
      <c r="V98" s="165">
        <v>3</v>
      </c>
      <c r="W98" s="165" t="str">
        <f t="shared" si="58"/>
        <v>Frecuente</v>
      </c>
      <c r="X98" s="165">
        <f t="shared" si="59"/>
        <v>0</v>
      </c>
      <c r="Y98" s="165" t="str">
        <f t="shared" si="60"/>
        <v>Bajo</v>
      </c>
      <c r="Z98" s="165">
        <v>60</v>
      </c>
      <c r="AA98" s="165" t="str">
        <f t="shared" si="61"/>
        <v>Muy Grave</v>
      </c>
      <c r="AB98" s="165">
        <f t="shared" si="55"/>
        <v>0</v>
      </c>
      <c r="AC98" s="165" t="str">
        <f t="shared" si="56"/>
        <v>IV</v>
      </c>
      <c r="AD98" s="165" t="str">
        <f t="shared" si="62"/>
        <v>ACEPTABLE</v>
      </c>
      <c r="AE98" s="165" t="s">
        <v>258</v>
      </c>
      <c r="AF98" s="165" t="str">
        <f t="shared" si="71"/>
        <v>Alergias, dermatitis.</v>
      </c>
      <c r="AG98" s="165" t="s">
        <v>38</v>
      </c>
      <c r="AH98" s="165"/>
      <c r="AI98" s="165" t="s">
        <v>63</v>
      </c>
      <c r="AJ98" s="165" t="s">
        <v>63</v>
      </c>
      <c r="AK98" s="165" t="s">
        <v>63</v>
      </c>
      <c r="AL98" s="165"/>
      <c r="AM98" s="165"/>
      <c r="AN98" s="165"/>
      <c r="AO98" s="165"/>
      <c r="AP98" s="165"/>
      <c r="AQ98" s="165"/>
      <c r="AR98" s="165"/>
      <c r="AS98" s="200"/>
      <c r="AT98" s="156"/>
      <c r="AU98" s="165" t="str">
        <f t="shared" si="63"/>
        <v>Bajo</v>
      </c>
      <c r="AV98" s="156"/>
      <c r="AW98" s="165" t="b">
        <f t="shared" si="64"/>
        <v>0</v>
      </c>
      <c r="AX98" s="165">
        <f t="shared" si="65"/>
        <v>0</v>
      </c>
      <c r="AY98" s="165" t="str">
        <f t="shared" si="66"/>
        <v>Bajo</v>
      </c>
      <c r="AZ98" s="156"/>
      <c r="BA98" s="165" t="b">
        <f t="shared" si="67"/>
        <v>0</v>
      </c>
      <c r="BB98" s="165">
        <f t="shared" si="68"/>
        <v>0</v>
      </c>
      <c r="BC98" s="165" t="str">
        <f t="shared" si="72"/>
        <v>IV</v>
      </c>
      <c r="BD98" s="165" t="str">
        <f t="shared" si="69"/>
        <v>ACEPTABLE</v>
      </c>
      <c r="BE98" s="155"/>
    </row>
    <row r="99" spans="1:57" ht="42.95" hidden="1" customHeight="1" x14ac:dyDescent="0.2">
      <c r="A99" s="156"/>
      <c r="B99" s="165" t="s">
        <v>274</v>
      </c>
      <c r="C99" s="156" t="s">
        <v>290</v>
      </c>
      <c r="D99" s="166" t="s">
        <v>484</v>
      </c>
      <c r="E99" s="166" t="s">
        <v>485</v>
      </c>
      <c r="F99" s="166" t="s">
        <v>250</v>
      </c>
      <c r="G99" s="166" t="s">
        <v>486</v>
      </c>
      <c r="H99" s="165" t="s">
        <v>63</v>
      </c>
      <c r="I99" s="165"/>
      <c r="J99" s="166" t="s">
        <v>252</v>
      </c>
      <c r="K99" s="167" t="s">
        <v>72</v>
      </c>
      <c r="L99" s="196" t="s">
        <v>302</v>
      </c>
      <c r="M99" s="170" t="s">
        <v>323</v>
      </c>
      <c r="N99" s="170" t="s">
        <v>150</v>
      </c>
      <c r="O99" s="165"/>
      <c r="P99" s="165"/>
      <c r="Q99" s="165"/>
      <c r="R99" s="170" t="s">
        <v>324</v>
      </c>
      <c r="S99" s="165"/>
      <c r="T99" s="165"/>
      <c r="U99" s="165" t="str">
        <f t="shared" si="57"/>
        <v>Bajo</v>
      </c>
      <c r="V99" s="165">
        <v>3</v>
      </c>
      <c r="W99" s="165" t="str">
        <f t="shared" si="58"/>
        <v>Frecuente</v>
      </c>
      <c r="X99" s="165">
        <f t="shared" si="59"/>
        <v>0</v>
      </c>
      <c r="Y99" s="165" t="str">
        <f t="shared" si="60"/>
        <v>Bajo</v>
      </c>
      <c r="Z99" s="165">
        <v>10</v>
      </c>
      <c r="AA99" s="165" t="str">
        <f t="shared" si="61"/>
        <v>Leve</v>
      </c>
      <c r="AB99" s="165">
        <f t="shared" si="55"/>
        <v>0</v>
      </c>
      <c r="AC99" s="165" t="str">
        <f t="shared" si="56"/>
        <v>IV</v>
      </c>
      <c r="AD99" s="165" t="str">
        <f t="shared" si="62"/>
        <v>ACEPTABLE</v>
      </c>
      <c r="AE99" s="165" t="s">
        <v>258</v>
      </c>
      <c r="AF99" s="165" t="str">
        <f t="shared" si="71"/>
        <v>Golpes, traumas, laceraciones, punciones</v>
      </c>
      <c r="AG99" s="165" t="s">
        <v>38</v>
      </c>
      <c r="AH99" s="165"/>
      <c r="AI99" s="165" t="s">
        <v>63</v>
      </c>
      <c r="AJ99" s="165" t="s">
        <v>63</v>
      </c>
      <c r="AK99" s="165" t="s">
        <v>63</v>
      </c>
      <c r="AL99" s="165" t="s">
        <v>63</v>
      </c>
      <c r="AM99" s="165"/>
      <c r="AN99" s="165"/>
      <c r="AO99" s="165"/>
      <c r="AP99" s="165"/>
      <c r="AQ99" s="165"/>
      <c r="AR99" s="165"/>
      <c r="AS99" s="156"/>
      <c r="AT99" s="157"/>
      <c r="AU99" s="165" t="str">
        <f t="shared" si="63"/>
        <v>Bajo</v>
      </c>
      <c r="AV99" s="157"/>
      <c r="AW99" s="165" t="b">
        <f t="shared" si="64"/>
        <v>0</v>
      </c>
      <c r="AX99" s="165">
        <f t="shared" si="65"/>
        <v>0</v>
      </c>
      <c r="AY99" s="165" t="str">
        <f t="shared" si="66"/>
        <v>Bajo</v>
      </c>
      <c r="AZ99" s="157"/>
      <c r="BA99" s="165" t="b">
        <f t="shared" si="67"/>
        <v>0</v>
      </c>
      <c r="BB99" s="165">
        <f t="shared" si="68"/>
        <v>0</v>
      </c>
      <c r="BC99" s="165" t="str">
        <f t="shared" si="72"/>
        <v>IV</v>
      </c>
      <c r="BD99" s="165" t="str">
        <f t="shared" si="69"/>
        <v>ACEPTABLE</v>
      </c>
      <c r="BE99" s="155"/>
    </row>
    <row r="100" spans="1:57" ht="63.75" hidden="1" x14ac:dyDescent="0.2">
      <c r="A100" s="156"/>
      <c r="B100" s="165" t="s">
        <v>274</v>
      </c>
      <c r="C100" s="156" t="s">
        <v>298</v>
      </c>
      <c r="D100" s="166" t="s">
        <v>391</v>
      </c>
      <c r="E100" s="166" t="s">
        <v>489</v>
      </c>
      <c r="F100" s="166" t="s">
        <v>250</v>
      </c>
      <c r="G100" s="166" t="s">
        <v>405</v>
      </c>
      <c r="H100" s="165" t="s">
        <v>63</v>
      </c>
      <c r="I100" s="165"/>
      <c r="J100" s="166" t="s">
        <v>252</v>
      </c>
      <c r="K100" s="165" t="s">
        <v>325</v>
      </c>
      <c r="L100" s="196" t="s">
        <v>424</v>
      </c>
      <c r="M100" s="199" t="s">
        <v>496</v>
      </c>
      <c r="N100" s="170" t="s">
        <v>191</v>
      </c>
      <c r="O100" s="165"/>
      <c r="P100" s="165"/>
      <c r="Q100" s="171"/>
      <c r="R100" s="170" t="s">
        <v>497</v>
      </c>
      <c r="S100" s="165"/>
      <c r="T100" s="165"/>
      <c r="U100" s="165" t="str">
        <f t="shared" si="57"/>
        <v>Bajo</v>
      </c>
      <c r="V100" s="165">
        <v>2</v>
      </c>
      <c r="W100" s="165" t="str">
        <f t="shared" si="58"/>
        <v>Ocasional</v>
      </c>
      <c r="X100" s="165">
        <f t="shared" si="59"/>
        <v>0</v>
      </c>
      <c r="Y100" s="165" t="str">
        <f t="shared" si="60"/>
        <v>Bajo</v>
      </c>
      <c r="Z100" s="165">
        <v>60</v>
      </c>
      <c r="AA100" s="165" t="str">
        <f t="shared" si="61"/>
        <v>Muy Grave</v>
      </c>
      <c r="AB100" s="165">
        <f t="shared" si="55"/>
        <v>0</v>
      </c>
      <c r="AC100" s="165" t="str">
        <f t="shared" si="56"/>
        <v>IV</v>
      </c>
      <c r="AD100" s="165" t="str">
        <f t="shared" si="62"/>
        <v>ACEPTABLE</v>
      </c>
      <c r="AE100" s="165" t="s">
        <v>258</v>
      </c>
      <c r="AF100" s="165" t="str">
        <f t="shared" si="71"/>
        <v>Desordenes de trauma acumulativo, lesiones del sistema músculo esquelético.</v>
      </c>
      <c r="AG100" s="165" t="s">
        <v>38</v>
      </c>
      <c r="AH100" s="165"/>
      <c r="AI100" s="165" t="s">
        <v>63</v>
      </c>
      <c r="AJ100" s="165" t="s">
        <v>63</v>
      </c>
      <c r="AK100" s="165" t="s">
        <v>63</v>
      </c>
      <c r="AL100" s="165"/>
      <c r="AM100" s="165"/>
      <c r="AN100" s="165"/>
      <c r="AO100" s="165"/>
      <c r="AP100" s="165"/>
      <c r="AQ100" s="165"/>
      <c r="AR100" s="165"/>
      <c r="AS100" s="156"/>
      <c r="AT100" s="157"/>
      <c r="AU100" s="165" t="str">
        <f t="shared" si="63"/>
        <v>Bajo</v>
      </c>
      <c r="AV100" s="157"/>
      <c r="AW100" s="165" t="b">
        <f t="shared" si="64"/>
        <v>0</v>
      </c>
      <c r="AX100" s="165">
        <f t="shared" si="65"/>
        <v>0</v>
      </c>
      <c r="AY100" s="165" t="str">
        <f t="shared" si="66"/>
        <v>Bajo</v>
      </c>
      <c r="AZ100" s="157"/>
      <c r="BA100" s="165" t="b">
        <f t="shared" si="67"/>
        <v>0</v>
      </c>
      <c r="BB100" s="165">
        <f t="shared" si="68"/>
        <v>0</v>
      </c>
      <c r="BC100" s="165" t="str">
        <f t="shared" si="72"/>
        <v>IV</v>
      </c>
      <c r="BD100" s="165" t="str">
        <f t="shared" si="69"/>
        <v>ACEPTABLE</v>
      </c>
      <c r="BE100" s="155"/>
    </row>
    <row r="101" spans="1:57" ht="51" hidden="1" x14ac:dyDescent="0.2">
      <c r="A101" s="156"/>
      <c r="B101" s="165" t="s">
        <v>274</v>
      </c>
      <c r="C101" s="156" t="s">
        <v>290</v>
      </c>
      <c r="D101" s="166" t="s">
        <v>484</v>
      </c>
      <c r="E101" s="166" t="s">
        <v>485</v>
      </c>
      <c r="F101" s="166" t="s">
        <v>250</v>
      </c>
      <c r="G101" s="166" t="s">
        <v>486</v>
      </c>
      <c r="H101" s="165" t="s">
        <v>63</v>
      </c>
      <c r="I101" s="165"/>
      <c r="J101" s="166" t="s">
        <v>252</v>
      </c>
      <c r="K101" s="167" t="s">
        <v>72</v>
      </c>
      <c r="L101" s="196" t="s">
        <v>319</v>
      </c>
      <c r="M101" s="171" t="s">
        <v>320</v>
      </c>
      <c r="N101" s="171" t="s">
        <v>127</v>
      </c>
      <c r="O101" s="165"/>
      <c r="P101" s="165"/>
      <c r="Q101" s="199" t="s">
        <v>321</v>
      </c>
      <c r="R101" s="199" t="s">
        <v>322</v>
      </c>
      <c r="S101" s="165"/>
      <c r="T101" s="165"/>
      <c r="U101" s="165" t="str">
        <f t="shared" si="57"/>
        <v>Bajo</v>
      </c>
      <c r="V101" s="165">
        <v>2</v>
      </c>
      <c r="W101" s="165" t="str">
        <f t="shared" si="58"/>
        <v>Ocasional</v>
      </c>
      <c r="X101" s="165">
        <f t="shared" si="59"/>
        <v>0</v>
      </c>
      <c r="Y101" s="165" t="str">
        <f t="shared" si="60"/>
        <v>Bajo</v>
      </c>
      <c r="Z101" s="165">
        <v>60</v>
      </c>
      <c r="AA101" s="165" t="str">
        <f t="shared" si="61"/>
        <v>Muy Grave</v>
      </c>
      <c r="AB101" s="165">
        <f t="shared" si="55"/>
        <v>0</v>
      </c>
      <c r="AC101" s="165" t="str">
        <f t="shared" si="56"/>
        <v>IV</v>
      </c>
      <c r="AD101" s="165" t="str">
        <f t="shared" si="62"/>
        <v>ACEPTABLE</v>
      </c>
      <c r="AE101" s="165" t="s">
        <v>258</v>
      </c>
      <c r="AF101" s="165" t="str">
        <f t="shared" si="71"/>
        <v>Descargas eléctricas, dolor de cabeza, quemaduras, shock, golpes, heridas, contusiones.</v>
      </c>
      <c r="AG101" s="165" t="s">
        <v>38</v>
      </c>
      <c r="AH101" s="165"/>
      <c r="AI101" s="165" t="s">
        <v>63</v>
      </c>
      <c r="AJ101" s="165" t="s">
        <v>63</v>
      </c>
      <c r="AK101" s="165" t="s">
        <v>63</v>
      </c>
      <c r="AL101" s="165" t="s">
        <v>63</v>
      </c>
      <c r="AM101" s="165"/>
      <c r="AN101" s="165"/>
      <c r="AO101" s="165"/>
      <c r="AP101" s="165"/>
      <c r="AQ101" s="165"/>
      <c r="AR101" s="165"/>
      <c r="AS101" s="156"/>
      <c r="AT101" s="157"/>
      <c r="AU101" s="165" t="str">
        <f t="shared" si="63"/>
        <v>Bajo</v>
      </c>
      <c r="AV101" s="157"/>
      <c r="AW101" s="165" t="b">
        <f t="shared" si="64"/>
        <v>0</v>
      </c>
      <c r="AX101" s="165">
        <f t="shared" si="65"/>
        <v>0</v>
      </c>
      <c r="AY101" s="165" t="str">
        <f t="shared" si="66"/>
        <v>Bajo</v>
      </c>
      <c r="AZ101" s="157"/>
      <c r="BA101" s="165" t="b">
        <f t="shared" si="67"/>
        <v>0</v>
      </c>
      <c r="BB101" s="165">
        <f t="shared" si="68"/>
        <v>0</v>
      </c>
      <c r="BC101" s="165" t="str">
        <f t="shared" si="72"/>
        <v>IV</v>
      </c>
      <c r="BD101" s="165" t="str">
        <f t="shared" si="69"/>
        <v>ACEPTABLE</v>
      </c>
      <c r="BE101" s="155"/>
    </row>
    <row r="102" spans="1:57" ht="38.25" hidden="1" x14ac:dyDescent="0.2">
      <c r="A102" s="156"/>
      <c r="B102" s="165" t="s">
        <v>274</v>
      </c>
      <c r="C102" s="156" t="s">
        <v>290</v>
      </c>
      <c r="D102" s="166" t="s">
        <v>484</v>
      </c>
      <c r="E102" s="166" t="s">
        <v>485</v>
      </c>
      <c r="F102" s="166" t="s">
        <v>250</v>
      </c>
      <c r="G102" s="166" t="s">
        <v>486</v>
      </c>
      <c r="H102" s="165" t="s">
        <v>63</v>
      </c>
      <c r="I102" s="165"/>
      <c r="J102" s="166" t="s">
        <v>252</v>
      </c>
      <c r="K102" s="165" t="s">
        <v>72</v>
      </c>
      <c r="L102" s="196" t="s">
        <v>302</v>
      </c>
      <c r="M102" s="199" t="s">
        <v>303</v>
      </c>
      <c r="N102" s="170" t="s">
        <v>304</v>
      </c>
      <c r="O102" s="165"/>
      <c r="P102" s="165"/>
      <c r="Q102" s="171"/>
      <c r="R102" s="170" t="s">
        <v>305</v>
      </c>
      <c r="S102" s="165"/>
      <c r="T102" s="165"/>
      <c r="U102" s="165" t="str">
        <f t="shared" si="57"/>
        <v>Bajo</v>
      </c>
      <c r="V102" s="165">
        <v>2</v>
      </c>
      <c r="W102" s="165" t="str">
        <f t="shared" si="58"/>
        <v>Ocasional</v>
      </c>
      <c r="X102" s="165">
        <f t="shared" si="59"/>
        <v>0</v>
      </c>
      <c r="Y102" s="165" t="str">
        <f t="shared" si="60"/>
        <v>Bajo</v>
      </c>
      <c r="Z102" s="165">
        <v>60</v>
      </c>
      <c r="AA102" s="165" t="str">
        <f t="shared" si="61"/>
        <v>Muy Grave</v>
      </c>
      <c r="AB102" s="165">
        <f t="shared" si="55"/>
        <v>0</v>
      </c>
      <c r="AC102" s="165" t="str">
        <f t="shared" si="56"/>
        <v>IV</v>
      </c>
      <c r="AD102" s="165" t="str">
        <f t="shared" si="62"/>
        <v>ACEPTABLE</v>
      </c>
      <c r="AE102" s="165" t="s">
        <v>258</v>
      </c>
      <c r="AF102" s="165" t="str">
        <f t="shared" si="71"/>
        <v>Golpes, atrapamientos, contusiones.</v>
      </c>
      <c r="AG102" s="165" t="s">
        <v>38</v>
      </c>
      <c r="AH102" s="165"/>
      <c r="AI102" s="165" t="s">
        <v>63</v>
      </c>
      <c r="AJ102" s="165" t="s">
        <v>63</v>
      </c>
      <c r="AK102" s="165" t="s">
        <v>63</v>
      </c>
      <c r="AL102" s="165"/>
      <c r="AM102" s="165"/>
      <c r="AN102" s="165"/>
      <c r="AO102" s="165"/>
      <c r="AP102" s="165"/>
      <c r="AQ102" s="165"/>
      <c r="AR102" s="165"/>
      <c r="AS102" s="156"/>
      <c r="AT102" s="157"/>
      <c r="AU102" s="165" t="str">
        <f t="shared" si="63"/>
        <v>Bajo</v>
      </c>
      <c r="AV102" s="157"/>
      <c r="AW102" s="165" t="b">
        <f t="shared" si="64"/>
        <v>0</v>
      </c>
      <c r="AX102" s="165">
        <f t="shared" si="65"/>
        <v>0</v>
      </c>
      <c r="AY102" s="165" t="str">
        <f t="shared" si="66"/>
        <v>Bajo</v>
      </c>
      <c r="AZ102" s="157"/>
      <c r="BA102" s="165" t="b">
        <f t="shared" si="67"/>
        <v>0</v>
      </c>
      <c r="BB102" s="165">
        <f t="shared" si="68"/>
        <v>0</v>
      </c>
      <c r="BC102" s="165" t="str">
        <f t="shared" si="72"/>
        <v>IV</v>
      </c>
      <c r="BD102" s="165" t="str">
        <f t="shared" si="69"/>
        <v>ACEPTABLE</v>
      </c>
      <c r="BE102" s="155"/>
    </row>
    <row r="103" spans="1:57" ht="69.75" hidden="1" customHeight="1" x14ac:dyDescent="0.2">
      <c r="A103" s="156"/>
      <c r="B103" s="165" t="s">
        <v>274</v>
      </c>
      <c r="C103" s="156" t="s">
        <v>290</v>
      </c>
      <c r="D103" s="166" t="s">
        <v>484</v>
      </c>
      <c r="E103" s="166" t="s">
        <v>485</v>
      </c>
      <c r="F103" s="166" t="s">
        <v>250</v>
      </c>
      <c r="G103" s="166" t="s">
        <v>486</v>
      </c>
      <c r="H103" s="165" t="s">
        <v>63</v>
      </c>
      <c r="I103" s="165"/>
      <c r="J103" s="166" t="s">
        <v>252</v>
      </c>
      <c r="K103" s="165" t="s">
        <v>325</v>
      </c>
      <c r="L103" s="196" t="s">
        <v>123</v>
      </c>
      <c r="M103" s="170" t="s">
        <v>326</v>
      </c>
      <c r="N103" s="170" t="s">
        <v>96</v>
      </c>
      <c r="O103" s="165"/>
      <c r="P103" s="165"/>
      <c r="Q103" s="170" t="s">
        <v>327</v>
      </c>
      <c r="R103" s="170" t="s">
        <v>328</v>
      </c>
      <c r="S103" s="165"/>
      <c r="T103" s="165"/>
      <c r="U103" s="165" t="str">
        <f t="shared" si="57"/>
        <v>Bajo</v>
      </c>
      <c r="V103" s="165">
        <v>3</v>
      </c>
      <c r="W103" s="165" t="str">
        <f t="shared" si="58"/>
        <v>Frecuente</v>
      </c>
      <c r="X103" s="165">
        <f t="shared" si="59"/>
        <v>0</v>
      </c>
      <c r="Y103" s="165" t="str">
        <f t="shared" si="60"/>
        <v>Bajo</v>
      </c>
      <c r="Z103" s="165">
        <v>10</v>
      </c>
      <c r="AA103" s="165" t="str">
        <f t="shared" si="61"/>
        <v>Leve</v>
      </c>
      <c r="AB103" s="165">
        <f t="shared" si="55"/>
        <v>0</v>
      </c>
      <c r="AC103" s="165" t="str">
        <f t="shared" si="56"/>
        <v>IV</v>
      </c>
      <c r="AD103" s="165" t="str">
        <f t="shared" si="62"/>
        <v>ACEPTABLE</v>
      </c>
      <c r="AE103" s="165" t="s">
        <v>258</v>
      </c>
      <c r="AF103" s="165" t="str">
        <f t="shared" si="71"/>
        <v>Desordenes de trauma acumulativo, lesiones del sistema músculo esquelético, Tendinitis, síndrome del túnel carpiano (STC)</v>
      </c>
      <c r="AG103" s="165" t="s">
        <v>38</v>
      </c>
      <c r="AH103" s="165"/>
      <c r="AI103" s="165" t="s">
        <v>63</v>
      </c>
      <c r="AJ103" s="165" t="s">
        <v>63</v>
      </c>
      <c r="AK103" s="165" t="s">
        <v>63</v>
      </c>
      <c r="AL103" s="165"/>
      <c r="AM103" s="165"/>
      <c r="AN103" s="165"/>
      <c r="AO103" s="165"/>
      <c r="AP103" s="165"/>
      <c r="AQ103" s="165"/>
      <c r="AR103" s="165"/>
      <c r="AS103" s="200"/>
      <c r="AT103" s="156"/>
      <c r="AU103" s="165" t="str">
        <f t="shared" si="63"/>
        <v>Bajo</v>
      </c>
      <c r="AV103" s="156"/>
      <c r="AW103" s="165" t="b">
        <f t="shared" si="64"/>
        <v>0</v>
      </c>
      <c r="AX103" s="165">
        <f t="shared" si="65"/>
        <v>0</v>
      </c>
      <c r="AY103" s="165" t="str">
        <f t="shared" si="66"/>
        <v>Bajo</v>
      </c>
      <c r="AZ103" s="156"/>
      <c r="BA103" s="165" t="b">
        <f t="shared" si="67"/>
        <v>0</v>
      </c>
      <c r="BB103" s="165">
        <f t="shared" si="68"/>
        <v>0</v>
      </c>
      <c r="BC103" s="165" t="str">
        <f t="shared" si="72"/>
        <v>IV</v>
      </c>
      <c r="BD103" s="165" t="str">
        <f t="shared" si="69"/>
        <v>ACEPTABLE</v>
      </c>
      <c r="BE103" s="155"/>
    </row>
    <row r="104" spans="1:57" ht="38.25" hidden="1" x14ac:dyDescent="0.2">
      <c r="A104" s="189"/>
      <c r="B104" s="165" t="s">
        <v>274</v>
      </c>
      <c r="C104" s="156" t="s">
        <v>290</v>
      </c>
      <c r="D104" s="166" t="s">
        <v>484</v>
      </c>
      <c r="E104" s="166" t="s">
        <v>485</v>
      </c>
      <c r="F104" s="166" t="s">
        <v>250</v>
      </c>
      <c r="G104" s="166" t="s">
        <v>486</v>
      </c>
      <c r="H104" s="165" t="s">
        <v>63</v>
      </c>
      <c r="I104" s="165"/>
      <c r="J104" s="166" t="s">
        <v>252</v>
      </c>
      <c r="K104" s="167" t="s">
        <v>65</v>
      </c>
      <c r="L104" s="264" t="s">
        <v>1183</v>
      </c>
      <c r="M104" s="170" t="s">
        <v>1184</v>
      </c>
      <c r="N104" s="170" t="s">
        <v>492</v>
      </c>
      <c r="O104" s="165"/>
      <c r="P104" s="165"/>
      <c r="Q104" s="165"/>
      <c r="R104" s="170" t="s">
        <v>1185</v>
      </c>
      <c r="S104" s="170"/>
      <c r="T104" s="165"/>
      <c r="U104" s="165" t="str">
        <f t="shared" si="57"/>
        <v>Bajo</v>
      </c>
      <c r="V104" s="165">
        <v>3</v>
      </c>
      <c r="W104" s="165" t="str">
        <f t="shared" si="58"/>
        <v>Frecuente</v>
      </c>
      <c r="X104" s="165">
        <f t="shared" si="59"/>
        <v>0</v>
      </c>
      <c r="Y104" s="165" t="str">
        <f t="shared" si="60"/>
        <v>Bajo</v>
      </c>
      <c r="Z104" s="165">
        <v>60</v>
      </c>
      <c r="AA104" s="165" t="str">
        <f t="shared" si="61"/>
        <v>Muy Grave</v>
      </c>
      <c r="AB104" s="165">
        <f t="shared" si="55"/>
        <v>0</v>
      </c>
      <c r="AC104" s="165" t="str">
        <f t="shared" si="56"/>
        <v>IV</v>
      </c>
      <c r="AD104" s="165" t="str">
        <f t="shared" si="62"/>
        <v>ACEPTABLE</v>
      </c>
      <c r="AE104" s="165" t="s">
        <v>258</v>
      </c>
      <c r="AF104" s="165" t="str">
        <f t="shared" si="71"/>
        <v>Alergias, dermatitis.</v>
      </c>
      <c r="AG104" s="165" t="s">
        <v>38</v>
      </c>
      <c r="AH104" s="165"/>
      <c r="AI104" s="165" t="s">
        <v>63</v>
      </c>
      <c r="AJ104" s="165" t="s">
        <v>63</v>
      </c>
      <c r="AK104" s="165" t="s">
        <v>63</v>
      </c>
      <c r="AL104" s="165" t="s">
        <v>63</v>
      </c>
      <c r="AM104" s="252" t="s">
        <v>1186</v>
      </c>
      <c r="AN104" s="241" t="s">
        <v>63</v>
      </c>
      <c r="AO104" s="241"/>
      <c r="AP104" s="241" t="s">
        <v>63</v>
      </c>
      <c r="AQ104" s="241" t="s">
        <v>63</v>
      </c>
      <c r="AR104" s="241"/>
      <c r="AS104" s="252" t="s">
        <v>63</v>
      </c>
      <c r="AT104" s="242"/>
      <c r="AU104" s="241" t="str">
        <f>IF(AT104=10,"Muy Alto",IF(AT104=6,"Alto",IF(AT104=2,"Medio",IF(AT104=0,"Bajo"))))</f>
        <v>Bajo</v>
      </c>
      <c r="AV104" s="242">
        <v>1</v>
      </c>
      <c r="AW104" s="241" t="str">
        <f t="shared" si="64"/>
        <v>Esporadica</v>
      </c>
      <c r="AX104" s="241">
        <f t="shared" si="65"/>
        <v>0</v>
      </c>
      <c r="AY104" s="241" t="str">
        <f t="shared" si="66"/>
        <v>Bajo</v>
      </c>
      <c r="AZ104" s="242">
        <v>25</v>
      </c>
      <c r="BA104" s="241" t="str">
        <f t="shared" si="67"/>
        <v>Grave</v>
      </c>
      <c r="BB104" s="241">
        <f t="shared" si="68"/>
        <v>0</v>
      </c>
      <c r="BC104" s="241" t="str">
        <f>IF(AND(BB104&gt;=600,AZ104&lt;=4000),"I",IF(AND(BB104&gt;=150,BB104&lt;=500),"II",IF(AND(BB104&gt;=40,BB104&lt;=120),"III",IF(AND(BB104&gt;=0,BB104&lt;=40),"IV"))))</f>
        <v>IV</v>
      </c>
      <c r="BD104" s="253" t="str">
        <f t="shared" si="69"/>
        <v>ACEPTABLE</v>
      </c>
      <c r="BE104" s="242" t="s">
        <v>1090</v>
      </c>
    </row>
    <row r="105" spans="1:57" ht="102" hidden="1" x14ac:dyDescent="0.2">
      <c r="A105" s="189"/>
      <c r="B105" s="165" t="s">
        <v>274</v>
      </c>
      <c r="C105" s="156" t="s">
        <v>290</v>
      </c>
      <c r="D105" s="166" t="s">
        <v>484</v>
      </c>
      <c r="E105" s="166" t="s">
        <v>485</v>
      </c>
      <c r="F105" s="166" t="s">
        <v>250</v>
      </c>
      <c r="G105" s="166" t="s">
        <v>486</v>
      </c>
      <c r="H105" s="165" t="s">
        <v>63</v>
      </c>
      <c r="I105" s="165"/>
      <c r="J105" s="166" t="s">
        <v>252</v>
      </c>
      <c r="K105" s="165" t="s">
        <v>99</v>
      </c>
      <c r="L105" s="165" t="s">
        <v>100</v>
      </c>
      <c r="M105" s="166" t="s">
        <v>333</v>
      </c>
      <c r="N105" s="171" t="s">
        <v>102</v>
      </c>
      <c r="O105" s="165"/>
      <c r="P105" s="165"/>
      <c r="Q105" s="165"/>
      <c r="R105" s="199" t="s">
        <v>334</v>
      </c>
      <c r="S105" s="165"/>
      <c r="T105" s="165"/>
      <c r="U105" s="165" t="str">
        <f t="shared" si="57"/>
        <v>Bajo</v>
      </c>
      <c r="V105" s="165">
        <v>3</v>
      </c>
      <c r="W105" s="165" t="str">
        <f t="shared" si="58"/>
        <v>Frecuente</v>
      </c>
      <c r="X105" s="165">
        <f t="shared" si="59"/>
        <v>0</v>
      </c>
      <c r="Y105" s="165" t="str">
        <f t="shared" si="60"/>
        <v>Bajo</v>
      </c>
      <c r="Z105" s="165">
        <v>25</v>
      </c>
      <c r="AA105" s="165" t="str">
        <f t="shared" si="61"/>
        <v>Grave</v>
      </c>
      <c r="AB105" s="165">
        <f t="shared" si="55"/>
        <v>0</v>
      </c>
      <c r="AC105" s="165" t="str">
        <f t="shared" si="56"/>
        <v>IV</v>
      </c>
      <c r="AD105" s="165" t="str">
        <f t="shared" si="62"/>
        <v>ACEPTABLE</v>
      </c>
      <c r="AE105" s="165" t="s">
        <v>258</v>
      </c>
      <c r="AF105" s="165" t="str">
        <f t="shared" si="71"/>
        <v>Fatiga, estrés, disminución de la destreza y precisión. Estados de ansiedad y/o depresión y trastornos del aparato digestivo.</v>
      </c>
      <c r="AG105" s="165" t="s">
        <v>38</v>
      </c>
      <c r="AH105" s="165"/>
      <c r="AI105" s="165" t="s">
        <v>63</v>
      </c>
      <c r="AJ105" s="165" t="s">
        <v>63</v>
      </c>
      <c r="AK105" s="165" t="s">
        <v>63</v>
      </c>
      <c r="AL105" s="165"/>
      <c r="AM105" s="165"/>
      <c r="AN105" s="165"/>
      <c r="AO105" s="165"/>
      <c r="AP105" s="165"/>
      <c r="AQ105" s="165"/>
      <c r="AR105" s="165"/>
      <c r="AS105" s="200"/>
      <c r="AT105" s="156"/>
      <c r="AU105" s="165" t="str">
        <f t="shared" si="63"/>
        <v>Bajo</v>
      </c>
      <c r="AV105" s="156"/>
      <c r="AW105" s="165" t="b">
        <f t="shared" si="64"/>
        <v>0</v>
      </c>
      <c r="AX105" s="165">
        <f t="shared" si="65"/>
        <v>0</v>
      </c>
      <c r="AY105" s="165" t="str">
        <f t="shared" si="66"/>
        <v>Bajo</v>
      </c>
      <c r="AZ105" s="156"/>
      <c r="BA105" s="165" t="b">
        <f t="shared" si="67"/>
        <v>0</v>
      </c>
      <c r="BB105" s="165">
        <f t="shared" si="68"/>
        <v>0</v>
      </c>
      <c r="BC105" s="165" t="str">
        <f t="shared" ref="BC105:BC144" si="123">IF(AND(BB105&gt;=600,AZ105&lt;=4000),"I",IF(AND(BB105&gt;=150,BB105&lt;=500),"II",IF(AND(BB105&gt;=40,BB105&lt;=120),"III",IF(AND(BB105&gt;=0,BB105&lt;=40),"IV"))))</f>
        <v>IV</v>
      </c>
      <c r="BD105" s="165" t="str">
        <f t="shared" si="69"/>
        <v>ACEPTABLE</v>
      </c>
      <c r="BE105" s="155"/>
    </row>
    <row r="106" spans="1:57" ht="89.25" hidden="1" x14ac:dyDescent="0.2">
      <c r="A106" s="156"/>
      <c r="B106" s="165" t="s">
        <v>274</v>
      </c>
      <c r="C106" s="156" t="s">
        <v>290</v>
      </c>
      <c r="D106" s="166" t="s">
        <v>484</v>
      </c>
      <c r="E106" s="166" t="s">
        <v>485</v>
      </c>
      <c r="F106" s="166" t="s">
        <v>250</v>
      </c>
      <c r="G106" s="166" t="s">
        <v>486</v>
      </c>
      <c r="H106" s="165" t="s">
        <v>63</v>
      </c>
      <c r="I106" s="165"/>
      <c r="J106" s="166" t="s">
        <v>252</v>
      </c>
      <c r="K106" s="167" t="s">
        <v>72</v>
      </c>
      <c r="L106" s="168" t="s">
        <v>119</v>
      </c>
      <c r="M106" s="169" t="s">
        <v>447</v>
      </c>
      <c r="N106" s="168" t="s">
        <v>112</v>
      </c>
      <c r="O106" s="165"/>
      <c r="P106" s="165"/>
      <c r="Q106" s="170"/>
      <c r="R106" s="199" t="s">
        <v>448</v>
      </c>
      <c r="S106" s="165"/>
      <c r="T106" s="165">
        <v>2</v>
      </c>
      <c r="U106" s="165" t="str">
        <f t="shared" si="57"/>
        <v>Medio</v>
      </c>
      <c r="V106" s="165">
        <v>3</v>
      </c>
      <c r="W106" s="165" t="str">
        <f t="shared" si="58"/>
        <v>Frecuente</v>
      </c>
      <c r="X106" s="165">
        <f t="shared" si="59"/>
        <v>6</v>
      </c>
      <c r="Y106" s="165" t="str">
        <f t="shared" si="60"/>
        <v>Medio</v>
      </c>
      <c r="Z106" s="165">
        <v>10</v>
      </c>
      <c r="AA106" s="165" t="str">
        <f t="shared" si="61"/>
        <v>Leve</v>
      </c>
      <c r="AB106" s="165">
        <f t="shared" si="55"/>
        <v>60</v>
      </c>
      <c r="AC106" s="165" t="str">
        <f t="shared" si="56"/>
        <v>III</v>
      </c>
      <c r="AD106" s="165" t="str">
        <f t="shared" si="62"/>
        <v>MEJORABLE</v>
      </c>
      <c r="AE106" s="165" t="s">
        <v>258</v>
      </c>
      <c r="AF106" s="165" t="str">
        <f t="shared" si="71"/>
        <v>Caídas al mismo nivel, caídas a diferente nivel, contusiones, golpes, fracturas</v>
      </c>
      <c r="AG106" s="165" t="s">
        <v>38</v>
      </c>
      <c r="AH106" s="165"/>
      <c r="AI106" s="165" t="s">
        <v>63</v>
      </c>
      <c r="AJ106" s="165" t="s">
        <v>63</v>
      </c>
      <c r="AK106" s="165" t="s">
        <v>63</v>
      </c>
      <c r="AL106" s="165" t="s">
        <v>63</v>
      </c>
      <c r="AM106" s="165" t="s">
        <v>449</v>
      </c>
      <c r="AN106" s="165"/>
      <c r="AO106" s="165"/>
      <c r="AP106" s="165" t="s">
        <v>63</v>
      </c>
      <c r="AQ106" s="165" t="s">
        <v>63</v>
      </c>
      <c r="AR106" s="165"/>
      <c r="AS106" s="200" t="s">
        <v>63</v>
      </c>
      <c r="AT106" s="156"/>
      <c r="AU106" s="165" t="str">
        <f t="shared" si="63"/>
        <v>Bajo</v>
      </c>
      <c r="AV106" s="156">
        <v>3</v>
      </c>
      <c r="AW106" s="165" t="str">
        <f t="shared" si="64"/>
        <v>Frecuente</v>
      </c>
      <c r="AX106" s="165">
        <f t="shared" si="65"/>
        <v>0</v>
      </c>
      <c r="AY106" s="165" t="str">
        <f t="shared" si="66"/>
        <v>Bajo</v>
      </c>
      <c r="AZ106" s="156">
        <v>10</v>
      </c>
      <c r="BA106" s="165" t="str">
        <f t="shared" si="67"/>
        <v>Leve</v>
      </c>
      <c r="BB106" s="165">
        <f t="shared" si="68"/>
        <v>0</v>
      </c>
      <c r="BC106" s="165" t="str">
        <f t="shared" si="123"/>
        <v>IV</v>
      </c>
      <c r="BD106" s="165" t="str">
        <f t="shared" si="69"/>
        <v>ACEPTABLE</v>
      </c>
      <c r="BE106" s="266" t="s">
        <v>245</v>
      </c>
    </row>
    <row r="107" spans="1:57" ht="51" hidden="1" x14ac:dyDescent="0.2">
      <c r="A107" s="165"/>
      <c r="B107" s="165" t="s">
        <v>274</v>
      </c>
      <c r="C107" s="156" t="s">
        <v>290</v>
      </c>
      <c r="D107" s="166" t="s">
        <v>484</v>
      </c>
      <c r="E107" s="166" t="s">
        <v>485</v>
      </c>
      <c r="F107" s="166" t="s">
        <v>250</v>
      </c>
      <c r="G107" s="166" t="s">
        <v>486</v>
      </c>
      <c r="H107" s="165" t="s">
        <v>63</v>
      </c>
      <c r="I107" s="165"/>
      <c r="J107" s="166" t="s">
        <v>252</v>
      </c>
      <c r="K107" s="165" t="s">
        <v>276</v>
      </c>
      <c r="L107" s="165" t="s">
        <v>105</v>
      </c>
      <c r="M107" s="171" t="s">
        <v>1172</v>
      </c>
      <c r="N107" s="171" t="s">
        <v>107</v>
      </c>
      <c r="O107" s="165"/>
      <c r="P107" s="165"/>
      <c r="Q107" s="171" t="s">
        <v>336</v>
      </c>
      <c r="R107" s="171" t="s">
        <v>432</v>
      </c>
      <c r="S107" s="165"/>
      <c r="T107" s="165">
        <v>6</v>
      </c>
      <c r="U107" s="165" t="str">
        <f t="shared" si="57"/>
        <v>Alto</v>
      </c>
      <c r="V107" s="165">
        <v>4</v>
      </c>
      <c r="W107" s="165" t="str">
        <f t="shared" si="58"/>
        <v>Continua</v>
      </c>
      <c r="X107" s="165">
        <f t="shared" si="59"/>
        <v>24</v>
      </c>
      <c r="Y107" s="165" t="str">
        <f t="shared" si="60"/>
        <v>Medio Alto</v>
      </c>
      <c r="Z107" s="165">
        <v>10</v>
      </c>
      <c r="AA107" s="165" t="str">
        <f t="shared" si="61"/>
        <v>Leve</v>
      </c>
      <c r="AB107" s="165">
        <f t="shared" si="55"/>
        <v>240</v>
      </c>
      <c r="AC107" s="165" t="str">
        <f t="shared" si="56"/>
        <v>II</v>
      </c>
      <c r="AD107" s="165" t="str">
        <f t="shared" si="62"/>
        <v>ACEPTABLE CON CONTROL ESPECIFICO</v>
      </c>
      <c r="AE107" s="165" t="s">
        <v>258</v>
      </c>
      <c r="AF107" s="165" t="str">
        <f t="shared" si="71"/>
        <v>Fatiga visual, cefalea, disminución de la destreza y precisión, afectaciones a la vista, deslumbramiento, caídas a nivel, golpes.</v>
      </c>
      <c r="AG107" s="165" t="s">
        <v>38</v>
      </c>
      <c r="AH107" s="165"/>
      <c r="AI107" s="165" t="s">
        <v>63</v>
      </c>
      <c r="AJ107" s="165" t="s">
        <v>63</v>
      </c>
      <c r="AK107" s="165" t="s">
        <v>63</v>
      </c>
      <c r="AL107" s="165"/>
      <c r="AM107" s="165"/>
      <c r="AN107" s="165"/>
      <c r="AO107" s="165"/>
      <c r="AP107" s="165"/>
      <c r="AQ107" s="165"/>
      <c r="AR107" s="165"/>
      <c r="AS107" s="156"/>
      <c r="AT107" s="157"/>
      <c r="AU107" s="165" t="str">
        <f t="shared" si="63"/>
        <v>Bajo</v>
      </c>
      <c r="AV107" s="157"/>
      <c r="AW107" s="165" t="b">
        <f t="shared" si="64"/>
        <v>0</v>
      </c>
      <c r="AX107" s="165">
        <f t="shared" si="65"/>
        <v>0</v>
      </c>
      <c r="AY107" s="165" t="str">
        <f t="shared" si="66"/>
        <v>Bajo</v>
      </c>
      <c r="AZ107" s="157"/>
      <c r="BA107" s="165" t="b">
        <f t="shared" si="67"/>
        <v>0</v>
      </c>
      <c r="BB107" s="165">
        <f t="shared" si="68"/>
        <v>0</v>
      </c>
      <c r="BC107" s="165" t="str">
        <f t="shared" si="123"/>
        <v>IV</v>
      </c>
      <c r="BD107" s="165" t="str">
        <f t="shared" si="69"/>
        <v>ACEPTABLE</v>
      </c>
      <c r="BE107" s="155"/>
    </row>
    <row r="108" spans="1:57" ht="66.75" hidden="1" customHeight="1" x14ac:dyDescent="0.2">
      <c r="A108" s="156"/>
      <c r="B108" s="165" t="s">
        <v>274</v>
      </c>
      <c r="C108" s="156" t="s">
        <v>290</v>
      </c>
      <c r="D108" s="166" t="s">
        <v>498</v>
      </c>
      <c r="E108" s="166" t="s">
        <v>499</v>
      </c>
      <c r="F108" s="166" t="s">
        <v>250</v>
      </c>
      <c r="G108" s="166" t="s">
        <v>500</v>
      </c>
      <c r="H108" s="165" t="s">
        <v>63</v>
      </c>
      <c r="I108" s="165"/>
      <c r="J108" s="166" t="s">
        <v>458</v>
      </c>
      <c r="K108" s="165" t="s">
        <v>325</v>
      </c>
      <c r="L108" s="165" t="s">
        <v>94</v>
      </c>
      <c r="M108" s="171" t="s">
        <v>329</v>
      </c>
      <c r="N108" s="171" t="s">
        <v>330</v>
      </c>
      <c r="O108" s="165"/>
      <c r="P108" s="165"/>
      <c r="Q108" s="170" t="s">
        <v>331</v>
      </c>
      <c r="R108" s="170" t="s">
        <v>332</v>
      </c>
      <c r="S108" s="165"/>
      <c r="T108" s="165"/>
      <c r="U108" s="165" t="str">
        <f t="shared" si="57"/>
        <v>Bajo</v>
      </c>
      <c r="V108" s="165">
        <v>4</v>
      </c>
      <c r="W108" s="165" t="str">
        <f t="shared" si="58"/>
        <v>Continua</v>
      </c>
      <c r="X108" s="165">
        <f t="shared" si="59"/>
        <v>0</v>
      </c>
      <c r="Y108" s="165" t="str">
        <f t="shared" si="60"/>
        <v>Bajo</v>
      </c>
      <c r="Z108" s="165">
        <v>10</v>
      </c>
      <c r="AA108" s="165" t="str">
        <f t="shared" si="61"/>
        <v>Leve</v>
      </c>
      <c r="AB108" s="165">
        <f t="shared" si="55"/>
        <v>0</v>
      </c>
      <c r="AC108" s="165" t="str">
        <f t="shared" si="56"/>
        <v>IV</v>
      </c>
      <c r="AD108" s="165" t="str">
        <f t="shared" si="62"/>
        <v>ACEPTABLE</v>
      </c>
      <c r="AE108" s="165">
        <v>4</v>
      </c>
      <c r="AF108" s="165" t="str">
        <f t="shared" si="71"/>
        <v>Desordenes de trauma acumulativo, lesiones del sistema músculo esquelético</v>
      </c>
      <c r="AG108" s="165" t="s">
        <v>38</v>
      </c>
      <c r="AH108" s="165"/>
      <c r="AI108" s="165" t="s">
        <v>63</v>
      </c>
      <c r="AJ108" s="165" t="s">
        <v>63</v>
      </c>
      <c r="AK108" s="165"/>
      <c r="AL108" s="165"/>
      <c r="AM108" s="165"/>
      <c r="AN108" s="165"/>
      <c r="AO108" s="165"/>
      <c r="AP108" s="165"/>
      <c r="AQ108" s="165"/>
      <c r="AR108" s="165"/>
      <c r="AS108" s="200"/>
      <c r="AT108" s="156"/>
      <c r="AU108" s="165" t="str">
        <f t="shared" si="63"/>
        <v>Bajo</v>
      </c>
      <c r="AV108" s="156"/>
      <c r="AW108" s="165" t="b">
        <f t="shared" si="64"/>
        <v>0</v>
      </c>
      <c r="AX108" s="165">
        <f t="shared" si="65"/>
        <v>0</v>
      </c>
      <c r="AY108" s="165" t="str">
        <f t="shared" si="66"/>
        <v>Bajo</v>
      </c>
      <c r="AZ108" s="156"/>
      <c r="BA108" s="165" t="b">
        <f t="shared" si="67"/>
        <v>0</v>
      </c>
      <c r="BB108" s="165">
        <f t="shared" si="68"/>
        <v>0</v>
      </c>
      <c r="BC108" s="165" t="str">
        <f t="shared" si="123"/>
        <v>IV</v>
      </c>
      <c r="BD108" s="165" t="str">
        <f t="shared" si="69"/>
        <v>ACEPTABLE</v>
      </c>
      <c r="BE108" s="155"/>
    </row>
    <row r="109" spans="1:57" ht="42.95" hidden="1" customHeight="1" x14ac:dyDescent="0.2">
      <c r="A109" s="156"/>
      <c r="B109" s="165" t="s">
        <v>274</v>
      </c>
      <c r="C109" s="156" t="s">
        <v>290</v>
      </c>
      <c r="D109" s="166" t="s">
        <v>498</v>
      </c>
      <c r="E109" s="166" t="s">
        <v>499</v>
      </c>
      <c r="F109" s="166" t="s">
        <v>250</v>
      </c>
      <c r="G109" s="166" t="s">
        <v>500</v>
      </c>
      <c r="H109" s="165" t="s">
        <v>63</v>
      </c>
      <c r="I109" s="165"/>
      <c r="J109" s="166" t="s">
        <v>458</v>
      </c>
      <c r="K109" s="167" t="s">
        <v>72</v>
      </c>
      <c r="L109" s="196" t="s">
        <v>302</v>
      </c>
      <c r="M109" s="170" t="s">
        <v>323</v>
      </c>
      <c r="N109" s="170" t="s">
        <v>150</v>
      </c>
      <c r="O109" s="165"/>
      <c r="P109" s="165"/>
      <c r="Q109" s="165"/>
      <c r="R109" s="170" t="s">
        <v>324</v>
      </c>
      <c r="S109" s="165"/>
      <c r="T109" s="165"/>
      <c r="U109" s="165" t="str">
        <f t="shared" si="57"/>
        <v>Bajo</v>
      </c>
      <c r="V109" s="165">
        <v>3</v>
      </c>
      <c r="W109" s="165" t="str">
        <f t="shared" si="58"/>
        <v>Frecuente</v>
      </c>
      <c r="X109" s="165">
        <f t="shared" si="59"/>
        <v>0</v>
      </c>
      <c r="Y109" s="165" t="str">
        <f t="shared" si="60"/>
        <v>Bajo</v>
      </c>
      <c r="Z109" s="165">
        <v>10</v>
      </c>
      <c r="AA109" s="165" t="str">
        <f t="shared" si="61"/>
        <v>Leve</v>
      </c>
      <c r="AB109" s="165">
        <f t="shared" si="55"/>
        <v>0</v>
      </c>
      <c r="AC109" s="165" t="str">
        <f t="shared" si="56"/>
        <v>IV</v>
      </c>
      <c r="AD109" s="165" t="str">
        <f t="shared" si="62"/>
        <v>ACEPTABLE</v>
      </c>
      <c r="AE109" s="165">
        <v>4</v>
      </c>
      <c r="AF109" s="165" t="str">
        <f t="shared" si="71"/>
        <v>Golpes, traumas, laceraciones, punciones</v>
      </c>
      <c r="AG109" s="165" t="s">
        <v>38</v>
      </c>
      <c r="AH109" s="165"/>
      <c r="AI109" s="165" t="s">
        <v>63</v>
      </c>
      <c r="AJ109" s="165" t="s">
        <v>63</v>
      </c>
      <c r="AK109" s="165"/>
      <c r="AL109" s="165"/>
      <c r="AM109" s="165"/>
      <c r="AN109" s="165"/>
      <c r="AO109" s="165"/>
      <c r="AP109" s="165"/>
      <c r="AQ109" s="165"/>
      <c r="AR109" s="165"/>
      <c r="AS109" s="156"/>
      <c r="AT109" s="157"/>
      <c r="AU109" s="165" t="str">
        <f t="shared" si="63"/>
        <v>Bajo</v>
      </c>
      <c r="AV109" s="157"/>
      <c r="AW109" s="165" t="b">
        <f t="shared" si="64"/>
        <v>0</v>
      </c>
      <c r="AX109" s="165">
        <f t="shared" si="65"/>
        <v>0</v>
      </c>
      <c r="AY109" s="165" t="str">
        <f t="shared" si="66"/>
        <v>Bajo</v>
      </c>
      <c r="AZ109" s="157"/>
      <c r="BA109" s="165" t="b">
        <f t="shared" si="67"/>
        <v>0</v>
      </c>
      <c r="BB109" s="165">
        <f t="shared" si="68"/>
        <v>0</v>
      </c>
      <c r="BC109" s="165" t="str">
        <f t="shared" si="123"/>
        <v>IV</v>
      </c>
      <c r="BD109" s="165" t="str">
        <f t="shared" si="69"/>
        <v>ACEPTABLE</v>
      </c>
      <c r="BE109" s="155"/>
    </row>
    <row r="110" spans="1:57" ht="63.75" hidden="1" x14ac:dyDescent="0.2">
      <c r="A110" s="156"/>
      <c r="B110" s="165" t="s">
        <v>274</v>
      </c>
      <c r="C110" s="156" t="s">
        <v>290</v>
      </c>
      <c r="D110" s="166" t="s">
        <v>498</v>
      </c>
      <c r="E110" s="166" t="s">
        <v>499</v>
      </c>
      <c r="F110" s="166" t="s">
        <v>250</v>
      </c>
      <c r="G110" s="166" t="s">
        <v>500</v>
      </c>
      <c r="H110" s="165" t="s">
        <v>63</v>
      </c>
      <c r="I110" s="165"/>
      <c r="J110" s="166" t="s">
        <v>458</v>
      </c>
      <c r="K110" s="167" t="s">
        <v>65</v>
      </c>
      <c r="L110" s="196" t="s">
        <v>316</v>
      </c>
      <c r="M110" s="171" t="s">
        <v>1171</v>
      </c>
      <c r="N110" s="170" t="s">
        <v>145</v>
      </c>
      <c r="O110" s="165"/>
      <c r="P110" s="165"/>
      <c r="Q110" s="165"/>
      <c r="R110" s="170" t="s">
        <v>403</v>
      </c>
      <c r="S110" s="165"/>
      <c r="T110" s="165">
        <v>0</v>
      </c>
      <c r="U110" s="165" t="str">
        <f t="shared" si="57"/>
        <v>Bajo</v>
      </c>
      <c r="V110" s="165">
        <v>2</v>
      </c>
      <c r="W110" s="165" t="str">
        <f t="shared" si="58"/>
        <v>Ocasional</v>
      </c>
      <c r="X110" s="165">
        <f t="shared" si="59"/>
        <v>0</v>
      </c>
      <c r="Y110" s="165" t="str">
        <f t="shared" si="60"/>
        <v>Bajo</v>
      </c>
      <c r="Z110" s="165">
        <v>10</v>
      </c>
      <c r="AA110" s="165" t="str">
        <f t="shared" si="61"/>
        <v>Leve</v>
      </c>
      <c r="AB110" s="165">
        <f t="shared" si="55"/>
        <v>0</v>
      </c>
      <c r="AC110" s="165" t="str">
        <f t="shared" si="56"/>
        <v>IV</v>
      </c>
      <c r="AD110" s="165" t="str">
        <f t="shared" si="62"/>
        <v>ACEPTABLE</v>
      </c>
      <c r="AE110" s="165">
        <v>4</v>
      </c>
      <c r="AF110" s="165" t="str">
        <f t="shared" si="71"/>
        <v>Golpes, traumas, heridas, infecciones, intoxicación, Mordeduras, picaduras, punciones, reacciones alérgicas, muerte</v>
      </c>
      <c r="AG110" s="165" t="s">
        <v>38</v>
      </c>
      <c r="AH110" s="165"/>
      <c r="AI110" s="165" t="s">
        <v>63</v>
      </c>
      <c r="AJ110" s="165" t="s">
        <v>63</v>
      </c>
      <c r="AK110" s="165"/>
      <c r="AL110" s="165"/>
      <c r="AM110" s="165"/>
      <c r="AN110" s="165"/>
      <c r="AO110" s="165"/>
      <c r="AP110" s="165"/>
      <c r="AQ110" s="165"/>
      <c r="AR110" s="165"/>
      <c r="AS110" s="165"/>
      <c r="AT110" s="157"/>
      <c r="AU110" s="165" t="str">
        <f t="shared" si="63"/>
        <v>Bajo</v>
      </c>
      <c r="AV110" s="157"/>
      <c r="AW110" s="165" t="b">
        <f t="shared" si="64"/>
        <v>0</v>
      </c>
      <c r="AX110" s="165">
        <f t="shared" si="65"/>
        <v>0</v>
      </c>
      <c r="AY110" s="165" t="str">
        <f t="shared" si="66"/>
        <v>Bajo</v>
      </c>
      <c r="AZ110" s="157"/>
      <c r="BA110" s="165" t="b">
        <f t="shared" si="67"/>
        <v>0</v>
      </c>
      <c r="BB110" s="165">
        <f t="shared" si="68"/>
        <v>0</v>
      </c>
      <c r="BC110" s="165" t="str">
        <f t="shared" si="123"/>
        <v>IV</v>
      </c>
      <c r="BD110" s="165" t="str">
        <f t="shared" si="69"/>
        <v>ACEPTABLE</v>
      </c>
      <c r="BE110" s="155"/>
    </row>
    <row r="111" spans="1:57" ht="69.75" hidden="1" customHeight="1" x14ac:dyDescent="0.2">
      <c r="A111" s="156"/>
      <c r="B111" s="165" t="s">
        <v>274</v>
      </c>
      <c r="C111" s="156" t="s">
        <v>290</v>
      </c>
      <c r="D111" s="166" t="s">
        <v>498</v>
      </c>
      <c r="E111" s="166" t="s">
        <v>499</v>
      </c>
      <c r="F111" s="166" t="s">
        <v>250</v>
      </c>
      <c r="G111" s="166" t="s">
        <v>500</v>
      </c>
      <c r="H111" s="165" t="s">
        <v>63</v>
      </c>
      <c r="I111" s="165"/>
      <c r="J111" s="166" t="s">
        <v>458</v>
      </c>
      <c r="K111" s="165" t="s">
        <v>325</v>
      </c>
      <c r="L111" s="196" t="s">
        <v>123</v>
      </c>
      <c r="M111" s="170" t="s">
        <v>326</v>
      </c>
      <c r="N111" s="170" t="s">
        <v>96</v>
      </c>
      <c r="O111" s="165"/>
      <c r="P111" s="165"/>
      <c r="Q111" s="170" t="s">
        <v>327</v>
      </c>
      <c r="R111" s="170" t="s">
        <v>328</v>
      </c>
      <c r="S111" s="165"/>
      <c r="T111" s="165"/>
      <c r="U111" s="165" t="str">
        <f t="shared" si="57"/>
        <v>Bajo</v>
      </c>
      <c r="V111" s="165">
        <v>3</v>
      </c>
      <c r="W111" s="165" t="str">
        <f t="shared" si="58"/>
        <v>Frecuente</v>
      </c>
      <c r="X111" s="165">
        <f t="shared" si="59"/>
        <v>0</v>
      </c>
      <c r="Y111" s="165" t="str">
        <f t="shared" si="60"/>
        <v>Bajo</v>
      </c>
      <c r="Z111" s="165">
        <v>10</v>
      </c>
      <c r="AA111" s="165" t="str">
        <f t="shared" si="61"/>
        <v>Leve</v>
      </c>
      <c r="AB111" s="165">
        <f t="shared" si="55"/>
        <v>0</v>
      </c>
      <c r="AC111" s="165" t="str">
        <f t="shared" si="56"/>
        <v>IV</v>
      </c>
      <c r="AD111" s="165" t="str">
        <f t="shared" si="62"/>
        <v>ACEPTABLE</v>
      </c>
      <c r="AE111" s="165">
        <v>4</v>
      </c>
      <c r="AF111" s="165" t="str">
        <f t="shared" si="71"/>
        <v>Desordenes de trauma acumulativo, lesiones del sistema músculo esquelético, Tendinitis, síndrome del túnel carpiano (STC)</v>
      </c>
      <c r="AG111" s="165" t="s">
        <v>38</v>
      </c>
      <c r="AH111" s="165"/>
      <c r="AI111" s="165" t="s">
        <v>63</v>
      </c>
      <c r="AJ111" s="165" t="s">
        <v>63</v>
      </c>
      <c r="AK111" s="165"/>
      <c r="AL111" s="165"/>
      <c r="AM111" s="165"/>
      <c r="AN111" s="165"/>
      <c r="AO111" s="165"/>
      <c r="AP111" s="165"/>
      <c r="AQ111" s="165"/>
      <c r="AR111" s="165"/>
      <c r="AS111" s="200"/>
      <c r="AT111" s="156"/>
      <c r="AU111" s="165" t="str">
        <f t="shared" si="63"/>
        <v>Bajo</v>
      </c>
      <c r="AV111" s="156"/>
      <c r="AW111" s="165" t="b">
        <f t="shared" si="64"/>
        <v>0</v>
      </c>
      <c r="AX111" s="165">
        <f t="shared" si="65"/>
        <v>0</v>
      </c>
      <c r="AY111" s="165" t="str">
        <f t="shared" si="66"/>
        <v>Bajo</v>
      </c>
      <c r="AZ111" s="156"/>
      <c r="BA111" s="165" t="b">
        <f t="shared" si="67"/>
        <v>0</v>
      </c>
      <c r="BB111" s="165">
        <f t="shared" si="68"/>
        <v>0</v>
      </c>
      <c r="BC111" s="165" t="str">
        <f t="shared" si="123"/>
        <v>IV</v>
      </c>
      <c r="BD111" s="165" t="str">
        <f t="shared" si="69"/>
        <v>ACEPTABLE</v>
      </c>
      <c r="BE111" s="155"/>
    </row>
    <row r="112" spans="1:57" ht="51" hidden="1" x14ac:dyDescent="0.2">
      <c r="A112" s="156"/>
      <c r="B112" s="165" t="s">
        <v>274</v>
      </c>
      <c r="C112" s="156" t="s">
        <v>290</v>
      </c>
      <c r="D112" s="166" t="s">
        <v>498</v>
      </c>
      <c r="E112" s="166" t="s">
        <v>499</v>
      </c>
      <c r="F112" s="166" t="s">
        <v>250</v>
      </c>
      <c r="G112" s="166" t="s">
        <v>500</v>
      </c>
      <c r="H112" s="165" t="s">
        <v>63</v>
      </c>
      <c r="I112" s="165"/>
      <c r="J112" s="166" t="s">
        <v>458</v>
      </c>
      <c r="K112" s="167" t="s">
        <v>72</v>
      </c>
      <c r="L112" s="196" t="s">
        <v>319</v>
      </c>
      <c r="M112" s="171" t="s">
        <v>320</v>
      </c>
      <c r="N112" s="171" t="s">
        <v>127</v>
      </c>
      <c r="O112" s="165"/>
      <c r="P112" s="165"/>
      <c r="Q112" s="199" t="s">
        <v>321</v>
      </c>
      <c r="R112" s="199" t="s">
        <v>322</v>
      </c>
      <c r="S112" s="165"/>
      <c r="T112" s="165"/>
      <c r="U112" s="165" t="str">
        <f t="shared" si="57"/>
        <v>Bajo</v>
      </c>
      <c r="V112" s="165">
        <v>2</v>
      </c>
      <c r="W112" s="165" t="str">
        <f t="shared" si="58"/>
        <v>Ocasional</v>
      </c>
      <c r="X112" s="165">
        <f t="shared" si="59"/>
        <v>0</v>
      </c>
      <c r="Y112" s="165" t="str">
        <f t="shared" si="60"/>
        <v>Bajo</v>
      </c>
      <c r="Z112" s="165">
        <v>60</v>
      </c>
      <c r="AA112" s="165" t="str">
        <f t="shared" si="61"/>
        <v>Muy Grave</v>
      </c>
      <c r="AB112" s="165">
        <f t="shared" si="55"/>
        <v>0</v>
      </c>
      <c r="AC112" s="165" t="str">
        <f t="shared" si="56"/>
        <v>IV</v>
      </c>
      <c r="AD112" s="165" t="str">
        <f t="shared" si="62"/>
        <v>ACEPTABLE</v>
      </c>
      <c r="AE112" s="165">
        <v>4</v>
      </c>
      <c r="AF112" s="165" t="str">
        <f t="shared" si="71"/>
        <v>Descargas eléctricas, dolor de cabeza, quemaduras, shock, golpes, heridas, contusiones.</v>
      </c>
      <c r="AG112" s="165" t="s">
        <v>38</v>
      </c>
      <c r="AH112" s="165"/>
      <c r="AI112" s="165" t="s">
        <v>63</v>
      </c>
      <c r="AJ112" s="165" t="s">
        <v>63</v>
      </c>
      <c r="AK112" s="165"/>
      <c r="AL112" s="165"/>
      <c r="AM112" s="165"/>
      <c r="AN112" s="165"/>
      <c r="AO112" s="165"/>
      <c r="AP112" s="165"/>
      <c r="AQ112" s="165"/>
      <c r="AR112" s="165"/>
      <c r="AS112" s="156"/>
      <c r="AT112" s="157"/>
      <c r="AU112" s="165" t="str">
        <f t="shared" si="63"/>
        <v>Bajo</v>
      </c>
      <c r="AV112" s="157"/>
      <c r="AW112" s="165" t="b">
        <f t="shared" si="64"/>
        <v>0</v>
      </c>
      <c r="AX112" s="165">
        <f t="shared" si="65"/>
        <v>0</v>
      </c>
      <c r="AY112" s="165" t="str">
        <f t="shared" si="66"/>
        <v>Bajo</v>
      </c>
      <c r="AZ112" s="157"/>
      <c r="BA112" s="165" t="b">
        <f t="shared" si="67"/>
        <v>0</v>
      </c>
      <c r="BB112" s="165">
        <f t="shared" si="68"/>
        <v>0</v>
      </c>
      <c r="BC112" s="165" t="str">
        <f t="shared" si="123"/>
        <v>IV</v>
      </c>
      <c r="BD112" s="165" t="str">
        <f t="shared" si="69"/>
        <v>ACEPTABLE</v>
      </c>
      <c r="BE112" s="155"/>
    </row>
    <row r="113" spans="1:57" ht="38.25" hidden="1" x14ac:dyDescent="0.2">
      <c r="A113" s="156"/>
      <c r="B113" s="165" t="s">
        <v>274</v>
      </c>
      <c r="C113" s="156" t="s">
        <v>290</v>
      </c>
      <c r="D113" s="166" t="s">
        <v>498</v>
      </c>
      <c r="E113" s="166" t="s">
        <v>499</v>
      </c>
      <c r="F113" s="166" t="s">
        <v>250</v>
      </c>
      <c r="G113" s="166" t="s">
        <v>500</v>
      </c>
      <c r="H113" s="165" t="s">
        <v>63</v>
      </c>
      <c r="I113" s="165"/>
      <c r="J113" s="166" t="s">
        <v>458</v>
      </c>
      <c r="K113" s="165" t="s">
        <v>72</v>
      </c>
      <c r="L113" s="196" t="s">
        <v>302</v>
      </c>
      <c r="M113" s="199" t="s">
        <v>303</v>
      </c>
      <c r="N113" s="170" t="s">
        <v>304</v>
      </c>
      <c r="O113" s="165"/>
      <c r="P113" s="165"/>
      <c r="Q113" s="171"/>
      <c r="R113" s="170" t="s">
        <v>305</v>
      </c>
      <c r="S113" s="165"/>
      <c r="T113" s="165"/>
      <c r="U113" s="165" t="str">
        <f t="shared" si="57"/>
        <v>Bajo</v>
      </c>
      <c r="V113" s="165">
        <v>2</v>
      </c>
      <c r="W113" s="165" t="str">
        <f t="shared" si="58"/>
        <v>Ocasional</v>
      </c>
      <c r="X113" s="165">
        <f t="shared" si="59"/>
        <v>0</v>
      </c>
      <c r="Y113" s="165" t="str">
        <f t="shared" si="60"/>
        <v>Bajo</v>
      </c>
      <c r="Z113" s="165">
        <v>60</v>
      </c>
      <c r="AA113" s="165" t="str">
        <f t="shared" si="61"/>
        <v>Muy Grave</v>
      </c>
      <c r="AB113" s="165">
        <f t="shared" si="55"/>
        <v>0</v>
      </c>
      <c r="AC113" s="165" t="str">
        <f t="shared" si="56"/>
        <v>IV</v>
      </c>
      <c r="AD113" s="165" t="str">
        <f t="shared" si="62"/>
        <v>ACEPTABLE</v>
      </c>
      <c r="AE113" s="165">
        <v>4</v>
      </c>
      <c r="AF113" s="165" t="str">
        <f t="shared" si="71"/>
        <v>Golpes, atrapamientos, contusiones.</v>
      </c>
      <c r="AG113" s="165" t="s">
        <v>38</v>
      </c>
      <c r="AH113" s="165"/>
      <c r="AI113" s="165" t="s">
        <v>63</v>
      </c>
      <c r="AJ113" s="165" t="s">
        <v>63</v>
      </c>
      <c r="AK113" s="165"/>
      <c r="AL113" s="165"/>
      <c r="AM113" s="165"/>
      <c r="AN113" s="165"/>
      <c r="AO113" s="165"/>
      <c r="AP113" s="165"/>
      <c r="AQ113" s="165"/>
      <c r="AR113" s="165"/>
      <c r="AS113" s="156"/>
      <c r="AT113" s="157"/>
      <c r="AU113" s="165" t="str">
        <f t="shared" si="63"/>
        <v>Bajo</v>
      </c>
      <c r="AV113" s="157"/>
      <c r="AW113" s="165" t="b">
        <f t="shared" si="64"/>
        <v>0</v>
      </c>
      <c r="AX113" s="165">
        <f t="shared" si="65"/>
        <v>0</v>
      </c>
      <c r="AY113" s="165" t="str">
        <f t="shared" si="66"/>
        <v>Bajo</v>
      </c>
      <c r="AZ113" s="157"/>
      <c r="BA113" s="165" t="b">
        <f t="shared" si="67"/>
        <v>0</v>
      </c>
      <c r="BB113" s="165">
        <f t="shared" si="68"/>
        <v>0</v>
      </c>
      <c r="BC113" s="165" t="str">
        <f t="shared" si="123"/>
        <v>IV</v>
      </c>
      <c r="BD113" s="165" t="str">
        <f t="shared" si="69"/>
        <v>ACEPTABLE</v>
      </c>
      <c r="BE113" s="155"/>
    </row>
    <row r="114" spans="1:57" ht="102" hidden="1" x14ac:dyDescent="0.2">
      <c r="A114" s="189"/>
      <c r="B114" s="165" t="s">
        <v>274</v>
      </c>
      <c r="C114" s="156" t="s">
        <v>290</v>
      </c>
      <c r="D114" s="166" t="s">
        <v>498</v>
      </c>
      <c r="E114" s="166" t="s">
        <v>499</v>
      </c>
      <c r="F114" s="166" t="s">
        <v>250</v>
      </c>
      <c r="G114" s="166" t="s">
        <v>500</v>
      </c>
      <c r="H114" s="165" t="s">
        <v>63</v>
      </c>
      <c r="I114" s="165"/>
      <c r="J114" s="166" t="s">
        <v>458</v>
      </c>
      <c r="K114" s="165" t="s">
        <v>99</v>
      </c>
      <c r="L114" s="165" t="s">
        <v>100</v>
      </c>
      <c r="M114" s="166" t="s">
        <v>333</v>
      </c>
      <c r="N114" s="171" t="s">
        <v>102</v>
      </c>
      <c r="O114" s="165"/>
      <c r="P114" s="165"/>
      <c r="Q114" s="165"/>
      <c r="R114" s="199" t="s">
        <v>334</v>
      </c>
      <c r="S114" s="165"/>
      <c r="T114" s="165"/>
      <c r="U114" s="165" t="str">
        <f t="shared" si="57"/>
        <v>Bajo</v>
      </c>
      <c r="V114" s="165">
        <v>3</v>
      </c>
      <c r="W114" s="165" t="str">
        <f t="shared" si="58"/>
        <v>Frecuente</v>
      </c>
      <c r="X114" s="165">
        <f t="shared" si="59"/>
        <v>0</v>
      </c>
      <c r="Y114" s="165" t="str">
        <f t="shared" si="60"/>
        <v>Bajo</v>
      </c>
      <c r="Z114" s="165">
        <v>25</v>
      </c>
      <c r="AA114" s="165" t="str">
        <f t="shared" si="61"/>
        <v>Grave</v>
      </c>
      <c r="AB114" s="165">
        <f t="shared" si="55"/>
        <v>0</v>
      </c>
      <c r="AC114" s="165" t="str">
        <f t="shared" si="56"/>
        <v>IV</v>
      </c>
      <c r="AD114" s="165" t="str">
        <f t="shared" si="62"/>
        <v>ACEPTABLE</v>
      </c>
      <c r="AE114" s="165" t="s">
        <v>258</v>
      </c>
      <c r="AF114" s="165" t="str">
        <f t="shared" si="71"/>
        <v>Fatiga, estrés, disminución de la destreza y precisión. Estados de ansiedad y/o depresión y trastornos del aparato digestivo.</v>
      </c>
      <c r="AG114" s="165" t="s">
        <v>38</v>
      </c>
      <c r="AH114" s="165"/>
      <c r="AI114" s="165" t="s">
        <v>63</v>
      </c>
      <c r="AJ114" s="165" t="s">
        <v>63</v>
      </c>
      <c r="AK114" s="165"/>
      <c r="AL114" s="165"/>
      <c r="AM114" s="165"/>
      <c r="AN114" s="165"/>
      <c r="AO114" s="165"/>
      <c r="AP114" s="165"/>
      <c r="AQ114" s="165"/>
      <c r="AR114" s="165"/>
      <c r="AS114" s="200"/>
      <c r="AT114" s="156"/>
      <c r="AU114" s="165" t="str">
        <f t="shared" si="63"/>
        <v>Bajo</v>
      </c>
      <c r="AV114" s="156"/>
      <c r="AW114" s="165" t="b">
        <f t="shared" si="64"/>
        <v>0</v>
      </c>
      <c r="AX114" s="165">
        <f t="shared" si="65"/>
        <v>0</v>
      </c>
      <c r="AY114" s="165" t="str">
        <f t="shared" si="66"/>
        <v>Bajo</v>
      </c>
      <c r="AZ114" s="156"/>
      <c r="BA114" s="165" t="b">
        <f t="shared" si="67"/>
        <v>0</v>
      </c>
      <c r="BB114" s="165">
        <f t="shared" si="68"/>
        <v>0</v>
      </c>
      <c r="BC114" s="165" t="str">
        <f t="shared" si="123"/>
        <v>IV</v>
      </c>
      <c r="BD114" s="165" t="str">
        <f t="shared" si="69"/>
        <v>ACEPTABLE</v>
      </c>
      <c r="BE114" s="155"/>
    </row>
    <row r="115" spans="1:57" ht="51" hidden="1" x14ac:dyDescent="0.2">
      <c r="A115" s="165"/>
      <c r="B115" s="165" t="s">
        <v>274</v>
      </c>
      <c r="C115" s="156" t="s">
        <v>290</v>
      </c>
      <c r="D115" s="166" t="s">
        <v>498</v>
      </c>
      <c r="E115" s="166" t="s">
        <v>499</v>
      </c>
      <c r="F115" s="166" t="s">
        <v>250</v>
      </c>
      <c r="G115" s="166" t="s">
        <v>500</v>
      </c>
      <c r="H115" s="165" t="s">
        <v>63</v>
      </c>
      <c r="I115" s="165"/>
      <c r="J115" s="166" t="s">
        <v>458</v>
      </c>
      <c r="K115" s="165" t="s">
        <v>276</v>
      </c>
      <c r="L115" s="165" t="s">
        <v>105</v>
      </c>
      <c r="M115" s="171" t="s">
        <v>1172</v>
      </c>
      <c r="N115" s="171" t="s">
        <v>107</v>
      </c>
      <c r="O115" s="165"/>
      <c r="P115" s="165"/>
      <c r="Q115" s="171" t="s">
        <v>336</v>
      </c>
      <c r="R115" s="171" t="s">
        <v>432</v>
      </c>
      <c r="S115" s="165"/>
      <c r="T115" s="165">
        <v>6</v>
      </c>
      <c r="U115" s="165" t="str">
        <f t="shared" si="57"/>
        <v>Alto</v>
      </c>
      <c r="V115" s="165">
        <v>4</v>
      </c>
      <c r="W115" s="165" t="str">
        <f t="shared" si="58"/>
        <v>Continua</v>
      </c>
      <c r="X115" s="165">
        <f t="shared" si="59"/>
        <v>24</v>
      </c>
      <c r="Y115" s="165" t="str">
        <f t="shared" si="60"/>
        <v>Medio Alto</v>
      </c>
      <c r="Z115" s="165">
        <v>10</v>
      </c>
      <c r="AA115" s="165" t="str">
        <f t="shared" si="61"/>
        <v>Leve</v>
      </c>
      <c r="AB115" s="165">
        <f t="shared" si="55"/>
        <v>240</v>
      </c>
      <c r="AC115" s="165" t="str">
        <f t="shared" si="56"/>
        <v>II</v>
      </c>
      <c r="AD115" s="165" t="str">
        <f t="shared" si="62"/>
        <v>ACEPTABLE CON CONTROL ESPECIFICO</v>
      </c>
      <c r="AE115" s="165">
        <v>4</v>
      </c>
      <c r="AF115" s="165" t="str">
        <f t="shared" si="71"/>
        <v>Fatiga visual, cefalea, disminución de la destreza y precisión, afectaciones a la vista, deslumbramiento, caídas a nivel, golpes.</v>
      </c>
      <c r="AG115" s="165" t="s">
        <v>38</v>
      </c>
      <c r="AH115" s="165"/>
      <c r="AI115" s="165" t="s">
        <v>63</v>
      </c>
      <c r="AJ115" s="165" t="s">
        <v>63</v>
      </c>
      <c r="AK115" s="165"/>
      <c r="AL115" s="165"/>
      <c r="AM115" s="165"/>
      <c r="AN115" s="165"/>
      <c r="AO115" s="165"/>
      <c r="AP115" s="165"/>
      <c r="AQ115" s="165"/>
      <c r="AR115" s="165"/>
      <c r="AS115" s="156"/>
      <c r="AT115" s="157"/>
      <c r="AU115" s="165" t="str">
        <f t="shared" si="63"/>
        <v>Bajo</v>
      </c>
      <c r="AV115" s="157"/>
      <c r="AW115" s="165" t="b">
        <f t="shared" si="64"/>
        <v>0</v>
      </c>
      <c r="AX115" s="165">
        <f t="shared" si="65"/>
        <v>0</v>
      </c>
      <c r="AY115" s="165" t="str">
        <f t="shared" si="66"/>
        <v>Bajo</v>
      </c>
      <c r="AZ115" s="157"/>
      <c r="BA115" s="165" t="b">
        <f t="shared" si="67"/>
        <v>0</v>
      </c>
      <c r="BB115" s="165">
        <f t="shared" si="68"/>
        <v>0</v>
      </c>
      <c r="BC115" s="165" t="str">
        <f t="shared" si="123"/>
        <v>IV</v>
      </c>
      <c r="BD115" s="165" t="str">
        <f t="shared" si="69"/>
        <v>ACEPTABLE</v>
      </c>
      <c r="BE115" s="155"/>
    </row>
    <row r="116" spans="1:57" ht="63.75" hidden="1" x14ac:dyDescent="0.2">
      <c r="A116" s="156"/>
      <c r="B116" s="165" t="s">
        <v>274</v>
      </c>
      <c r="C116" s="156" t="s">
        <v>275</v>
      </c>
      <c r="D116" s="166" t="s">
        <v>391</v>
      </c>
      <c r="E116" s="166" t="s">
        <v>411</v>
      </c>
      <c r="F116" s="166" t="s">
        <v>412</v>
      </c>
      <c r="G116" s="166" t="s">
        <v>413</v>
      </c>
      <c r="H116" s="165" t="s">
        <v>63</v>
      </c>
      <c r="I116" s="165"/>
      <c r="J116" s="165" t="s">
        <v>414</v>
      </c>
      <c r="K116" s="167" t="s">
        <v>72</v>
      </c>
      <c r="L116" s="196" t="s">
        <v>319</v>
      </c>
      <c r="M116" s="171" t="s">
        <v>502</v>
      </c>
      <c r="N116" s="170" t="s">
        <v>167</v>
      </c>
      <c r="O116" s="165"/>
      <c r="P116" s="165"/>
      <c r="Q116" s="199" t="s">
        <v>503</v>
      </c>
      <c r="R116" s="199" t="s">
        <v>504</v>
      </c>
      <c r="S116" s="171" t="s">
        <v>505</v>
      </c>
      <c r="T116" s="165"/>
      <c r="U116" s="165" t="str">
        <f t="shared" si="57"/>
        <v>Bajo</v>
      </c>
      <c r="V116" s="165">
        <v>2</v>
      </c>
      <c r="W116" s="165" t="str">
        <f t="shared" si="58"/>
        <v>Ocasional</v>
      </c>
      <c r="X116" s="165">
        <f t="shared" si="59"/>
        <v>0</v>
      </c>
      <c r="Y116" s="165" t="str">
        <f t="shared" si="60"/>
        <v>Bajo</v>
      </c>
      <c r="Z116" s="165">
        <v>60</v>
      </c>
      <c r="AA116" s="165" t="str">
        <f t="shared" si="61"/>
        <v>Muy Grave</v>
      </c>
      <c r="AB116" s="165">
        <f t="shared" si="55"/>
        <v>0</v>
      </c>
      <c r="AC116" s="165" t="str">
        <f t="shared" si="56"/>
        <v>IV</v>
      </c>
      <c r="AD116" s="165" t="str">
        <f t="shared" si="62"/>
        <v>ACEPTABLE</v>
      </c>
      <c r="AE116" s="165">
        <v>6</v>
      </c>
      <c r="AF116" s="165" t="s">
        <v>167</v>
      </c>
      <c r="AG116" s="165" t="s">
        <v>38</v>
      </c>
      <c r="AH116" s="165"/>
      <c r="AI116" s="165"/>
      <c r="AJ116" s="165" t="s">
        <v>63</v>
      </c>
      <c r="AK116" s="165"/>
      <c r="AL116" s="165"/>
      <c r="AM116" s="165"/>
      <c r="AN116" s="165"/>
      <c r="AO116" s="165"/>
      <c r="AP116" s="165"/>
      <c r="AQ116" s="165"/>
      <c r="AR116" s="165"/>
      <c r="AS116" s="156"/>
      <c r="AT116" s="157"/>
      <c r="AU116" s="165" t="str">
        <f t="shared" si="63"/>
        <v>Bajo</v>
      </c>
      <c r="AV116" s="157"/>
      <c r="AW116" s="165" t="b">
        <f t="shared" si="64"/>
        <v>0</v>
      </c>
      <c r="AX116" s="165">
        <f t="shared" si="65"/>
        <v>0</v>
      </c>
      <c r="AY116" s="165" t="str">
        <f t="shared" si="66"/>
        <v>Bajo</v>
      </c>
      <c r="AZ116" s="157"/>
      <c r="BA116" s="165" t="b">
        <f t="shared" si="67"/>
        <v>0</v>
      </c>
      <c r="BB116" s="165">
        <f t="shared" si="68"/>
        <v>0</v>
      </c>
      <c r="BC116" s="165" t="str">
        <f t="shared" si="123"/>
        <v>IV</v>
      </c>
      <c r="BD116" s="165" t="str">
        <f t="shared" si="69"/>
        <v>ACEPTABLE</v>
      </c>
      <c r="BE116" s="155"/>
    </row>
    <row r="117" spans="1:57" ht="38.25" hidden="1" x14ac:dyDescent="0.2">
      <c r="A117" s="156"/>
      <c r="B117" s="165" t="s">
        <v>274</v>
      </c>
      <c r="C117" s="156" t="s">
        <v>275</v>
      </c>
      <c r="D117" s="166" t="s">
        <v>391</v>
      </c>
      <c r="E117" s="166" t="s">
        <v>411</v>
      </c>
      <c r="F117" s="166" t="s">
        <v>412</v>
      </c>
      <c r="G117" s="166" t="s">
        <v>413</v>
      </c>
      <c r="H117" s="165" t="s">
        <v>63</v>
      </c>
      <c r="I117" s="165"/>
      <c r="J117" s="165" t="s">
        <v>414</v>
      </c>
      <c r="K117" s="167" t="s">
        <v>72</v>
      </c>
      <c r="L117" s="196" t="s">
        <v>302</v>
      </c>
      <c r="M117" s="171" t="s">
        <v>506</v>
      </c>
      <c r="N117" s="170" t="s">
        <v>507</v>
      </c>
      <c r="O117" s="165"/>
      <c r="P117" s="165"/>
      <c r="Q117" s="171"/>
      <c r="R117" s="171" t="s">
        <v>508</v>
      </c>
      <c r="S117" s="171"/>
      <c r="T117" s="165"/>
      <c r="U117" s="165" t="str">
        <f t="shared" si="57"/>
        <v>Bajo</v>
      </c>
      <c r="V117" s="165">
        <v>2</v>
      </c>
      <c r="W117" s="165" t="str">
        <f t="shared" si="58"/>
        <v>Ocasional</v>
      </c>
      <c r="X117" s="165">
        <f t="shared" si="59"/>
        <v>0</v>
      </c>
      <c r="Y117" s="165" t="str">
        <f t="shared" si="60"/>
        <v>Bajo</v>
      </c>
      <c r="Z117" s="165">
        <v>60</v>
      </c>
      <c r="AA117" s="165" t="str">
        <f t="shared" si="61"/>
        <v>Muy Grave</v>
      </c>
      <c r="AB117" s="165">
        <f t="shared" si="55"/>
        <v>0</v>
      </c>
      <c r="AC117" s="165" t="str">
        <f t="shared" si="56"/>
        <v>IV</v>
      </c>
      <c r="AD117" s="165" t="str">
        <f t="shared" si="62"/>
        <v>ACEPTABLE</v>
      </c>
      <c r="AE117" s="165">
        <v>6</v>
      </c>
      <c r="AF117" s="165" t="s">
        <v>167</v>
      </c>
      <c r="AG117" s="165" t="s">
        <v>38</v>
      </c>
      <c r="AH117" s="165"/>
      <c r="AI117" s="165"/>
      <c r="AJ117" s="165" t="s">
        <v>63</v>
      </c>
      <c r="AK117" s="165"/>
      <c r="AL117" s="165"/>
      <c r="AM117" s="165"/>
      <c r="AN117" s="165"/>
      <c r="AO117" s="165"/>
      <c r="AP117" s="165"/>
      <c r="AQ117" s="165"/>
      <c r="AR117" s="165"/>
      <c r="AS117" s="156"/>
      <c r="AT117" s="157"/>
      <c r="AU117" s="165" t="str">
        <f t="shared" si="63"/>
        <v>Bajo</v>
      </c>
      <c r="AV117" s="157"/>
      <c r="AW117" s="165" t="b">
        <f t="shared" si="64"/>
        <v>0</v>
      </c>
      <c r="AX117" s="165">
        <f t="shared" si="65"/>
        <v>0</v>
      </c>
      <c r="AY117" s="165" t="str">
        <f t="shared" si="66"/>
        <v>Bajo</v>
      </c>
      <c r="AZ117" s="157"/>
      <c r="BA117" s="165" t="b">
        <f t="shared" si="67"/>
        <v>0</v>
      </c>
      <c r="BB117" s="165">
        <f t="shared" si="68"/>
        <v>0</v>
      </c>
      <c r="BC117" s="165" t="str">
        <f t="shared" si="123"/>
        <v>IV</v>
      </c>
      <c r="BD117" s="165" t="str">
        <f t="shared" si="69"/>
        <v>ACEPTABLE</v>
      </c>
      <c r="BE117" s="155"/>
    </row>
    <row r="118" spans="1:57" ht="38.25" hidden="1" x14ac:dyDescent="0.2">
      <c r="A118" s="156"/>
      <c r="B118" s="165" t="s">
        <v>274</v>
      </c>
      <c r="C118" s="156" t="s">
        <v>275</v>
      </c>
      <c r="D118" s="166" t="s">
        <v>391</v>
      </c>
      <c r="E118" s="166" t="s">
        <v>411</v>
      </c>
      <c r="F118" s="166" t="s">
        <v>412</v>
      </c>
      <c r="G118" s="166" t="s">
        <v>413</v>
      </c>
      <c r="H118" s="165" t="s">
        <v>63</v>
      </c>
      <c r="I118" s="165"/>
      <c r="J118" s="165" t="s">
        <v>414</v>
      </c>
      <c r="K118" s="167" t="s">
        <v>72</v>
      </c>
      <c r="L118" s="196" t="s">
        <v>302</v>
      </c>
      <c r="M118" s="171" t="s">
        <v>509</v>
      </c>
      <c r="N118" s="171" t="s">
        <v>510</v>
      </c>
      <c r="O118" s="165"/>
      <c r="P118" s="165"/>
      <c r="Q118" s="171"/>
      <c r="R118" s="171" t="s">
        <v>511</v>
      </c>
      <c r="S118" s="171"/>
      <c r="T118" s="165"/>
      <c r="U118" s="165" t="str">
        <f t="shared" si="57"/>
        <v>Bajo</v>
      </c>
      <c r="V118" s="165">
        <v>3</v>
      </c>
      <c r="W118" s="165" t="str">
        <f t="shared" si="58"/>
        <v>Frecuente</v>
      </c>
      <c r="X118" s="165">
        <f t="shared" si="59"/>
        <v>0</v>
      </c>
      <c r="Y118" s="165" t="str">
        <f t="shared" si="60"/>
        <v>Bajo</v>
      </c>
      <c r="Z118" s="165">
        <v>25</v>
      </c>
      <c r="AA118" s="165" t="str">
        <f t="shared" si="61"/>
        <v>Grave</v>
      </c>
      <c r="AB118" s="165">
        <f t="shared" si="55"/>
        <v>0</v>
      </c>
      <c r="AC118" s="165" t="str">
        <f t="shared" si="56"/>
        <v>IV</v>
      </c>
      <c r="AD118" s="165" t="str">
        <f t="shared" si="62"/>
        <v>ACEPTABLE</v>
      </c>
      <c r="AE118" s="165">
        <v>6</v>
      </c>
      <c r="AF118" s="165" t="s">
        <v>512</v>
      </c>
      <c r="AG118" s="165"/>
      <c r="AH118" s="165"/>
      <c r="AI118" s="165"/>
      <c r="AJ118" s="165" t="s">
        <v>63</v>
      </c>
      <c r="AK118" s="165"/>
      <c r="AL118" s="165"/>
      <c r="AM118" s="165"/>
      <c r="AN118" s="165"/>
      <c r="AO118" s="165"/>
      <c r="AP118" s="165"/>
      <c r="AQ118" s="165"/>
      <c r="AR118" s="165"/>
      <c r="AS118" s="156"/>
      <c r="AT118" s="157"/>
      <c r="AU118" s="165" t="str">
        <f t="shared" si="63"/>
        <v>Bajo</v>
      </c>
      <c r="AV118" s="157"/>
      <c r="AW118" s="165" t="b">
        <f t="shared" si="64"/>
        <v>0</v>
      </c>
      <c r="AX118" s="165">
        <f t="shared" si="65"/>
        <v>0</v>
      </c>
      <c r="AY118" s="165" t="str">
        <f t="shared" si="66"/>
        <v>Bajo</v>
      </c>
      <c r="AZ118" s="157"/>
      <c r="BA118" s="165" t="b">
        <f t="shared" si="67"/>
        <v>0</v>
      </c>
      <c r="BB118" s="165">
        <f t="shared" si="68"/>
        <v>0</v>
      </c>
      <c r="BC118" s="165" t="str">
        <f t="shared" si="123"/>
        <v>IV</v>
      </c>
      <c r="BD118" s="165" t="str">
        <f t="shared" si="69"/>
        <v>ACEPTABLE</v>
      </c>
      <c r="BE118" s="155"/>
    </row>
    <row r="119" spans="1:57" ht="38.25" hidden="1" x14ac:dyDescent="0.2">
      <c r="A119" s="156"/>
      <c r="B119" s="165" t="s">
        <v>274</v>
      </c>
      <c r="C119" s="156" t="s">
        <v>275</v>
      </c>
      <c r="D119" s="166" t="s">
        <v>391</v>
      </c>
      <c r="E119" s="166" t="s">
        <v>411</v>
      </c>
      <c r="F119" s="166" t="s">
        <v>412</v>
      </c>
      <c r="G119" s="166" t="s">
        <v>413</v>
      </c>
      <c r="H119" s="165" t="s">
        <v>63</v>
      </c>
      <c r="I119" s="165"/>
      <c r="J119" s="165" t="s">
        <v>414</v>
      </c>
      <c r="K119" s="165" t="s">
        <v>77</v>
      </c>
      <c r="L119" s="196" t="s">
        <v>132</v>
      </c>
      <c r="M119" s="170" t="s">
        <v>513</v>
      </c>
      <c r="N119" s="170" t="s">
        <v>514</v>
      </c>
      <c r="O119" s="165"/>
      <c r="P119" s="165"/>
      <c r="Q119" s="171"/>
      <c r="R119" s="171" t="s">
        <v>515</v>
      </c>
      <c r="S119" s="171" t="s">
        <v>516</v>
      </c>
      <c r="T119" s="165"/>
      <c r="U119" s="165" t="str">
        <f t="shared" si="57"/>
        <v>Bajo</v>
      </c>
      <c r="V119" s="165">
        <v>2</v>
      </c>
      <c r="W119" s="165" t="str">
        <f t="shared" si="58"/>
        <v>Ocasional</v>
      </c>
      <c r="X119" s="165">
        <f t="shared" si="59"/>
        <v>0</v>
      </c>
      <c r="Y119" s="165" t="str">
        <f t="shared" si="60"/>
        <v>Bajo</v>
      </c>
      <c r="Z119" s="165">
        <v>25</v>
      </c>
      <c r="AA119" s="165" t="str">
        <f t="shared" si="61"/>
        <v>Grave</v>
      </c>
      <c r="AB119" s="165">
        <f t="shared" si="55"/>
        <v>0</v>
      </c>
      <c r="AC119" s="165" t="str">
        <f t="shared" si="56"/>
        <v>IV</v>
      </c>
      <c r="AD119" s="165" t="str">
        <f t="shared" si="62"/>
        <v>ACEPTABLE</v>
      </c>
      <c r="AE119" s="165">
        <v>6</v>
      </c>
      <c r="AF119" s="165" t="s">
        <v>134</v>
      </c>
      <c r="AG119" s="165" t="s">
        <v>38</v>
      </c>
      <c r="AH119" s="165"/>
      <c r="AI119" s="165"/>
      <c r="AJ119" s="165" t="s">
        <v>63</v>
      </c>
      <c r="AK119" s="165"/>
      <c r="AL119" s="165"/>
      <c r="AM119" s="165"/>
      <c r="AN119" s="165"/>
      <c r="AO119" s="165"/>
      <c r="AP119" s="165"/>
      <c r="AQ119" s="165"/>
      <c r="AR119" s="165"/>
      <c r="AS119" s="156"/>
      <c r="AT119" s="157"/>
      <c r="AU119" s="165" t="str">
        <f t="shared" si="63"/>
        <v>Bajo</v>
      </c>
      <c r="AV119" s="157"/>
      <c r="AW119" s="165" t="b">
        <f t="shared" si="64"/>
        <v>0</v>
      </c>
      <c r="AX119" s="165">
        <f t="shared" si="65"/>
        <v>0</v>
      </c>
      <c r="AY119" s="165" t="str">
        <f t="shared" si="66"/>
        <v>Bajo</v>
      </c>
      <c r="AZ119" s="157"/>
      <c r="BA119" s="165" t="b">
        <f t="shared" si="67"/>
        <v>0</v>
      </c>
      <c r="BB119" s="165">
        <f t="shared" si="68"/>
        <v>0</v>
      </c>
      <c r="BC119" s="165" t="str">
        <f t="shared" si="123"/>
        <v>IV</v>
      </c>
      <c r="BD119" s="165" t="str">
        <f t="shared" si="69"/>
        <v>ACEPTABLE</v>
      </c>
      <c r="BE119" s="155"/>
    </row>
    <row r="120" spans="1:57" ht="63.75" hidden="1" x14ac:dyDescent="0.2">
      <c r="A120" s="156"/>
      <c r="B120" s="165" t="s">
        <v>274</v>
      </c>
      <c r="C120" s="156" t="s">
        <v>275</v>
      </c>
      <c r="D120" s="166" t="s">
        <v>391</v>
      </c>
      <c r="E120" s="166" t="s">
        <v>411</v>
      </c>
      <c r="F120" s="166" t="s">
        <v>412</v>
      </c>
      <c r="G120" s="166" t="s">
        <v>413</v>
      </c>
      <c r="H120" s="165" t="s">
        <v>63</v>
      </c>
      <c r="I120" s="165"/>
      <c r="J120" s="165" t="s">
        <v>414</v>
      </c>
      <c r="K120" s="165" t="s">
        <v>325</v>
      </c>
      <c r="L120" s="165" t="s">
        <v>424</v>
      </c>
      <c r="M120" s="170" t="s">
        <v>517</v>
      </c>
      <c r="N120" s="170" t="s">
        <v>191</v>
      </c>
      <c r="O120" s="165"/>
      <c r="P120" s="165"/>
      <c r="Q120" s="171" t="s">
        <v>518</v>
      </c>
      <c r="R120" s="171" t="s">
        <v>519</v>
      </c>
      <c r="S120" s="171"/>
      <c r="T120" s="165"/>
      <c r="U120" s="165" t="str">
        <f t="shared" si="57"/>
        <v>Bajo</v>
      </c>
      <c r="V120" s="165">
        <v>2</v>
      </c>
      <c r="W120" s="165" t="str">
        <f t="shared" si="58"/>
        <v>Ocasional</v>
      </c>
      <c r="X120" s="165">
        <f t="shared" si="59"/>
        <v>0</v>
      </c>
      <c r="Y120" s="165" t="str">
        <f t="shared" si="60"/>
        <v>Bajo</v>
      </c>
      <c r="Z120" s="165">
        <v>60</v>
      </c>
      <c r="AA120" s="165" t="str">
        <f t="shared" si="61"/>
        <v>Muy Grave</v>
      </c>
      <c r="AB120" s="165">
        <f t="shared" si="55"/>
        <v>0</v>
      </c>
      <c r="AC120" s="165" t="str">
        <f t="shared" si="56"/>
        <v>IV</v>
      </c>
      <c r="AD120" s="165" t="str">
        <f t="shared" si="62"/>
        <v>ACEPTABLE</v>
      </c>
      <c r="AE120" s="165">
        <v>6</v>
      </c>
      <c r="AF120" s="165" t="s">
        <v>167</v>
      </c>
      <c r="AG120" s="165" t="s">
        <v>38</v>
      </c>
      <c r="AH120" s="165"/>
      <c r="AI120" s="165"/>
      <c r="AJ120" s="165" t="s">
        <v>63</v>
      </c>
      <c r="AK120" s="165"/>
      <c r="AL120" s="165"/>
      <c r="AM120" s="165"/>
      <c r="AN120" s="165"/>
      <c r="AO120" s="165"/>
      <c r="AP120" s="165"/>
      <c r="AQ120" s="165"/>
      <c r="AR120" s="165"/>
      <c r="AS120" s="156"/>
      <c r="AT120" s="157"/>
      <c r="AU120" s="165" t="str">
        <f t="shared" si="63"/>
        <v>Bajo</v>
      </c>
      <c r="AV120" s="157"/>
      <c r="AW120" s="165" t="b">
        <f t="shared" si="64"/>
        <v>0</v>
      </c>
      <c r="AX120" s="165">
        <f t="shared" si="65"/>
        <v>0</v>
      </c>
      <c r="AY120" s="165" t="str">
        <f t="shared" si="66"/>
        <v>Bajo</v>
      </c>
      <c r="AZ120" s="157"/>
      <c r="BA120" s="165" t="b">
        <f t="shared" si="67"/>
        <v>0</v>
      </c>
      <c r="BB120" s="165">
        <f t="shared" si="68"/>
        <v>0</v>
      </c>
      <c r="BC120" s="165" t="str">
        <f t="shared" si="123"/>
        <v>IV</v>
      </c>
      <c r="BD120" s="165" t="str">
        <f t="shared" si="69"/>
        <v>ACEPTABLE</v>
      </c>
      <c r="BE120" s="155"/>
    </row>
    <row r="121" spans="1:57" ht="51" hidden="1" x14ac:dyDescent="0.2">
      <c r="A121" s="156"/>
      <c r="B121" s="165" t="s">
        <v>274</v>
      </c>
      <c r="C121" s="156" t="s">
        <v>275</v>
      </c>
      <c r="D121" s="166" t="s">
        <v>391</v>
      </c>
      <c r="E121" s="166" t="s">
        <v>411</v>
      </c>
      <c r="F121" s="166" t="s">
        <v>412</v>
      </c>
      <c r="G121" s="166" t="s">
        <v>413</v>
      </c>
      <c r="H121" s="165" t="s">
        <v>63</v>
      </c>
      <c r="I121" s="165"/>
      <c r="J121" s="165" t="s">
        <v>414</v>
      </c>
      <c r="K121" s="165" t="s">
        <v>276</v>
      </c>
      <c r="L121" s="196" t="s">
        <v>178</v>
      </c>
      <c r="M121" s="170" t="s">
        <v>520</v>
      </c>
      <c r="N121" s="170" t="s">
        <v>180</v>
      </c>
      <c r="O121" s="165"/>
      <c r="P121" s="165"/>
      <c r="Q121" s="171"/>
      <c r="R121" s="171" t="s">
        <v>521</v>
      </c>
      <c r="S121" s="171" t="s">
        <v>522</v>
      </c>
      <c r="T121" s="165"/>
      <c r="U121" s="165" t="str">
        <f t="shared" si="57"/>
        <v>Bajo</v>
      </c>
      <c r="V121" s="165">
        <v>3</v>
      </c>
      <c r="W121" s="165" t="str">
        <f t="shared" si="58"/>
        <v>Frecuente</v>
      </c>
      <c r="X121" s="165">
        <f t="shared" si="59"/>
        <v>0</v>
      </c>
      <c r="Y121" s="165" t="str">
        <f t="shared" si="60"/>
        <v>Bajo</v>
      </c>
      <c r="Z121" s="165">
        <v>25</v>
      </c>
      <c r="AA121" s="165" t="str">
        <f t="shared" si="61"/>
        <v>Grave</v>
      </c>
      <c r="AB121" s="165">
        <f t="shared" si="55"/>
        <v>0</v>
      </c>
      <c r="AC121" s="165" t="str">
        <f t="shared" si="56"/>
        <v>IV</v>
      </c>
      <c r="AD121" s="165" t="str">
        <f t="shared" si="62"/>
        <v>ACEPTABLE</v>
      </c>
      <c r="AE121" s="165">
        <v>6</v>
      </c>
      <c r="AF121" s="165" t="s">
        <v>180</v>
      </c>
      <c r="AG121" s="165"/>
      <c r="AH121" s="165"/>
      <c r="AI121" s="165"/>
      <c r="AJ121" s="165" t="s">
        <v>63</v>
      </c>
      <c r="AK121" s="165"/>
      <c r="AL121" s="165"/>
      <c r="AM121" s="165"/>
      <c r="AN121" s="165"/>
      <c r="AO121" s="165"/>
      <c r="AP121" s="165"/>
      <c r="AQ121" s="165"/>
      <c r="AR121" s="165"/>
      <c r="AS121" s="156"/>
      <c r="AT121" s="157"/>
      <c r="AU121" s="165" t="str">
        <f t="shared" si="63"/>
        <v>Bajo</v>
      </c>
      <c r="AV121" s="157"/>
      <c r="AW121" s="165" t="b">
        <f t="shared" si="64"/>
        <v>0</v>
      </c>
      <c r="AX121" s="165">
        <f t="shared" si="65"/>
        <v>0</v>
      </c>
      <c r="AY121" s="165" t="str">
        <f t="shared" si="66"/>
        <v>Bajo</v>
      </c>
      <c r="AZ121" s="157"/>
      <c r="BA121" s="165" t="b">
        <f t="shared" si="67"/>
        <v>0</v>
      </c>
      <c r="BB121" s="165">
        <f t="shared" si="68"/>
        <v>0</v>
      </c>
      <c r="BC121" s="165" t="str">
        <f t="shared" si="123"/>
        <v>IV</v>
      </c>
      <c r="BD121" s="165" t="str">
        <f t="shared" si="69"/>
        <v>ACEPTABLE</v>
      </c>
      <c r="BE121" s="155"/>
    </row>
    <row r="122" spans="1:57" ht="63.75" hidden="1" x14ac:dyDescent="0.2">
      <c r="A122" s="156"/>
      <c r="B122" s="165" t="s">
        <v>274</v>
      </c>
      <c r="C122" s="156" t="s">
        <v>275</v>
      </c>
      <c r="D122" s="166" t="s">
        <v>391</v>
      </c>
      <c r="E122" s="166" t="s">
        <v>420</v>
      </c>
      <c r="F122" s="166" t="s">
        <v>421</v>
      </c>
      <c r="G122" s="166" t="s">
        <v>523</v>
      </c>
      <c r="H122" s="165" t="s">
        <v>63</v>
      </c>
      <c r="I122" s="165"/>
      <c r="J122" s="165" t="s">
        <v>423</v>
      </c>
      <c r="K122" s="167" t="s">
        <v>72</v>
      </c>
      <c r="L122" s="196" t="s">
        <v>319</v>
      </c>
      <c r="M122" s="171" t="s">
        <v>502</v>
      </c>
      <c r="N122" s="170" t="s">
        <v>167</v>
      </c>
      <c r="O122" s="165"/>
      <c r="P122" s="165"/>
      <c r="Q122" s="199" t="s">
        <v>503</v>
      </c>
      <c r="R122" s="199" t="s">
        <v>504</v>
      </c>
      <c r="S122" s="171" t="s">
        <v>524</v>
      </c>
      <c r="T122" s="165"/>
      <c r="U122" s="165" t="str">
        <f t="shared" si="57"/>
        <v>Bajo</v>
      </c>
      <c r="V122" s="165">
        <v>2</v>
      </c>
      <c r="W122" s="165" t="str">
        <f t="shared" si="58"/>
        <v>Ocasional</v>
      </c>
      <c r="X122" s="165">
        <f t="shared" si="59"/>
        <v>0</v>
      </c>
      <c r="Y122" s="165" t="str">
        <f t="shared" si="60"/>
        <v>Bajo</v>
      </c>
      <c r="Z122" s="165">
        <v>60</v>
      </c>
      <c r="AA122" s="165" t="str">
        <f t="shared" si="61"/>
        <v>Muy Grave</v>
      </c>
      <c r="AB122" s="165">
        <f t="shared" si="55"/>
        <v>0</v>
      </c>
      <c r="AC122" s="165" t="str">
        <f t="shared" si="56"/>
        <v>IV</v>
      </c>
      <c r="AD122" s="165" t="str">
        <f t="shared" si="62"/>
        <v>ACEPTABLE</v>
      </c>
      <c r="AE122" s="165">
        <v>6</v>
      </c>
      <c r="AF122" s="165" t="s">
        <v>191</v>
      </c>
      <c r="AG122" s="165" t="s">
        <v>38</v>
      </c>
      <c r="AH122" s="165"/>
      <c r="AI122" s="165"/>
      <c r="AJ122" s="165" t="s">
        <v>63</v>
      </c>
      <c r="AK122" s="165"/>
      <c r="AL122" s="165"/>
      <c r="AM122" s="165"/>
      <c r="AN122" s="165"/>
      <c r="AO122" s="165"/>
      <c r="AP122" s="165"/>
      <c r="AQ122" s="165"/>
      <c r="AR122" s="165"/>
      <c r="AS122" s="156"/>
      <c r="AT122" s="157"/>
      <c r="AU122" s="165" t="str">
        <f t="shared" si="63"/>
        <v>Bajo</v>
      </c>
      <c r="AV122" s="157"/>
      <c r="AW122" s="165" t="b">
        <f t="shared" si="64"/>
        <v>0</v>
      </c>
      <c r="AX122" s="165">
        <f t="shared" si="65"/>
        <v>0</v>
      </c>
      <c r="AY122" s="165" t="str">
        <f t="shared" si="66"/>
        <v>Bajo</v>
      </c>
      <c r="AZ122" s="157"/>
      <c r="BA122" s="165" t="b">
        <f t="shared" si="67"/>
        <v>0</v>
      </c>
      <c r="BB122" s="165">
        <f t="shared" si="68"/>
        <v>0</v>
      </c>
      <c r="BC122" s="165" t="str">
        <f t="shared" si="123"/>
        <v>IV</v>
      </c>
      <c r="BD122" s="165" t="str">
        <f t="shared" si="69"/>
        <v>ACEPTABLE</v>
      </c>
      <c r="BE122" s="155"/>
    </row>
    <row r="123" spans="1:57" ht="63.75" hidden="1" x14ac:dyDescent="0.2">
      <c r="A123" s="156"/>
      <c r="B123" s="165" t="s">
        <v>274</v>
      </c>
      <c r="C123" s="156" t="s">
        <v>275</v>
      </c>
      <c r="D123" s="166" t="s">
        <v>391</v>
      </c>
      <c r="E123" s="166" t="s">
        <v>411</v>
      </c>
      <c r="F123" s="166" t="s">
        <v>412</v>
      </c>
      <c r="G123" s="166" t="s">
        <v>413</v>
      </c>
      <c r="H123" s="165" t="s">
        <v>63</v>
      </c>
      <c r="I123" s="165"/>
      <c r="J123" s="165" t="s">
        <v>414</v>
      </c>
      <c r="K123" s="167" t="s">
        <v>65</v>
      </c>
      <c r="L123" s="196" t="s">
        <v>316</v>
      </c>
      <c r="M123" s="171" t="s">
        <v>1187</v>
      </c>
      <c r="N123" s="170" t="s">
        <v>145</v>
      </c>
      <c r="O123" s="165"/>
      <c r="P123" s="165"/>
      <c r="Q123" s="171"/>
      <c r="R123" s="170" t="s">
        <v>318</v>
      </c>
      <c r="S123" s="171" t="s">
        <v>526</v>
      </c>
      <c r="T123" s="165">
        <v>0</v>
      </c>
      <c r="U123" s="165" t="str">
        <f t="shared" si="57"/>
        <v>Bajo</v>
      </c>
      <c r="V123" s="165">
        <v>2</v>
      </c>
      <c r="W123" s="165" t="str">
        <f t="shared" si="58"/>
        <v>Ocasional</v>
      </c>
      <c r="X123" s="165">
        <f t="shared" si="59"/>
        <v>0</v>
      </c>
      <c r="Y123" s="165" t="str">
        <f t="shared" si="60"/>
        <v>Bajo</v>
      </c>
      <c r="Z123" s="165">
        <v>60</v>
      </c>
      <c r="AA123" s="165" t="str">
        <f t="shared" si="61"/>
        <v>Muy Grave</v>
      </c>
      <c r="AB123" s="165">
        <f t="shared" si="55"/>
        <v>0</v>
      </c>
      <c r="AC123" s="165" t="str">
        <f t="shared" si="56"/>
        <v>IV</v>
      </c>
      <c r="AD123" s="165" t="str">
        <f t="shared" si="62"/>
        <v>ACEPTABLE</v>
      </c>
      <c r="AE123" s="165">
        <v>6</v>
      </c>
      <c r="AF123" s="165" t="s">
        <v>191</v>
      </c>
      <c r="AG123" s="165" t="s">
        <v>38</v>
      </c>
      <c r="AH123" s="165"/>
      <c r="AI123" s="165"/>
      <c r="AJ123" s="165" t="s">
        <v>63</v>
      </c>
      <c r="AK123" s="165"/>
      <c r="AL123" s="165"/>
      <c r="AM123" s="165"/>
      <c r="AN123" s="165"/>
      <c r="AO123" s="165"/>
      <c r="AP123" s="165"/>
      <c r="AQ123" s="165"/>
      <c r="AR123" s="165"/>
      <c r="AS123" s="156"/>
      <c r="AT123" s="157"/>
      <c r="AU123" s="165" t="str">
        <f t="shared" si="63"/>
        <v>Bajo</v>
      </c>
      <c r="AV123" s="157"/>
      <c r="AW123" s="165" t="b">
        <f t="shared" si="64"/>
        <v>0</v>
      </c>
      <c r="AX123" s="165">
        <f t="shared" si="65"/>
        <v>0</v>
      </c>
      <c r="AY123" s="165" t="str">
        <f t="shared" si="66"/>
        <v>Bajo</v>
      </c>
      <c r="AZ123" s="157"/>
      <c r="BA123" s="165" t="b">
        <f t="shared" si="67"/>
        <v>0</v>
      </c>
      <c r="BB123" s="165">
        <f t="shared" si="68"/>
        <v>0</v>
      </c>
      <c r="BC123" s="165" t="str">
        <f t="shared" si="123"/>
        <v>IV</v>
      </c>
      <c r="BD123" s="165" t="str">
        <f t="shared" si="69"/>
        <v>ACEPTABLE</v>
      </c>
      <c r="BE123" s="155"/>
    </row>
    <row r="124" spans="1:57" ht="63.75" hidden="1" x14ac:dyDescent="0.2">
      <c r="A124" s="156"/>
      <c r="B124" s="165" t="s">
        <v>274</v>
      </c>
      <c r="C124" s="156" t="s">
        <v>275</v>
      </c>
      <c r="D124" s="166" t="s">
        <v>391</v>
      </c>
      <c r="E124" s="166" t="s">
        <v>420</v>
      </c>
      <c r="F124" s="166" t="s">
        <v>421</v>
      </c>
      <c r="G124" s="166" t="s">
        <v>523</v>
      </c>
      <c r="H124" s="165" t="s">
        <v>63</v>
      </c>
      <c r="I124" s="165"/>
      <c r="J124" s="165" t="s">
        <v>423</v>
      </c>
      <c r="K124" s="167" t="s">
        <v>65</v>
      </c>
      <c r="L124" s="196" t="s">
        <v>316</v>
      </c>
      <c r="M124" s="171" t="s">
        <v>1187</v>
      </c>
      <c r="N124" s="170" t="s">
        <v>1188</v>
      </c>
      <c r="O124" s="165"/>
      <c r="P124" s="165"/>
      <c r="Q124" s="171"/>
      <c r="R124" s="170" t="s">
        <v>527</v>
      </c>
      <c r="S124" s="155"/>
      <c r="T124" s="165">
        <v>0</v>
      </c>
      <c r="U124" s="165" t="str">
        <f t="shared" si="57"/>
        <v>Bajo</v>
      </c>
      <c r="V124" s="165">
        <v>2</v>
      </c>
      <c r="W124" s="165" t="str">
        <f t="shared" si="58"/>
        <v>Ocasional</v>
      </c>
      <c r="X124" s="165">
        <f t="shared" si="59"/>
        <v>0</v>
      </c>
      <c r="Y124" s="165" t="str">
        <f t="shared" si="60"/>
        <v>Bajo</v>
      </c>
      <c r="Z124" s="165">
        <v>60</v>
      </c>
      <c r="AA124" s="165" t="str">
        <f t="shared" si="61"/>
        <v>Muy Grave</v>
      </c>
      <c r="AB124" s="165">
        <f t="shared" si="55"/>
        <v>0</v>
      </c>
      <c r="AC124" s="165" t="str">
        <f t="shared" si="56"/>
        <v>IV</v>
      </c>
      <c r="AD124" s="165" t="str">
        <f t="shared" si="62"/>
        <v>ACEPTABLE</v>
      </c>
      <c r="AE124" s="165">
        <v>6</v>
      </c>
      <c r="AF124" s="165" t="s">
        <v>191</v>
      </c>
      <c r="AG124" s="165" t="s">
        <v>38</v>
      </c>
      <c r="AH124" s="165"/>
      <c r="AI124" s="165"/>
      <c r="AJ124" s="165" t="s">
        <v>63</v>
      </c>
      <c r="AK124" s="165"/>
      <c r="AL124" s="165"/>
      <c r="AM124" s="165"/>
      <c r="AN124" s="165"/>
      <c r="AO124" s="165"/>
      <c r="AP124" s="165"/>
      <c r="AQ124" s="165"/>
      <c r="AR124" s="165"/>
      <c r="AS124" s="156"/>
      <c r="AT124" s="157"/>
      <c r="AU124" s="165" t="str">
        <f t="shared" si="63"/>
        <v>Bajo</v>
      </c>
      <c r="AV124" s="157"/>
      <c r="AW124" s="165" t="b">
        <f t="shared" si="64"/>
        <v>0</v>
      </c>
      <c r="AX124" s="165">
        <f t="shared" si="65"/>
        <v>0</v>
      </c>
      <c r="AY124" s="165" t="str">
        <f t="shared" si="66"/>
        <v>Bajo</v>
      </c>
      <c r="AZ124" s="157"/>
      <c r="BA124" s="165" t="b">
        <f t="shared" si="67"/>
        <v>0</v>
      </c>
      <c r="BB124" s="165">
        <f t="shared" si="68"/>
        <v>0</v>
      </c>
      <c r="BC124" s="165" t="str">
        <f t="shared" si="123"/>
        <v>IV</v>
      </c>
      <c r="BD124" s="165" t="str">
        <f t="shared" si="69"/>
        <v>ACEPTABLE</v>
      </c>
      <c r="BE124" s="155"/>
    </row>
    <row r="125" spans="1:57" ht="38.25" hidden="1" x14ac:dyDescent="0.2">
      <c r="A125" s="156"/>
      <c r="B125" s="165" t="s">
        <v>274</v>
      </c>
      <c r="C125" s="156" t="s">
        <v>275</v>
      </c>
      <c r="D125" s="166" t="s">
        <v>391</v>
      </c>
      <c r="E125" s="166" t="s">
        <v>420</v>
      </c>
      <c r="F125" s="166" t="s">
        <v>421</v>
      </c>
      <c r="G125" s="166" t="s">
        <v>523</v>
      </c>
      <c r="H125" s="165" t="s">
        <v>63</v>
      </c>
      <c r="I125" s="165"/>
      <c r="J125" s="165" t="s">
        <v>423</v>
      </c>
      <c r="K125" s="165" t="s">
        <v>276</v>
      </c>
      <c r="L125" s="196" t="s">
        <v>528</v>
      </c>
      <c r="M125" s="171" t="s">
        <v>529</v>
      </c>
      <c r="N125" s="171" t="s">
        <v>512</v>
      </c>
      <c r="O125" s="165"/>
      <c r="P125" s="165"/>
      <c r="Q125" s="171"/>
      <c r="R125" s="171" t="s">
        <v>521</v>
      </c>
      <c r="S125" s="171" t="s">
        <v>522</v>
      </c>
      <c r="T125" s="165">
        <v>0</v>
      </c>
      <c r="U125" s="165" t="str">
        <f t="shared" si="57"/>
        <v>Bajo</v>
      </c>
      <c r="V125" s="165">
        <v>3</v>
      </c>
      <c r="W125" s="165" t="str">
        <f t="shared" si="58"/>
        <v>Frecuente</v>
      </c>
      <c r="X125" s="165">
        <f t="shared" si="59"/>
        <v>0</v>
      </c>
      <c r="Y125" s="165" t="str">
        <f t="shared" si="60"/>
        <v>Bajo</v>
      </c>
      <c r="Z125" s="165">
        <v>10</v>
      </c>
      <c r="AA125" s="165" t="str">
        <f t="shared" si="61"/>
        <v>Leve</v>
      </c>
      <c r="AB125" s="165">
        <f t="shared" si="55"/>
        <v>0</v>
      </c>
      <c r="AC125" s="165" t="str">
        <f t="shared" si="56"/>
        <v>IV</v>
      </c>
      <c r="AD125" s="165" t="str">
        <f t="shared" si="62"/>
        <v>ACEPTABLE</v>
      </c>
      <c r="AE125" s="165" t="s">
        <v>258</v>
      </c>
      <c r="AF125" s="165" t="s">
        <v>512</v>
      </c>
      <c r="AG125" s="165" t="s">
        <v>38</v>
      </c>
      <c r="AH125" s="165"/>
      <c r="AI125" s="165" t="s">
        <v>63</v>
      </c>
      <c r="AJ125" s="165" t="s">
        <v>63</v>
      </c>
      <c r="AK125" s="165"/>
      <c r="AL125" s="165"/>
      <c r="AM125" s="165"/>
      <c r="AN125" s="165"/>
      <c r="AO125" s="165"/>
      <c r="AP125" s="165"/>
      <c r="AQ125" s="165"/>
      <c r="AR125" s="165"/>
      <c r="AS125" s="156"/>
      <c r="AT125" s="157"/>
      <c r="AU125" s="165" t="str">
        <f t="shared" si="63"/>
        <v>Bajo</v>
      </c>
      <c r="AV125" s="157"/>
      <c r="AW125" s="165" t="b">
        <f t="shared" si="64"/>
        <v>0</v>
      </c>
      <c r="AX125" s="165">
        <f t="shared" si="65"/>
        <v>0</v>
      </c>
      <c r="AY125" s="165" t="str">
        <f t="shared" si="66"/>
        <v>Bajo</v>
      </c>
      <c r="AZ125" s="157"/>
      <c r="BA125" s="165" t="b">
        <f t="shared" si="67"/>
        <v>0</v>
      </c>
      <c r="BB125" s="165">
        <f t="shared" si="68"/>
        <v>0</v>
      </c>
      <c r="BC125" s="165" t="str">
        <f t="shared" si="123"/>
        <v>IV</v>
      </c>
      <c r="BD125" s="165" t="str">
        <f t="shared" si="69"/>
        <v>ACEPTABLE</v>
      </c>
      <c r="BE125" s="155"/>
    </row>
    <row r="126" spans="1:57" ht="63.75" hidden="1" x14ac:dyDescent="0.2">
      <c r="A126" s="156"/>
      <c r="B126" s="165" t="s">
        <v>274</v>
      </c>
      <c r="C126" s="156" t="s">
        <v>275</v>
      </c>
      <c r="D126" s="166" t="s">
        <v>391</v>
      </c>
      <c r="E126" s="166" t="s">
        <v>420</v>
      </c>
      <c r="F126" s="166" t="s">
        <v>421</v>
      </c>
      <c r="G126" s="166" t="s">
        <v>523</v>
      </c>
      <c r="H126" s="165" t="s">
        <v>63</v>
      </c>
      <c r="I126" s="165"/>
      <c r="J126" s="165" t="s">
        <v>423</v>
      </c>
      <c r="K126" s="167" t="s">
        <v>72</v>
      </c>
      <c r="L126" s="196" t="s">
        <v>302</v>
      </c>
      <c r="M126" s="171" t="s">
        <v>530</v>
      </c>
      <c r="N126" s="171" t="s">
        <v>531</v>
      </c>
      <c r="O126" s="165"/>
      <c r="P126" s="165"/>
      <c r="Q126" s="171"/>
      <c r="R126" s="171" t="s">
        <v>532</v>
      </c>
      <c r="S126" s="171" t="s">
        <v>533</v>
      </c>
      <c r="T126" s="165"/>
      <c r="U126" s="165" t="str">
        <f t="shared" si="57"/>
        <v>Bajo</v>
      </c>
      <c r="V126" s="165">
        <v>3</v>
      </c>
      <c r="W126" s="165" t="str">
        <f t="shared" si="58"/>
        <v>Frecuente</v>
      </c>
      <c r="X126" s="165">
        <f t="shared" si="59"/>
        <v>0</v>
      </c>
      <c r="Y126" s="165" t="str">
        <f t="shared" si="60"/>
        <v>Bajo</v>
      </c>
      <c r="Z126" s="165">
        <v>25</v>
      </c>
      <c r="AA126" s="165" t="str">
        <f t="shared" si="61"/>
        <v>Grave</v>
      </c>
      <c r="AB126" s="165">
        <f t="shared" si="55"/>
        <v>0</v>
      </c>
      <c r="AC126" s="165" t="str">
        <f t="shared" si="56"/>
        <v>IV</v>
      </c>
      <c r="AD126" s="165" t="str">
        <f t="shared" si="62"/>
        <v>ACEPTABLE</v>
      </c>
      <c r="AE126" s="165">
        <v>6</v>
      </c>
      <c r="AF126" s="165" t="s">
        <v>512</v>
      </c>
      <c r="AG126" s="165"/>
      <c r="AH126" s="165"/>
      <c r="AI126" s="165"/>
      <c r="AJ126" s="165" t="s">
        <v>63</v>
      </c>
      <c r="AK126" s="165"/>
      <c r="AL126" s="165"/>
      <c r="AM126" s="165"/>
      <c r="AN126" s="165"/>
      <c r="AO126" s="165"/>
      <c r="AP126" s="165"/>
      <c r="AQ126" s="165"/>
      <c r="AR126" s="165"/>
      <c r="AS126" s="156"/>
      <c r="AT126" s="157"/>
      <c r="AU126" s="165" t="str">
        <f t="shared" si="63"/>
        <v>Bajo</v>
      </c>
      <c r="AV126" s="157"/>
      <c r="AW126" s="165" t="b">
        <f t="shared" si="64"/>
        <v>0</v>
      </c>
      <c r="AX126" s="165">
        <f t="shared" si="65"/>
        <v>0</v>
      </c>
      <c r="AY126" s="165" t="str">
        <f t="shared" si="66"/>
        <v>Bajo</v>
      </c>
      <c r="AZ126" s="157"/>
      <c r="BA126" s="165" t="b">
        <f t="shared" si="67"/>
        <v>0</v>
      </c>
      <c r="BB126" s="165">
        <f t="shared" si="68"/>
        <v>0</v>
      </c>
      <c r="BC126" s="165" t="str">
        <f t="shared" si="123"/>
        <v>IV</v>
      </c>
      <c r="BD126" s="165" t="str">
        <f t="shared" si="69"/>
        <v>ACEPTABLE</v>
      </c>
      <c r="BE126" s="155"/>
    </row>
    <row r="127" spans="1:57" ht="51" hidden="1" x14ac:dyDescent="0.2">
      <c r="A127" s="156"/>
      <c r="B127" s="165" t="s">
        <v>274</v>
      </c>
      <c r="C127" s="156" t="s">
        <v>275</v>
      </c>
      <c r="D127" s="166" t="s">
        <v>391</v>
      </c>
      <c r="E127" s="166" t="s">
        <v>420</v>
      </c>
      <c r="F127" s="166" t="s">
        <v>421</v>
      </c>
      <c r="G127" s="166" t="s">
        <v>523</v>
      </c>
      <c r="H127" s="165" t="s">
        <v>63</v>
      </c>
      <c r="I127" s="165"/>
      <c r="J127" s="165" t="s">
        <v>423</v>
      </c>
      <c r="K127" s="165" t="s">
        <v>276</v>
      </c>
      <c r="L127" s="196" t="s">
        <v>178</v>
      </c>
      <c r="M127" s="170" t="s">
        <v>520</v>
      </c>
      <c r="N127" s="170" t="s">
        <v>180</v>
      </c>
      <c r="O127" s="165"/>
      <c r="P127" s="165"/>
      <c r="Q127" s="171"/>
      <c r="R127" s="171" t="s">
        <v>521</v>
      </c>
      <c r="S127" s="171" t="s">
        <v>522</v>
      </c>
      <c r="T127" s="165"/>
      <c r="U127" s="165" t="str">
        <f t="shared" si="57"/>
        <v>Bajo</v>
      </c>
      <c r="V127" s="165">
        <v>3</v>
      </c>
      <c r="W127" s="165" t="str">
        <f t="shared" si="58"/>
        <v>Frecuente</v>
      </c>
      <c r="X127" s="165">
        <f t="shared" si="59"/>
        <v>0</v>
      </c>
      <c r="Y127" s="165" t="str">
        <f t="shared" si="60"/>
        <v>Bajo</v>
      </c>
      <c r="Z127" s="165">
        <v>25</v>
      </c>
      <c r="AA127" s="165" t="str">
        <f t="shared" si="61"/>
        <v>Grave</v>
      </c>
      <c r="AB127" s="165">
        <f t="shared" si="55"/>
        <v>0</v>
      </c>
      <c r="AC127" s="165" t="str">
        <f t="shared" si="56"/>
        <v>IV</v>
      </c>
      <c r="AD127" s="165" t="str">
        <f t="shared" si="62"/>
        <v>ACEPTABLE</v>
      </c>
      <c r="AE127" s="165">
        <v>6</v>
      </c>
      <c r="AF127" s="165" t="s">
        <v>180</v>
      </c>
      <c r="AG127" s="165"/>
      <c r="AH127" s="165"/>
      <c r="AI127" s="165"/>
      <c r="AJ127" s="165" t="s">
        <v>63</v>
      </c>
      <c r="AK127" s="165"/>
      <c r="AL127" s="165"/>
      <c r="AM127" s="165"/>
      <c r="AN127" s="165"/>
      <c r="AO127" s="165"/>
      <c r="AP127" s="165"/>
      <c r="AQ127" s="165"/>
      <c r="AR127" s="165"/>
      <c r="AS127" s="156"/>
      <c r="AT127" s="157"/>
      <c r="AU127" s="165" t="str">
        <f t="shared" si="63"/>
        <v>Bajo</v>
      </c>
      <c r="AV127" s="157"/>
      <c r="AW127" s="165" t="b">
        <f t="shared" si="64"/>
        <v>0</v>
      </c>
      <c r="AX127" s="165">
        <f t="shared" si="65"/>
        <v>0</v>
      </c>
      <c r="AY127" s="165" t="str">
        <f t="shared" si="66"/>
        <v>Bajo</v>
      </c>
      <c r="AZ127" s="157"/>
      <c r="BA127" s="165" t="b">
        <f t="shared" si="67"/>
        <v>0</v>
      </c>
      <c r="BB127" s="165">
        <f t="shared" si="68"/>
        <v>0</v>
      </c>
      <c r="BC127" s="165" t="str">
        <f t="shared" si="123"/>
        <v>IV</v>
      </c>
      <c r="BD127" s="165" t="str">
        <f t="shared" si="69"/>
        <v>ACEPTABLE</v>
      </c>
      <c r="BE127" s="155"/>
    </row>
    <row r="128" spans="1:57" ht="38.25" hidden="1" x14ac:dyDescent="0.2">
      <c r="A128" s="156"/>
      <c r="B128" s="165" t="s">
        <v>274</v>
      </c>
      <c r="C128" s="156" t="s">
        <v>275</v>
      </c>
      <c r="D128" s="166" t="s">
        <v>391</v>
      </c>
      <c r="E128" s="166" t="s">
        <v>411</v>
      </c>
      <c r="F128" s="166" t="s">
        <v>412</v>
      </c>
      <c r="G128" s="166" t="s">
        <v>413</v>
      </c>
      <c r="H128" s="165" t="s">
        <v>63</v>
      </c>
      <c r="I128" s="165"/>
      <c r="J128" s="165" t="s">
        <v>414</v>
      </c>
      <c r="K128" s="165" t="s">
        <v>276</v>
      </c>
      <c r="L128" s="196" t="s">
        <v>528</v>
      </c>
      <c r="M128" s="171" t="s">
        <v>529</v>
      </c>
      <c r="N128" s="171" t="s">
        <v>512</v>
      </c>
      <c r="O128" s="165"/>
      <c r="P128" s="165"/>
      <c r="Q128" s="171"/>
      <c r="R128" s="171" t="s">
        <v>521</v>
      </c>
      <c r="S128" s="171" t="s">
        <v>522</v>
      </c>
      <c r="T128" s="165">
        <v>0</v>
      </c>
      <c r="U128" s="165" t="str">
        <f t="shared" si="57"/>
        <v>Bajo</v>
      </c>
      <c r="V128" s="165">
        <v>3</v>
      </c>
      <c r="W128" s="165" t="str">
        <f t="shared" si="58"/>
        <v>Frecuente</v>
      </c>
      <c r="X128" s="165">
        <f t="shared" si="59"/>
        <v>0</v>
      </c>
      <c r="Y128" s="165" t="str">
        <f t="shared" si="60"/>
        <v>Bajo</v>
      </c>
      <c r="Z128" s="165">
        <v>10</v>
      </c>
      <c r="AA128" s="165" t="str">
        <f t="shared" si="61"/>
        <v>Leve</v>
      </c>
      <c r="AB128" s="165">
        <f t="shared" si="55"/>
        <v>0</v>
      </c>
      <c r="AC128" s="165" t="str">
        <f t="shared" si="56"/>
        <v>IV</v>
      </c>
      <c r="AD128" s="165" t="str">
        <f t="shared" si="62"/>
        <v>ACEPTABLE</v>
      </c>
      <c r="AE128" s="165" t="s">
        <v>258</v>
      </c>
      <c r="AF128" s="165" t="s">
        <v>512</v>
      </c>
      <c r="AG128" s="165" t="s">
        <v>38</v>
      </c>
      <c r="AH128" s="165"/>
      <c r="AI128" s="165" t="s">
        <v>63</v>
      </c>
      <c r="AJ128" s="165" t="s">
        <v>63</v>
      </c>
      <c r="AK128" s="165"/>
      <c r="AL128" s="165"/>
      <c r="AM128" s="165"/>
      <c r="AN128" s="165"/>
      <c r="AO128" s="165"/>
      <c r="AP128" s="165"/>
      <c r="AQ128" s="165"/>
      <c r="AR128" s="165"/>
      <c r="AS128" s="156"/>
      <c r="AT128" s="157"/>
      <c r="AU128" s="165" t="str">
        <f t="shared" si="63"/>
        <v>Bajo</v>
      </c>
      <c r="AV128" s="157"/>
      <c r="AW128" s="165" t="b">
        <f t="shared" si="64"/>
        <v>0</v>
      </c>
      <c r="AX128" s="165">
        <f t="shared" si="65"/>
        <v>0</v>
      </c>
      <c r="AY128" s="165" t="str">
        <f t="shared" si="66"/>
        <v>Bajo</v>
      </c>
      <c r="AZ128" s="157"/>
      <c r="BA128" s="165" t="b">
        <f t="shared" si="67"/>
        <v>0</v>
      </c>
      <c r="BB128" s="165">
        <f t="shared" si="68"/>
        <v>0</v>
      </c>
      <c r="BC128" s="165" t="str">
        <f t="shared" si="123"/>
        <v>IV</v>
      </c>
      <c r="BD128" s="165" t="str">
        <f t="shared" si="69"/>
        <v>ACEPTABLE</v>
      </c>
      <c r="BE128" s="155"/>
    </row>
    <row r="129" spans="1:57" ht="38.25" hidden="1" x14ac:dyDescent="0.2">
      <c r="A129" s="156"/>
      <c r="B129" s="165" t="s">
        <v>274</v>
      </c>
      <c r="C129" s="156" t="s">
        <v>275</v>
      </c>
      <c r="D129" s="166" t="s">
        <v>391</v>
      </c>
      <c r="E129" s="166" t="s">
        <v>420</v>
      </c>
      <c r="F129" s="166" t="s">
        <v>421</v>
      </c>
      <c r="G129" s="166" t="s">
        <v>523</v>
      </c>
      <c r="H129" s="165" t="s">
        <v>63</v>
      </c>
      <c r="I129" s="165"/>
      <c r="J129" s="165" t="s">
        <v>423</v>
      </c>
      <c r="K129" s="165" t="s">
        <v>77</v>
      </c>
      <c r="L129" s="196" t="s">
        <v>132</v>
      </c>
      <c r="M129" s="170" t="s">
        <v>534</v>
      </c>
      <c r="N129" s="170" t="s">
        <v>514</v>
      </c>
      <c r="O129" s="165"/>
      <c r="P129" s="165"/>
      <c r="Q129" s="171"/>
      <c r="R129" s="171" t="s">
        <v>515</v>
      </c>
      <c r="S129" s="171" t="s">
        <v>516</v>
      </c>
      <c r="T129" s="165"/>
      <c r="U129" s="165" t="str">
        <f t="shared" si="57"/>
        <v>Bajo</v>
      </c>
      <c r="V129" s="165">
        <v>2</v>
      </c>
      <c r="W129" s="165" t="str">
        <f t="shared" si="58"/>
        <v>Ocasional</v>
      </c>
      <c r="X129" s="165">
        <f t="shared" si="59"/>
        <v>0</v>
      </c>
      <c r="Y129" s="165" t="str">
        <f t="shared" si="60"/>
        <v>Bajo</v>
      </c>
      <c r="Z129" s="165">
        <v>25</v>
      </c>
      <c r="AA129" s="165" t="str">
        <f t="shared" si="61"/>
        <v>Grave</v>
      </c>
      <c r="AB129" s="165">
        <f t="shared" si="55"/>
        <v>0</v>
      </c>
      <c r="AC129" s="165" t="str">
        <f t="shared" si="56"/>
        <v>IV</v>
      </c>
      <c r="AD129" s="165" t="str">
        <f t="shared" si="62"/>
        <v>ACEPTABLE</v>
      </c>
      <c r="AE129" s="165">
        <v>6</v>
      </c>
      <c r="AF129" s="165" t="s">
        <v>134</v>
      </c>
      <c r="AG129" s="165" t="s">
        <v>38</v>
      </c>
      <c r="AH129" s="165"/>
      <c r="AI129" s="165"/>
      <c r="AJ129" s="165" t="s">
        <v>63</v>
      </c>
      <c r="AK129" s="165"/>
      <c r="AL129" s="165"/>
      <c r="AM129" s="165"/>
      <c r="AN129" s="165"/>
      <c r="AO129" s="165"/>
      <c r="AP129" s="165"/>
      <c r="AQ129" s="165"/>
      <c r="AR129" s="165"/>
      <c r="AS129" s="156"/>
      <c r="AT129" s="157"/>
      <c r="AU129" s="165" t="str">
        <f t="shared" si="63"/>
        <v>Bajo</v>
      </c>
      <c r="AV129" s="157"/>
      <c r="AW129" s="165" t="b">
        <f t="shared" si="64"/>
        <v>0</v>
      </c>
      <c r="AX129" s="165">
        <f t="shared" si="65"/>
        <v>0</v>
      </c>
      <c r="AY129" s="165" t="str">
        <f t="shared" si="66"/>
        <v>Bajo</v>
      </c>
      <c r="AZ129" s="157"/>
      <c r="BA129" s="165" t="b">
        <f t="shared" si="67"/>
        <v>0</v>
      </c>
      <c r="BB129" s="165">
        <f t="shared" si="68"/>
        <v>0</v>
      </c>
      <c r="BC129" s="165" t="str">
        <f t="shared" si="123"/>
        <v>IV</v>
      </c>
      <c r="BD129" s="165" t="str">
        <f t="shared" si="69"/>
        <v>ACEPTABLE</v>
      </c>
      <c r="BE129" s="155"/>
    </row>
    <row r="130" spans="1:57" ht="51" hidden="1" x14ac:dyDescent="0.2">
      <c r="A130" s="156"/>
      <c r="B130" s="165" t="s">
        <v>274</v>
      </c>
      <c r="C130" s="156" t="s">
        <v>275</v>
      </c>
      <c r="D130" s="166" t="s">
        <v>391</v>
      </c>
      <c r="E130" s="166" t="s">
        <v>420</v>
      </c>
      <c r="F130" s="166" t="s">
        <v>421</v>
      </c>
      <c r="G130" s="166" t="s">
        <v>523</v>
      </c>
      <c r="H130" s="165" t="s">
        <v>63</v>
      </c>
      <c r="I130" s="165"/>
      <c r="J130" s="165" t="s">
        <v>414</v>
      </c>
      <c r="K130" s="165" t="s">
        <v>72</v>
      </c>
      <c r="L130" s="165" t="s">
        <v>119</v>
      </c>
      <c r="M130" s="169" t="s">
        <v>535</v>
      </c>
      <c r="N130" s="170" t="s">
        <v>536</v>
      </c>
      <c r="O130" s="165"/>
      <c r="P130" s="165"/>
      <c r="Q130" s="171"/>
      <c r="R130" s="171" t="s">
        <v>537</v>
      </c>
      <c r="S130" s="171" t="s">
        <v>538</v>
      </c>
      <c r="T130" s="165"/>
      <c r="U130" s="165" t="str">
        <f t="shared" si="57"/>
        <v>Bajo</v>
      </c>
      <c r="V130" s="165">
        <v>2</v>
      </c>
      <c r="W130" s="165" t="str">
        <f t="shared" si="58"/>
        <v>Ocasional</v>
      </c>
      <c r="X130" s="165">
        <f t="shared" si="59"/>
        <v>0</v>
      </c>
      <c r="Y130" s="165" t="str">
        <f t="shared" si="60"/>
        <v>Bajo</v>
      </c>
      <c r="Z130" s="165">
        <v>25</v>
      </c>
      <c r="AA130" s="165" t="str">
        <f t="shared" si="61"/>
        <v>Grave</v>
      </c>
      <c r="AB130" s="165">
        <f t="shared" si="55"/>
        <v>0</v>
      </c>
      <c r="AC130" s="165" t="str">
        <f t="shared" si="56"/>
        <v>IV</v>
      </c>
      <c r="AD130" s="165" t="str">
        <f t="shared" si="62"/>
        <v>ACEPTABLE</v>
      </c>
      <c r="AE130" s="165">
        <v>6</v>
      </c>
      <c r="AF130" s="165" t="s">
        <v>134</v>
      </c>
      <c r="AG130" s="165" t="s">
        <v>38</v>
      </c>
      <c r="AH130" s="165"/>
      <c r="AI130" s="165"/>
      <c r="AJ130" s="165" t="s">
        <v>63</v>
      </c>
      <c r="AK130" s="165"/>
      <c r="AL130" s="165"/>
      <c r="AM130" s="165"/>
      <c r="AN130" s="165"/>
      <c r="AO130" s="165"/>
      <c r="AP130" s="165"/>
      <c r="AQ130" s="165"/>
      <c r="AR130" s="165"/>
      <c r="AS130" s="156"/>
      <c r="AT130" s="157"/>
      <c r="AU130" s="165" t="str">
        <f t="shared" si="63"/>
        <v>Bajo</v>
      </c>
      <c r="AV130" s="157"/>
      <c r="AW130" s="165" t="b">
        <f t="shared" si="64"/>
        <v>0</v>
      </c>
      <c r="AX130" s="165">
        <f t="shared" si="65"/>
        <v>0</v>
      </c>
      <c r="AY130" s="165" t="str">
        <f t="shared" si="66"/>
        <v>Bajo</v>
      </c>
      <c r="AZ130" s="157"/>
      <c r="BA130" s="165" t="b">
        <f t="shared" si="67"/>
        <v>0</v>
      </c>
      <c r="BB130" s="165">
        <f t="shared" si="68"/>
        <v>0</v>
      </c>
      <c r="BC130" s="165" t="str">
        <f t="shared" si="123"/>
        <v>IV</v>
      </c>
      <c r="BD130" s="165" t="str">
        <f t="shared" si="69"/>
        <v>ACEPTABLE</v>
      </c>
      <c r="BE130" s="155"/>
    </row>
    <row r="131" spans="1:57" ht="76.5" hidden="1" x14ac:dyDescent="0.2">
      <c r="A131" s="156"/>
      <c r="B131" s="165" t="s">
        <v>274</v>
      </c>
      <c r="C131" s="156" t="s">
        <v>275</v>
      </c>
      <c r="D131" s="166" t="s">
        <v>391</v>
      </c>
      <c r="E131" s="166" t="s">
        <v>411</v>
      </c>
      <c r="F131" s="166" t="s">
        <v>412</v>
      </c>
      <c r="G131" s="166" t="s">
        <v>413</v>
      </c>
      <c r="H131" s="165" t="s">
        <v>63</v>
      </c>
      <c r="I131" s="165"/>
      <c r="J131" s="165" t="s">
        <v>414</v>
      </c>
      <c r="K131" s="165" t="s">
        <v>72</v>
      </c>
      <c r="L131" s="165" t="s">
        <v>119</v>
      </c>
      <c r="M131" s="169" t="s">
        <v>539</v>
      </c>
      <c r="N131" s="170" t="s">
        <v>540</v>
      </c>
      <c r="O131" s="165"/>
      <c r="P131" s="165"/>
      <c r="Q131" s="171"/>
      <c r="R131" s="171" t="s">
        <v>537</v>
      </c>
      <c r="S131" s="171" t="s">
        <v>538</v>
      </c>
      <c r="T131" s="165"/>
      <c r="U131" s="165" t="str">
        <f t="shared" si="57"/>
        <v>Bajo</v>
      </c>
      <c r="V131" s="165">
        <v>2</v>
      </c>
      <c r="W131" s="165" t="str">
        <f t="shared" si="58"/>
        <v>Ocasional</v>
      </c>
      <c r="X131" s="165">
        <f t="shared" si="59"/>
        <v>0</v>
      </c>
      <c r="Y131" s="165" t="str">
        <f t="shared" si="60"/>
        <v>Bajo</v>
      </c>
      <c r="Z131" s="165">
        <v>25</v>
      </c>
      <c r="AA131" s="165" t="str">
        <f t="shared" si="61"/>
        <v>Grave</v>
      </c>
      <c r="AB131" s="165">
        <f t="shared" si="55"/>
        <v>0</v>
      </c>
      <c r="AC131" s="165" t="str">
        <f t="shared" si="56"/>
        <v>IV</v>
      </c>
      <c r="AD131" s="165" t="str">
        <f t="shared" si="62"/>
        <v>ACEPTABLE</v>
      </c>
      <c r="AE131" s="165">
        <v>6</v>
      </c>
      <c r="AF131" s="165" t="s">
        <v>134</v>
      </c>
      <c r="AG131" s="165" t="s">
        <v>38</v>
      </c>
      <c r="AH131" s="165"/>
      <c r="AI131" s="165"/>
      <c r="AJ131" s="165" t="s">
        <v>63</v>
      </c>
      <c r="AK131" s="165"/>
      <c r="AL131" s="165"/>
      <c r="AM131" s="165"/>
      <c r="AN131" s="165"/>
      <c r="AO131" s="165"/>
      <c r="AP131" s="165"/>
      <c r="AQ131" s="165"/>
      <c r="AR131" s="165"/>
      <c r="AS131" s="156"/>
      <c r="AT131" s="157"/>
      <c r="AU131" s="165" t="str">
        <f t="shared" si="63"/>
        <v>Bajo</v>
      </c>
      <c r="AV131" s="157"/>
      <c r="AW131" s="165" t="b">
        <f t="shared" si="64"/>
        <v>0</v>
      </c>
      <c r="AX131" s="165">
        <f t="shared" si="65"/>
        <v>0</v>
      </c>
      <c r="AY131" s="165" t="str">
        <f t="shared" si="66"/>
        <v>Bajo</v>
      </c>
      <c r="AZ131" s="157"/>
      <c r="BA131" s="165" t="b">
        <f t="shared" si="67"/>
        <v>0</v>
      </c>
      <c r="BB131" s="165">
        <f t="shared" si="68"/>
        <v>0</v>
      </c>
      <c r="BC131" s="165" t="str">
        <f t="shared" si="123"/>
        <v>IV</v>
      </c>
      <c r="BD131" s="165" t="str">
        <f t="shared" si="69"/>
        <v>ACEPTABLE</v>
      </c>
      <c r="BE131" s="155"/>
    </row>
    <row r="132" spans="1:57" ht="38.25" hidden="1" x14ac:dyDescent="0.2">
      <c r="A132" s="156"/>
      <c r="B132" s="165" t="s">
        <v>274</v>
      </c>
      <c r="C132" s="156" t="s">
        <v>275</v>
      </c>
      <c r="D132" s="166" t="s">
        <v>391</v>
      </c>
      <c r="E132" s="166" t="s">
        <v>411</v>
      </c>
      <c r="F132" s="166" t="s">
        <v>412</v>
      </c>
      <c r="G132" s="166" t="s">
        <v>413</v>
      </c>
      <c r="H132" s="165" t="s">
        <v>63</v>
      </c>
      <c r="I132" s="165"/>
      <c r="J132" s="165" t="s">
        <v>414</v>
      </c>
      <c r="K132" s="167" t="s">
        <v>65</v>
      </c>
      <c r="L132" s="168" t="s">
        <v>153</v>
      </c>
      <c r="M132" s="169" t="s">
        <v>541</v>
      </c>
      <c r="N132" s="170" t="s">
        <v>155</v>
      </c>
      <c r="O132" s="165"/>
      <c r="P132" s="165"/>
      <c r="Q132" s="165"/>
      <c r="R132" s="171" t="s">
        <v>543</v>
      </c>
      <c r="S132" s="171" t="s">
        <v>524</v>
      </c>
      <c r="T132" s="165">
        <v>0</v>
      </c>
      <c r="U132" s="165" t="str">
        <f t="shared" si="57"/>
        <v>Bajo</v>
      </c>
      <c r="V132" s="165">
        <v>2</v>
      </c>
      <c r="W132" s="165" t="str">
        <f t="shared" si="58"/>
        <v>Ocasional</v>
      </c>
      <c r="X132" s="165">
        <f t="shared" si="59"/>
        <v>0</v>
      </c>
      <c r="Y132" s="165" t="str">
        <f t="shared" si="60"/>
        <v>Bajo</v>
      </c>
      <c r="Z132" s="165">
        <v>25</v>
      </c>
      <c r="AA132" s="165" t="str">
        <f t="shared" si="61"/>
        <v>Grave</v>
      </c>
      <c r="AB132" s="165">
        <f t="shared" si="55"/>
        <v>0</v>
      </c>
      <c r="AC132" s="165" t="str">
        <f t="shared" si="56"/>
        <v>IV</v>
      </c>
      <c r="AD132" s="165" t="str">
        <f t="shared" si="62"/>
        <v>ACEPTABLE</v>
      </c>
      <c r="AE132" s="165">
        <v>6</v>
      </c>
      <c r="AF132" s="165" t="str">
        <f t="shared" ref="AF132:AF146" si="124">N132</f>
        <v xml:space="preserve">Zoonosis, Enfermedades infecciosas, gastrointestinales, tóxicas y reacciones alérgicas. </v>
      </c>
      <c r="AG132" s="165" t="s">
        <v>38</v>
      </c>
      <c r="AH132" s="165"/>
      <c r="AI132" s="165"/>
      <c r="AJ132" s="165" t="s">
        <v>63</v>
      </c>
      <c r="AK132" s="165"/>
      <c r="AL132" s="165"/>
      <c r="AM132" s="165"/>
      <c r="AN132" s="165"/>
      <c r="AO132" s="165"/>
      <c r="AP132" s="165"/>
      <c r="AQ132" s="165"/>
      <c r="AR132" s="165"/>
      <c r="AS132" s="156"/>
      <c r="AT132" s="157"/>
      <c r="AU132" s="165" t="str">
        <f t="shared" si="63"/>
        <v>Bajo</v>
      </c>
      <c r="AV132" s="157"/>
      <c r="AW132" s="165" t="b">
        <f t="shared" si="64"/>
        <v>0</v>
      </c>
      <c r="AX132" s="165">
        <f t="shared" si="65"/>
        <v>0</v>
      </c>
      <c r="AY132" s="165" t="str">
        <f t="shared" si="66"/>
        <v>Bajo</v>
      </c>
      <c r="AZ132" s="157"/>
      <c r="BA132" s="165" t="b">
        <f t="shared" si="67"/>
        <v>0</v>
      </c>
      <c r="BB132" s="165">
        <f t="shared" si="68"/>
        <v>0</v>
      </c>
      <c r="BC132" s="165" t="str">
        <f t="shared" si="123"/>
        <v>IV</v>
      </c>
      <c r="BD132" s="165" t="str">
        <f t="shared" si="69"/>
        <v>ACEPTABLE</v>
      </c>
      <c r="BE132" s="155"/>
    </row>
    <row r="133" spans="1:57" ht="63.75" hidden="1" x14ac:dyDescent="0.2">
      <c r="A133" s="156"/>
      <c r="B133" s="165" t="s">
        <v>274</v>
      </c>
      <c r="C133" s="156" t="s">
        <v>275</v>
      </c>
      <c r="D133" s="166" t="s">
        <v>391</v>
      </c>
      <c r="E133" s="166" t="s">
        <v>420</v>
      </c>
      <c r="F133" s="166" t="s">
        <v>421</v>
      </c>
      <c r="G133" s="166" t="s">
        <v>523</v>
      </c>
      <c r="H133" s="165" t="s">
        <v>63</v>
      </c>
      <c r="I133" s="165"/>
      <c r="J133" s="165" t="s">
        <v>423</v>
      </c>
      <c r="K133" s="167" t="s">
        <v>65</v>
      </c>
      <c r="L133" s="168" t="s">
        <v>153</v>
      </c>
      <c r="M133" s="169" t="s">
        <v>154</v>
      </c>
      <c r="N133" s="170" t="s">
        <v>155</v>
      </c>
      <c r="O133" s="165"/>
      <c r="P133" s="165"/>
      <c r="Q133" s="165"/>
      <c r="R133" s="171" t="s">
        <v>544</v>
      </c>
      <c r="S133" s="171" t="s">
        <v>524</v>
      </c>
      <c r="T133" s="165">
        <v>0</v>
      </c>
      <c r="U133" s="165" t="str">
        <f t="shared" si="57"/>
        <v>Bajo</v>
      </c>
      <c r="V133" s="165">
        <v>2</v>
      </c>
      <c r="W133" s="165" t="str">
        <f t="shared" si="58"/>
        <v>Ocasional</v>
      </c>
      <c r="X133" s="165">
        <f t="shared" si="59"/>
        <v>0</v>
      </c>
      <c r="Y133" s="165" t="str">
        <f t="shared" si="60"/>
        <v>Bajo</v>
      </c>
      <c r="Z133" s="165">
        <v>25</v>
      </c>
      <c r="AA133" s="165" t="str">
        <f t="shared" si="61"/>
        <v>Grave</v>
      </c>
      <c r="AB133" s="165">
        <f t="shared" si="55"/>
        <v>0</v>
      </c>
      <c r="AC133" s="165" t="str">
        <f t="shared" si="56"/>
        <v>IV</v>
      </c>
      <c r="AD133" s="165" t="str">
        <f t="shared" si="62"/>
        <v>ACEPTABLE</v>
      </c>
      <c r="AE133" s="165">
        <v>6</v>
      </c>
      <c r="AF133" s="165" t="str">
        <f t="shared" si="124"/>
        <v xml:space="preserve">Zoonosis, Enfermedades infecciosas, gastrointestinales, tóxicas y reacciones alérgicas. </v>
      </c>
      <c r="AG133" s="165" t="s">
        <v>38</v>
      </c>
      <c r="AH133" s="165"/>
      <c r="AI133" s="165"/>
      <c r="AJ133" s="165" t="s">
        <v>63</v>
      </c>
      <c r="AK133" s="165"/>
      <c r="AL133" s="165"/>
      <c r="AM133" s="165"/>
      <c r="AN133" s="165"/>
      <c r="AO133" s="165"/>
      <c r="AP133" s="165"/>
      <c r="AQ133" s="165"/>
      <c r="AR133" s="165"/>
      <c r="AS133" s="156"/>
      <c r="AT133" s="157"/>
      <c r="AU133" s="165" t="str">
        <f t="shared" si="63"/>
        <v>Bajo</v>
      </c>
      <c r="AV133" s="157"/>
      <c r="AW133" s="165" t="b">
        <f t="shared" si="64"/>
        <v>0</v>
      </c>
      <c r="AX133" s="165">
        <f t="shared" si="65"/>
        <v>0</v>
      </c>
      <c r="AY133" s="165" t="str">
        <f t="shared" si="66"/>
        <v>Bajo</v>
      </c>
      <c r="AZ133" s="157"/>
      <c r="BA133" s="165" t="b">
        <f t="shared" si="67"/>
        <v>0</v>
      </c>
      <c r="BB133" s="165">
        <f t="shared" si="68"/>
        <v>0</v>
      </c>
      <c r="BC133" s="165" t="str">
        <f t="shared" si="123"/>
        <v>IV</v>
      </c>
      <c r="BD133" s="165" t="str">
        <f t="shared" si="69"/>
        <v>ACEPTABLE</v>
      </c>
      <c r="BE133" s="155"/>
    </row>
    <row r="134" spans="1:57" ht="102" hidden="1" x14ac:dyDescent="0.2">
      <c r="A134" s="156"/>
      <c r="B134" s="165" t="s">
        <v>274</v>
      </c>
      <c r="C134" s="156" t="s">
        <v>275</v>
      </c>
      <c r="D134" s="166" t="s">
        <v>391</v>
      </c>
      <c r="E134" s="166" t="s">
        <v>545</v>
      </c>
      <c r="F134" s="165" t="s">
        <v>546</v>
      </c>
      <c r="G134" s="165" t="s">
        <v>547</v>
      </c>
      <c r="H134" s="165" t="s">
        <v>63</v>
      </c>
      <c r="I134" s="165"/>
      <c r="J134" s="165" t="s">
        <v>548</v>
      </c>
      <c r="K134" s="167" t="s">
        <v>72</v>
      </c>
      <c r="L134" s="168" t="s">
        <v>270</v>
      </c>
      <c r="M134" s="169" t="s">
        <v>549</v>
      </c>
      <c r="N134" s="170" t="s">
        <v>75</v>
      </c>
      <c r="O134" s="165"/>
      <c r="P134" s="165"/>
      <c r="Q134" s="165" t="s">
        <v>550</v>
      </c>
      <c r="R134" s="199" t="s">
        <v>551</v>
      </c>
      <c r="S134" s="165"/>
      <c r="T134" s="165"/>
      <c r="U134" s="165" t="str">
        <f t="shared" si="57"/>
        <v>Bajo</v>
      </c>
      <c r="V134" s="165">
        <v>2</v>
      </c>
      <c r="W134" s="165" t="str">
        <f t="shared" si="58"/>
        <v>Ocasional</v>
      </c>
      <c r="X134" s="165">
        <f t="shared" si="59"/>
        <v>0</v>
      </c>
      <c r="Y134" s="165" t="str">
        <f t="shared" si="60"/>
        <v>Bajo</v>
      </c>
      <c r="Z134" s="165">
        <v>25</v>
      </c>
      <c r="AA134" s="165" t="str">
        <f t="shared" si="61"/>
        <v>Grave</v>
      </c>
      <c r="AB134" s="165">
        <f t="shared" si="55"/>
        <v>0</v>
      </c>
      <c r="AC134" s="165" t="str">
        <f t="shared" si="56"/>
        <v>IV</v>
      </c>
      <c r="AD134" s="165" t="str">
        <f t="shared" si="62"/>
        <v>ACEPTABLE</v>
      </c>
      <c r="AE134" s="165" t="s">
        <v>258</v>
      </c>
      <c r="AF134" s="165" t="str">
        <f t="shared" si="124"/>
        <v>Heridas, golpes, muerte, fatiga, estrés, disminución de la destreza y precisión. Estados de ansiedad y/o depresión y trastornos del aparato digestivo.</v>
      </c>
      <c r="AG134" s="165" t="s">
        <v>38</v>
      </c>
      <c r="AH134" s="165"/>
      <c r="AI134" s="165"/>
      <c r="AJ134" s="165" t="s">
        <v>63</v>
      </c>
      <c r="AK134" s="165"/>
      <c r="AL134" s="165"/>
      <c r="AM134" s="165"/>
      <c r="AN134" s="165"/>
      <c r="AO134" s="165"/>
      <c r="AP134" s="165"/>
      <c r="AQ134" s="165"/>
      <c r="AR134" s="165"/>
      <c r="AS134" s="156"/>
      <c r="AT134" s="157"/>
      <c r="AU134" s="165" t="str">
        <f t="shared" si="63"/>
        <v>Bajo</v>
      </c>
      <c r="AV134" s="157"/>
      <c r="AW134" s="165" t="b">
        <f t="shared" si="64"/>
        <v>0</v>
      </c>
      <c r="AX134" s="165">
        <f t="shared" si="65"/>
        <v>0</v>
      </c>
      <c r="AY134" s="165" t="str">
        <f t="shared" si="66"/>
        <v>Bajo</v>
      </c>
      <c r="AZ134" s="157"/>
      <c r="BA134" s="165" t="b">
        <f t="shared" si="67"/>
        <v>0</v>
      </c>
      <c r="BB134" s="165">
        <f t="shared" si="68"/>
        <v>0</v>
      </c>
      <c r="BC134" s="165" t="str">
        <f t="shared" si="123"/>
        <v>IV</v>
      </c>
      <c r="BD134" s="165" t="str">
        <f t="shared" si="69"/>
        <v>ACEPTABLE</v>
      </c>
      <c r="BE134" s="155"/>
    </row>
    <row r="135" spans="1:57" ht="38.25" hidden="1" x14ac:dyDescent="0.2">
      <c r="A135" s="156"/>
      <c r="B135" s="165" t="s">
        <v>274</v>
      </c>
      <c r="C135" s="156" t="s">
        <v>275</v>
      </c>
      <c r="D135" s="166" t="s">
        <v>391</v>
      </c>
      <c r="E135" s="166" t="s">
        <v>545</v>
      </c>
      <c r="F135" s="165" t="s">
        <v>552</v>
      </c>
      <c r="G135" s="165" t="s">
        <v>547</v>
      </c>
      <c r="H135" s="165" t="s">
        <v>63</v>
      </c>
      <c r="I135" s="165"/>
      <c r="J135" s="165" t="s">
        <v>548</v>
      </c>
      <c r="K135" s="165" t="s">
        <v>325</v>
      </c>
      <c r="L135" s="165" t="s">
        <v>94</v>
      </c>
      <c r="M135" s="169" t="s">
        <v>553</v>
      </c>
      <c r="N135" s="171" t="s">
        <v>330</v>
      </c>
      <c r="O135" s="165"/>
      <c r="P135" s="165"/>
      <c r="Q135" s="165" t="s">
        <v>554</v>
      </c>
      <c r="R135" s="170" t="s">
        <v>555</v>
      </c>
      <c r="S135" s="165"/>
      <c r="T135" s="165"/>
      <c r="U135" s="165" t="str">
        <f t="shared" si="57"/>
        <v>Bajo</v>
      </c>
      <c r="V135" s="165">
        <v>3</v>
      </c>
      <c r="W135" s="165" t="str">
        <f t="shared" si="58"/>
        <v>Frecuente</v>
      </c>
      <c r="X135" s="165">
        <f t="shared" si="59"/>
        <v>0</v>
      </c>
      <c r="Y135" s="165" t="str">
        <f t="shared" si="60"/>
        <v>Bajo</v>
      </c>
      <c r="Z135" s="165">
        <v>10</v>
      </c>
      <c r="AA135" s="165" t="str">
        <f t="shared" si="61"/>
        <v>Leve</v>
      </c>
      <c r="AB135" s="165">
        <f t="shared" si="55"/>
        <v>0</v>
      </c>
      <c r="AC135" s="165" t="str">
        <f t="shared" si="56"/>
        <v>IV</v>
      </c>
      <c r="AD135" s="165" t="str">
        <f t="shared" si="62"/>
        <v>ACEPTABLE</v>
      </c>
      <c r="AE135" s="165">
        <v>6</v>
      </c>
      <c r="AF135" s="165" t="str">
        <f t="shared" si="124"/>
        <v>Desordenes de trauma acumulativo, lesiones del sistema músculo esquelético</v>
      </c>
      <c r="AG135" s="165" t="s">
        <v>38</v>
      </c>
      <c r="AH135" s="165"/>
      <c r="AI135" s="165"/>
      <c r="AJ135" s="165" t="s">
        <v>63</v>
      </c>
      <c r="AK135" s="165"/>
      <c r="AL135" s="165"/>
      <c r="AM135" s="165"/>
      <c r="AN135" s="165"/>
      <c r="AO135" s="165"/>
      <c r="AP135" s="165"/>
      <c r="AQ135" s="165"/>
      <c r="AR135" s="165"/>
      <c r="AS135" s="156"/>
      <c r="AT135" s="157"/>
      <c r="AU135" s="165" t="str">
        <f t="shared" si="63"/>
        <v>Bajo</v>
      </c>
      <c r="AV135" s="157"/>
      <c r="AW135" s="165" t="b">
        <f t="shared" si="64"/>
        <v>0</v>
      </c>
      <c r="AX135" s="165">
        <f t="shared" si="65"/>
        <v>0</v>
      </c>
      <c r="AY135" s="165" t="str">
        <f t="shared" si="66"/>
        <v>Bajo</v>
      </c>
      <c r="AZ135" s="157"/>
      <c r="BA135" s="165" t="b">
        <f t="shared" si="67"/>
        <v>0</v>
      </c>
      <c r="BB135" s="165">
        <f t="shared" si="68"/>
        <v>0</v>
      </c>
      <c r="BC135" s="165" t="str">
        <f t="shared" si="123"/>
        <v>IV</v>
      </c>
      <c r="BD135" s="165" t="str">
        <f t="shared" si="69"/>
        <v>ACEPTABLE</v>
      </c>
      <c r="BE135" s="155"/>
    </row>
    <row r="136" spans="1:57" ht="51" hidden="1" x14ac:dyDescent="0.2">
      <c r="A136" s="165"/>
      <c r="B136" s="165" t="s">
        <v>274</v>
      </c>
      <c r="C136" s="156" t="s">
        <v>275</v>
      </c>
      <c r="D136" s="166" t="s">
        <v>391</v>
      </c>
      <c r="E136" s="166" t="s">
        <v>545</v>
      </c>
      <c r="F136" s="165" t="s">
        <v>552</v>
      </c>
      <c r="G136" s="165" t="s">
        <v>556</v>
      </c>
      <c r="H136" s="165" t="s">
        <v>63</v>
      </c>
      <c r="I136" s="165"/>
      <c r="J136" s="165" t="s">
        <v>548</v>
      </c>
      <c r="K136" s="167" t="s">
        <v>72</v>
      </c>
      <c r="L136" s="196" t="s">
        <v>302</v>
      </c>
      <c r="M136" s="169" t="s">
        <v>557</v>
      </c>
      <c r="N136" s="170" t="s">
        <v>558</v>
      </c>
      <c r="O136" s="165"/>
      <c r="P136" s="165"/>
      <c r="Q136" s="165"/>
      <c r="R136" s="171" t="s">
        <v>559</v>
      </c>
      <c r="S136" s="165"/>
      <c r="T136" s="165"/>
      <c r="U136" s="165" t="str">
        <f t="shared" si="57"/>
        <v>Bajo</v>
      </c>
      <c r="V136" s="165">
        <v>1</v>
      </c>
      <c r="W136" s="165" t="str">
        <f t="shared" si="58"/>
        <v>Esporadica</v>
      </c>
      <c r="X136" s="165">
        <f t="shared" si="59"/>
        <v>0</v>
      </c>
      <c r="Y136" s="165" t="str">
        <f t="shared" si="60"/>
        <v>Bajo</v>
      </c>
      <c r="Z136" s="165">
        <v>100</v>
      </c>
      <c r="AA136" s="165" t="str">
        <f t="shared" si="61"/>
        <v>Mortal o Catrastrofico</v>
      </c>
      <c r="AB136" s="165">
        <f t="shared" si="55"/>
        <v>0</v>
      </c>
      <c r="AC136" s="165" t="str">
        <f t="shared" si="56"/>
        <v>IV</v>
      </c>
      <c r="AD136" s="165" t="str">
        <f t="shared" si="62"/>
        <v>ACEPTABLE</v>
      </c>
      <c r="AE136" s="165">
        <v>6</v>
      </c>
      <c r="AF136" s="165" t="str">
        <f t="shared" si="124"/>
        <v>Traumas, heridas, muerte</v>
      </c>
      <c r="AG136" s="165" t="s">
        <v>38</v>
      </c>
      <c r="AH136" s="165"/>
      <c r="AI136" s="165"/>
      <c r="AJ136" s="165" t="s">
        <v>63</v>
      </c>
      <c r="AK136" s="165"/>
      <c r="AL136" s="165"/>
      <c r="AM136" s="165"/>
      <c r="AN136" s="165"/>
      <c r="AO136" s="165"/>
      <c r="AP136" s="165"/>
      <c r="AQ136" s="165"/>
      <c r="AR136" s="165"/>
      <c r="AS136" s="156"/>
      <c r="AT136" s="157"/>
      <c r="AU136" s="165" t="str">
        <f t="shared" si="63"/>
        <v>Bajo</v>
      </c>
      <c r="AV136" s="157"/>
      <c r="AW136" s="165" t="b">
        <f t="shared" si="64"/>
        <v>0</v>
      </c>
      <c r="AX136" s="165">
        <f t="shared" si="65"/>
        <v>0</v>
      </c>
      <c r="AY136" s="165" t="str">
        <f t="shared" si="66"/>
        <v>Bajo</v>
      </c>
      <c r="AZ136" s="157"/>
      <c r="BA136" s="165" t="b">
        <f t="shared" si="67"/>
        <v>0</v>
      </c>
      <c r="BB136" s="165">
        <f t="shared" si="68"/>
        <v>0</v>
      </c>
      <c r="BC136" s="165" t="str">
        <f t="shared" si="123"/>
        <v>IV</v>
      </c>
      <c r="BD136" s="165" t="str">
        <f t="shared" si="69"/>
        <v>ACEPTABLE</v>
      </c>
      <c r="BE136" s="155"/>
    </row>
    <row r="137" spans="1:57" ht="105" hidden="1" customHeight="1" x14ac:dyDescent="0.2">
      <c r="A137" s="156"/>
      <c r="B137" s="165" t="s">
        <v>274</v>
      </c>
      <c r="C137" s="156" t="s">
        <v>275</v>
      </c>
      <c r="D137" s="166" t="s">
        <v>391</v>
      </c>
      <c r="E137" s="166" t="s">
        <v>545</v>
      </c>
      <c r="F137" s="165" t="s">
        <v>552</v>
      </c>
      <c r="G137" s="168" t="s">
        <v>560</v>
      </c>
      <c r="H137" s="165" t="s">
        <v>63</v>
      </c>
      <c r="I137" s="165"/>
      <c r="J137" s="165" t="s">
        <v>548</v>
      </c>
      <c r="K137" s="165" t="s">
        <v>72</v>
      </c>
      <c r="L137" s="168" t="s">
        <v>119</v>
      </c>
      <c r="M137" s="199" t="s">
        <v>561</v>
      </c>
      <c r="N137" s="170" t="s">
        <v>562</v>
      </c>
      <c r="O137" s="165"/>
      <c r="P137" s="165"/>
      <c r="Q137" s="170"/>
      <c r="R137" s="170" t="s">
        <v>563</v>
      </c>
      <c r="S137" s="165" t="s">
        <v>564</v>
      </c>
      <c r="T137" s="165"/>
      <c r="U137" s="165" t="str">
        <f t="shared" si="57"/>
        <v>Bajo</v>
      </c>
      <c r="V137" s="165">
        <v>2</v>
      </c>
      <c r="W137" s="165" t="str">
        <f t="shared" si="58"/>
        <v>Ocasional</v>
      </c>
      <c r="X137" s="165">
        <f t="shared" si="59"/>
        <v>0</v>
      </c>
      <c r="Y137" s="165" t="str">
        <f t="shared" si="60"/>
        <v>Bajo</v>
      </c>
      <c r="Z137" s="165">
        <v>60</v>
      </c>
      <c r="AA137" s="165" t="str">
        <f t="shared" si="61"/>
        <v>Muy Grave</v>
      </c>
      <c r="AB137" s="165">
        <f t="shared" si="55"/>
        <v>0</v>
      </c>
      <c r="AC137" s="165" t="str">
        <f t="shared" si="56"/>
        <v>IV</v>
      </c>
      <c r="AD137" s="165" t="str">
        <f t="shared" si="62"/>
        <v>ACEPTABLE</v>
      </c>
      <c r="AE137" s="165">
        <v>6</v>
      </c>
      <c r="AF137" s="165" t="str">
        <f t="shared" si="124"/>
        <v>Caídas al mismo nivel y diferente nivel golpes, traumas, laceraciones.</v>
      </c>
      <c r="AG137" s="165" t="s">
        <v>38</v>
      </c>
      <c r="AH137" s="165"/>
      <c r="AI137" s="165"/>
      <c r="AJ137" s="165" t="s">
        <v>63</v>
      </c>
      <c r="AK137" s="165"/>
      <c r="AL137" s="165"/>
      <c r="AM137" s="165"/>
      <c r="AN137" s="165"/>
      <c r="AO137" s="165"/>
      <c r="AP137" s="165"/>
      <c r="AQ137" s="165"/>
      <c r="AR137" s="165"/>
      <c r="AS137" s="201"/>
      <c r="AT137" s="156"/>
      <c r="AU137" s="165" t="str">
        <f t="shared" si="63"/>
        <v>Bajo</v>
      </c>
      <c r="AV137" s="165"/>
      <c r="AW137" s="165" t="b">
        <f t="shared" si="64"/>
        <v>0</v>
      </c>
      <c r="AX137" s="165">
        <f t="shared" si="65"/>
        <v>0</v>
      </c>
      <c r="AY137" s="165" t="str">
        <f t="shared" si="66"/>
        <v>Bajo</v>
      </c>
      <c r="AZ137" s="165"/>
      <c r="BA137" s="165" t="b">
        <f t="shared" si="67"/>
        <v>0</v>
      </c>
      <c r="BB137" s="165">
        <f t="shared" si="68"/>
        <v>0</v>
      </c>
      <c r="BC137" s="165" t="str">
        <f t="shared" si="123"/>
        <v>IV</v>
      </c>
      <c r="BD137" s="165" t="str">
        <f t="shared" si="69"/>
        <v>ACEPTABLE</v>
      </c>
      <c r="BE137" s="155"/>
    </row>
    <row r="138" spans="1:57" ht="127.5" hidden="1" x14ac:dyDescent="0.2">
      <c r="A138" s="156"/>
      <c r="B138" s="165" t="s">
        <v>274</v>
      </c>
      <c r="C138" s="156" t="s">
        <v>275</v>
      </c>
      <c r="D138" s="166" t="s">
        <v>248</v>
      </c>
      <c r="E138" s="166" t="s">
        <v>565</v>
      </c>
      <c r="F138" s="166" t="s">
        <v>566</v>
      </c>
      <c r="G138" s="166" t="s">
        <v>567</v>
      </c>
      <c r="H138" s="165" t="s">
        <v>63</v>
      </c>
      <c r="I138" s="165"/>
      <c r="J138" s="165" t="s">
        <v>252</v>
      </c>
      <c r="K138" s="165" t="s">
        <v>77</v>
      </c>
      <c r="L138" s="168" t="s">
        <v>132</v>
      </c>
      <c r="M138" s="169" t="s">
        <v>568</v>
      </c>
      <c r="N138" s="170" t="s">
        <v>569</v>
      </c>
      <c r="O138" s="165"/>
      <c r="P138" s="165"/>
      <c r="Q138" s="165" t="s">
        <v>570</v>
      </c>
      <c r="R138" s="171" t="s">
        <v>571</v>
      </c>
      <c r="S138" s="171"/>
      <c r="T138" s="165"/>
      <c r="U138" s="165" t="str">
        <f t="shared" si="57"/>
        <v>Bajo</v>
      </c>
      <c r="V138" s="165">
        <v>2</v>
      </c>
      <c r="W138" s="165" t="str">
        <f t="shared" si="58"/>
        <v>Ocasional</v>
      </c>
      <c r="X138" s="165">
        <f t="shared" si="59"/>
        <v>0</v>
      </c>
      <c r="Y138" s="165" t="str">
        <f t="shared" si="60"/>
        <v>Bajo</v>
      </c>
      <c r="Z138" s="165">
        <v>60</v>
      </c>
      <c r="AA138" s="165" t="str">
        <f t="shared" si="61"/>
        <v>Muy Grave</v>
      </c>
      <c r="AB138" s="165">
        <f t="shared" si="55"/>
        <v>0</v>
      </c>
      <c r="AC138" s="165" t="str">
        <f t="shared" si="56"/>
        <v>IV</v>
      </c>
      <c r="AD138" s="165" t="str">
        <f t="shared" si="62"/>
        <v>ACEPTABLE</v>
      </c>
      <c r="AE138" s="165">
        <v>6</v>
      </c>
      <c r="AF138" s="165" t="str">
        <f t="shared" si="124"/>
        <v>intoxicación, afectaciones respiratorias, dermatitis, alergias.</v>
      </c>
      <c r="AG138" s="165" t="s">
        <v>38</v>
      </c>
      <c r="AH138" s="165"/>
      <c r="AI138" s="165" t="s">
        <v>63</v>
      </c>
      <c r="AJ138" s="165" t="s">
        <v>63</v>
      </c>
      <c r="AK138" s="165"/>
      <c r="AL138" s="165"/>
      <c r="AM138" s="165"/>
      <c r="AN138" s="165"/>
      <c r="AO138" s="165"/>
      <c r="AP138" s="165"/>
      <c r="AQ138" s="165"/>
      <c r="AR138" s="165"/>
      <c r="AS138" s="156"/>
      <c r="AT138" s="157"/>
      <c r="AU138" s="165" t="str">
        <f t="shared" si="63"/>
        <v>Bajo</v>
      </c>
      <c r="AV138" s="157"/>
      <c r="AW138" s="165" t="b">
        <f t="shared" si="64"/>
        <v>0</v>
      </c>
      <c r="AX138" s="165">
        <f t="shared" si="65"/>
        <v>0</v>
      </c>
      <c r="AY138" s="165" t="str">
        <f t="shared" si="66"/>
        <v>Bajo</v>
      </c>
      <c r="AZ138" s="157"/>
      <c r="BA138" s="165" t="b">
        <f t="shared" si="67"/>
        <v>0</v>
      </c>
      <c r="BB138" s="165">
        <f t="shared" si="68"/>
        <v>0</v>
      </c>
      <c r="BC138" s="165" t="str">
        <f t="shared" si="123"/>
        <v>IV</v>
      </c>
      <c r="BD138" s="165" t="str">
        <f t="shared" si="69"/>
        <v>ACEPTABLE</v>
      </c>
      <c r="BE138" s="155"/>
    </row>
    <row r="139" spans="1:57" ht="89.25" hidden="1" x14ac:dyDescent="0.2">
      <c r="A139" s="156"/>
      <c r="B139" s="165" t="s">
        <v>274</v>
      </c>
      <c r="C139" s="156" t="s">
        <v>275</v>
      </c>
      <c r="D139" s="166" t="s">
        <v>391</v>
      </c>
      <c r="E139" s="166" t="s">
        <v>565</v>
      </c>
      <c r="F139" s="166" t="s">
        <v>566</v>
      </c>
      <c r="G139" s="166" t="s">
        <v>567</v>
      </c>
      <c r="H139" s="165" t="s">
        <v>63</v>
      </c>
      <c r="I139" s="165"/>
      <c r="J139" s="165" t="s">
        <v>572</v>
      </c>
      <c r="K139" s="165" t="s">
        <v>77</v>
      </c>
      <c r="L139" s="168" t="s">
        <v>132</v>
      </c>
      <c r="M139" s="169" t="s">
        <v>573</v>
      </c>
      <c r="N139" s="170" t="s">
        <v>569</v>
      </c>
      <c r="O139" s="165"/>
      <c r="P139" s="165"/>
      <c r="Q139" s="165" t="s">
        <v>570</v>
      </c>
      <c r="R139" s="171" t="s">
        <v>574</v>
      </c>
      <c r="S139" s="171" t="s">
        <v>575</v>
      </c>
      <c r="T139" s="165"/>
      <c r="U139" s="165" t="str">
        <f t="shared" si="57"/>
        <v>Bajo</v>
      </c>
      <c r="V139" s="165">
        <v>2</v>
      </c>
      <c r="W139" s="165" t="str">
        <f t="shared" si="58"/>
        <v>Ocasional</v>
      </c>
      <c r="X139" s="165">
        <f t="shared" si="59"/>
        <v>0</v>
      </c>
      <c r="Y139" s="165" t="str">
        <f t="shared" si="60"/>
        <v>Bajo</v>
      </c>
      <c r="Z139" s="165">
        <v>60</v>
      </c>
      <c r="AA139" s="165" t="str">
        <f t="shared" si="61"/>
        <v>Muy Grave</v>
      </c>
      <c r="AB139" s="165">
        <f t="shared" si="55"/>
        <v>0</v>
      </c>
      <c r="AC139" s="165" t="str">
        <f t="shared" si="56"/>
        <v>IV</v>
      </c>
      <c r="AD139" s="165" t="str">
        <f t="shared" si="62"/>
        <v>ACEPTABLE</v>
      </c>
      <c r="AE139" s="165">
        <v>6</v>
      </c>
      <c r="AF139" s="165" t="str">
        <f t="shared" si="124"/>
        <v>intoxicación, afectaciones respiratorias, dermatitis, alergias.</v>
      </c>
      <c r="AG139" s="165" t="s">
        <v>38</v>
      </c>
      <c r="AH139" s="165"/>
      <c r="AI139" s="165"/>
      <c r="AJ139" s="165" t="s">
        <v>63</v>
      </c>
      <c r="AK139" s="165"/>
      <c r="AL139" s="165"/>
      <c r="AM139" s="165"/>
      <c r="AN139" s="165"/>
      <c r="AO139" s="165"/>
      <c r="AP139" s="165"/>
      <c r="AQ139" s="165"/>
      <c r="AR139" s="165"/>
      <c r="AS139" s="156"/>
      <c r="AT139" s="157"/>
      <c r="AU139" s="165" t="str">
        <f t="shared" si="63"/>
        <v>Bajo</v>
      </c>
      <c r="AV139" s="157"/>
      <c r="AW139" s="165" t="b">
        <f t="shared" si="64"/>
        <v>0</v>
      </c>
      <c r="AX139" s="165">
        <f t="shared" si="65"/>
        <v>0</v>
      </c>
      <c r="AY139" s="165" t="str">
        <f t="shared" si="66"/>
        <v>Bajo</v>
      </c>
      <c r="AZ139" s="157"/>
      <c r="BA139" s="165" t="b">
        <f t="shared" si="67"/>
        <v>0</v>
      </c>
      <c r="BB139" s="165">
        <f t="shared" si="68"/>
        <v>0</v>
      </c>
      <c r="BC139" s="165" t="str">
        <f t="shared" si="123"/>
        <v>IV</v>
      </c>
      <c r="BD139" s="165" t="str">
        <f t="shared" si="69"/>
        <v>ACEPTABLE</v>
      </c>
      <c r="BE139" s="155"/>
    </row>
    <row r="140" spans="1:57" ht="38.25" hidden="1" x14ac:dyDescent="0.2">
      <c r="A140" s="156"/>
      <c r="B140" s="165" t="s">
        <v>274</v>
      </c>
      <c r="C140" s="156" t="s">
        <v>275</v>
      </c>
      <c r="D140" s="166" t="s">
        <v>391</v>
      </c>
      <c r="E140" s="166" t="s">
        <v>565</v>
      </c>
      <c r="F140" s="166" t="s">
        <v>566</v>
      </c>
      <c r="G140" s="166" t="s">
        <v>567</v>
      </c>
      <c r="H140" s="165" t="s">
        <v>63</v>
      </c>
      <c r="I140" s="165"/>
      <c r="J140" s="165" t="s">
        <v>572</v>
      </c>
      <c r="K140" s="167" t="s">
        <v>72</v>
      </c>
      <c r="L140" s="168" t="s">
        <v>119</v>
      </c>
      <c r="M140" s="169" t="s">
        <v>576</v>
      </c>
      <c r="N140" s="170" t="s">
        <v>569</v>
      </c>
      <c r="O140" s="165"/>
      <c r="P140" s="165"/>
      <c r="Q140" s="170"/>
      <c r="R140" s="170" t="s">
        <v>577</v>
      </c>
      <c r="S140" s="165" t="s">
        <v>564</v>
      </c>
      <c r="T140" s="165"/>
      <c r="U140" s="165" t="str">
        <f t="shared" si="57"/>
        <v>Bajo</v>
      </c>
      <c r="V140" s="165">
        <v>2</v>
      </c>
      <c r="W140" s="165" t="str">
        <f t="shared" si="58"/>
        <v>Ocasional</v>
      </c>
      <c r="X140" s="165">
        <f t="shared" si="59"/>
        <v>0</v>
      </c>
      <c r="Y140" s="165" t="str">
        <f t="shared" si="60"/>
        <v>Bajo</v>
      </c>
      <c r="Z140" s="165">
        <v>60</v>
      </c>
      <c r="AA140" s="165" t="str">
        <f t="shared" si="61"/>
        <v>Muy Grave</v>
      </c>
      <c r="AB140" s="165">
        <f t="shared" si="55"/>
        <v>0</v>
      </c>
      <c r="AC140" s="165" t="str">
        <f t="shared" si="56"/>
        <v>IV</v>
      </c>
      <c r="AD140" s="165" t="str">
        <f t="shared" si="62"/>
        <v>ACEPTABLE</v>
      </c>
      <c r="AE140" s="165">
        <v>6</v>
      </c>
      <c r="AF140" s="165" t="str">
        <f t="shared" si="124"/>
        <v>intoxicación, afectaciones respiratorias, dermatitis, alergias.</v>
      </c>
      <c r="AG140" s="165" t="s">
        <v>38</v>
      </c>
      <c r="AH140" s="165"/>
      <c r="AI140" s="165"/>
      <c r="AJ140" s="165" t="s">
        <v>63</v>
      </c>
      <c r="AK140" s="165"/>
      <c r="AL140" s="165"/>
      <c r="AM140" s="165"/>
      <c r="AN140" s="165"/>
      <c r="AO140" s="165"/>
      <c r="AP140" s="165"/>
      <c r="AQ140" s="165"/>
      <c r="AR140" s="165"/>
      <c r="AS140" s="156"/>
      <c r="AT140" s="157"/>
      <c r="AU140" s="165" t="str">
        <f t="shared" si="63"/>
        <v>Bajo</v>
      </c>
      <c r="AV140" s="157"/>
      <c r="AW140" s="165" t="b">
        <f t="shared" si="64"/>
        <v>0</v>
      </c>
      <c r="AX140" s="165">
        <f t="shared" si="65"/>
        <v>0</v>
      </c>
      <c r="AY140" s="165" t="str">
        <f t="shared" si="66"/>
        <v>Bajo</v>
      </c>
      <c r="AZ140" s="157"/>
      <c r="BA140" s="165" t="b">
        <f t="shared" si="67"/>
        <v>0</v>
      </c>
      <c r="BB140" s="165">
        <f t="shared" si="68"/>
        <v>0</v>
      </c>
      <c r="BC140" s="165" t="str">
        <f t="shared" si="123"/>
        <v>IV</v>
      </c>
      <c r="BD140" s="165" t="str">
        <f t="shared" si="69"/>
        <v>ACEPTABLE</v>
      </c>
      <c r="BE140" s="155"/>
    </row>
    <row r="141" spans="1:57" ht="25.5" hidden="1" x14ac:dyDescent="0.2">
      <c r="A141" s="156"/>
      <c r="B141" s="165" t="s">
        <v>274</v>
      </c>
      <c r="C141" s="156" t="s">
        <v>275</v>
      </c>
      <c r="D141" s="166" t="s">
        <v>391</v>
      </c>
      <c r="E141" s="166" t="s">
        <v>565</v>
      </c>
      <c r="F141" s="166" t="s">
        <v>566</v>
      </c>
      <c r="G141" s="166" t="s">
        <v>567</v>
      </c>
      <c r="H141" s="165" t="s">
        <v>63</v>
      </c>
      <c r="I141" s="165"/>
      <c r="J141" s="165" t="s">
        <v>572</v>
      </c>
      <c r="K141" s="165" t="s">
        <v>325</v>
      </c>
      <c r="L141" s="165" t="s">
        <v>424</v>
      </c>
      <c r="M141" s="170" t="s">
        <v>578</v>
      </c>
      <c r="N141" s="170" t="s">
        <v>191</v>
      </c>
      <c r="O141" s="165"/>
      <c r="P141" s="165"/>
      <c r="Q141" s="165"/>
      <c r="R141" s="171" t="s">
        <v>579</v>
      </c>
      <c r="S141" s="171"/>
      <c r="T141" s="165"/>
      <c r="U141" s="165" t="str">
        <f t="shared" si="57"/>
        <v>Bajo</v>
      </c>
      <c r="V141" s="165">
        <v>2</v>
      </c>
      <c r="W141" s="165" t="str">
        <f t="shared" si="58"/>
        <v>Ocasional</v>
      </c>
      <c r="X141" s="165">
        <f t="shared" si="59"/>
        <v>0</v>
      </c>
      <c r="Y141" s="165" t="str">
        <f t="shared" si="60"/>
        <v>Bajo</v>
      </c>
      <c r="Z141" s="165">
        <v>60</v>
      </c>
      <c r="AA141" s="165" t="str">
        <f t="shared" si="61"/>
        <v>Muy Grave</v>
      </c>
      <c r="AB141" s="165">
        <f t="shared" si="55"/>
        <v>0</v>
      </c>
      <c r="AC141" s="165" t="str">
        <f t="shared" si="56"/>
        <v>IV</v>
      </c>
      <c r="AD141" s="165" t="str">
        <f t="shared" si="62"/>
        <v>ACEPTABLE</v>
      </c>
      <c r="AE141" s="165">
        <v>6</v>
      </c>
      <c r="AF141" s="165" t="str">
        <f t="shared" si="124"/>
        <v>Desordenes de trauma acumulativo, lesiones del sistema músculo esquelético.</v>
      </c>
      <c r="AG141" s="165" t="s">
        <v>38</v>
      </c>
      <c r="AH141" s="165"/>
      <c r="AI141" s="165"/>
      <c r="AJ141" s="165" t="s">
        <v>63</v>
      </c>
      <c r="AK141" s="165"/>
      <c r="AL141" s="165"/>
      <c r="AM141" s="165"/>
      <c r="AN141" s="165"/>
      <c r="AO141" s="165"/>
      <c r="AP141" s="165"/>
      <c r="AQ141" s="165"/>
      <c r="AR141" s="165"/>
      <c r="AS141" s="156"/>
      <c r="AT141" s="157"/>
      <c r="AU141" s="165" t="str">
        <f t="shared" si="63"/>
        <v>Bajo</v>
      </c>
      <c r="AV141" s="157"/>
      <c r="AW141" s="165" t="b">
        <f t="shared" si="64"/>
        <v>0</v>
      </c>
      <c r="AX141" s="165">
        <f t="shared" si="65"/>
        <v>0</v>
      </c>
      <c r="AY141" s="165" t="str">
        <f t="shared" si="66"/>
        <v>Bajo</v>
      </c>
      <c r="AZ141" s="157"/>
      <c r="BA141" s="165" t="b">
        <f t="shared" si="67"/>
        <v>0</v>
      </c>
      <c r="BB141" s="165">
        <f t="shared" si="68"/>
        <v>0</v>
      </c>
      <c r="BC141" s="165" t="str">
        <f t="shared" si="123"/>
        <v>IV</v>
      </c>
      <c r="BD141" s="165" t="str">
        <f t="shared" si="69"/>
        <v>ACEPTABLE</v>
      </c>
      <c r="BE141" s="155"/>
    </row>
    <row r="142" spans="1:57" ht="25.5" hidden="1" x14ac:dyDescent="0.2">
      <c r="A142" s="156"/>
      <c r="B142" s="165" t="s">
        <v>274</v>
      </c>
      <c r="C142" s="156" t="s">
        <v>275</v>
      </c>
      <c r="D142" s="166" t="s">
        <v>391</v>
      </c>
      <c r="E142" s="166" t="s">
        <v>565</v>
      </c>
      <c r="F142" s="166" t="s">
        <v>566</v>
      </c>
      <c r="G142" s="166" t="s">
        <v>567</v>
      </c>
      <c r="H142" s="165" t="s">
        <v>63</v>
      </c>
      <c r="I142" s="165"/>
      <c r="J142" s="165" t="s">
        <v>572</v>
      </c>
      <c r="K142" s="165" t="s">
        <v>72</v>
      </c>
      <c r="L142" s="196" t="s">
        <v>302</v>
      </c>
      <c r="M142" s="199" t="s">
        <v>303</v>
      </c>
      <c r="N142" s="170" t="s">
        <v>304</v>
      </c>
      <c r="O142" s="165"/>
      <c r="P142" s="165"/>
      <c r="Q142" s="171"/>
      <c r="R142" s="170" t="s">
        <v>305</v>
      </c>
      <c r="S142" s="165"/>
      <c r="T142" s="165"/>
      <c r="U142" s="165" t="str">
        <f t="shared" si="57"/>
        <v>Bajo</v>
      </c>
      <c r="V142" s="165">
        <v>2</v>
      </c>
      <c r="W142" s="165" t="str">
        <f t="shared" si="58"/>
        <v>Ocasional</v>
      </c>
      <c r="X142" s="165">
        <f t="shared" si="59"/>
        <v>0</v>
      </c>
      <c r="Y142" s="165" t="str">
        <f t="shared" si="60"/>
        <v>Bajo</v>
      </c>
      <c r="Z142" s="165">
        <v>60</v>
      </c>
      <c r="AA142" s="165" t="str">
        <f t="shared" si="61"/>
        <v>Muy Grave</v>
      </c>
      <c r="AB142" s="165">
        <f t="shared" ref="AB142:AB207" si="125">X142*Z142</f>
        <v>0</v>
      </c>
      <c r="AC142" s="165" t="str">
        <f t="shared" ref="AC142:AC207" si="126">IF(AND(AB142&gt;=600,Z142&lt;=4000),"I",IF(AND(AB142&gt;=150,AB142&lt;=500),"II",IF(AND(AB142&gt;=40,AB142&lt;=120),"III",IF(AND(AB142&gt;=0,AB142&lt;=40),"IV"))))</f>
        <v>IV</v>
      </c>
      <c r="AD142" s="165" t="str">
        <f t="shared" ref="AD142:AD207" si="127">IF(AND(AC142="I"),"NO ACEPTABLE",IF(AND(AC142="II"),"ACEPTABLE CON CONTROL ESPECIFICO",IF(AND(AC142="III"),"MEJORABLE",IF(AND(AC142="IV"),"ACEPTABLE"))))</f>
        <v>ACEPTABLE</v>
      </c>
      <c r="AE142" s="165"/>
      <c r="AF142" s="165" t="str">
        <f t="shared" si="124"/>
        <v>Golpes, atrapamientos, contusiones.</v>
      </c>
      <c r="AG142" s="165" t="s">
        <v>38</v>
      </c>
      <c r="AH142" s="165"/>
      <c r="AI142" s="165"/>
      <c r="AJ142" s="165" t="s">
        <v>63</v>
      </c>
      <c r="AK142" s="165"/>
      <c r="AL142" s="165"/>
      <c r="AM142" s="165"/>
      <c r="AN142" s="165"/>
      <c r="AO142" s="165"/>
      <c r="AP142" s="165"/>
      <c r="AQ142" s="165"/>
      <c r="AR142" s="165"/>
      <c r="AS142" s="156"/>
      <c r="AT142" s="157"/>
      <c r="AU142" s="165" t="str">
        <f t="shared" ref="AU142:AU207" si="128">IF(AT142=10,"Muy Alto",IF(AT142=6,"Alto",IF(AT142=2,"Medio",IF(AT142=0,"Bajo"))))</f>
        <v>Bajo</v>
      </c>
      <c r="AV142" s="157"/>
      <c r="AW142" s="165" t="b">
        <f t="shared" ref="AW142:AW207" si="129">IF(AV142=4,"Continua",IF(AV142=3,"Frecuente",IF(AV142=2,"Ocasional",IF(AV142=1,"Esporadica"))))</f>
        <v>0</v>
      </c>
      <c r="AX142" s="165">
        <f t="shared" ref="AX142:AX207" si="130">AT142*AV142</f>
        <v>0</v>
      </c>
      <c r="AY142" s="165" t="str">
        <f t="shared" ref="AY142:AY207" si="131">IF(AND(AX142&gt;=24,AX142&lt;=40),"Medio Alto",IF(AND(AX142&gt;=10,AX142&lt;=20),"Alto",IF(AND(AX142&gt;=6,AX142&lt;=8),"Medio",IF(AND(AX142&gt;=0,AX142&lt;=4),"Bajo"))))</f>
        <v>Bajo</v>
      </c>
      <c r="AZ142" s="157"/>
      <c r="BA142" s="165" t="b">
        <f t="shared" ref="BA142:BA207" si="132">IF(AZ142=100,"Mortal o Catrastrofico",IF(AZ142=60,"Muy Grave",IF(AZ142=25,"Grave",IF(AZ142=10,"Leve"))))</f>
        <v>0</v>
      </c>
      <c r="BB142" s="165">
        <f t="shared" ref="BB142:BB207" si="133">AX142*AZ142</f>
        <v>0</v>
      </c>
      <c r="BC142" s="165" t="str">
        <f t="shared" si="123"/>
        <v>IV</v>
      </c>
      <c r="BD142" s="165" t="str">
        <f t="shared" ref="BD142:BD207" si="134">IF(AND(BC142="I"),"NO ACEPTABLE",IF(AND(BC142="II"),"ACEPTABLE CON CONTROL ESPECIFICO",IF(AND(BC142="III"),"MEJORABLE",IF(AND(BC142="IV"),"ACEPTABLE"))))</f>
        <v>ACEPTABLE</v>
      </c>
      <c r="BE142" s="155"/>
    </row>
    <row r="143" spans="1:57" ht="51" hidden="1" x14ac:dyDescent="0.2">
      <c r="A143" s="156"/>
      <c r="B143" s="165" t="s">
        <v>274</v>
      </c>
      <c r="C143" s="156" t="s">
        <v>275</v>
      </c>
      <c r="D143" s="166" t="s">
        <v>391</v>
      </c>
      <c r="E143" s="166" t="s">
        <v>565</v>
      </c>
      <c r="F143" s="166" t="s">
        <v>566</v>
      </c>
      <c r="G143" s="166" t="s">
        <v>567</v>
      </c>
      <c r="H143" s="165" t="s">
        <v>63</v>
      </c>
      <c r="I143" s="165"/>
      <c r="J143" s="165" t="s">
        <v>572</v>
      </c>
      <c r="K143" s="167" t="s">
        <v>65</v>
      </c>
      <c r="L143" s="168" t="s">
        <v>153</v>
      </c>
      <c r="M143" s="169" t="s">
        <v>580</v>
      </c>
      <c r="N143" s="170" t="s">
        <v>155</v>
      </c>
      <c r="O143" s="165"/>
      <c r="P143" s="165"/>
      <c r="Q143" s="165"/>
      <c r="R143" s="171" t="s">
        <v>581</v>
      </c>
      <c r="S143" s="171" t="s">
        <v>575</v>
      </c>
      <c r="T143" s="165">
        <v>0</v>
      </c>
      <c r="U143" s="165" t="str">
        <f t="shared" ref="U143:U208" si="135">IF(T143=10,"Muy Alto",IF(T143=6,"Alto",IF(T143=2,"Medio",IF(T143=0,"Bajo"))))</f>
        <v>Bajo</v>
      </c>
      <c r="V143" s="165">
        <v>2</v>
      </c>
      <c r="W143" s="165" t="str">
        <f t="shared" ref="W143:W208" si="136">IF(V143=4,"Continua",IF(V143=3,"Frecuente",IF(V143=2,"Ocasional",IF(V143=1,"Esporadica"))))</f>
        <v>Ocasional</v>
      </c>
      <c r="X143" s="165">
        <f t="shared" ref="X143:X208" si="137">T143*V143</f>
        <v>0</v>
      </c>
      <c r="Y143" s="165" t="str">
        <f t="shared" ref="Y143:Y208" si="138">IF(AND(X143&gt;=24,X143&lt;=40),"Medio Alto",IF(AND(X143&gt;=10,X143&lt;=20),"Alto",IF(AND(X143&gt;=6,X143&lt;=8),"Medio",IF(AND(X143&gt;=0,X143&lt;=4),"Bajo"))))</f>
        <v>Bajo</v>
      </c>
      <c r="Z143" s="165">
        <v>25</v>
      </c>
      <c r="AA143" s="165" t="str">
        <f t="shared" ref="AA143:AA208" si="139">IF(Z143=100,"Mortal o Catrastrofico",IF(Z143=60,"Muy Grave",IF(Z143=25,"Grave",IF(Z143=10,"Leve"))))</f>
        <v>Grave</v>
      </c>
      <c r="AB143" s="165">
        <f t="shared" si="125"/>
        <v>0</v>
      </c>
      <c r="AC143" s="165" t="str">
        <f t="shared" si="126"/>
        <v>IV</v>
      </c>
      <c r="AD143" s="165" t="str">
        <f t="shared" si="127"/>
        <v>ACEPTABLE</v>
      </c>
      <c r="AE143" s="165">
        <v>6</v>
      </c>
      <c r="AF143" s="165" t="str">
        <f t="shared" si="124"/>
        <v xml:space="preserve">Zoonosis, Enfermedades infecciosas, gastrointestinales, tóxicas y reacciones alérgicas. </v>
      </c>
      <c r="AG143" s="165" t="s">
        <v>38</v>
      </c>
      <c r="AH143" s="165"/>
      <c r="AI143" s="165"/>
      <c r="AJ143" s="165" t="s">
        <v>63</v>
      </c>
      <c r="AK143" s="165"/>
      <c r="AL143" s="165"/>
      <c r="AM143" s="165"/>
      <c r="AN143" s="165"/>
      <c r="AO143" s="165"/>
      <c r="AP143" s="165"/>
      <c r="AQ143" s="165"/>
      <c r="AR143" s="165"/>
      <c r="AS143" s="156"/>
      <c r="AT143" s="157"/>
      <c r="AU143" s="165" t="str">
        <f t="shared" si="128"/>
        <v>Bajo</v>
      </c>
      <c r="AV143" s="157"/>
      <c r="AW143" s="165" t="b">
        <f t="shared" si="129"/>
        <v>0</v>
      </c>
      <c r="AX143" s="165">
        <f t="shared" si="130"/>
        <v>0</v>
      </c>
      <c r="AY143" s="165" t="str">
        <f t="shared" si="131"/>
        <v>Bajo</v>
      </c>
      <c r="AZ143" s="157"/>
      <c r="BA143" s="165" t="b">
        <f t="shared" si="132"/>
        <v>0</v>
      </c>
      <c r="BB143" s="165">
        <f t="shared" si="133"/>
        <v>0</v>
      </c>
      <c r="BC143" s="165" t="str">
        <f t="shared" si="123"/>
        <v>IV</v>
      </c>
      <c r="BD143" s="165" t="str">
        <f t="shared" si="134"/>
        <v>ACEPTABLE</v>
      </c>
      <c r="BE143" s="155"/>
    </row>
    <row r="144" spans="1:57" ht="25.5" hidden="1" x14ac:dyDescent="0.2">
      <c r="A144" s="156"/>
      <c r="B144" s="165" t="s">
        <v>274</v>
      </c>
      <c r="C144" s="156" t="s">
        <v>275</v>
      </c>
      <c r="D144" s="166" t="s">
        <v>391</v>
      </c>
      <c r="E144" s="166" t="s">
        <v>411</v>
      </c>
      <c r="F144" s="166" t="s">
        <v>412</v>
      </c>
      <c r="G144" s="166" t="s">
        <v>413</v>
      </c>
      <c r="H144" s="165" t="s">
        <v>63</v>
      </c>
      <c r="I144" s="165"/>
      <c r="J144" s="165" t="s">
        <v>414</v>
      </c>
      <c r="K144" s="167" t="s">
        <v>72</v>
      </c>
      <c r="L144" s="196" t="s">
        <v>302</v>
      </c>
      <c r="M144" s="169" t="s">
        <v>582</v>
      </c>
      <c r="N144" s="170" t="s">
        <v>150</v>
      </c>
      <c r="O144" s="165"/>
      <c r="P144" s="165"/>
      <c r="Q144" s="165"/>
      <c r="R144" s="171" t="s">
        <v>583</v>
      </c>
      <c r="S144" s="171" t="s">
        <v>584</v>
      </c>
      <c r="T144" s="165"/>
      <c r="U144" s="165" t="str">
        <f t="shared" si="135"/>
        <v>Bajo</v>
      </c>
      <c r="V144" s="165">
        <v>2</v>
      </c>
      <c r="W144" s="165" t="str">
        <f t="shared" si="136"/>
        <v>Ocasional</v>
      </c>
      <c r="X144" s="165">
        <f t="shared" si="137"/>
        <v>0</v>
      </c>
      <c r="Y144" s="165" t="str">
        <f t="shared" si="138"/>
        <v>Bajo</v>
      </c>
      <c r="Z144" s="165">
        <v>60</v>
      </c>
      <c r="AA144" s="165" t="str">
        <f t="shared" si="139"/>
        <v>Muy Grave</v>
      </c>
      <c r="AB144" s="165">
        <f t="shared" si="125"/>
        <v>0</v>
      </c>
      <c r="AC144" s="165" t="str">
        <f t="shared" si="126"/>
        <v>IV</v>
      </c>
      <c r="AD144" s="165" t="str">
        <f t="shared" si="127"/>
        <v>ACEPTABLE</v>
      </c>
      <c r="AE144" s="165">
        <v>6</v>
      </c>
      <c r="AF144" s="165" t="str">
        <f t="shared" si="124"/>
        <v>Golpes, traumas, laceraciones, punciones</v>
      </c>
      <c r="AG144" s="165" t="s">
        <v>38</v>
      </c>
      <c r="AH144" s="165"/>
      <c r="AI144" s="165"/>
      <c r="AJ144" s="165" t="s">
        <v>63</v>
      </c>
      <c r="AK144" s="165"/>
      <c r="AL144" s="165"/>
      <c r="AM144" s="165"/>
      <c r="AN144" s="165"/>
      <c r="AO144" s="165"/>
      <c r="AP144" s="165"/>
      <c r="AQ144" s="165"/>
      <c r="AR144" s="165"/>
      <c r="AS144" s="156"/>
      <c r="AT144" s="157"/>
      <c r="AU144" s="165" t="str">
        <f t="shared" si="128"/>
        <v>Bajo</v>
      </c>
      <c r="AV144" s="157"/>
      <c r="AW144" s="165" t="b">
        <f t="shared" si="129"/>
        <v>0</v>
      </c>
      <c r="AX144" s="165">
        <f t="shared" si="130"/>
        <v>0</v>
      </c>
      <c r="AY144" s="165" t="str">
        <f t="shared" si="131"/>
        <v>Bajo</v>
      </c>
      <c r="AZ144" s="157"/>
      <c r="BA144" s="165" t="b">
        <f t="shared" si="132"/>
        <v>0</v>
      </c>
      <c r="BB144" s="165">
        <f t="shared" si="133"/>
        <v>0</v>
      </c>
      <c r="BC144" s="165" t="str">
        <f t="shared" si="123"/>
        <v>IV</v>
      </c>
      <c r="BD144" s="165" t="str">
        <f t="shared" si="134"/>
        <v>ACEPTABLE</v>
      </c>
      <c r="BE144" s="155"/>
    </row>
    <row r="145" spans="1:57" ht="25.5" hidden="1" x14ac:dyDescent="0.2">
      <c r="A145" s="156"/>
      <c r="B145" s="165" t="s">
        <v>274</v>
      </c>
      <c r="C145" s="156" t="s">
        <v>275</v>
      </c>
      <c r="D145" s="166" t="s">
        <v>391</v>
      </c>
      <c r="E145" s="166" t="s">
        <v>420</v>
      </c>
      <c r="F145" s="166" t="s">
        <v>421</v>
      </c>
      <c r="G145" s="166" t="s">
        <v>523</v>
      </c>
      <c r="H145" s="165" t="s">
        <v>63</v>
      </c>
      <c r="I145" s="165"/>
      <c r="J145" s="165" t="s">
        <v>423</v>
      </c>
      <c r="K145" s="167" t="s">
        <v>72</v>
      </c>
      <c r="L145" s="196" t="s">
        <v>302</v>
      </c>
      <c r="M145" s="169" t="s">
        <v>582</v>
      </c>
      <c r="N145" s="170" t="s">
        <v>150</v>
      </c>
      <c r="O145" s="165"/>
      <c r="P145" s="165"/>
      <c r="Q145" s="165"/>
      <c r="R145" s="171" t="s">
        <v>583</v>
      </c>
      <c r="S145" s="171" t="s">
        <v>584</v>
      </c>
      <c r="T145" s="165"/>
      <c r="U145" s="165" t="str">
        <f t="shared" si="135"/>
        <v>Bajo</v>
      </c>
      <c r="V145" s="165">
        <v>2</v>
      </c>
      <c r="W145" s="165" t="str">
        <f t="shared" si="136"/>
        <v>Ocasional</v>
      </c>
      <c r="X145" s="165">
        <f t="shared" si="137"/>
        <v>0</v>
      </c>
      <c r="Y145" s="165" t="str">
        <f t="shared" si="138"/>
        <v>Bajo</v>
      </c>
      <c r="Z145" s="165">
        <v>25</v>
      </c>
      <c r="AA145" s="165" t="str">
        <f t="shared" si="139"/>
        <v>Grave</v>
      </c>
      <c r="AB145" s="165">
        <f t="shared" si="125"/>
        <v>0</v>
      </c>
      <c r="AC145" s="165" t="str">
        <f t="shared" si="126"/>
        <v>IV</v>
      </c>
      <c r="AD145" s="165" t="str">
        <f t="shared" si="127"/>
        <v>ACEPTABLE</v>
      </c>
      <c r="AE145" s="165">
        <v>6</v>
      </c>
      <c r="AF145" s="165" t="str">
        <f t="shared" si="124"/>
        <v>Golpes, traumas, laceraciones, punciones</v>
      </c>
      <c r="AG145" s="165" t="s">
        <v>38</v>
      </c>
      <c r="AH145" s="165"/>
      <c r="AI145" s="165"/>
      <c r="AJ145" s="165" t="s">
        <v>63</v>
      </c>
      <c r="AK145" s="165"/>
      <c r="AL145" s="165"/>
      <c r="AM145" s="165"/>
      <c r="AN145" s="165"/>
      <c r="AO145" s="165"/>
      <c r="AP145" s="165"/>
      <c r="AQ145" s="165"/>
      <c r="AR145" s="165"/>
      <c r="AS145" s="156"/>
      <c r="AT145" s="157"/>
      <c r="AU145" s="165" t="str">
        <f t="shared" si="128"/>
        <v>Bajo</v>
      </c>
      <c r="AV145" s="157"/>
      <c r="AW145" s="165" t="b">
        <f t="shared" si="129"/>
        <v>0</v>
      </c>
      <c r="AX145" s="165">
        <f t="shared" si="130"/>
        <v>0</v>
      </c>
      <c r="AY145" s="165" t="str">
        <f t="shared" si="131"/>
        <v>Bajo</v>
      </c>
      <c r="AZ145" s="157"/>
      <c r="BA145" s="165" t="b">
        <f t="shared" si="132"/>
        <v>0</v>
      </c>
      <c r="BB145" s="165">
        <f t="shared" si="133"/>
        <v>0</v>
      </c>
      <c r="BC145" s="165" t="str">
        <f t="shared" ref="BC145:BC151" si="140">IF(AND(BB145&gt;=600,AZ145&lt;=4000),"I",IF(AND(BB145&gt;=150,BB145&lt;=500),"II",IF(AND(BB145&gt;=40,BB145&lt;=120),"III",IF(AND(BB145&gt;=0,BB145&lt;=40),"IV"))))</f>
        <v>IV</v>
      </c>
      <c r="BD145" s="165" t="str">
        <f t="shared" si="134"/>
        <v>ACEPTABLE</v>
      </c>
      <c r="BE145" s="155"/>
    </row>
    <row r="146" spans="1:57" ht="68.099999999999994" hidden="1" customHeight="1" x14ac:dyDescent="0.2">
      <c r="A146" s="156"/>
      <c r="B146" s="165" t="s">
        <v>274</v>
      </c>
      <c r="C146" s="156" t="s">
        <v>275</v>
      </c>
      <c r="D146" s="166" t="s">
        <v>391</v>
      </c>
      <c r="E146" s="166" t="s">
        <v>585</v>
      </c>
      <c r="F146" s="166" t="s">
        <v>586</v>
      </c>
      <c r="G146" s="166" t="s">
        <v>587</v>
      </c>
      <c r="H146" s="165" t="s">
        <v>63</v>
      </c>
      <c r="I146" s="165"/>
      <c r="J146" s="166" t="s">
        <v>588</v>
      </c>
      <c r="K146" s="167" t="s">
        <v>72</v>
      </c>
      <c r="L146" s="196" t="s">
        <v>302</v>
      </c>
      <c r="M146" s="169" t="s">
        <v>589</v>
      </c>
      <c r="N146" s="170" t="s">
        <v>590</v>
      </c>
      <c r="O146" s="165"/>
      <c r="P146" s="165"/>
      <c r="Q146" s="165"/>
      <c r="R146" s="199" t="s">
        <v>591</v>
      </c>
      <c r="S146" s="171" t="s">
        <v>592</v>
      </c>
      <c r="T146" s="165"/>
      <c r="U146" s="165" t="str">
        <f t="shared" si="135"/>
        <v>Bajo</v>
      </c>
      <c r="V146" s="165">
        <v>2</v>
      </c>
      <c r="W146" s="165" t="str">
        <f t="shared" si="136"/>
        <v>Ocasional</v>
      </c>
      <c r="X146" s="165">
        <f t="shared" si="137"/>
        <v>0</v>
      </c>
      <c r="Y146" s="165" t="str">
        <f t="shared" si="138"/>
        <v>Bajo</v>
      </c>
      <c r="Z146" s="165">
        <v>60</v>
      </c>
      <c r="AA146" s="165" t="str">
        <f t="shared" si="139"/>
        <v>Muy Grave</v>
      </c>
      <c r="AB146" s="165">
        <f t="shared" si="125"/>
        <v>0</v>
      </c>
      <c r="AC146" s="165" t="str">
        <f t="shared" si="126"/>
        <v>IV</v>
      </c>
      <c r="AD146" s="165" t="str">
        <f t="shared" si="127"/>
        <v>ACEPTABLE</v>
      </c>
      <c r="AE146" s="165">
        <v>6</v>
      </c>
      <c r="AF146" s="165" t="str">
        <f t="shared" si="124"/>
        <v>Golpes, traumas, laceraciones, punciones, heridas</v>
      </c>
      <c r="AG146" s="165" t="s">
        <v>38</v>
      </c>
      <c r="AH146" s="165"/>
      <c r="AI146" s="165"/>
      <c r="AJ146" s="165" t="s">
        <v>63</v>
      </c>
      <c r="AK146" s="165"/>
      <c r="AL146" s="165"/>
      <c r="AM146" s="165"/>
      <c r="AN146" s="165"/>
      <c r="AO146" s="165"/>
      <c r="AP146" s="165"/>
      <c r="AQ146" s="165"/>
      <c r="AR146" s="165"/>
      <c r="AS146" s="156"/>
      <c r="AT146" s="157"/>
      <c r="AU146" s="165" t="str">
        <f t="shared" si="128"/>
        <v>Bajo</v>
      </c>
      <c r="AV146" s="157"/>
      <c r="AW146" s="165" t="b">
        <f t="shared" si="129"/>
        <v>0</v>
      </c>
      <c r="AX146" s="165">
        <f t="shared" si="130"/>
        <v>0</v>
      </c>
      <c r="AY146" s="165" t="str">
        <f t="shared" si="131"/>
        <v>Bajo</v>
      </c>
      <c r="AZ146" s="157"/>
      <c r="BA146" s="165" t="b">
        <f t="shared" si="132"/>
        <v>0</v>
      </c>
      <c r="BB146" s="165">
        <f t="shared" si="133"/>
        <v>0</v>
      </c>
      <c r="BC146" s="165" t="str">
        <f t="shared" si="140"/>
        <v>IV</v>
      </c>
      <c r="BD146" s="165" t="str">
        <f t="shared" si="134"/>
        <v>ACEPTABLE</v>
      </c>
      <c r="BE146" s="155"/>
    </row>
    <row r="147" spans="1:57" ht="63.75" hidden="1" x14ac:dyDescent="0.2">
      <c r="A147" s="156"/>
      <c r="B147" s="165" t="s">
        <v>274</v>
      </c>
      <c r="C147" s="156" t="s">
        <v>275</v>
      </c>
      <c r="D147" s="166" t="s">
        <v>391</v>
      </c>
      <c r="E147" s="166" t="s">
        <v>585</v>
      </c>
      <c r="F147" s="166" t="s">
        <v>586</v>
      </c>
      <c r="G147" s="166" t="s">
        <v>587</v>
      </c>
      <c r="H147" s="165" t="s">
        <v>63</v>
      </c>
      <c r="I147" s="165"/>
      <c r="J147" s="166" t="s">
        <v>588</v>
      </c>
      <c r="K147" s="165" t="s">
        <v>325</v>
      </c>
      <c r="L147" s="165" t="s">
        <v>424</v>
      </c>
      <c r="M147" s="170" t="s">
        <v>517</v>
      </c>
      <c r="N147" s="170" t="s">
        <v>191</v>
      </c>
      <c r="O147" s="165"/>
      <c r="P147" s="165"/>
      <c r="Q147" s="171"/>
      <c r="R147" s="171" t="s">
        <v>593</v>
      </c>
      <c r="S147" s="171"/>
      <c r="T147" s="165"/>
      <c r="U147" s="165" t="str">
        <f t="shared" si="135"/>
        <v>Bajo</v>
      </c>
      <c r="V147" s="165">
        <v>2</v>
      </c>
      <c r="W147" s="165" t="str">
        <f t="shared" si="136"/>
        <v>Ocasional</v>
      </c>
      <c r="X147" s="165">
        <f t="shared" si="137"/>
        <v>0</v>
      </c>
      <c r="Y147" s="165" t="str">
        <f t="shared" si="138"/>
        <v>Bajo</v>
      </c>
      <c r="Z147" s="165">
        <v>60</v>
      </c>
      <c r="AA147" s="165" t="str">
        <f t="shared" si="139"/>
        <v>Muy Grave</v>
      </c>
      <c r="AB147" s="165">
        <f t="shared" si="125"/>
        <v>0</v>
      </c>
      <c r="AC147" s="165" t="str">
        <f t="shared" si="126"/>
        <v>IV</v>
      </c>
      <c r="AD147" s="165" t="str">
        <f t="shared" si="127"/>
        <v>ACEPTABLE</v>
      </c>
      <c r="AE147" s="165">
        <v>6</v>
      </c>
      <c r="AF147" s="165" t="s">
        <v>167</v>
      </c>
      <c r="AG147" s="165" t="s">
        <v>38</v>
      </c>
      <c r="AH147" s="165"/>
      <c r="AI147" s="165"/>
      <c r="AJ147" s="165" t="s">
        <v>63</v>
      </c>
      <c r="AK147" s="165"/>
      <c r="AL147" s="165"/>
      <c r="AM147" s="165"/>
      <c r="AN147" s="165"/>
      <c r="AO147" s="165"/>
      <c r="AP147" s="165"/>
      <c r="AQ147" s="165"/>
      <c r="AR147" s="165"/>
      <c r="AS147" s="156"/>
      <c r="AT147" s="157"/>
      <c r="AU147" s="165" t="str">
        <f t="shared" si="128"/>
        <v>Bajo</v>
      </c>
      <c r="AV147" s="157"/>
      <c r="AW147" s="165" t="b">
        <f t="shared" si="129"/>
        <v>0</v>
      </c>
      <c r="AX147" s="165">
        <f t="shared" si="130"/>
        <v>0</v>
      </c>
      <c r="AY147" s="165" t="str">
        <f t="shared" si="131"/>
        <v>Bajo</v>
      </c>
      <c r="AZ147" s="157"/>
      <c r="BA147" s="165" t="b">
        <f t="shared" si="132"/>
        <v>0</v>
      </c>
      <c r="BB147" s="165">
        <f t="shared" si="133"/>
        <v>0</v>
      </c>
      <c r="BC147" s="165" t="str">
        <f t="shared" si="140"/>
        <v>IV</v>
      </c>
      <c r="BD147" s="165" t="str">
        <f t="shared" si="134"/>
        <v>ACEPTABLE</v>
      </c>
      <c r="BE147" s="155"/>
    </row>
    <row r="148" spans="1:57" ht="63.75" hidden="1" x14ac:dyDescent="0.2">
      <c r="A148" s="156"/>
      <c r="B148" s="165" t="s">
        <v>274</v>
      </c>
      <c r="C148" s="156" t="s">
        <v>275</v>
      </c>
      <c r="D148" s="166" t="s">
        <v>391</v>
      </c>
      <c r="E148" s="166" t="s">
        <v>585</v>
      </c>
      <c r="F148" s="166" t="s">
        <v>586</v>
      </c>
      <c r="G148" s="166" t="s">
        <v>587</v>
      </c>
      <c r="H148" s="165" t="s">
        <v>63</v>
      </c>
      <c r="I148" s="165"/>
      <c r="J148" s="166" t="s">
        <v>588</v>
      </c>
      <c r="K148" s="165" t="s">
        <v>72</v>
      </c>
      <c r="L148" s="165" t="s">
        <v>119</v>
      </c>
      <c r="M148" s="169" t="s">
        <v>594</v>
      </c>
      <c r="N148" s="170" t="s">
        <v>540</v>
      </c>
      <c r="O148" s="165"/>
      <c r="P148" s="165"/>
      <c r="Q148" s="171"/>
      <c r="R148" s="171" t="s">
        <v>537</v>
      </c>
      <c r="S148" s="171" t="s">
        <v>595</v>
      </c>
      <c r="T148" s="165"/>
      <c r="U148" s="165" t="str">
        <f t="shared" si="135"/>
        <v>Bajo</v>
      </c>
      <c r="V148" s="165">
        <v>2</v>
      </c>
      <c r="W148" s="165" t="str">
        <f t="shared" si="136"/>
        <v>Ocasional</v>
      </c>
      <c r="X148" s="165">
        <f t="shared" si="137"/>
        <v>0</v>
      </c>
      <c r="Y148" s="165" t="str">
        <f t="shared" si="138"/>
        <v>Bajo</v>
      </c>
      <c r="Z148" s="165">
        <v>25</v>
      </c>
      <c r="AA148" s="165" t="str">
        <f t="shared" si="139"/>
        <v>Grave</v>
      </c>
      <c r="AB148" s="165">
        <f t="shared" si="125"/>
        <v>0</v>
      </c>
      <c r="AC148" s="165" t="str">
        <f t="shared" si="126"/>
        <v>IV</v>
      </c>
      <c r="AD148" s="165" t="str">
        <f t="shared" si="127"/>
        <v>ACEPTABLE</v>
      </c>
      <c r="AE148" s="165">
        <v>6</v>
      </c>
      <c r="AF148" s="165" t="s">
        <v>134</v>
      </c>
      <c r="AG148" s="165" t="s">
        <v>38</v>
      </c>
      <c r="AH148" s="165"/>
      <c r="AI148" s="165"/>
      <c r="AJ148" s="165" t="s">
        <v>63</v>
      </c>
      <c r="AK148" s="165"/>
      <c r="AL148" s="165"/>
      <c r="AM148" s="165"/>
      <c r="AN148" s="165"/>
      <c r="AO148" s="165"/>
      <c r="AP148" s="165"/>
      <c r="AQ148" s="165"/>
      <c r="AR148" s="165"/>
      <c r="AS148" s="156"/>
      <c r="AT148" s="157"/>
      <c r="AU148" s="165" t="str">
        <f t="shared" si="128"/>
        <v>Bajo</v>
      </c>
      <c r="AV148" s="157"/>
      <c r="AW148" s="165" t="b">
        <f t="shared" si="129"/>
        <v>0</v>
      </c>
      <c r="AX148" s="165">
        <f t="shared" si="130"/>
        <v>0</v>
      </c>
      <c r="AY148" s="165" t="str">
        <f t="shared" si="131"/>
        <v>Bajo</v>
      </c>
      <c r="AZ148" s="157"/>
      <c r="BA148" s="165" t="b">
        <f t="shared" si="132"/>
        <v>0</v>
      </c>
      <c r="BB148" s="165">
        <f t="shared" si="133"/>
        <v>0</v>
      </c>
      <c r="BC148" s="165" t="str">
        <f t="shared" si="140"/>
        <v>IV</v>
      </c>
      <c r="BD148" s="165" t="str">
        <f t="shared" si="134"/>
        <v>ACEPTABLE</v>
      </c>
      <c r="BE148" s="155"/>
    </row>
    <row r="149" spans="1:57" ht="76.5" hidden="1" x14ac:dyDescent="0.2">
      <c r="A149" s="156"/>
      <c r="B149" s="165" t="s">
        <v>274</v>
      </c>
      <c r="C149" s="156" t="s">
        <v>275</v>
      </c>
      <c r="D149" s="166" t="s">
        <v>391</v>
      </c>
      <c r="E149" s="166" t="s">
        <v>585</v>
      </c>
      <c r="F149" s="166" t="s">
        <v>586</v>
      </c>
      <c r="G149" s="166" t="s">
        <v>587</v>
      </c>
      <c r="H149" s="165" t="s">
        <v>63</v>
      </c>
      <c r="I149" s="165"/>
      <c r="J149" s="166" t="s">
        <v>588</v>
      </c>
      <c r="K149" s="165" t="s">
        <v>77</v>
      </c>
      <c r="L149" s="196" t="s">
        <v>596</v>
      </c>
      <c r="M149" s="170" t="s">
        <v>597</v>
      </c>
      <c r="N149" s="170" t="s">
        <v>514</v>
      </c>
      <c r="O149" s="165"/>
      <c r="P149" s="165"/>
      <c r="Q149" s="171"/>
      <c r="R149" s="171" t="s">
        <v>598</v>
      </c>
      <c r="S149" s="171" t="s">
        <v>599</v>
      </c>
      <c r="T149" s="165"/>
      <c r="U149" s="165" t="str">
        <f t="shared" si="135"/>
        <v>Bajo</v>
      </c>
      <c r="V149" s="165">
        <v>2</v>
      </c>
      <c r="W149" s="165" t="str">
        <f t="shared" si="136"/>
        <v>Ocasional</v>
      </c>
      <c r="X149" s="165">
        <f t="shared" si="137"/>
        <v>0</v>
      </c>
      <c r="Y149" s="165" t="str">
        <f t="shared" si="138"/>
        <v>Bajo</v>
      </c>
      <c r="Z149" s="165">
        <v>25</v>
      </c>
      <c r="AA149" s="165" t="str">
        <f t="shared" si="139"/>
        <v>Grave</v>
      </c>
      <c r="AB149" s="165">
        <f t="shared" si="125"/>
        <v>0</v>
      </c>
      <c r="AC149" s="165" t="str">
        <f t="shared" si="126"/>
        <v>IV</v>
      </c>
      <c r="AD149" s="165" t="str">
        <f t="shared" si="127"/>
        <v>ACEPTABLE</v>
      </c>
      <c r="AE149" s="165">
        <v>6</v>
      </c>
      <c r="AF149" s="165" t="s">
        <v>134</v>
      </c>
      <c r="AG149" s="165" t="s">
        <v>38</v>
      </c>
      <c r="AH149" s="165"/>
      <c r="AI149" s="165"/>
      <c r="AJ149" s="165" t="s">
        <v>63</v>
      </c>
      <c r="AK149" s="165"/>
      <c r="AL149" s="165"/>
      <c r="AM149" s="165"/>
      <c r="AN149" s="165"/>
      <c r="AO149" s="165"/>
      <c r="AP149" s="165"/>
      <c r="AQ149" s="165"/>
      <c r="AR149" s="165"/>
      <c r="AS149" s="156"/>
      <c r="AT149" s="157"/>
      <c r="AU149" s="165" t="str">
        <f t="shared" si="128"/>
        <v>Bajo</v>
      </c>
      <c r="AV149" s="157"/>
      <c r="AW149" s="165" t="b">
        <f t="shared" si="129"/>
        <v>0</v>
      </c>
      <c r="AX149" s="165">
        <f t="shared" si="130"/>
        <v>0</v>
      </c>
      <c r="AY149" s="165" t="str">
        <f t="shared" si="131"/>
        <v>Bajo</v>
      </c>
      <c r="AZ149" s="157"/>
      <c r="BA149" s="165" t="b">
        <f t="shared" si="132"/>
        <v>0</v>
      </c>
      <c r="BB149" s="165">
        <f t="shared" si="133"/>
        <v>0</v>
      </c>
      <c r="BC149" s="165" t="str">
        <f t="shared" si="140"/>
        <v>IV</v>
      </c>
      <c r="BD149" s="165" t="str">
        <f t="shared" si="134"/>
        <v>ACEPTABLE</v>
      </c>
      <c r="BE149" s="155"/>
    </row>
    <row r="150" spans="1:57" ht="63.75" hidden="1" x14ac:dyDescent="0.2">
      <c r="A150" s="156"/>
      <c r="B150" s="165" t="s">
        <v>274</v>
      </c>
      <c r="C150" s="156" t="s">
        <v>275</v>
      </c>
      <c r="D150" s="166" t="s">
        <v>391</v>
      </c>
      <c r="E150" s="166" t="s">
        <v>585</v>
      </c>
      <c r="F150" s="166" t="s">
        <v>586</v>
      </c>
      <c r="G150" s="166" t="s">
        <v>587</v>
      </c>
      <c r="H150" s="165" t="s">
        <v>63</v>
      </c>
      <c r="I150" s="165"/>
      <c r="J150" s="166" t="s">
        <v>588</v>
      </c>
      <c r="K150" s="165" t="s">
        <v>276</v>
      </c>
      <c r="L150" s="196" t="s">
        <v>178</v>
      </c>
      <c r="M150" s="170" t="s">
        <v>520</v>
      </c>
      <c r="N150" s="170" t="s">
        <v>180</v>
      </c>
      <c r="O150" s="165"/>
      <c r="P150" s="165"/>
      <c r="Q150" s="171"/>
      <c r="R150" s="171" t="s">
        <v>600</v>
      </c>
      <c r="S150" s="171" t="s">
        <v>601</v>
      </c>
      <c r="T150" s="165"/>
      <c r="U150" s="165" t="str">
        <f t="shared" si="135"/>
        <v>Bajo</v>
      </c>
      <c r="V150" s="165">
        <v>3</v>
      </c>
      <c r="W150" s="165" t="str">
        <f t="shared" si="136"/>
        <v>Frecuente</v>
      </c>
      <c r="X150" s="165">
        <f t="shared" si="137"/>
        <v>0</v>
      </c>
      <c r="Y150" s="165" t="str">
        <f t="shared" si="138"/>
        <v>Bajo</v>
      </c>
      <c r="Z150" s="165">
        <v>25</v>
      </c>
      <c r="AA150" s="165" t="str">
        <f t="shared" si="139"/>
        <v>Grave</v>
      </c>
      <c r="AB150" s="165">
        <f t="shared" si="125"/>
        <v>0</v>
      </c>
      <c r="AC150" s="165" t="str">
        <f t="shared" si="126"/>
        <v>IV</v>
      </c>
      <c r="AD150" s="165" t="str">
        <f t="shared" si="127"/>
        <v>ACEPTABLE</v>
      </c>
      <c r="AE150" s="165">
        <v>6</v>
      </c>
      <c r="AF150" s="165" t="s">
        <v>180</v>
      </c>
      <c r="AG150" s="165"/>
      <c r="AH150" s="165"/>
      <c r="AI150" s="165"/>
      <c r="AJ150" s="165" t="s">
        <v>63</v>
      </c>
      <c r="AK150" s="165"/>
      <c r="AL150" s="165"/>
      <c r="AM150" s="165"/>
      <c r="AN150" s="165"/>
      <c r="AO150" s="165"/>
      <c r="AP150" s="165"/>
      <c r="AQ150" s="165"/>
      <c r="AR150" s="165"/>
      <c r="AS150" s="156"/>
      <c r="AT150" s="157"/>
      <c r="AU150" s="165" t="str">
        <f t="shared" si="128"/>
        <v>Bajo</v>
      </c>
      <c r="AV150" s="157"/>
      <c r="AW150" s="165" t="b">
        <f t="shared" si="129"/>
        <v>0</v>
      </c>
      <c r="AX150" s="165">
        <f t="shared" si="130"/>
        <v>0</v>
      </c>
      <c r="AY150" s="165" t="str">
        <f t="shared" si="131"/>
        <v>Bajo</v>
      </c>
      <c r="AZ150" s="157"/>
      <c r="BA150" s="165" t="b">
        <f t="shared" si="132"/>
        <v>0</v>
      </c>
      <c r="BB150" s="165">
        <f t="shared" si="133"/>
        <v>0</v>
      </c>
      <c r="BC150" s="165" t="str">
        <f t="shared" si="140"/>
        <v>IV</v>
      </c>
      <c r="BD150" s="165" t="str">
        <f t="shared" si="134"/>
        <v>ACEPTABLE</v>
      </c>
      <c r="BE150" s="155"/>
    </row>
    <row r="151" spans="1:57" ht="63.75" hidden="1" x14ac:dyDescent="0.2">
      <c r="A151" s="156"/>
      <c r="B151" s="165" t="s">
        <v>274</v>
      </c>
      <c r="C151" s="156" t="s">
        <v>275</v>
      </c>
      <c r="D151" s="166" t="s">
        <v>391</v>
      </c>
      <c r="E151" s="166" t="s">
        <v>585</v>
      </c>
      <c r="F151" s="166" t="s">
        <v>586</v>
      </c>
      <c r="G151" s="166" t="s">
        <v>587</v>
      </c>
      <c r="H151" s="165" t="s">
        <v>63</v>
      </c>
      <c r="I151" s="165"/>
      <c r="J151" s="166" t="s">
        <v>588</v>
      </c>
      <c r="K151" s="167" t="s">
        <v>65</v>
      </c>
      <c r="L151" s="168" t="s">
        <v>153</v>
      </c>
      <c r="M151" s="169" t="s">
        <v>602</v>
      </c>
      <c r="N151" s="170" t="s">
        <v>155</v>
      </c>
      <c r="O151" s="165"/>
      <c r="P151" s="165"/>
      <c r="Q151" s="165"/>
      <c r="R151" s="171" t="s">
        <v>603</v>
      </c>
      <c r="S151" s="171" t="s">
        <v>524</v>
      </c>
      <c r="T151" s="165">
        <v>0</v>
      </c>
      <c r="U151" s="165" t="str">
        <f t="shared" si="135"/>
        <v>Bajo</v>
      </c>
      <c r="V151" s="165">
        <v>2</v>
      </c>
      <c r="W151" s="165" t="str">
        <f t="shared" si="136"/>
        <v>Ocasional</v>
      </c>
      <c r="X151" s="165">
        <f t="shared" si="137"/>
        <v>0</v>
      </c>
      <c r="Y151" s="165" t="str">
        <f t="shared" si="138"/>
        <v>Bajo</v>
      </c>
      <c r="Z151" s="165">
        <v>25</v>
      </c>
      <c r="AA151" s="165" t="str">
        <f t="shared" si="139"/>
        <v>Grave</v>
      </c>
      <c r="AB151" s="165">
        <f t="shared" si="125"/>
        <v>0</v>
      </c>
      <c r="AC151" s="165" t="str">
        <f t="shared" si="126"/>
        <v>IV</v>
      </c>
      <c r="AD151" s="165" t="str">
        <f t="shared" si="127"/>
        <v>ACEPTABLE</v>
      </c>
      <c r="AE151" s="165">
        <v>6</v>
      </c>
      <c r="AF151" s="165" t="str">
        <f>N151</f>
        <v xml:space="preserve">Zoonosis, Enfermedades infecciosas, gastrointestinales, tóxicas y reacciones alérgicas. </v>
      </c>
      <c r="AG151" s="165" t="s">
        <v>38</v>
      </c>
      <c r="AH151" s="165"/>
      <c r="AI151" s="165"/>
      <c r="AJ151" s="165" t="s">
        <v>63</v>
      </c>
      <c r="AK151" s="165"/>
      <c r="AL151" s="165"/>
      <c r="AM151" s="165"/>
      <c r="AN151" s="165"/>
      <c r="AO151" s="165"/>
      <c r="AP151" s="165"/>
      <c r="AQ151" s="165"/>
      <c r="AR151" s="165"/>
      <c r="AS151" s="156"/>
      <c r="AT151" s="157"/>
      <c r="AU151" s="165" t="str">
        <f t="shared" si="128"/>
        <v>Bajo</v>
      </c>
      <c r="AV151" s="157"/>
      <c r="AW151" s="165" t="b">
        <f t="shared" si="129"/>
        <v>0</v>
      </c>
      <c r="AX151" s="165">
        <f t="shared" si="130"/>
        <v>0</v>
      </c>
      <c r="AY151" s="165" t="str">
        <f t="shared" si="131"/>
        <v>Bajo</v>
      </c>
      <c r="AZ151" s="157"/>
      <c r="BA151" s="165" t="b">
        <f t="shared" si="132"/>
        <v>0</v>
      </c>
      <c r="BB151" s="165">
        <f t="shared" si="133"/>
        <v>0</v>
      </c>
      <c r="BC151" s="165" t="str">
        <f t="shared" si="140"/>
        <v>IV</v>
      </c>
      <c r="BD151" s="165" t="str">
        <f t="shared" si="134"/>
        <v>ACEPTABLE</v>
      </c>
      <c r="BE151" s="155"/>
    </row>
    <row r="152" spans="1:57" ht="89.25" hidden="1" x14ac:dyDescent="0.2">
      <c r="A152" s="156"/>
      <c r="B152" s="165" t="s">
        <v>274</v>
      </c>
      <c r="C152" s="156" t="s">
        <v>275</v>
      </c>
      <c r="D152" s="166" t="s">
        <v>391</v>
      </c>
      <c r="E152" s="166" t="s">
        <v>585</v>
      </c>
      <c r="F152" s="166" t="s">
        <v>586</v>
      </c>
      <c r="G152" s="166" t="s">
        <v>587</v>
      </c>
      <c r="H152" s="165" t="s">
        <v>63</v>
      </c>
      <c r="I152" s="165"/>
      <c r="J152" s="166" t="s">
        <v>588</v>
      </c>
      <c r="K152" s="167" t="s">
        <v>72</v>
      </c>
      <c r="L152" s="168" t="s">
        <v>604</v>
      </c>
      <c r="M152" s="168" t="s">
        <v>605</v>
      </c>
      <c r="N152" s="170" t="s">
        <v>162</v>
      </c>
      <c r="O152" s="165"/>
      <c r="P152" s="165"/>
      <c r="Q152" s="165"/>
      <c r="R152" s="170" t="s">
        <v>1189</v>
      </c>
      <c r="S152" s="171" t="s">
        <v>607</v>
      </c>
      <c r="T152" s="165"/>
      <c r="U152" s="165" t="str">
        <f t="shared" si="135"/>
        <v>Bajo</v>
      </c>
      <c r="V152" s="165">
        <v>2</v>
      </c>
      <c r="W152" s="165" t="str">
        <f t="shared" si="136"/>
        <v>Ocasional</v>
      </c>
      <c r="X152" s="165">
        <f t="shared" si="137"/>
        <v>0</v>
      </c>
      <c r="Y152" s="165" t="str">
        <f t="shared" si="138"/>
        <v>Bajo</v>
      </c>
      <c r="Z152" s="165">
        <v>100</v>
      </c>
      <c r="AA152" s="165" t="str">
        <f t="shared" si="139"/>
        <v>Mortal o Catrastrofico</v>
      </c>
      <c r="AB152" s="165">
        <f t="shared" si="125"/>
        <v>0</v>
      </c>
      <c r="AC152" s="165" t="str">
        <f t="shared" si="126"/>
        <v>IV</v>
      </c>
      <c r="AD152" s="165" t="str">
        <f t="shared" si="127"/>
        <v>ACEPTABLE</v>
      </c>
      <c r="AE152" s="165">
        <v>6</v>
      </c>
      <c r="AF152" s="165" t="str">
        <f>N152</f>
        <v>Caídas a diferente nivel, golpes, traumas, laceraciones, muerte.</v>
      </c>
      <c r="AG152" s="165" t="s">
        <v>38</v>
      </c>
      <c r="AH152" s="165"/>
      <c r="AI152" s="165"/>
      <c r="AJ152" s="165" t="s">
        <v>63</v>
      </c>
      <c r="AK152" s="165"/>
      <c r="AL152" s="165"/>
      <c r="AM152" s="165" t="s">
        <v>1190</v>
      </c>
      <c r="AN152" s="165"/>
      <c r="AO152" s="165"/>
      <c r="AP152" s="165" t="s">
        <v>63</v>
      </c>
      <c r="AQ152" s="165" t="s">
        <v>63</v>
      </c>
      <c r="AR152" s="165"/>
      <c r="AS152" s="200"/>
      <c r="AT152" s="156"/>
      <c r="AU152" s="165" t="str">
        <f t="shared" si="128"/>
        <v>Bajo</v>
      </c>
      <c r="AV152" s="156"/>
      <c r="AW152" s="165" t="b">
        <f t="shared" si="129"/>
        <v>0</v>
      </c>
      <c r="AX152" s="165"/>
      <c r="AY152" s="165" t="str">
        <f t="shared" si="131"/>
        <v>Bajo</v>
      </c>
      <c r="AZ152" s="156"/>
      <c r="BA152" s="165" t="b">
        <f t="shared" si="132"/>
        <v>0</v>
      </c>
      <c r="BB152" s="165"/>
      <c r="BC152" s="165"/>
      <c r="BD152" s="165" t="b">
        <f t="shared" si="134"/>
        <v>0</v>
      </c>
      <c r="BE152" s="155"/>
    </row>
    <row r="153" spans="1:57" ht="63.75" hidden="1" x14ac:dyDescent="0.2">
      <c r="A153" s="156"/>
      <c r="B153" s="165" t="s">
        <v>274</v>
      </c>
      <c r="C153" s="156" t="s">
        <v>275</v>
      </c>
      <c r="D153" s="166" t="s">
        <v>391</v>
      </c>
      <c r="E153" s="166" t="s">
        <v>585</v>
      </c>
      <c r="F153" s="166" t="s">
        <v>586</v>
      </c>
      <c r="G153" s="166" t="s">
        <v>587</v>
      </c>
      <c r="H153" s="165" t="s">
        <v>63</v>
      </c>
      <c r="I153" s="165"/>
      <c r="J153" s="166" t="s">
        <v>588</v>
      </c>
      <c r="K153" s="165" t="s">
        <v>276</v>
      </c>
      <c r="L153" s="196" t="s">
        <v>528</v>
      </c>
      <c r="M153" s="171" t="s">
        <v>529</v>
      </c>
      <c r="N153" s="171" t="s">
        <v>512</v>
      </c>
      <c r="O153" s="165"/>
      <c r="P153" s="165"/>
      <c r="Q153" s="171"/>
      <c r="R153" s="171" t="s">
        <v>600</v>
      </c>
      <c r="S153" s="171" t="s">
        <v>601</v>
      </c>
      <c r="T153" s="165">
        <v>0</v>
      </c>
      <c r="U153" s="165" t="str">
        <f t="shared" si="135"/>
        <v>Bajo</v>
      </c>
      <c r="V153" s="165">
        <v>3</v>
      </c>
      <c r="W153" s="165" t="str">
        <f t="shared" si="136"/>
        <v>Frecuente</v>
      </c>
      <c r="X153" s="165">
        <f t="shared" si="137"/>
        <v>0</v>
      </c>
      <c r="Y153" s="165" t="str">
        <f t="shared" si="138"/>
        <v>Bajo</v>
      </c>
      <c r="Z153" s="165">
        <v>10</v>
      </c>
      <c r="AA153" s="165" t="str">
        <f t="shared" si="139"/>
        <v>Leve</v>
      </c>
      <c r="AB153" s="165">
        <f t="shared" si="125"/>
        <v>0</v>
      </c>
      <c r="AC153" s="165" t="str">
        <f t="shared" si="126"/>
        <v>IV</v>
      </c>
      <c r="AD153" s="165" t="str">
        <f t="shared" si="127"/>
        <v>ACEPTABLE</v>
      </c>
      <c r="AE153" s="165" t="s">
        <v>258</v>
      </c>
      <c r="AF153" s="165" t="s">
        <v>512</v>
      </c>
      <c r="AG153" s="165" t="s">
        <v>38</v>
      </c>
      <c r="AH153" s="165"/>
      <c r="AI153" s="165" t="s">
        <v>63</v>
      </c>
      <c r="AJ153" s="165" t="s">
        <v>63</v>
      </c>
      <c r="AK153" s="165"/>
      <c r="AL153" s="165"/>
      <c r="AM153" s="165"/>
      <c r="AN153" s="165"/>
      <c r="AO153" s="165"/>
      <c r="AP153" s="165"/>
      <c r="AQ153" s="165"/>
      <c r="AR153" s="165"/>
      <c r="AS153" s="156"/>
      <c r="AT153" s="157"/>
      <c r="AU153" s="165" t="str">
        <f t="shared" si="128"/>
        <v>Bajo</v>
      </c>
      <c r="AV153" s="157"/>
      <c r="AW153" s="165" t="b">
        <f t="shared" si="129"/>
        <v>0</v>
      </c>
      <c r="AX153" s="165">
        <f t="shared" si="130"/>
        <v>0</v>
      </c>
      <c r="AY153" s="165" t="str">
        <f t="shared" si="131"/>
        <v>Bajo</v>
      </c>
      <c r="AZ153" s="157"/>
      <c r="BA153" s="165" t="b">
        <f t="shared" si="132"/>
        <v>0</v>
      </c>
      <c r="BB153" s="165">
        <f t="shared" si="133"/>
        <v>0</v>
      </c>
      <c r="BC153" s="165" t="str">
        <f>IF(AND(BB153&gt;=600,AZ153&lt;=4000),"I",IF(AND(BB153&gt;=150,BB153&lt;=500),"II",IF(AND(BB153&gt;=40,BB153&lt;=120),"III",IF(AND(BB153&gt;=0,BB153&lt;=40),"IV"))))</f>
        <v>IV</v>
      </c>
      <c r="BD153" s="165" t="str">
        <f t="shared" si="134"/>
        <v>ACEPTABLE</v>
      </c>
      <c r="BE153" s="155"/>
    </row>
    <row r="154" spans="1:57" ht="144" hidden="1" customHeight="1" x14ac:dyDescent="0.2">
      <c r="A154" s="156"/>
      <c r="B154" s="165" t="s">
        <v>274</v>
      </c>
      <c r="C154" s="156" t="s">
        <v>275</v>
      </c>
      <c r="D154" s="166" t="s">
        <v>391</v>
      </c>
      <c r="E154" s="166" t="s">
        <v>585</v>
      </c>
      <c r="F154" s="166" t="s">
        <v>586</v>
      </c>
      <c r="G154" s="166" t="s">
        <v>587</v>
      </c>
      <c r="H154" s="165" t="s">
        <v>63</v>
      </c>
      <c r="I154" s="165"/>
      <c r="J154" s="166" t="s">
        <v>588</v>
      </c>
      <c r="K154" s="167" t="s">
        <v>72</v>
      </c>
      <c r="L154" s="196" t="s">
        <v>319</v>
      </c>
      <c r="M154" s="169" t="s">
        <v>611</v>
      </c>
      <c r="N154" s="170" t="s">
        <v>612</v>
      </c>
      <c r="O154" s="165"/>
      <c r="P154" s="165"/>
      <c r="Q154" s="165"/>
      <c r="R154" s="171" t="s">
        <v>613</v>
      </c>
      <c r="S154" s="171" t="s">
        <v>614</v>
      </c>
      <c r="T154" s="165"/>
      <c r="U154" s="165" t="str">
        <f t="shared" si="135"/>
        <v>Bajo</v>
      </c>
      <c r="V154" s="165">
        <v>2</v>
      </c>
      <c r="W154" s="165" t="str">
        <f t="shared" si="136"/>
        <v>Ocasional</v>
      </c>
      <c r="X154" s="165">
        <f t="shared" si="137"/>
        <v>0</v>
      </c>
      <c r="Y154" s="165" t="str">
        <f t="shared" si="138"/>
        <v>Bajo</v>
      </c>
      <c r="Z154" s="165">
        <v>100</v>
      </c>
      <c r="AA154" s="165" t="str">
        <f t="shared" si="139"/>
        <v>Mortal o Catrastrofico</v>
      </c>
      <c r="AB154" s="165">
        <f t="shared" si="125"/>
        <v>0</v>
      </c>
      <c r="AC154" s="165" t="str">
        <f t="shared" si="126"/>
        <v>IV</v>
      </c>
      <c r="AD154" s="165" t="str">
        <f t="shared" si="127"/>
        <v>ACEPTABLE</v>
      </c>
      <c r="AE154" s="165"/>
      <c r="AF154" s="165" t="str">
        <f t="shared" ref="AF154:AF169" si="141">N154</f>
        <v>Electrocución, afectación de órganos vitales, quemaduras incendio y muerte</v>
      </c>
      <c r="AG154" s="165" t="s">
        <v>38</v>
      </c>
      <c r="AH154" s="165"/>
      <c r="AI154" s="165"/>
      <c r="AJ154" s="165" t="s">
        <v>63</v>
      </c>
      <c r="AK154" s="165"/>
      <c r="AL154" s="165"/>
      <c r="AM154" s="165" t="s">
        <v>615</v>
      </c>
      <c r="AN154" s="165"/>
      <c r="AO154" s="165"/>
      <c r="AP154" s="165" t="s">
        <v>63</v>
      </c>
      <c r="AQ154" s="165"/>
      <c r="AR154" s="165"/>
      <c r="AS154" s="156"/>
      <c r="AT154" s="156"/>
      <c r="AU154" s="165" t="str">
        <f t="shared" si="128"/>
        <v>Bajo</v>
      </c>
      <c r="AV154" s="157"/>
      <c r="AW154" s="165" t="b">
        <f t="shared" si="129"/>
        <v>0</v>
      </c>
      <c r="AX154" s="165">
        <f t="shared" si="130"/>
        <v>0</v>
      </c>
      <c r="AY154" s="165" t="str">
        <f t="shared" si="131"/>
        <v>Bajo</v>
      </c>
      <c r="AZ154" s="157"/>
      <c r="BA154" s="165" t="b">
        <f t="shared" si="132"/>
        <v>0</v>
      </c>
      <c r="BB154" s="165">
        <f t="shared" si="133"/>
        <v>0</v>
      </c>
      <c r="BC154" s="165"/>
      <c r="BD154" s="165" t="b">
        <f t="shared" si="134"/>
        <v>0</v>
      </c>
      <c r="BE154" s="155"/>
    </row>
    <row r="155" spans="1:57" ht="66.75" hidden="1" customHeight="1" x14ac:dyDescent="0.2">
      <c r="A155" s="156"/>
      <c r="B155" s="165" t="s">
        <v>274</v>
      </c>
      <c r="C155" s="156" t="s">
        <v>275</v>
      </c>
      <c r="D155" s="166" t="s">
        <v>616</v>
      </c>
      <c r="E155" s="166" t="s">
        <v>617</v>
      </c>
      <c r="F155" s="166" t="s">
        <v>250</v>
      </c>
      <c r="G155" s="166" t="s">
        <v>618</v>
      </c>
      <c r="H155" s="165" t="s">
        <v>63</v>
      </c>
      <c r="I155" s="165"/>
      <c r="J155" s="166" t="s">
        <v>1182</v>
      </c>
      <c r="K155" s="165" t="s">
        <v>325</v>
      </c>
      <c r="L155" s="165" t="s">
        <v>94</v>
      </c>
      <c r="M155" s="171" t="s">
        <v>329</v>
      </c>
      <c r="N155" s="171" t="s">
        <v>330</v>
      </c>
      <c r="O155" s="165"/>
      <c r="P155" s="165"/>
      <c r="Q155" s="170" t="s">
        <v>331</v>
      </c>
      <c r="R155" s="170" t="s">
        <v>332</v>
      </c>
      <c r="S155" s="165"/>
      <c r="T155" s="165"/>
      <c r="U155" s="165" t="str">
        <f t="shared" si="135"/>
        <v>Bajo</v>
      </c>
      <c r="V155" s="165">
        <v>4</v>
      </c>
      <c r="W155" s="165" t="str">
        <f t="shared" si="136"/>
        <v>Continua</v>
      </c>
      <c r="X155" s="165">
        <f t="shared" si="137"/>
        <v>0</v>
      </c>
      <c r="Y155" s="165" t="str">
        <f t="shared" si="138"/>
        <v>Bajo</v>
      </c>
      <c r="Z155" s="165">
        <v>10</v>
      </c>
      <c r="AA155" s="165" t="str">
        <f t="shared" si="139"/>
        <v>Leve</v>
      </c>
      <c r="AB155" s="165">
        <f t="shared" si="125"/>
        <v>0</v>
      </c>
      <c r="AC155" s="165" t="str">
        <f t="shared" si="126"/>
        <v>IV</v>
      </c>
      <c r="AD155" s="165" t="str">
        <f t="shared" si="127"/>
        <v>ACEPTABLE</v>
      </c>
      <c r="AE155" s="165">
        <v>4</v>
      </c>
      <c r="AF155" s="165" t="str">
        <f t="shared" si="141"/>
        <v>Desordenes de trauma acumulativo, lesiones del sistema músculo esquelético</v>
      </c>
      <c r="AG155" s="165" t="s">
        <v>38</v>
      </c>
      <c r="AH155" s="165"/>
      <c r="AI155" s="165" t="s">
        <v>63</v>
      </c>
      <c r="AJ155" s="165" t="s">
        <v>63</v>
      </c>
      <c r="AK155" s="165"/>
      <c r="AL155" s="165"/>
      <c r="AM155" s="165"/>
      <c r="AN155" s="165"/>
      <c r="AO155" s="165"/>
      <c r="AP155" s="165"/>
      <c r="AQ155" s="165"/>
      <c r="AR155" s="165"/>
      <c r="AS155" s="200"/>
      <c r="AT155" s="156"/>
      <c r="AU155" s="165" t="str">
        <f t="shared" si="128"/>
        <v>Bajo</v>
      </c>
      <c r="AV155" s="156"/>
      <c r="AW155" s="165" t="b">
        <f t="shared" si="129"/>
        <v>0</v>
      </c>
      <c r="AX155" s="165">
        <f t="shared" si="130"/>
        <v>0</v>
      </c>
      <c r="AY155" s="165" t="str">
        <f t="shared" si="131"/>
        <v>Bajo</v>
      </c>
      <c r="AZ155" s="156"/>
      <c r="BA155" s="165" t="b">
        <f t="shared" si="132"/>
        <v>0</v>
      </c>
      <c r="BB155" s="165">
        <f t="shared" si="133"/>
        <v>0</v>
      </c>
      <c r="BC155" s="165" t="str">
        <f t="shared" ref="BC155:BC189" si="142">IF(AND(BB155&gt;=600,AZ155&lt;=4000),"I",IF(AND(BB155&gt;=150,BB155&lt;=500),"II",IF(AND(BB155&gt;=40,BB155&lt;=120),"III",IF(AND(BB155&gt;=0,BB155&lt;=40),"IV"))))</f>
        <v>IV</v>
      </c>
      <c r="BD155" s="165" t="str">
        <f t="shared" si="134"/>
        <v>ACEPTABLE</v>
      </c>
      <c r="BE155" s="155"/>
    </row>
    <row r="156" spans="1:57" ht="66.75" hidden="1" customHeight="1" x14ac:dyDescent="0.2">
      <c r="A156" s="156"/>
      <c r="B156" s="165" t="s">
        <v>274</v>
      </c>
      <c r="C156" s="156" t="s">
        <v>275</v>
      </c>
      <c r="D156" s="166" t="s">
        <v>616</v>
      </c>
      <c r="E156" s="166" t="s">
        <v>617</v>
      </c>
      <c r="F156" s="166" t="s">
        <v>250</v>
      </c>
      <c r="G156" s="166" t="s">
        <v>618</v>
      </c>
      <c r="H156" s="165" t="s">
        <v>63</v>
      </c>
      <c r="I156" s="165"/>
      <c r="J156" s="166" t="s">
        <v>1182</v>
      </c>
      <c r="K156" s="165" t="s">
        <v>325</v>
      </c>
      <c r="L156" s="165" t="s">
        <v>424</v>
      </c>
      <c r="M156" s="171" t="s">
        <v>620</v>
      </c>
      <c r="N156" s="170" t="s">
        <v>191</v>
      </c>
      <c r="O156" s="165"/>
      <c r="P156" s="165"/>
      <c r="Q156" s="170"/>
      <c r="R156" s="170" t="s">
        <v>332</v>
      </c>
      <c r="S156" s="165"/>
      <c r="T156" s="165"/>
      <c r="U156" s="165" t="str">
        <f t="shared" si="135"/>
        <v>Bajo</v>
      </c>
      <c r="V156" s="165">
        <v>4</v>
      </c>
      <c r="W156" s="165" t="str">
        <f t="shared" si="136"/>
        <v>Continua</v>
      </c>
      <c r="X156" s="165">
        <f t="shared" si="137"/>
        <v>0</v>
      </c>
      <c r="Y156" s="165" t="str">
        <f t="shared" si="138"/>
        <v>Bajo</v>
      </c>
      <c r="Z156" s="165">
        <v>10</v>
      </c>
      <c r="AA156" s="165" t="str">
        <f t="shared" si="139"/>
        <v>Leve</v>
      </c>
      <c r="AB156" s="165">
        <f t="shared" si="125"/>
        <v>0</v>
      </c>
      <c r="AC156" s="165" t="str">
        <f t="shared" si="126"/>
        <v>IV</v>
      </c>
      <c r="AD156" s="165" t="str">
        <f t="shared" si="127"/>
        <v>ACEPTABLE</v>
      </c>
      <c r="AE156" s="165">
        <v>4</v>
      </c>
      <c r="AF156" s="165" t="str">
        <f t="shared" si="141"/>
        <v>Desordenes de trauma acumulativo, lesiones del sistema músculo esquelético.</v>
      </c>
      <c r="AG156" s="165" t="s">
        <v>38</v>
      </c>
      <c r="AH156" s="165"/>
      <c r="AI156" s="165" t="s">
        <v>63</v>
      </c>
      <c r="AJ156" s="165" t="s">
        <v>63</v>
      </c>
      <c r="AK156" s="165"/>
      <c r="AL156" s="165"/>
      <c r="AM156" s="165"/>
      <c r="AN156" s="165"/>
      <c r="AO156" s="165"/>
      <c r="AP156" s="165"/>
      <c r="AQ156" s="165"/>
      <c r="AR156" s="165"/>
      <c r="AS156" s="200"/>
      <c r="AT156" s="156"/>
      <c r="AU156" s="165" t="str">
        <f t="shared" si="128"/>
        <v>Bajo</v>
      </c>
      <c r="AV156" s="156"/>
      <c r="AW156" s="165" t="b">
        <f t="shared" si="129"/>
        <v>0</v>
      </c>
      <c r="AX156" s="165">
        <f t="shared" si="130"/>
        <v>0</v>
      </c>
      <c r="AY156" s="165" t="str">
        <f t="shared" si="131"/>
        <v>Bajo</v>
      </c>
      <c r="AZ156" s="156"/>
      <c r="BA156" s="165" t="b">
        <f t="shared" si="132"/>
        <v>0</v>
      </c>
      <c r="BB156" s="165">
        <f t="shared" si="133"/>
        <v>0</v>
      </c>
      <c r="BC156" s="165" t="str">
        <f t="shared" si="142"/>
        <v>IV</v>
      </c>
      <c r="BD156" s="165" t="str">
        <f t="shared" si="134"/>
        <v>ACEPTABLE</v>
      </c>
      <c r="BE156" s="155"/>
    </row>
    <row r="157" spans="1:57" ht="76.5" hidden="1" x14ac:dyDescent="0.2">
      <c r="A157" s="156"/>
      <c r="B157" s="165" t="s">
        <v>274</v>
      </c>
      <c r="C157" s="156" t="s">
        <v>275</v>
      </c>
      <c r="D157" s="166" t="s">
        <v>616</v>
      </c>
      <c r="E157" s="166" t="s">
        <v>617</v>
      </c>
      <c r="F157" s="166" t="s">
        <v>250</v>
      </c>
      <c r="G157" s="166" t="s">
        <v>618</v>
      </c>
      <c r="H157" s="165" t="s">
        <v>63</v>
      </c>
      <c r="I157" s="165"/>
      <c r="J157" s="166" t="s">
        <v>1182</v>
      </c>
      <c r="K157" s="167" t="s">
        <v>65</v>
      </c>
      <c r="L157" s="196" t="s">
        <v>316</v>
      </c>
      <c r="M157" s="171" t="s">
        <v>1171</v>
      </c>
      <c r="N157" s="170" t="s">
        <v>145</v>
      </c>
      <c r="O157" s="165"/>
      <c r="P157" s="165"/>
      <c r="Q157" s="165"/>
      <c r="R157" s="170" t="s">
        <v>527</v>
      </c>
      <c r="S157" s="165"/>
      <c r="T157" s="165">
        <v>0</v>
      </c>
      <c r="U157" s="165" t="str">
        <f t="shared" si="135"/>
        <v>Bajo</v>
      </c>
      <c r="V157" s="165">
        <v>2</v>
      </c>
      <c r="W157" s="165" t="str">
        <f t="shared" si="136"/>
        <v>Ocasional</v>
      </c>
      <c r="X157" s="165">
        <f t="shared" si="137"/>
        <v>0</v>
      </c>
      <c r="Y157" s="165" t="str">
        <f t="shared" si="138"/>
        <v>Bajo</v>
      </c>
      <c r="Z157" s="165">
        <v>10</v>
      </c>
      <c r="AA157" s="165" t="str">
        <f t="shared" si="139"/>
        <v>Leve</v>
      </c>
      <c r="AB157" s="165">
        <f t="shared" si="125"/>
        <v>0</v>
      </c>
      <c r="AC157" s="165" t="str">
        <f t="shared" si="126"/>
        <v>IV</v>
      </c>
      <c r="AD157" s="165" t="str">
        <f t="shared" si="127"/>
        <v>ACEPTABLE</v>
      </c>
      <c r="AE157" s="165">
        <v>4</v>
      </c>
      <c r="AF157" s="165" t="str">
        <f t="shared" si="141"/>
        <v>Golpes, traumas, heridas, infecciones, intoxicación, Mordeduras, picaduras, punciones, reacciones alérgicas, muerte</v>
      </c>
      <c r="AG157" s="165" t="s">
        <v>38</v>
      </c>
      <c r="AH157" s="165"/>
      <c r="AI157" s="165" t="s">
        <v>63</v>
      </c>
      <c r="AJ157" s="165" t="s">
        <v>63</v>
      </c>
      <c r="AK157" s="165"/>
      <c r="AL157" s="165"/>
      <c r="AM157" s="165"/>
      <c r="AN157" s="165"/>
      <c r="AO157" s="165"/>
      <c r="AP157" s="165"/>
      <c r="AQ157" s="165"/>
      <c r="AR157" s="165"/>
      <c r="AS157" s="165"/>
      <c r="AT157" s="157"/>
      <c r="AU157" s="165" t="str">
        <f t="shared" si="128"/>
        <v>Bajo</v>
      </c>
      <c r="AV157" s="157"/>
      <c r="AW157" s="165" t="b">
        <f t="shared" si="129"/>
        <v>0</v>
      </c>
      <c r="AX157" s="165">
        <f t="shared" si="130"/>
        <v>0</v>
      </c>
      <c r="AY157" s="165" t="str">
        <f t="shared" si="131"/>
        <v>Bajo</v>
      </c>
      <c r="AZ157" s="157"/>
      <c r="BA157" s="165" t="b">
        <f t="shared" si="132"/>
        <v>0</v>
      </c>
      <c r="BB157" s="165">
        <f t="shared" si="133"/>
        <v>0</v>
      </c>
      <c r="BC157" s="165" t="str">
        <f t="shared" si="142"/>
        <v>IV</v>
      </c>
      <c r="BD157" s="165" t="str">
        <f t="shared" si="134"/>
        <v>ACEPTABLE</v>
      </c>
      <c r="BE157" s="155"/>
    </row>
    <row r="158" spans="1:57" ht="76.5" hidden="1" x14ac:dyDescent="0.2">
      <c r="A158" s="156"/>
      <c r="B158" s="165" t="s">
        <v>274</v>
      </c>
      <c r="C158" s="156" t="s">
        <v>275</v>
      </c>
      <c r="D158" s="166" t="s">
        <v>616</v>
      </c>
      <c r="E158" s="166" t="s">
        <v>617</v>
      </c>
      <c r="F158" s="166" t="s">
        <v>250</v>
      </c>
      <c r="G158" s="166" t="s">
        <v>618</v>
      </c>
      <c r="H158" s="165" t="s">
        <v>63</v>
      </c>
      <c r="I158" s="165"/>
      <c r="J158" s="166" t="s">
        <v>1182</v>
      </c>
      <c r="K158" s="167" t="s">
        <v>72</v>
      </c>
      <c r="L158" s="196" t="s">
        <v>319</v>
      </c>
      <c r="M158" s="171" t="s">
        <v>621</v>
      </c>
      <c r="N158" s="171" t="s">
        <v>127</v>
      </c>
      <c r="O158" s="165"/>
      <c r="P158" s="165"/>
      <c r="Q158" s="199" t="s">
        <v>622</v>
      </c>
      <c r="R158" s="199" t="s">
        <v>623</v>
      </c>
      <c r="S158" s="165"/>
      <c r="T158" s="165"/>
      <c r="U158" s="165" t="str">
        <f t="shared" si="135"/>
        <v>Bajo</v>
      </c>
      <c r="V158" s="165">
        <v>2</v>
      </c>
      <c r="W158" s="165" t="str">
        <f t="shared" si="136"/>
        <v>Ocasional</v>
      </c>
      <c r="X158" s="165">
        <f t="shared" si="137"/>
        <v>0</v>
      </c>
      <c r="Y158" s="165" t="str">
        <f t="shared" si="138"/>
        <v>Bajo</v>
      </c>
      <c r="Z158" s="165">
        <v>60</v>
      </c>
      <c r="AA158" s="165" t="str">
        <f t="shared" si="139"/>
        <v>Muy Grave</v>
      </c>
      <c r="AB158" s="165">
        <f t="shared" si="125"/>
        <v>0</v>
      </c>
      <c r="AC158" s="165" t="str">
        <f t="shared" si="126"/>
        <v>IV</v>
      </c>
      <c r="AD158" s="165" t="str">
        <f t="shared" si="127"/>
        <v>ACEPTABLE</v>
      </c>
      <c r="AE158" s="165">
        <v>4</v>
      </c>
      <c r="AF158" s="165" t="str">
        <f t="shared" si="141"/>
        <v>Descargas eléctricas, dolor de cabeza, quemaduras, shock, golpes, heridas, contusiones.</v>
      </c>
      <c r="AG158" s="165" t="s">
        <v>38</v>
      </c>
      <c r="AH158" s="165"/>
      <c r="AI158" s="165" t="s">
        <v>63</v>
      </c>
      <c r="AJ158" s="165" t="s">
        <v>63</v>
      </c>
      <c r="AK158" s="165"/>
      <c r="AL158" s="165"/>
      <c r="AM158" s="165"/>
      <c r="AN158" s="165"/>
      <c r="AO158" s="165"/>
      <c r="AP158" s="165"/>
      <c r="AQ158" s="165"/>
      <c r="AR158" s="165"/>
      <c r="AS158" s="156"/>
      <c r="AT158" s="157"/>
      <c r="AU158" s="165" t="str">
        <f t="shared" si="128"/>
        <v>Bajo</v>
      </c>
      <c r="AV158" s="157"/>
      <c r="AW158" s="165" t="b">
        <f t="shared" si="129"/>
        <v>0</v>
      </c>
      <c r="AX158" s="165">
        <f t="shared" si="130"/>
        <v>0</v>
      </c>
      <c r="AY158" s="165" t="str">
        <f t="shared" si="131"/>
        <v>Bajo</v>
      </c>
      <c r="AZ158" s="157"/>
      <c r="BA158" s="165" t="b">
        <f t="shared" si="132"/>
        <v>0</v>
      </c>
      <c r="BB158" s="165">
        <f t="shared" si="133"/>
        <v>0</v>
      </c>
      <c r="BC158" s="165" t="str">
        <f t="shared" si="142"/>
        <v>IV</v>
      </c>
      <c r="BD158" s="165" t="str">
        <f t="shared" si="134"/>
        <v>ACEPTABLE</v>
      </c>
      <c r="BE158" s="155"/>
    </row>
    <row r="159" spans="1:57" ht="76.5" hidden="1" x14ac:dyDescent="0.2">
      <c r="A159" s="156"/>
      <c r="B159" s="165" t="s">
        <v>274</v>
      </c>
      <c r="C159" s="156" t="s">
        <v>275</v>
      </c>
      <c r="D159" s="166" t="s">
        <v>616</v>
      </c>
      <c r="E159" s="166" t="s">
        <v>617</v>
      </c>
      <c r="F159" s="166" t="s">
        <v>250</v>
      </c>
      <c r="G159" s="166" t="s">
        <v>618</v>
      </c>
      <c r="H159" s="165" t="s">
        <v>63</v>
      </c>
      <c r="I159" s="165"/>
      <c r="J159" s="166" t="s">
        <v>1182</v>
      </c>
      <c r="K159" s="165" t="s">
        <v>276</v>
      </c>
      <c r="L159" s="196" t="s">
        <v>178</v>
      </c>
      <c r="M159" s="171" t="s">
        <v>624</v>
      </c>
      <c r="N159" s="171" t="s">
        <v>625</v>
      </c>
      <c r="O159" s="165"/>
      <c r="P159" s="165"/>
      <c r="Q159" s="171" t="s">
        <v>626</v>
      </c>
      <c r="R159" s="171" t="s">
        <v>627</v>
      </c>
      <c r="S159" s="165"/>
      <c r="T159" s="165"/>
      <c r="U159" s="165" t="str">
        <f t="shared" si="135"/>
        <v>Bajo</v>
      </c>
      <c r="V159" s="165">
        <v>3</v>
      </c>
      <c r="W159" s="165" t="str">
        <f t="shared" si="136"/>
        <v>Frecuente</v>
      </c>
      <c r="X159" s="165">
        <f t="shared" si="137"/>
        <v>0</v>
      </c>
      <c r="Y159" s="165" t="str">
        <f t="shared" si="138"/>
        <v>Bajo</v>
      </c>
      <c r="Z159" s="165">
        <v>60</v>
      </c>
      <c r="AA159" s="165" t="str">
        <f t="shared" si="139"/>
        <v>Muy Grave</v>
      </c>
      <c r="AB159" s="165">
        <f t="shared" si="125"/>
        <v>0</v>
      </c>
      <c r="AC159" s="165" t="str">
        <f t="shared" si="126"/>
        <v>IV</v>
      </c>
      <c r="AD159" s="165" t="str">
        <f t="shared" si="127"/>
        <v>ACEPTABLE</v>
      </c>
      <c r="AE159" s="165">
        <v>4</v>
      </c>
      <c r="AF159" s="165" t="str">
        <f t="shared" si="141"/>
        <v>Alteraciones en tejidos blandos, quemaduras, cáncer, malformaciones congénitas y alteración de células madres.</v>
      </c>
      <c r="AG159" s="165" t="s">
        <v>38</v>
      </c>
      <c r="AH159" s="165"/>
      <c r="AI159" s="165" t="s">
        <v>63</v>
      </c>
      <c r="AJ159" s="165" t="s">
        <v>63</v>
      </c>
      <c r="AK159" s="165"/>
      <c r="AL159" s="165"/>
      <c r="AM159" s="165"/>
      <c r="AN159" s="165"/>
      <c r="AO159" s="165"/>
      <c r="AP159" s="165"/>
      <c r="AQ159" s="165"/>
      <c r="AR159" s="165"/>
      <c r="AS159" s="156"/>
      <c r="AT159" s="157"/>
      <c r="AU159" s="165" t="str">
        <f t="shared" si="128"/>
        <v>Bajo</v>
      </c>
      <c r="AV159" s="157"/>
      <c r="AW159" s="165" t="b">
        <f t="shared" si="129"/>
        <v>0</v>
      </c>
      <c r="AX159" s="165">
        <f t="shared" si="130"/>
        <v>0</v>
      </c>
      <c r="AY159" s="165" t="str">
        <f t="shared" si="131"/>
        <v>Bajo</v>
      </c>
      <c r="AZ159" s="157"/>
      <c r="BA159" s="165" t="b">
        <f t="shared" si="132"/>
        <v>0</v>
      </c>
      <c r="BB159" s="165">
        <f t="shared" si="133"/>
        <v>0</v>
      </c>
      <c r="BC159" s="165" t="str">
        <f t="shared" si="142"/>
        <v>IV</v>
      </c>
      <c r="BD159" s="165" t="str">
        <f t="shared" si="134"/>
        <v>ACEPTABLE</v>
      </c>
      <c r="BE159" s="155"/>
    </row>
    <row r="160" spans="1:57" ht="76.5" hidden="1" x14ac:dyDescent="0.2">
      <c r="A160" s="156"/>
      <c r="B160" s="165" t="s">
        <v>274</v>
      </c>
      <c r="C160" s="156" t="s">
        <v>275</v>
      </c>
      <c r="D160" s="166" t="s">
        <v>616</v>
      </c>
      <c r="E160" s="166" t="s">
        <v>617</v>
      </c>
      <c r="F160" s="166" t="s">
        <v>250</v>
      </c>
      <c r="G160" s="166" t="s">
        <v>618</v>
      </c>
      <c r="H160" s="165" t="s">
        <v>63</v>
      </c>
      <c r="I160" s="165"/>
      <c r="J160" s="166" t="s">
        <v>1182</v>
      </c>
      <c r="K160" s="165" t="s">
        <v>72</v>
      </c>
      <c r="L160" s="196" t="s">
        <v>302</v>
      </c>
      <c r="M160" s="199" t="s">
        <v>628</v>
      </c>
      <c r="N160" s="170" t="s">
        <v>304</v>
      </c>
      <c r="O160" s="165"/>
      <c r="P160" s="165"/>
      <c r="Q160" s="171"/>
      <c r="R160" s="170" t="s">
        <v>629</v>
      </c>
      <c r="S160" s="165"/>
      <c r="T160" s="165"/>
      <c r="U160" s="165" t="str">
        <f t="shared" si="135"/>
        <v>Bajo</v>
      </c>
      <c r="V160" s="165">
        <v>2</v>
      </c>
      <c r="W160" s="165" t="str">
        <f t="shared" si="136"/>
        <v>Ocasional</v>
      </c>
      <c r="X160" s="165">
        <f t="shared" si="137"/>
        <v>0</v>
      </c>
      <c r="Y160" s="165" t="str">
        <f t="shared" si="138"/>
        <v>Bajo</v>
      </c>
      <c r="Z160" s="165">
        <v>60</v>
      </c>
      <c r="AA160" s="165" t="str">
        <f t="shared" si="139"/>
        <v>Muy Grave</v>
      </c>
      <c r="AB160" s="165">
        <f t="shared" si="125"/>
        <v>0</v>
      </c>
      <c r="AC160" s="165" t="str">
        <f t="shared" si="126"/>
        <v>IV</v>
      </c>
      <c r="AD160" s="165" t="str">
        <f t="shared" si="127"/>
        <v>ACEPTABLE</v>
      </c>
      <c r="AE160" s="165">
        <v>4</v>
      </c>
      <c r="AF160" s="165" t="str">
        <f t="shared" si="141"/>
        <v>Golpes, atrapamientos, contusiones.</v>
      </c>
      <c r="AG160" s="165" t="s">
        <v>38</v>
      </c>
      <c r="AH160" s="165"/>
      <c r="AI160" s="165" t="s">
        <v>63</v>
      </c>
      <c r="AJ160" s="165" t="s">
        <v>63</v>
      </c>
      <c r="AK160" s="165"/>
      <c r="AL160" s="165"/>
      <c r="AM160" s="165"/>
      <c r="AN160" s="165"/>
      <c r="AO160" s="165"/>
      <c r="AP160" s="165"/>
      <c r="AQ160" s="165"/>
      <c r="AR160" s="165"/>
      <c r="AS160" s="156"/>
      <c r="AT160" s="157"/>
      <c r="AU160" s="165" t="str">
        <f t="shared" si="128"/>
        <v>Bajo</v>
      </c>
      <c r="AV160" s="157"/>
      <c r="AW160" s="165" t="b">
        <f t="shared" si="129"/>
        <v>0</v>
      </c>
      <c r="AX160" s="165">
        <f t="shared" si="130"/>
        <v>0</v>
      </c>
      <c r="AY160" s="165" t="str">
        <f t="shared" si="131"/>
        <v>Bajo</v>
      </c>
      <c r="AZ160" s="157"/>
      <c r="BA160" s="165" t="b">
        <f t="shared" si="132"/>
        <v>0</v>
      </c>
      <c r="BB160" s="165">
        <f t="shared" si="133"/>
        <v>0</v>
      </c>
      <c r="BC160" s="165" t="str">
        <f t="shared" si="142"/>
        <v>IV</v>
      </c>
      <c r="BD160" s="165" t="str">
        <f t="shared" si="134"/>
        <v>ACEPTABLE</v>
      </c>
      <c r="BE160" s="155"/>
    </row>
    <row r="161" spans="1:57" ht="42.95" hidden="1" customHeight="1" x14ac:dyDescent="0.2">
      <c r="A161" s="156"/>
      <c r="B161" s="165" t="s">
        <v>274</v>
      </c>
      <c r="C161" s="156" t="s">
        <v>275</v>
      </c>
      <c r="D161" s="166" t="s">
        <v>616</v>
      </c>
      <c r="E161" s="166" t="s">
        <v>617</v>
      </c>
      <c r="F161" s="166" t="s">
        <v>250</v>
      </c>
      <c r="G161" s="166" t="s">
        <v>618</v>
      </c>
      <c r="H161" s="165" t="s">
        <v>63</v>
      </c>
      <c r="I161" s="165"/>
      <c r="J161" s="166" t="s">
        <v>1182</v>
      </c>
      <c r="K161" s="167" t="s">
        <v>72</v>
      </c>
      <c r="L161" s="196" t="s">
        <v>302</v>
      </c>
      <c r="M161" s="170" t="s">
        <v>323</v>
      </c>
      <c r="N161" s="170" t="s">
        <v>150</v>
      </c>
      <c r="O161" s="165"/>
      <c r="P161" s="165"/>
      <c r="Q161" s="165"/>
      <c r="R161" s="170" t="s">
        <v>324</v>
      </c>
      <c r="S161" s="165"/>
      <c r="T161" s="165"/>
      <c r="U161" s="165" t="str">
        <f t="shared" si="135"/>
        <v>Bajo</v>
      </c>
      <c r="V161" s="165">
        <v>3</v>
      </c>
      <c r="W161" s="165" t="str">
        <f t="shared" si="136"/>
        <v>Frecuente</v>
      </c>
      <c r="X161" s="165">
        <f t="shared" si="137"/>
        <v>0</v>
      </c>
      <c r="Y161" s="165" t="str">
        <f t="shared" si="138"/>
        <v>Bajo</v>
      </c>
      <c r="Z161" s="165">
        <v>10</v>
      </c>
      <c r="AA161" s="165" t="str">
        <f t="shared" si="139"/>
        <v>Leve</v>
      </c>
      <c r="AB161" s="165">
        <f t="shared" si="125"/>
        <v>0</v>
      </c>
      <c r="AC161" s="165" t="str">
        <f t="shared" si="126"/>
        <v>IV</v>
      </c>
      <c r="AD161" s="165" t="str">
        <f t="shared" si="127"/>
        <v>ACEPTABLE</v>
      </c>
      <c r="AE161" s="165">
        <v>4</v>
      </c>
      <c r="AF161" s="165" t="str">
        <f t="shared" si="141"/>
        <v>Golpes, traumas, laceraciones, punciones</v>
      </c>
      <c r="AG161" s="165" t="s">
        <v>38</v>
      </c>
      <c r="AH161" s="165"/>
      <c r="AI161" s="165" t="s">
        <v>63</v>
      </c>
      <c r="AJ161" s="165" t="s">
        <v>63</v>
      </c>
      <c r="AK161" s="165"/>
      <c r="AL161" s="165"/>
      <c r="AM161" s="165"/>
      <c r="AN161" s="165"/>
      <c r="AO161" s="165"/>
      <c r="AP161" s="165"/>
      <c r="AQ161" s="165"/>
      <c r="AR161" s="165"/>
      <c r="AS161" s="156"/>
      <c r="AT161" s="157"/>
      <c r="AU161" s="165" t="str">
        <f t="shared" si="128"/>
        <v>Bajo</v>
      </c>
      <c r="AV161" s="157"/>
      <c r="AW161" s="165" t="b">
        <f t="shared" si="129"/>
        <v>0</v>
      </c>
      <c r="AX161" s="165">
        <f t="shared" si="130"/>
        <v>0</v>
      </c>
      <c r="AY161" s="165" t="str">
        <f t="shared" si="131"/>
        <v>Bajo</v>
      </c>
      <c r="AZ161" s="157"/>
      <c r="BA161" s="165" t="b">
        <f t="shared" si="132"/>
        <v>0</v>
      </c>
      <c r="BB161" s="165">
        <f t="shared" si="133"/>
        <v>0</v>
      </c>
      <c r="BC161" s="165" t="str">
        <f t="shared" si="142"/>
        <v>IV</v>
      </c>
      <c r="BD161" s="165" t="str">
        <f t="shared" si="134"/>
        <v>ACEPTABLE</v>
      </c>
      <c r="BE161" s="155"/>
    </row>
    <row r="162" spans="1:57" ht="69.75" hidden="1" customHeight="1" x14ac:dyDescent="0.2">
      <c r="A162" s="156"/>
      <c r="B162" s="165" t="s">
        <v>274</v>
      </c>
      <c r="C162" s="156" t="s">
        <v>275</v>
      </c>
      <c r="D162" s="166" t="s">
        <v>616</v>
      </c>
      <c r="E162" s="166" t="s">
        <v>617</v>
      </c>
      <c r="F162" s="166" t="s">
        <v>250</v>
      </c>
      <c r="G162" s="166" t="s">
        <v>618</v>
      </c>
      <c r="H162" s="165" t="s">
        <v>63</v>
      </c>
      <c r="I162" s="165"/>
      <c r="J162" s="166" t="s">
        <v>1182</v>
      </c>
      <c r="K162" s="165" t="s">
        <v>325</v>
      </c>
      <c r="L162" s="196" t="s">
        <v>123</v>
      </c>
      <c r="M162" s="170" t="s">
        <v>326</v>
      </c>
      <c r="N162" s="170" t="s">
        <v>96</v>
      </c>
      <c r="O162" s="165"/>
      <c r="P162" s="165"/>
      <c r="Q162" s="170" t="s">
        <v>327</v>
      </c>
      <c r="R162" s="170" t="s">
        <v>328</v>
      </c>
      <c r="S162" s="165"/>
      <c r="T162" s="165"/>
      <c r="U162" s="165" t="str">
        <f t="shared" si="135"/>
        <v>Bajo</v>
      </c>
      <c r="V162" s="165">
        <v>3</v>
      </c>
      <c r="W162" s="165" t="str">
        <f t="shared" si="136"/>
        <v>Frecuente</v>
      </c>
      <c r="X162" s="165">
        <f t="shared" si="137"/>
        <v>0</v>
      </c>
      <c r="Y162" s="165" t="str">
        <f t="shared" si="138"/>
        <v>Bajo</v>
      </c>
      <c r="Z162" s="165">
        <v>10</v>
      </c>
      <c r="AA162" s="165" t="str">
        <f t="shared" si="139"/>
        <v>Leve</v>
      </c>
      <c r="AB162" s="165">
        <f t="shared" si="125"/>
        <v>0</v>
      </c>
      <c r="AC162" s="165" t="str">
        <f t="shared" si="126"/>
        <v>IV</v>
      </c>
      <c r="AD162" s="165" t="str">
        <f t="shared" si="127"/>
        <v>ACEPTABLE</v>
      </c>
      <c r="AE162" s="165">
        <v>4</v>
      </c>
      <c r="AF162" s="165" t="str">
        <f t="shared" si="141"/>
        <v>Desordenes de trauma acumulativo, lesiones del sistema músculo esquelético, Tendinitis, síndrome del túnel carpiano (STC)</v>
      </c>
      <c r="AG162" s="165" t="s">
        <v>38</v>
      </c>
      <c r="AH162" s="165"/>
      <c r="AI162" s="165" t="s">
        <v>63</v>
      </c>
      <c r="AJ162" s="165" t="s">
        <v>63</v>
      </c>
      <c r="AK162" s="165"/>
      <c r="AL162" s="165"/>
      <c r="AM162" s="165"/>
      <c r="AN162" s="165"/>
      <c r="AO162" s="165"/>
      <c r="AP162" s="165"/>
      <c r="AQ162" s="165"/>
      <c r="AR162" s="165"/>
      <c r="AS162" s="200"/>
      <c r="AT162" s="156"/>
      <c r="AU162" s="165" t="str">
        <f t="shared" si="128"/>
        <v>Bajo</v>
      </c>
      <c r="AV162" s="156"/>
      <c r="AW162" s="165" t="b">
        <f t="shared" si="129"/>
        <v>0</v>
      </c>
      <c r="AX162" s="165">
        <f t="shared" si="130"/>
        <v>0</v>
      </c>
      <c r="AY162" s="165" t="str">
        <f t="shared" si="131"/>
        <v>Bajo</v>
      </c>
      <c r="AZ162" s="156"/>
      <c r="BA162" s="165" t="b">
        <f t="shared" si="132"/>
        <v>0</v>
      </c>
      <c r="BB162" s="165">
        <f t="shared" si="133"/>
        <v>0</v>
      </c>
      <c r="BC162" s="165" t="str">
        <f t="shared" si="142"/>
        <v>IV</v>
      </c>
      <c r="BD162" s="165" t="str">
        <f t="shared" si="134"/>
        <v>ACEPTABLE</v>
      </c>
      <c r="BE162" s="155"/>
    </row>
    <row r="163" spans="1:57" ht="102" hidden="1" x14ac:dyDescent="0.2">
      <c r="A163" s="189"/>
      <c r="B163" s="165" t="s">
        <v>274</v>
      </c>
      <c r="C163" s="156" t="s">
        <v>290</v>
      </c>
      <c r="D163" s="166" t="s">
        <v>616</v>
      </c>
      <c r="E163" s="166" t="s">
        <v>617</v>
      </c>
      <c r="F163" s="166" t="s">
        <v>250</v>
      </c>
      <c r="G163" s="166" t="s">
        <v>618</v>
      </c>
      <c r="H163" s="165" t="s">
        <v>63</v>
      </c>
      <c r="I163" s="165"/>
      <c r="J163" s="166" t="s">
        <v>1182</v>
      </c>
      <c r="K163" s="165" t="s">
        <v>99</v>
      </c>
      <c r="L163" s="165" t="s">
        <v>100</v>
      </c>
      <c r="M163" s="166" t="s">
        <v>333</v>
      </c>
      <c r="N163" s="171" t="s">
        <v>102</v>
      </c>
      <c r="O163" s="165"/>
      <c r="P163" s="165"/>
      <c r="Q163" s="165"/>
      <c r="R163" s="199" t="s">
        <v>334</v>
      </c>
      <c r="S163" s="165"/>
      <c r="T163" s="165"/>
      <c r="U163" s="165" t="str">
        <f t="shared" si="135"/>
        <v>Bajo</v>
      </c>
      <c r="V163" s="165">
        <v>3</v>
      </c>
      <c r="W163" s="165" t="str">
        <f t="shared" si="136"/>
        <v>Frecuente</v>
      </c>
      <c r="X163" s="165">
        <f t="shared" si="137"/>
        <v>0</v>
      </c>
      <c r="Y163" s="165" t="str">
        <f t="shared" si="138"/>
        <v>Bajo</v>
      </c>
      <c r="Z163" s="165">
        <v>25</v>
      </c>
      <c r="AA163" s="165" t="str">
        <f t="shared" si="139"/>
        <v>Grave</v>
      </c>
      <c r="AB163" s="165">
        <f t="shared" si="125"/>
        <v>0</v>
      </c>
      <c r="AC163" s="165" t="str">
        <f t="shared" si="126"/>
        <v>IV</v>
      </c>
      <c r="AD163" s="165" t="str">
        <f t="shared" si="127"/>
        <v>ACEPTABLE</v>
      </c>
      <c r="AE163" s="165" t="s">
        <v>258</v>
      </c>
      <c r="AF163" s="165" t="str">
        <f t="shared" si="141"/>
        <v>Fatiga, estrés, disminución de la destreza y precisión. Estados de ansiedad y/o depresión y trastornos del aparato digestivo.</v>
      </c>
      <c r="AG163" s="165" t="s">
        <v>38</v>
      </c>
      <c r="AH163" s="165"/>
      <c r="AI163" s="165" t="s">
        <v>63</v>
      </c>
      <c r="AJ163" s="165" t="s">
        <v>63</v>
      </c>
      <c r="AK163" s="165"/>
      <c r="AL163" s="165"/>
      <c r="AM163" s="165"/>
      <c r="AN163" s="165"/>
      <c r="AO163" s="165"/>
      <c r="AP163" s="165"/>
      <c r="AQ163" s="165"/>
      <c r="AR163" s="165"/>
      <c r="AS163" s="200"/>
      <c r="AT163" s="156"/>
      <c r="AU163" s="165" t="str">
        <f t="shared" si="128"/>
        <v>Bajo</v>
      </c>
      <c r="AV163" s="156"/>
      <c r="AW163" s="165" t="b">
        <f t="shared" si="129"/>
        <v>0</v>
      </c>
      <c r="AX163" s="165">
        <f t="shared" si="130"/>
        <v>0</v>
      </c>
      <c r="AY163" s="165" t="str">
        <f t="shared" si="131"/>
        <v>Bajo</v>
      </c>
      <c r="AZ163" s="156"/>
      <c r="BA163" s="165" t="b">
        <f t="shared" si="132"/>
        <v>0</v>
      </c>
      <c r="BB163" s="165">
        <f t="shared" si="133"/>
        <v>0</v>
      </c>
      <c r="BC163" s="165" t="str">
        <f t="shared" si="142"/>
        <v>IV</v>
      </c>
      <c r="BD163" s="165" t="str">
        <f t="shared" si="134"/>
        <v>ACEPTABLE</v>
      </c>
      <c r="BE163" s="155"/>
    </row>
    <row r="164" spans="1:57" ht="76.5" hidden="1" x14ac:dyDescent="0.2">
      <c r="A164" s="165"/>
      <c r="B164" s="165" t="s">
        <v>274</v>
      </c>
      <c r="C164" s="156" t="s">
        <v>290</v>
      </c>
      <c r="D164" s="166" t="s">
        <v>616</v>
      </c>
      <c r="E164" s="166" t="s">
        <v>617</v>
      </c>
      <c r="F164" s="166" t="s">
        <v>250</v>
      </c>
      <c r="G164" s="166" t="s">
        <v>618</v>
      </c>
      <c r="H164" s="165" t="s">
        <v>63</v>
      </c>
      <c r="I164" s="165"/>
      <c r="J164" s="166" t="s">
        <v>1182</v>
      </c>
      <c r="K164" s="165" t="s">
        <v>276</v>
      </c>
      <c r="L164" s="165" t="s">
        <v>105</v>
      </c>
      <c r="M164" s="171" t="s">
        <v>1172</v>
      </c>
      <c r="N164" s="171" t="s">
        <v>107</v>
      </c>
      <c r="O164" s="165"/>
      <c r="P164" s="165"/>
      <c r="Q164" s="171" t="s">
        <v>336</v>
      </c>
      <c r="R164" s="171" t="s">
        <v>432</v>
      </c>
      <c r="S164" s="165"/>
      <c r="T164" s="165">
        <v>6</v>
      </c>
      <c r="U164" s="165" t="str">
        <f t="shared" si="135"/>
        <v>Alto</v>
      </c>
      <c r="V164" s="165">
        <v>4</v>
      </c>
      <c r="W164" s="165" t="str">
        <f t="shared" si="136"/>
        <v>Continua</v>
      </c>
      <c r="X164" s="165">
        <f t="shared" si="137"/>
        <v>24</v>
      </c>
      <c r="Y164" s="165" t="str">
        <f t="shared" si="138"/>
        <v>Medio Alto</v>
      </c>
      <c r="Z164" s="165">
        <v>10</v>
      </c>
      <c r="AA164" s="165" t="str">
        <f t="shared" si="139"/>
        <v>Leve</v>
      </c>
      <c r="AB164" s="165">
        <f t="shared" si="125"/>
        <v>240</v>
      </c>
      <c r="AC164" s="165" t="str">
        <f t="shared" si="126"/>
        <v>II</v>
      </c>
      <c r="AD164" s="165" t="str">
        <f t="shared" si="127"/>
        <v>ACEPTABLE CON CONTROL ESPECIFICO</v>
      </c>
      <c r="AE164" s="165">
        <v>4</v>
      </c>
      <c r="AF164" s="165" t="str">
        <f t="shared" si="141"/>
        <v>Fatiga visual, cefalea, disminución de la destreza y precisión, afectaciones a la vista, deslumbramiento, caídas a nivel, golpes.</v>
      </c>
      <c r="AG164" s="165" t="s">
        <v>38</v>
      </c>
      <c r="AH164" s="165"/>
      <c r="AI164" s="165" t="s">
        <v>63</v>
      </c>
      <c r="AJ164" s="165" t="s">
        <v>63</v>
      </c>
      <c r="AK164" s="165"/>
      <c r="AL164" s="165"/>
      <c r="AM164" s="165"/>
      <c r="AN164" s="165"/>
      <c r="AO164" s="165"/>
      <c r="AP164" s="165"/>
      <c r="AQ164" s="165"/>
      <c r="AR164" s="165"/>
      <c r="AS164" s="156"/>
      <c r="AT164" s="157"/>
      <c r="AU164" s="165" t="str">
        <f t="shared" si="128"/>
        <v>Bajo</v>
      </c>
      <c r="AV164" s="157"/>
      <c r="AW164" s="165" t="b">
        <f t="shared" si="129"/>
        <v>0</v>
      </c>
      <c r="AX164" s="165">
        <f t="shared" si="130"/>
        <v>0</v>
      </c>
      <c r="AY164" s="165" t="str">
        <f t="shared" si="131"/>
        <v>Bajo</v>
      </c>
      <c r="AZ164" s="157"/>
      <c r="BA164" s="165" t="b">
        <f t="shared" si="132"/>
        <v>0</v>
      </c>
      <c r="BB164" s="165">
        <f t="shared" si="133"/>
        <v>0</v>
      </c>
      <c r="BC164" s="165" t="str">
        <f t="shared" si="142"/>
        <v>IV</v>
      </c>
      <c r="BD164" s="165" t="str">
        <f t="shared" si="134"/>
        <v>ACEPTABLE</v>
      </c>
      <c r="BE164" s="155"/>
    </row>
    <row r="165" spans="1:57" ht="112.5" hidden="1" customHeight="1" x14ac:dyDescent="0.2">
      <c r="A165" s="156"/>
      <c r="B165" s="165" t="s">
        <v>274</v>
      </c>
      <c r="C165" s="156" t="s">
        <v>275</v>
      </c>
      <c r="D165" s="166" t="s">
        <v>630</v>
      </c>
      <c r="E165" s="166" t="s">
        <v>1161</v>
      </c>
      <c r="F165" s="166" t="s">
        <v>250</v>
      </c>
      <c r="G165" s="166" t="s">
        <v>632</v>
      </c>
      <c r="H165" s="165" t="s">
        <v>63</v>
      </c>
      <c r="I165" s="165"/>
      <c r="J165" s="220" t="s">
        <v>1178</v>
      </c>
      <c r="K165" s="165" t="s">
        <v>325</v>
      </c>
      <c r="L165" s="165" t="s">
        <v>94</v>
      </c>
      <c r="M165" s="171" t="s">
        <v>329</v>
      </c>
      <c r="N165" s="171" t="s">
        <v>330</v>
      </c>
      <c r="O165" s="165"/>
      <c r="P165" s="165"/>
      <c r="Q165" s="170" t="s">
        <v>331</v>
      </c>
      <c r="R165" s="170" t="s">
        <v>332</v>
      </c>
      <c r="S165" s="165"/>
      <c r="T165" s="165"/>
      <c r="U165" s="165" t="str">
        <f t="shared" si="135"/>
        <v>Bajo</v>
      </c>
      <c r="V165" s="165">
        <v>4</v>
      </c>
      <c r="W165" s="165" t="str">
        <f t="shared" si="136"/>
        <v>Continua</v>
      </c>
      <c r="X165" s="165">
        <f t="shared" si="137"/>
        <v>0</v>
      </c>
      <c r="Y165" s="165" t="str">
        <f t="shared" si="138"/>
        <v>Bajo</v>
      </c>
      <c r="Z165" s="165">
        <v>10</v>
      </c>
      <c r="AA165" s="165" t="str">
        <f t="shared" si="139"/>
        <v>Leve</v>
      </c>
      <c r="AB165" s="165">
        <f t="shared" si="125"/>
        <v>0</v>
      </c>
      <c r="AC165" s="165" t="str">
        <f t="shared" si="126"/>
        <v>IV</v>
      </c>
      <c r="AD165" s="165" t="str">
        <f t="shared" si="127"/>
        <v>ACEPTABLE</v>
      </c>
      <c r="AE165" s="221">
        <v>15</v>
      </c>
      <c r="AF165" s="165" t="str">
        <f t="shared" si="141"/>
        <v>Desordenes de trauma acumulativo, lesiones del sistema músculo esquelético</v>
      </c>
      <c r="AG165" s="165" t="s">
        <v>38</v>
      </c>
      <c r="AH165" s="165"/>
      <c r="AI165" s="165" t="s">
        <v>63</v>
      </c>
      <c r="AJ165" s="165" t="s">
        <v>63</v>
      </c>
      <c r="AK165" s="165"/>
      <c r="AL165" s="165"/>
      <c r="AM165" s="165"/>
      <c r="AN165" s="165"/>
      <c r="AO165" s="165"/>
      <c r="AP165" s="165"/>
      <c r="AQ165" s="165"/>
      <c r="AR165" s="165"/>
      <c r="AS165" s="200"/>
      <c r="AT165" s="156"/>
      <c r="AU165" s="165" t="str">
        <f t="shared" si="128"/>
        <v>Bajo</v>
      </c>
      <c r="AV165" s="156"/>
      <c r="AW165" s="165" t="b">
        <f t="shared" si="129"/>
        <v>0</v>
      </c>
      <c r="AX165" s="165">
        <f t="shared" si="130"/>
        <v>0</v>
      </c>
      <c r="AY165" s="165" t="str">
        <f t="shared" si="131"/>
        <v>Bajo</v>
      </c>
      <c r="AZ165" s="156"/>
      <c r="BA165" s="165" t="b">
        <f t="shared" si="132"/>
        <v>0</v>
      </c>
      <c r="BB165" s="165">
        <f t="shared" si="133"/>
        <v>0</v>
      </c>
      <c r="BC165" s="165" t="str">
        <f t="shared" si="142"/>
        <v>IV</v>
      </c>
      <c r="BD165" s="165" t="str">
        <f t="shared" si="134"/>
        <v>ACEPTABLE</v>
      </c>
      <c r="BE165" s="155"/>
    </row>
    <row r="166" spans="1:57" ht="129.94999999999999" hidden="1" customHeight="1" x14ac:dyDescent="0.2">
      <c r="A166" s="156"/>
      <c r="B166" s="165" t="s">
        <v>274</v>
      </c>
      <c r="C166" s="156" t="s">
        <v>275</v>
      </c>
      <c r="D166" s="166" t="s">
        <v>630</v>
      </c>
      <c r="E166" s="166" t="s">
        <v>1161</v>
      </c>
      <c r="F166" s="166" t="s">
        <v>250</v>
      </c>
      <c r="G166" s="166" t="s">
        <v>632</v>
      </c>
      <c r="H166" s="165" t="s">
        <v>63</v>
      </c>
      <c r="I166" s="165"/>
      <c r="J166" s="220" t="s">
        <v>1178</v>
      </c>
      <c r="K166" s="167" t="s">
        <v>65</v>
      </c>
      <c r="L166" s="196" t="s">
        <v>316</v>
      </c>
      <c r="M166" s="171" t="s">
        <v>1171</v>
      </c>
      <c r="N166" s="170" t="s">
        <v>145</v>
      </c>
      <c r="O166" s="165"/>
      <c r="P166" s="165"/>
      <c r="Q166" s="165"/>
      <c r="R166" s="170" t="s">
        <v>403</v>
      </c>
      <c r="S166" s="165"/>
      <c r="T166" s="165">
        <v>0</v>
      </c>
      <c r="U166" s="165" t="str">
        <f t="shared" si="135"/>
        <v>Bajo</v>
      </c>
      <c r="V166" s="165">
        <v>2</v>
      </c>
      <c r="W166" s="165" t="str">
        <f t="shared" si="136"/>
        <v>Ocasional</v>
      </c>
      <c r="X166" s="165">
        <f t="shared" si="137"/>
        <v>0</v>
      </c>
      <c r="Y166" s="165" t="str">
        <f t="shared" si="138"/>
        <v>Bajo</v>
      </c>
      <c r="Z166" s="165">
        <v>10</v>
      </c>
      <c r="AA166" s="165" t="str">
        <f t="shared" si="139"/>
        <v>Leve</v>
      </c>
      <c r="AB166" s="165">
        <f t="shared" si="125"/>
        <v>0</v>
      </c>
      <c r="AC166" s="165" t="str">
        <f t="shared" si="126"/>
        <v>IV</v>
      </c>
      <c r="AD166" s="165" t="str">
        <f t="shared" si="127"/>
        <v>ACEPTABLE</v>
      </c>
      <c r="AE166" s="221">
        <v>15</v>
      </c>
      <c r="AF166" s="165" t="str">
        <f t="shared" si="141"/>
        <v>Golpes, traumas, heridas, infecciones, intoxicación, Mordeduras, picaduras, punciones, reacciones alérgicas, muerte</v>
      </c>
      <c r="AG166" s="165" t="s">
        <v>38</v>
      </c>
      <c r="AH166" s="165"/>
      <c r="AI166" s="165" t="s">
        <v>63</v>
      </c>
      <c r="AJ166" s="165" t="s">
        <v>63</v>
      </c>
      <c r="AK166" s="165"/>
      <c r="AL166" s="165"/>
      <c r="AM166" s="165"/>
      <c r="AN166" s="165"/>
      <c r="AO166" s="165"/>
      <c r="AP166" s="165"/>
      <c r="AQ166" s="165"/>
      <c r="AR166" s="165"/>
      <c r="AS166" s="165"/>
      <c r="AT166" s="157"/>
      <c r="AU166" s="165" t="str">
        <f t="shared" si="128"/>
        <v>Bajo</v>
      </c>
      <c r="AV166" s="157"/>
      <c r="AW166" s="165" t="b">
        <f t="shared" si="129"/>
        <v>0</v>
      </c>
      <c r="AX166" s="165">
        <f t="shared" si="130"/>
        <v>0</v>
      </c>
      <c r="AY166" s="165" t="str">
        <f t="shared" si="131"/>
        <v>Bajo</v>
      </c>
      <c r="AZ166" s="157"/>
      <c r="BA166" s="165" t="b">
        <f t="shared" si="132"/>
        <v>0</v>
      </c>
      <c r="BB166" s="165">
        <f t="shared" si="133"/>
        <v>0</v>
      </c>
      <c r="BC166" s="165" t="str">
        <f t="shared" si="142"/>
        <v>IV</v>
      </c>
      <c r="BD166" s="165" t="str">
        <f t="shared" si="134"/>
        <v>ACEPTABLE</v>
      </c>
      <c r="BE166" s="155"/>
    </row>
    <row r="167" spans="1:57" ht="125.1" hidden="1" customHeight="1" x14ac:dyDescent="0.2">
      <c r="A167" s="156"/>
      <c r="B167" s="165" t="s">
        <v>274</v>
      </c>
      <c r="C167" s="156" t="s">
        <v>275</v>
      </c>
      <c r="D167" s="166" t="s">
        <v>630</v>
      </c>
      <c r="E167" s="166" t="s">
        <v>1161</v>
      </c>
      <c r="F167" s="166" t="s">
        <v>250</v>
      </c>
      <c r="G167" s="166" t="s">
        <v>632</v>
      </c>
      <c r="H167" s="165" t="s">
        <v>63</v>
      </c>
      <c r="I167" s="165"/>
      <c r="J167" s="220" t="s">
        <v>1178</v>
      </c>
      <c r="K167" s="167" t="s">
        <v>72</v>
      </c>
      <c r="L167" s="196" t="s">
        <v>319</v>
      </c>
      <c r="M167" s="171" t="s">
        <v>320</v>
      </c>
      <c r="N167" s="171" t="s">
        <v>127</v>
      </c>
      <c r="O167" s="165"/>
      <c r="P167" s="165"/>
      <c r="Q167" s="199" t="s">
        <v>321</v>
      </c>
      <c r="R167" s="199" t="s">
        <v>322</v>
      </c>
      <c r="S167" s="165"/>
      <c r="T167" s="165"/>
      <c r="U167" s="165" t="str">
        <f t="shared" si="135"/>
        <v>Bajo</v>
      </c>
      <c r="V167" s="165">
        <v>2</v>
      </c>
      <c r="W167" s="165" t="str">
        <f t="shared" si="136"/>
        <v>Ocasional</v>
      </c>
      <c r="X167" s="165">
        <f t="shared" si="137"/>
        <v>0</v>
      </c>
      <c r="Y167" s="165" t="str">
        <f t="shared" si="138"/>
        <v>Bajo</v>
      </c>
      <c r="Z167" s="165">
        <v>60</v>
      </c>
      <c r="AA167" s="165" t="str">
        <f t="shared" si="139"/>
        <v>Muy Grave</v>
      </c>
      <c r="AB167" s="165">
        <f t="shared" si="125"/>
        <v>0</v>
      </c>
      <c r="AC167" s="165" t="str">
        <f t="shared" si="126"/>
        <v>IV</v>
      </c>
      <c r="AD167" s="165" t="str">
        <f t="shared" si="127"/>
        <v>ACEPTABLE</v>
      </c>
      <c r="AE167" s="221">
        <v>15</v>
      </c>
      <c r="AF167" s="165" t="str">
        <f t="shared" si="141"/>
        <v>Descargas eléctricas, dolor de cabeza, quemaduras, shock, golpes, heridas, contusiones.</v>
      </c>
      <c r="AG167" s="165" t="s">
        <v>38</v>
      </c>
      <c r="AH167" s="165"/>
      <c r="AI167" s="165" t="s">
        <v>63</v>
      </c>
      <c r="AJ167" s="165" t="s">
        <v>63</v>
      </c>
      <c r="AK167" s="165"/>
      <c r="AL167" s="165"/>
      <c r="AM167" s="165"/>
      <c r="AN167" s="165"/>
      <c r="AO167" s="165"/>
      <c r="AP167" s="165"/>
      <c r="AQ167" s="165"/>
      <c r="AR167" s="165"/>
      <c r="AS167" s="156"/>
      <c r="AT167" s="157"/>
      <c r="AU167" s="165" t="str">
        <f t="shared" si="128"/>
        <v>Bajo</v>
      </c>
      <c r="AV167" s="157"/>
      <c r="AW167" s="165" t="b">
        <f t="shared" si="129"/>
        <v>0</v>
      </c>
      <c r="AX167" s="165">
        <f t="shared" si="130"/>
        <v>0</v>
      </c>
      <c r="AY167" s="165" t="str">
        <f t="shared" si="131"/>
        <v>Bajo</v>
      </c>
      <c r="AZ167" s="157"/>
      <c r="BA167" s="165" t="b">
        <f t="shared" si="132"/>
        <v>0</v>
      </c>
      <c r="BB167" s="165">
        <f t="shared" si="133"/>
        <v>0</v>
      </c>
      <c r="BC167" s="165" t="str">
        <f t="shared" si="142"/>
        <v>IV</v>
      </c>
      <c r="BD167" s="165" t="str">
        <f t="shared" si="134"/>
        <v>ACEPTABLE</v>
      </c>
      <c r="BE167" s="155"/>
    </row>
    <row r="168" spans="1:57" ht="111.95" hidden="1" customHeight="1" x14ac:dyDescent="0.2">
      <c r="A168" s="156"/>
      <c r="B168" s="165" t="s">
        <v>274</v>
      </c>
      <c r="C168" s="156" t="s">
        <v>275</v>
      </c>
      <c r="D168" s="166" t="s">
        <v>630</v>
      </c>
      <c r="E168" s="166" t="s">
        <v>1161</v>
      </c>
      <c r="F168" s="166" t="s">
        <v>250</v>
      </c>
      <c r="G168" s="166" t="s">
        <v>632</v>
      </c>
      <c r="H168" s="165" t="s">
        <v>63</v>
      </c>
      <c r="I168" s="165"/>
      <c r="J168" s="220" t="s">
        <v>1178</v>
      </c>
      <c r="K168" s="165" t="s">
        <v>72</v>
      </c>
      <c r="L168" s="196" t="s">
        <v>302</v>
      </c>
      <c r="M168" s="199" t="s">
        <v>303</v>
      </c>
      <c r="N168" s="170" t="s">
        <v>304</v>
      </c>
      <c r="O168" s="165"/>
      <c r="P168" s="165"/>
      <c r="Q168" s="171"/>
      <c r="R168" s="170" t="s">
        <v>305</v>
      </c>
      <c r="S168" s="165"/>
      <c r="T168" s="165"/>
      <c r="U168" s="165" t="str">
        <f t="shared" si="135"/>
        <v>Bajo</v>
      </c>
      <c r="V168" s="165">
        <v>2</v>
      </c>
      <c r="W168" s="165" t="str">
        <f t="shared" si="136"/>
        <v>Ocasional</v>
      </c>
      <c r="X168" s="165">
        <f t="shared" si="137"/>
        <v>0</v>
      </c>
      <c r="Y168" s="165" t="str">
        <f t="shared" si="138"/>
        <v>Bajo</v>
      </c>
      <c r="Z168" s="165">
        <v>60</v>
      </c>
      <c r="AA168" s="165" t="str">
        <f t="shared" si="139"/>
        <v>Muy Grave</v>
      </c>
      <c r="AB168" s="165">
        <f t="shared" si="125"/>
        <v>0</v>
      </c>
      <c r="AC168" s="165" t="str">
        <f t="shared" si="126"/>
        <v>IV</v>
      </c>
      <c r="AD168" s="165" t="str">
        <f t="shared" si="127"/>
        <v>ACEPTABLE</v>
      </c>
      <c r="AE168" s="221">
        <v>15</v>
      </c>
      <c r="AF168" s="165" t="str">
        <f t="shared" si="141"/>
        <v>Golpes, atrapamientos, contusiones.</v>
      </c>
      <c r="AG168" s="165" t="s">
        <v>38</v>
      </c>
      <c r="AH168" s="165"/>
      <c r="AI168" s="165" t="s">
        <v>63</v>
      </c>
      <c r="AJ168" s="165" t="s">
        <v>63</v>
      </c>
      <c r="AK168" s="165"/>
      <c r="AL168" s="165"/>
      <c r="AM168" s="165"/>
      <c r="AN168" s="165"/>
      <c r="AO168" s="165"/>
      <c r="AP168" s="165"/>
      <c r="AQ168" s="165"/>
      <c r="AR168" s="165"/>
      <c r="AS168" s="156"/>
      <c r="AT168" s="157"/>
      <c r="AU168" s="165" t="str">
        <f t="shared" si="128"/>
        <v>Bajo</v>
      </c>
      <c r="AV168" s="157"/>
      <c r="AW168" s="165" t="b">
        <f t="shared" si="129"/>
        <v>0</v>
      </c>
      <c r="AX168" s="165">
        <f t="shared" si="130"/>
        <v>0</v>
      </c>
      <c r="AY168" s="165" t="str">
        <f t="shared" si="131"/>
        <v>Bajo</v>
      </c>
      <c r="AZ168" s="157"/>
      <c r="BA168" s="165" t="b">
        <f t="shared" si="132"/>
        <v>0</v>
      </c>
      <c r="BB168" s="165">
        <f t="shared" si="133"/>
        <v>0</v>
      </c>
      <c r="BC168" s="165" t="str">
        <f t="shared" si="142"/>
        <v>IV</v>
      </c>
      <c r="BD168" s="165" t="str">
        <f t="shared" si="134"/>
        <v>ACEPTABLE</v>
      </c>
      <c r="BE168" s="155"/>
    </row>
    <row r="169" spans="1:57" ht="117" hidden="1" customHeight="1" x14ac:dyDescent="0.2">
      <c r="A169" s="156"/>
      <c r="B169" s="165" t="s">
        <v>274</v>
      </c>
      <c r="C169" s="156" t="s">
        <v>275</v>
      </c>
      <c r="D169" s="166" t="s">
        <v>630</v>
      </c>
      <c r="E169" s="166" t="s">
        <v>1161</v>
      </c>
      <c r="F169" s="166" t="s">
        <v>250</v>
      </c>
      <c r="G169" s="166" t="s">
        <v>632</v>
      </c>
      <c r="H169" s="165" t="s">
        <v>63</v>
      </c>
      <c r="I169" s="165"/>
      <c r="J169" s="220" t="s">
        <v>1178</v>
      </c>
      <c r="K169" s="167" t="s">
        <v>72</v>
      </c>
      <c r="L169" s="196" t="s">
        <v>302</v>
      </c>
      <c r="M169" s="170" t="s">
        <v>323</v>
      </c>
      <c r="N169" s="170" t="s">
        <v>150</v>
      </c>
      <c r="O169" s="165"/>
      <c r="P169" s="165"/>
      <c r="Q169" s="165"/>
      <c r="R169" s="170" t="s">
        <v>324</v>
      </c>
      <c r="S169" s="165"/>
      <c r="T169" s="165"/>
      <c r="U169" s="165" t="str">
        <f t="shared" si="135"/>
        <v>Bajo</v>
      </c>
      <c r="V169" s="165">
        <v>3</v>
      </c>
      <c r="W169" s="165" t="str">
        <f t="shared" si="136"/>
        <v>Frecuente</v>
      </c>
      <c r="X169" s="165">
        <f t="shared" si="137"/>
        <v>0</v>
      </c>
      <c r="Y169" s="165" t="str">
        <f t="shared" si="138"/>
        <v>Bajo</v>
      </c>
      <c r="Z169" s="165">
        <v>10</v>
      </c>
      <c r="AA169" s="165" t="str">
        <f t="shared" si="139"/>
        <v>Leve</v>
      </c>
      <c r="AB169" s="165">
        <f t="shared" si="125"/>
        <v>0</v>
      </c>
      <c r="AC169" s="165" t="str">
        <f t="shared" si="126"/>
        <v>IV</v>
      </c>
      <c r="AD169" s="165" t="str">
        <f t="shared" si="127"/>
        <v>ACEPTABLE</v>
      </c>
      <c r="AE169" s="221">
        <v>15</v>
      </c>
      <c r="AF169" s="165" t="str">
        <f t="shared" si="141"/>
        <v>Golpes, traumas, laceraciones, punciones</v>
      </c>
      <c r="AG169" s="165" t="s">
        <v>38</v>
      </c>
      <c r="AH169" s="165"/>
      <c r="AI169" s="165" t="s">
        <v>63</v>
      </c>
      <c r="AJ169" s="165" t="s">
        <v>63</v>
      </c>
      <c r="AK169" s="165"/>
      <c r="AL169" s="165"/>
      <c r="AM169" s="165"/>
      <c r="AN169" s="165"/>
      <c r="AO169" s="165"/>
      <c r="AP169" s="165"/>
      <c r="AQ169" s="165"/>
      <c r="AR169" s="165"/>
      <c r="AS169" s="156"/>
      <c r="AT169" s="157"/>
      <c r="AU169" s="165" t="str">
        <f t="shared" si="128"/>
        <v>Bajo</v>
      </c>
      <c r="AV169" s="157"/>
      <c r="AW169" s="165" t="b">
        <f t="shared" si="129"/>
        <v>0</v>
      </c>
      <c r="AX169" s="165">
        <f t="shared" si="130"/>
        <v>0</v>
      </c>
      <c r="AY169" s="165" t="str">
        <f t="shared" si="131"/>
        <v>Bajo</v>
      </c>
      <c r="AZ169" s="157"/>
      <c r="BA169" s="165" t="b">
        <f t="shared" si="132"/>
        <v>0</v>
      </c>
      <c r="BB169" s="165">
        <f t="shared" si="133"/>
        <v>0</v>
      </c>
      <c r="BC169" s="165" t="str">
        <f t="shared" si="142"/>
        <v>IV</v>
      </c>
      <c r="BD169" s="165" t="str">
        <f t="shared" si="134"/>
        <v>ACEPTABLE</v>
      </c>
      <c r="BE169" s="155"/>
    </row>
    <row r="170" spans="1:57" ht="69.75" hidden="1" customHeight="1" x14ac:dyDescent="0.2">
      <c r="A170" s="156"/>
      <c r="B170" s="165" t="s">
        <v>274</v>
      </c>
      <c r="C170" s="156" t="s">
        <v>275</v>
      </c>
      <c r="D170" s="166" t="s">
        <v>630</v>
      </c>
      <c r="E170" s="166" t="s">
        <v>1161</v>
      </c>
      <c r="F170" s="166" t="s">
        <v>250</v>
      </c>
      <c r="G170" s="166" t="s">
        <v>632</v>
      </c>
      <c r="H170" s="165" t="s">
        <v>63</v>
      </c>
      <c r="I170" s="165"/>
      <c r="J170" s="220" t="s">
        <v>1178</v>
      </c>
      <c r="K170" s="165" t="s">
        <v>325</v>
      </c>
      <c r="L170" s="196" t="s">
        <v>123</v>
      </c>
      <c r="M170" s="170" t="s">
        <v>326</v>
      </c>
      <c r="N170" s="170" t="s">
        <v>96</v>
      </c>
      <c r="O170" s="165"/>
      <c r="P170" s="165"/>
      <c r="Q170" s="170" t="s">
        <v>327</v>
      </c>
      <c r="R170" s="170" t="s">
        <v>328</v>
      </c>
      <c r="S170" s="165"/>
      <c r="T170" s="165"/>
      <c r="U170" s="165" t="str">
        <f t="shared" si="135"/>
        <v>Bajo</v>
      </c>
      <c r="V170" s="165">
        <v>3</v>
      </c>
      <c r="W170" s="165" t="str">
        <f t="shared" si="136"/>
        <v>Frecuente</v>
      </c>
      <c r="X170" s="165">
        <f t="shared" si="137"/>
        <v>0</v>
      </c>
      <c r="Y170" s="165" t="str">
        <f t="shared" si="138"/>
        <v>Bajo</v>
      </c>
      <c r="Z170" s="165">
        <v>10</v>
      </c>
      <c r="AA170" s="165" t="str">
        <f t="shared" si="139"/>
        <v>Leve</v>
      </c>
      <c r="AB170" s="165">
        <f t="shared" si="125"/>
        <v>0</v>
      </c>
      <c r="AC170" s="165" t="str">
        <f t="shared" si="126"/>
        <v>IV</v>
      </c>
      <c r="AD170" s="165" t="str">
        <f t="shared" si="127"/>
        <v>ACEPTABLE</v>
      </c>
      <c r="AE170" s="221">
        <v>15</v>
      </c>
      <c r="AF170" s="165" t="str">
        <f>N170</f>
        <v>Desordenes de trauma acumulativo, lesiones del sistema músculo esquelético, Tendinitis, síndrome del túnel carpiano (STC)</v>
      </c>
      <c r="AG170" s="165" t="s">
        <v>38</v>
      </c>
      <c r="AH170" s="165"/>
      <c r="AI170" s="165" t="s">
        <v>63</v>
      </c>
      <c r="AJ170" s="165" t="s">
        <v>63</v>
      </c>
      <c r="AK170" s="165"/>
      <c r="AL170" s="165"/>
      <c r="AM170" s="165"/>
      <c r="AN170" s="165"/>
      <c r="AO170" s="165"/>
      <c r="AP170" s="165"/>
      <c r="AQ170" s="165"/>
      <c r="AR170" s="165"/>
      <c r="AS170" s="200"/>
      <c r="AT170" s="156"/>
      <c r="AU170" s="165" t="str">
        <f t="shared" si="128"/>
        <v>Bajo</v>
      </c>
      <c r="AV170" s="156"/>
      <c r="AW170" s="165" t="b">
        <f t="shared" si="129"/>
        <v>0</v>
      </c>
      <c r="AX170" s="165">
        <f t="shared" si="130"/>
        <v>0</v>
      </c>
      <c r="AY170" s="165" t="str">
        <f t="shared" si="131"/>
        <v>Bajo</v>
      </c>
      <c r="AZ170" s="156"/>
      <c r="BA170" s="165" t="b">
        <f t="shared" si="132"/>
        <v>0</v>
      </c>
      <c r="BB170" s="165">
        <f t="shared" si="133"/>
        <v>0</v>
      </c>
      <c r="BC170" s="165" t="str">
        <f t="shared" si="142"/>
        <v>IV</v>
      </c>
      <c r="BD170" s="165" t="str">
        <f t="shared" si="134"/>
        <v>ACEPTABLE</v>
      </c>
      <c r="BE170" s="155"/>
    </row>
    <row r="171" spans="1:57" ht="102" hidden="1" x14ac:dyDescent="0.2">
      <c r="A171" s="189"/>
      <c r="B171" s="165" t="s">
        <v>274</v>
      </c>
      <c r="C171" s="156" t="s">
        <v>290</v>
      </c>
      <c r="D171" s="166" t="s">
        <v>630</v>
      </c>
      <c r="E171" s="166" t="s">
        <v>1161</v>
      </c>
      <c r="F171" s="166" t="s">
        <v>250</v>
      </c>
      <c r="G171" s="166" t="s">
        <v>632</v>
      </c>
      <c r="H171" s="165" t="s">
        <v>63</v>
      </c>
      <c r="I171" s="165"/>
      <c r="J171" s="220" t="s">
        <v>1178</v>
      </c>
      <c r="K171" s="165" t="s">
        <v>99</v>
      </c>
      <c r="L171" s="165" t="s">
        <v>100</v>
      </c>
      <c r="M171" s="166" t="s">
        <v>333</v>
      </c>
      <c r="N171" s="171" t="s">
        <v>102</v>
      </c>
      <c r="O171" s="165"/>
      <c r="P171" s="165"/>
      <c r="Q171" s="165"/>
      <c r="R171" s="199" t="s">
        <v>334</v>
      </c>
      <c r="S171" s="165"/>
      <c r="T171" s="165"/>
      <c r="U171" s="165" t="str">
        <f t="shared" si="135"/>
        <v>Bajo</v>
      </c>
      <c r="V171" s="165">
        <v>3</v>
      </c>
      <c r="W171" s="165" t="str">
        <f t="shared" si="136"/>
        <v>Frecuente</v>
      </c>
      <c r="X171" s="165">
        <f t="shared" si="137"/>
        <v>0</v>
      </c>
      <c r="Y171" s="165" t="str">
        <f t="shared" si="138"/>
        <v>Bajo</v>
      </c>
      <c r="Z171" s="165">
        <v>25</v>
      </c>
      <c r="AA171" s="165" t="str">
        <f t="shared" si="139"/>
        <v>Grave</v>
      </c>
      <c r="AB171" s="165">
        <f t="shared" si="125"/>
        <v>0</v>
      </c>
      <c r="AC171" s="165" t="str">
        <f t="shared" si="126"/>
        <v>IV</v>
      </c>
      <c r="AD171" s="165" t="str">
        <f t="shared" si="127"/>
        <v>ACEPTABLE</v>
      </c>
      <c r="AE171" s="165" t="s">
        <v>258</v>
      </c>
      <c r="AF171" s="165" t="str">
        <f t="shared" ref="AF171:AF206" si="143">N171</f>
        <v>Fatiga, estrés, disminución de la destreza y precisión. Estados de ansiedad y/o depresión y trastornos del aparato digestivo.</v>
      </c>
      <c r="AG171" s="165" t="s">
        <v>38</v>
      </c>
      <c r="AH171" s="165"/>
      <c r="AI171" s="165" t="s">
        <v>63</v>
      </c>
      <c r="AJ171" s="165" t="s">
        <v>63</v>
      </c>
      <c r="AK171" s="165"/>
      <c r="AL171" s="165"/>
      <c r="AM171" s="165"/>
      <c r="AN171" s="165"/>
      <c r="AO171" s="165"/>
      <c r="AP171" s="165"/>
      <c r="AQ171" s="165"/>
      <c r="AR171" s="165"/>
      <c r="AS171" s="200"/>
      <c r="AT171" s="156"/>
      <c r="AU171" s="165" t="str">
        <f t="shared" si="128"/>
        <v>Bajo</v>
      </c>
      <c r="AV171" s="156"/>
      <c r="AW171" s="165" t="b">
        <f t="shared" si="129"/>
        <v>0</v>
      </c>
      <c r="AX171" s="165">
        <f t="shared" si="130"/>
        <v>0</v>
      </c>
      <c r="AY171" s="165" t="str">
        <f t="shared" si="131"/>
        <v>Bajo</v>
      </c>
      <c r="AZ171" s="156"/>
      <c r="BA171" s="165" t="b">
        <f t="shared" si="132"/>
        <v>0</v>
      </c>
      <c r="BB171" s="165">
        <f t="shared" si="133"/>
        <v>0</v>
      </c>
      <c r="BC171" s="165" t="str">
        <f t="shared" si="142"/>
        <v>IV</v>
      </c>
      <c r="BD171" s="165" t="str">
        <f t="shared" si="134"/>
        <v>ACEPTABLE</v>
      </c>
      <c r="BE171" s="155"/>
    </row>
    <row r="172" spans="1:57" ht="60" hidden="1" x14ac:dyDescent="0.2">
      <c r="A172" s="165"/>
      <c r="B172" s="165" t="s">
        <v>274</v>
      </c>
      <c r="C172" s="156" t="s">
        <v>290</v>
      </c>
      <c r="D172" s="166" t="s">
        <v>630</v>
      </c>
      <c r="E172" s="166" t="s">
        <v>1161</v>
      </c>
      <c r="F172" s="166" t="s">
        <v>250</v>
      </c>
      <c r="G172" s="166" t="s">
        <v>632</v>
      </c>
      <c r="H172" s="165" t="s">
        <v>63</v>
      </c>
      <c r="I172" s="165"/>
      <c r="J172" s="220" t="s">
        <v>1178</v>
      </c>
      <c r="K172" s="165" t="s">
        <v>276</v>
      </c>
      <c r="L172" s="165" t="s">
        <v>105</v>
      </c>
      <c r="M172" s="171" t="s">
        <v>1172</v>
      </c>
      <c r="N172" s="171" t="s">
        <v>107</v>
      </c>
      <c r="O172" s="165"/>
      <c r="P172" s="165"/>
      <c r="Q172" s="171" t="s">
        <v>336</v>
      </c>
      <c r="R172" s="171" t="s">
        <v>432</v>
      </c>
      <c r="S172" s="165"/>
      <c r="T172" s="165">
        <v>6</v>
      </c>
      <c r="U172" s="165" t="str">
        <f t="shared" si="135"/>
        <v>Alto</v>
      </c>
      <c r="V172" s="165">
        <v>4</v>
      </c>
      <c r="W172" s="165" t="str">
        <f t="shared" si="136"/>
        <v>Continua</v>
      </c>
      <c r="X172" s="165">
        <f t="shared" si="137"/>
        <v>24</v>
      </c>
      <c r="Y172" s="165" t="str">
        <f t="shared" si="138"/>
        <v>Medio Alto</v>
      </c>
      <c r="Z172" s="165">
        <v>10</v>
      </c>
      <c r="AA172" s="165" t="str">
        <f t="shared" si="139"/>
        <v>Leve</v>
      </c>
      <c r="AB172" s="165">
        <f t="shared" si="125"/>
        <v>240</v>
      </c>
      <c r="AC172" s="165" t="str">
        <f t="shared" si="126"/>
        <v>II</v>
      </c>
      <c r="AD172" s="165" t="str">
        <f t="shared" si="127"/>
        <v>ACEPTABLE CON CONTROL ESPECIFICO</v>
      </c>
      <c r="AE172" s="221">
        <v>15</v>
      </c>
      <c r="AF172" s="165" t="str">
        <f t="shared" si="143"/>
        <v>Fatiga visual, cefalea, disminución de la destreza y precisión, afectaciones a la vista, deslumbramiento, caídas a nivel, golpes.</v>
      </c>
      <c r="AG172" s="165" t="s">
        <v>38</v>
      </c>
      <c r="AH172" s="165"/>
      <c r="AI172" s="165" t="s">
        <v>63</v>
      </c>
      <c r="AJ172" s="165" t="s">
        <v>63</v>
      </c>
      <c r="AK172" s="165"/>
      <c r="AL172" s="165"/>
      <c r="AM172" s="165"/>
      <c r="AN172" s="165"/>
      <c r="AO172" s="165"/>
      <c r="AP172" s="165"/>
      <c r="AQ172" s="165"/>
      <c r="AR172" s="165"/>
      <c r="AS172" s="156"/>
      <c r="AT172" s="157"/>
      <c r="AU172" s="165" t="str">
        <f t="shared" si="128"/>
        <v>Bajo</v>
      </c>
      <c r="AV172" s="157"/>
      <c r="AW172" s="165" t="b">
        <f t="shared" si="129"/>
        <v>0</v>
      </c>
      <c r="AX172" s="165">
        <f t="shared" si="130"/>
        <v>0</v>
      </c>
      <c r="AY172" s="165" t="str">
        <f t="shared" si="131"/>
        <v>Bajo</v>
      </c>
      <c r="AZ172" s="157"/>
      <c r="BA172" s="165" t="b">
        <f t="shared" si="132"/>
        <v>0</v>
      </c>
      <c r="BB172" s="165">
        <f t="shared" si="133"/>
        <v>0</v>
      </c>
      <c r="BC172" s="165" t="str">
        <f t="shared" si="142"/>
        <v>IV</v>
      </c>
      <c r="BD172" s="165" t="str">
        <f t="shared" si="134"/>
        <v>ACEPTABLE</v>
      </c>
      <c r="BE172" s="155"/>
    </row>
    <row r="173" spans="1:57" ht="89.25" hidden="1" x14ac:dyDescent="0.2">
      <c r="A173" s="156"/>
      <c r="B173" s="165" t="s">
        <v>274</v>
      </c>
      <c r="C173" s="156" t="s">
        <v>290</v>
      </c>
      <c r="D173" s="166" t="s">
        <v>630</v>
      </c>
      <c r="E173" s="166" t="s">
        <v>1161</v>
      </c>
      <c r="F173" s="166" t="s">
        <v>250</v>
      </c>
      <c r="G173" s="166" t="s">
        <v>632</v>
      </c>
      <c r="H173" s="165" t="s">
        <v>63</v>
      </c>
      <c r="I173" s="165"/>
      <c r="J173" s="220" t="s">
        <v>1178</v>
      </c>
      <c r="K173" s="167" t="s">
        <v>72</v>
      </c>
      <c r="L173" s="168" t="s">
        <v>119</v>
      </c>
      <c r="M173" s="169" t="s">
        <v>447</v>
      </c>
      <c r="N173" s="168" t="s">
        <v>112</v>
      </c>
      <c r="O173" s="165"/>
      <c r="P173" s="165"/>
      <c r="Q173" s="170"/>
      <c r="R173" s="199" t="s">
        <v>448</v>
      </c>
      <c r="S173" s="165"/>
      <c r="T173" s="165">
        <v>2</v>
      </c>
      <c r="U173" s="165" t="str">
        <f t="shared" si="135"/>
        <v>Medio</v>
      </c>
      <c r="V173" s="165">
        <v>3</v>
      </c>
      <c r="W173" s="165" t="str">
        <f t="shared" si="136"/>
        <v>Frecuente</v>
      </c>
      <c r="X173" s="165">
        <f t="shared" si="137"/>
        <v>6</v>
      </c>
      <c r="Y173" s="165" t="str">
        <f t="shared" si="138"/>
        <v>Medio</v>
      </c>
      <c r="Z173" s="165">
        <v>10</v>
      </c>
      <c r="AA173" s="165" t="str">
        <f t="shared" si="139"/>
        <v>Leve</v>
      </c>
      <c r="AB173" s="165">
        <f t="shared" si="125"/>
        <v>60</v>
      </c>
      <c r="AC173" s="165" t="str">
        <f t="shared" si="126"/>
        <v>III</v>
      </c>
      <c r="AD173" s="165" t="str">
        <f t="shared" si="127"/>
        <v>MEJORABLE</v>
      </c>
      <c r="AE173" s="221">
        <v>15</v>
      </c>
      <c r="AF173" s="165" t="str">
        <f t="shared" si="143"/>
        <v>Caídas al mismo nivel, caídas a diferente nivel, contusiones, golpes, fracturas</v>
      </c>
      <c r="AG173" s="165" t="s">
        <v>38</v>
      </c>
      <c r="AH173" s="165"/>
      <c r="AI173" s="165" t="s">
        <v>63</v>
      </c>
      <c r="AJ173" s="165" t="s">
        <v>63</v>
      </c>
      <c r="AK173" s="165"/>
      <c r="AL173" s="165"/>
      <c r="AM173" s="165" t="s">
        <v>449</v>
      </c>
      <c r="AN173" s="165"/>
      <c r="AO173" s="165"/>
      <c r="AP173" s="165" t="s">
        <v>63</v>
      </c>
      <c r="AQ173" s="165" t="s">
        <v>63</v>
      </c>
      <c r="AR173" s="165"/>
      <c r="AS173" s="200" t="s">
        <v>63</v>
      </c>
      <c r="AT173" s="156"/>
      <c r="AU173" s="165" t="str">
        <f t="shared" si="128"/>
        <v>Bajo</v>
      </c>
      <c r="AV173" s="156">
        <v>3</v>
      </c>
      <c r="AW173" s="165" t="str">
        <f t="shared" si="129"/>
        <v>Frecuente</v>
      </c>
      <c r="AX173" s="165">
        <f t="shared" si="130"/>
        <v>0</v>
      </c>
      <c r="AY173" s="165" t="str">
        <f t="shared" si="131"/>
        <v>Bajo</v>
      </c>
      <c r="AZ173" s="156">
        <v>10</v>
      </c>
      <c r="BA173" s="165" t="str">
        <f t="shared" si="132"/>
        <v>Leve</v>
      </c>
      <c r="BB173" s="165">
        <f t="shared" si="133"/>
        <v>0</v>
      </c>
      <c r="BC173" s="165" t="str">
        <f t="shared" si="142"/>
        <v>IV</v>
      </c>
      <c r="BD173" s="165" t="str">
        <f t="shared" si="134"/>
        <v>ACEPTABLE</v>
      </c>
      <c r="BE173" s="266" t="s">
        <v>245</v>
      </c>
    </row>
    <row r="174" spans="1:57" s="275" customFormat="1" ht="51" hidden="1" x14ac:dyDescent="0.2">
      <c r="A174" s="248"/>
      <c r="B174" s="267" t="s">
        <v>259</v>
      </c>
      <c r="C174" s="268" t="s">
        <v>467</v>
      </c>
      <c r="D174" s="269" t="s">
        <v>310</v>
      </c>
      <c r="E174" s="269" t="s">
        <v>311</v>
      </c>
      <c r="F174" s="269" t="s">
        <v>469</v>
      </c>
      <c r="G174" s="269" t="s">
        <v>634</v>
      </c>
      <c r="H174" s="267" t="s">
        <v>63</v>
      </c>
      <c r="I174" s="267"/>
      <c r="J174" s="270" t="s">
        <v>635</v>
      </c>
      <c r="K174" s="267" t="s">
        <v>276</v>
      </c>
      <c r="L174" s="267" t="s">
        <v>105</v>
      </c>
      <c r="M174" s="271" t="s">
        <v>1172</v>
      </c>
      <c r="N174" s="271" t="s">
        <v>107</v>
      </c>
      <c r="O174" s="267"/>
      <c r="P174" s="267"/>
      <c r="Q174" s="271"/>
      <c r="R174" s="271" t="s">
        <v>472</v>
      </c>
      <c r="S174" s="272"/>
      <c r="T174" s="267"/>
      <c r="U174" s="267" t="str">
        <f t="shared" si="135"/>
        <v>Bajo</v>
      </c>
      <c r="V174" s="267">
        <v>4</v>
      </c>
      <c r="W174" s="267" t="str">
        <f t="shared" si="136"/>
        <v>Continua</v>
      </c>
      <c r="X174" s="267">
        <f t="shared" si="137"/>
        <v>0</v>
      </c>
      <c r="Y174" s="267" t="str">
        <f t="shared" si="138"/>
        <v>Bajo</v>
      </c>
      <c r="Z174" s="267">
        <v>10</v>
      </c>
      <c r="AA174" s="267" t="str">
        <f t="shared" si="139"/>
        <v>Leve</v>
      </c>
      <c r="AB174" s="267">
        <f t="shared" si="125"/>
        <v>0</v>
      </c>
      <c r="AC174" s="267" t="str">
        <f t="shared" si="126"/>
        <v>IV</v>
      </c>
      <c r="AD174" s="267" t="str">
        <f t="shared" si="127"/>
        <v>ACEPTABLE</v>
      </c>
      <c r="AE174" s="273"/>
      <c r="AF174" s="267" t="str">
        <f t="shared" si="143"/>
        <v>Fatiga visual, cefalea, disminución de la destreza y precisión, afectaciones a la vista, deslumbramiento, caídas a nivel, golpes.</v>
      </c>
      <c r="AG174" s="267" t="s">
        <v>38</v>
      </c>
      <c r="AH174" s="267"/>
      <c r="AI174" s="267" t="s">
        <v>63</v>
      </c>
      <c r="AJ174" s="267"/>
      <c r="AK174" s="267"/>
      <c r="AL174" s="267"/>
      <c r="AM174" s="267"/>
      <c r="AN174" s="267"/>
      <c r="AO174" s="267"/>
      <c r="AP174" s="267"/>
      <c r="AQ174" s="267"/>
      <c r="AR174" s="267"/>
      <c r="AS174" s="274"/>
      <c r="AT174" s="248"/>
      <c r="AU174" s="267"/>
      <c r="AV174" s="248"/>
      <c r="AW174" s="267"/>
      <c r="AX174" s="267"/>
      <c r="AY174" s="267"/>
      <c r="AZ174" s="248"/>
      <c r="BA174" s="267"/>
      <c r="BB174" s="267"/>
      <c r="BC174" s="267"/>
      <c r="BD174" s="267"/>
    </row>
    <row r="175" spans="1:57" s="275" customFormat="1" ht="60.75" hidden="1" customHeight="1" x14ac:dyDescent="0.2">
      <c r="A175" s="248"/>
      <c r="B175" s="267" t="s">
        <v>259</v>
      </c>
      <c r="C175" s="268" t="s">
        <v>467</v>
      </c>
      <c r="D175" s="269" t="s">
        <v>310</v>
      </c>
      <c r="E175" s="269" t="s">
        <v>311</v>
      </c>
      <c r="F175" s="269" t="s">
        <v>469</v>
      </c>
      <c r="G175" s="269" t="s">
        <v>634</v>
      </c>
      <c r="H175" s="267" t="s">
        <v>63</v>
      </c>
      <c r="I175" s="267"/>
      <c r="J175" s="270" t="s">
        <v>635</v>
      </c>
      <c r="K175" s="276" t="s">
        <v>72</v>
      </c>
      <c r="L175" s="277" t="s">
        <v>302</v>
      </c>
      <c r="M175" s="272" t="s">
        <v>323</v>
      </c>
      <c r="N175" s="272" t="s">
        <v>150</v>
      </c>
      <c r="O175" s="267"/>
      <c r="P175" s="267"/>
      <c r="Q175" s="267"/>
      <c r="R175" s="272" t="s">
        <v>473</v>
      </c>
      <c r="S175" s="267"/>
      <c r="T175" s="267">
        <v>0</v>
      </c>
      <c r="U175" s="267" t="str">
        <f t="shared" si="135"/>
        <v>Bajo</v>
      </c>
      <c r="V175" s="267">
        <v>3</v>
      </c>
      <c r="W175" s="267" t="str">
        <f t="shared" si="136"/>
        <v>Frecuente</v>
      </c>
      <c r="X175" s="267">
        <f t="shared" si="137"/>
        <v>0</v>
      </c>
      <c r="Y175" s="267" t="str">
        <f t="shared" si="138"/>
        <v>Bajo</v>
      </c>
      <c r="Z175" s="267">
        <v>10</v>
      </c>
      <c r="AA175" s="267" t="str">
        <f t="shared" si="139"/>
        <v>Leve</v>
      </c>
      <c r="AB175" s="267">
        <f t="shared" si="125"/>
        <v>0</v>
      </c>
      <c r="AC175" s="267" t="str">
        <f t="shared" si="126"/>
        <v>IV</v>
      </c>
      <c r="AD175" s="267" t="str">
        <f t="shared" si="127"/>
        <v>ACEPTABLE</v>
      </c>
      <c r="AE175" s="267">
        <v>9</v>
      </c>
      <c r="AF175" s="267" t="str">
        <f t="shared" si="143"/>
        <v>Golpes, traumas, laceraciones, punciones</v>
      </c>
      <c r="AG175" s="267" t="s">
        <v>38</v>
      </c>
      <c r="AH175" s="267"/>
      <c r="AI175" s="267" t="s">
        <v>63</v>
      </c>
      <c r="AJ175" s="267" t="s">
        <v>63</v>
      </c>
      <c r="AK175" s="267"/>
      <c r="AL175" s="267"/>
      <c r="AM175" s="267"/>
      <c r="AN175" s="267"/>
      <c r="AO175" s="267"/>
      <c r="AP175" s="267"/>
      <c r="AQ175" s="267"/>
      <c r="AR175" s="267"/>
      <c r="AS175" s="248"/>
      <c r="AT175" s="278"/>
      <c r="AU175" s="267" t="str">
        <f t="shared" ref="AU175" si="144">IF(AT175=10,"Muy Alto",IF(AT175=6,"Alto",IF(AT175=2,"Medio",IF(AT175=0,"Bajo"))))</f>
        <v>Bajo</v>
      </c>
      <c r="AV175" s="278"/>
      <c r="AW175" s="267" t="b">
        <f t="shared" ref="AW175" si="145">IF(AV175=4,"Continua",IF(AV175=3,"Frecuente",IF(AV175=2,"Ocasional",IF(AV175=1,"Esporadica"))))</f>
        <v>0</v>
      </c>
      <c r="AX175" s="267">
        <f t="shared" ref="AX175" si="146">AT175*AV175</f>
        <v>0</v>
      </c>
      <c r="AY175" s="267" t="str">
        <f t="shared" ref="AY175" si="147">IF(AND(AX175&gt;=24,AX175&lt;=40),"Medio Alto",IF(AND(AX175&gt;=10,AX175&lt;=20),"Alto",IF(AND(AX175&gt;=6,AX175&lt;=8),"Medio",IF(AND(AX175&gt;=0,AX175&lt;=4),"Bajo"))))</f>
        <v>Bajo</v>
      </c>
      <c r="AZ175" s="278"/>
      <c r="BA175" s="267" t="b">
        <f t="shared" ref="BA175" si="148">IF(AZ175=100,"Mortal o Catrastrofico",IF(AZ175=60,"Muy Grave",IF(AZ175=25,"Grave",IF(AZ175=10,"Leve"))))</f>
        <v>0</v>
      </c>
      <c r="BB175" s="267">
        <f t="shared" ref="BB175" si="149">AX175*AZ175</f>
        <v>0</v>
      </c>
      <c r="BC175" s="267" t="str">
        <f t="shared" ref="BC175" si="150">IF(AND(BB175&gt;=600,AZ175&lt;=4000),"I",IF(AND(BB175&gt;=150,BB175&lt;=500),"II",IF(AND(BB175&gt;=40,BB175&lt;=120),"III",IF(AND(BB175&gt;=0,BB175&lt;=40),"IV"))))</f>
        <v>IV</v>
      </c>
      <c r="BD175" s="267" t="str">
        <f t="shared" ref="BD175" si="151">IF(AND(BC175="I"),"NO ACEPTABLE",IF(AND(BC175="II"),"ACEPTABLE CON CONTROL ESPECIFICO",IF(AND(BC175="III"),"MEJORABLE",IF(AND(BC175="IV"),"ACEPTABLE"))))</f>
        <v>ACEPTABLE</v>
      </c>
    </row>
    <row r="176" spans="1:57" s="275" customFormat="1" ht="51" hidden="1" x14ac:dyDescent="0.2">
      <c r="A176" s="248"/>
      <c r="B176" s="267" t="s">
        <v>259</v>
      </c>
      <c r="C176" s="268" t="s">
        <v>467</v>
      </c>
      <c r="D176" s="269" t="s">
        <v>310</v>
      </c>
      <c r="E176" s="269" t="s">
        <v>311</v>
      </c>
      <c r="F176" s="269" t="s">
        <v>250</v>
      </c>
      <c r="G176" s="269" t="s">
        <v>634</v>
      </c>
      <c r="H176" s="267" t="s">
        <v>63</v>
      </c>
      <c r="I176" s="267"/>
      <c r="J176" s="270" t="s">
        <v>635</v>
      </c>
      <c r="K176" s="267" t="s">
        <v>325</v>
      </c>
      <c r="L176" s="267" t="s">
        <v>94</v>
      </c>
      <c r="M176" s="271" t="s">
        <v>329</v>
      </c>
      <c r="N176" s="271" t="s">
        <v>96</v>
      </c>
      <c r="O176" s="267"/>
      <c r="P176" s="267"/>
      <c r="Q176" s="272"/>
      <c r="R176" s="272" t="s">
        <v>474</v>
      </c>
      <c r="S176" s="267"/>
      <c r="T176" s="267"/>
      <c r="U176" s="267" t="str">
        <f t="shared" si="135"/>
        <v>Bajo</v>
      </c>
      <c r="V176" s="267">
        <v>4</v>
      </c>
      <c r="W176" s="267" t="str">
        <f t="shared" si="136"/>
        <v>Continua</v>
      </c>
      <c r="X176" s="267">
        <f t="shared" si="137"/>
        <v>0</v>
      </c>
      <c r="Y176" s="267" t="str">
        <f t="shared" si="138"/>
        <v>Bajo</v>
      </c>
      <c r="Z176" s="267">
        <v>10</v>
      </c>
      <c r="AA176" s="267" t="str">
        <f t="shared" si="139"/>
        <v>Leve</v>
      </c>
      <c r="AB176" s="267">
        <f t="shared" si="125"/>
        <v>0</v>
      </c>
      <c r="AC176" s="267" t="str">
        <f t="shared" si="126"/>
        <v>IV</v>
      </c>
      <c r="AD176" s="267" t="str">
        <f t="shared" si="127"/>
        <v>ACEPTABLE</v>
      </c>
      <c r="AE176" s="273"/>
      <c r="AF176" s="267" t="str">
        <f t="shared" ref="AF176" si="152">N176</f>
        <v>Desordenes de trauma acumulativo, lesiones del sistema músculo esquelético, Tendinitis, síndrome del túnel carpiano (STC)</v>
      </c>
      <c r="AG176" s="267" t="s">
        <v>38</v>
      </c>
      <c r="AH176" s="267"/>
      <c r="AI176" s="267" t="s">
        <v>63</v>
      </c>
      <c r="AJ176" s="267"/>
      <c r="AK176" s="267"/>
      <c r="AL176" s="267"/>
      <c r="AM176" s="267"/>
      <c r="AN176" s="267"/>
      <c r="AO176" s="267"/>
      <c r="AP176" s="267"/>
      <c r="AQ176" s="267"/>
      <c r="AR176" s="267"/>
      <c r="AS176" s="274"/>
      <c r="AT176" s="248"/>
      <c r="AU176" s="267"/>
      <c r="AV176" s="248"/>
      <c r="AW176" s="267"/>
      <c r="AX176" s="267"/>
      <c r="AY176" s="267"/>
      <c r="AZ176" s="248"/>
      <c r="BA176" s="267"/>
      <c r="BB176" s="267"/>
      <c r="BC176" s="267"/>
      <c r="BD176" s="267"/>
    </row>
    <row r="177" spans="1:57" s="275" customFormat="1" ht="38.25" hidden="1" x14ac:dyDescent="0.2">
      <c r="A177" s="248"/>
      <c r="B177" s="267" t="s">
        <v>259</v>
      </c>
      <c r="C177" s="268" t="s">
        <v>467</v>
      </c>
      <c r="D177" s="269" t="s">
        <v>310</v>
      </c>
      <c r="E177" s="269" t="s">
        <v>311</v>
      </c>
      <c r="F177" s="269" t="s">
        <v>250</v>
      </c>
      <c r="G177" s="269" t="s">
        <v>634</v>
      </c>
      <c r="H177" s="267" t="s">
        <v>63</v>
      </c>
      <c r="I177" s="267"/>
      <c r="J177" s="270" t="s">
        <v>635</v>
      </c>
      <c r="K177" s="276" t="s">
        <v>72</v>
      </c>
      <c r="L177" s="267" t="s">
        <v>119</v>
      </c>
      <c r="M177" s="279" t="s">
        <v>475</v>
      </c>
      <c r="N177" s="268" t="s">
        <v>112</v>
      </c>
      <c r="O177" s="267"/>
      <c r="P177" s="267"/>
      <c r="Q177" s="271"/>
      <c r="R177" s="271" t="s">
        <v>476</v>
      </c>
      <c r="S177" s="272"/>
      <c r="T177" s="267"/>
      <c r="U177" s="267" t="str">
        <f t="shared" si="135"/>
        <v>Bajo</v>
      </c>
      <c r="V177" s="267">
        <v>4</v>
      </c>
      <c r="W177" s="267" t="str">
        <f t="shared" si="136"/>
        <v>Continua</v>
      </c>
      <c r="X177" s="267">
        <f t="shared" si="137"/>
        <v>0</v>
      </c>
      <c r="Y177" s="267" t="str">
        <f t="shared" si="138"/>
        <v>Bajo</v>
      </c>
      <c r="Z177" s="267">
        <v>10</v>
      </c>
      <c r="AA177" s="267" t="str">
        <f t="shared" si="139"/>
        <v>Leve</v>
      </c>
      <c r="AB177" s="267">
        <f t="shared" si="125"/>
        <v>0</v>
      </c>
      <c r="AC177" s="267" t="str">
        <f t="shared" si="126"/>
        <v>IV</v>
      </c>
      <c r="AD177" s="267" t="str">
        <f t="shared" si="127"/>
        <v>ACEPTABLE</v>
      </c>
      <c r="AE177" s="273"/>
      <c r="AF177" s="267" t="str">
        <f t="shared" ref="AF177:AF180" si="153">N177</f>
        <v>Caídas al mismo nivel, caídas a diferente nivel, contusiones, golpes, fracturas</v>
      </c>
      <c r="AG177" s="267" t="s">
        <v>38</v>
      </c>
      <c r="AH177" s="267"/>
      <c r="AI177" s="267" t="s">
        <v>63</v>
      </c>
      <c r="AJ177" s="267"/>
      <c r="AK177" s="267"/>
      <c r="AL177" s="267"/>
      <c r="AM177" s="267"/>
      <c r="AN177" s="267"/>
      <c r="AO177" s="267"/>
      <c r="AP177" s="267"/>
      <c r="AQ177" s="267"/>
      <c r="AR177" s="267"/>
      <c r="AS177" s="274"/>
      <c r="AT177" s="248"/>
      <c r="AU177" s="267"/>
      <c r="AV177" s="248"/>
      <c r="AW177" s="267"/>
      <c r="AX177" s="267"/>
      <c r="AY177" s="267"/>
      <c r="AZ177" s="248"/>
      <c r="BA177" s="267"/>
      <c r="BB177" s="267"/>
      <c r="BC177" s="267"/>
      <c r="BD177" s="267"/>
    </row>
    <row r="178" spans="1:57" s="275" customFormat="1" ht="102" hidden="1" x14ac:dyDescent="0.2">
      <c r="A178" s="248"/>
      <c r="B178" s="267" t="s">
        <v>259</v>
      </c>
      <c r="C178" s="268" t="s">
        <v>467</v>
      </c>
      <c r="D178" s="269" t="s">
        <v>310</v>
      </c>
      <c r="E178" s="269" t="s">
        <v>311</v>
      </c>
      <c r="F178" s="269" t="s">
        <v>250</v>
      </c>
      <c r="G178" s="269" t="s">
        <v>634</v>
      </c>
      <c r="H178" s="267" t="s">
        <v>63</v>
      </c>
      <c r="I178" s="267"/>
      <c r="J178" s="270" t="s">
        <v>635</v>
      </c>
      <c r="K178" s="276" t="s">
        <v>99</v>
      </c>
      <c r="L178" s="267" t="s">
        <v>100</v>
      </c>
      <c r="M178" s="269" t="s">
        <v>333</v>
      </c>
      <c r="N178" s="271" t="s">
        <v>102</v>
      </c>
      <c r="O178" s="267"/>
      <c r="P178" s="267"/>
      <c r="Q178" s="267"/>
      <c r="R178" s="279" t="s">
        <v>477</v>
      </c>
      <c r="S178" s="267"/>
      <c r="T178" s="267"/>
      <c r="U178" s="267" t="str">
        <f t="shared" si="135"/>
        <v>Bajo</v>
      </c>
      <c r="V178" s="267">
        <v>3</v>
      </c>
      <c r="W178" s="267" t="str">
        <f t="shared" si="136"/>
        <v>Frecuente</v>
      </c>
      <c r="X178" s="267">
        <f t="shared" si="137"/>
        <v>0</v>
      </c>
      <c r="Y178" s="267" t="str">
        <f t="shared" si="138"/>
        <v>Bajo</v>
      </c>
      <c r="Z178" s="267">
        <v>10</v>
      </c>
      <c r="AA178" s="267" t="str">
        <f t="shared" si="139"/>
        <v>Leve</v>
      </c>
      <c r="AB178" s="267">
        <f t="shared" si="125"/>
        <v>0</v>
      </c>
      <c r="AC178" s="267" t="str">
        <f t="shared" si="126"/>
        <v>IV</v>
      </c>
      <c r="AD178" s="267" t="str">
        <f t="shared" si="127"/>
        <v>ACEPTABLE</v>
      </c>
      <c r="AE178" s="267">
        <v>9</v>
      </c>
      <c r="AF178" s="267" t="str">
        <f t="shared" si="153"/>
        <v>Fatiga, estrés, disminución de la destreza y precisión. Estados de ansiedad y/o depresión y trastornos del aparato digestivo.</v>
      </c>
      <c r="AG178" s="267" t="s">
        <v>38</v>
      </c>
      <c r="AH178" s="267"/>
      <c r="AI178" s="267" t="s">
        <v>63</v>
      </c>
      <c r="AJ178" s="267"/>
      <c r="AK178" s="267"/>
      <c r="AL178" s="267"/>
      <c r="AM178" s="267"/>
      <c r="AN178" s="267"/>
      <c r="AO178" s="267"/>
      <c r="AP178" s="267"/>
      <c r="AQ178" s="267"/>
      <c r="AR178" s="267"/>
      <c r="AS178" s="274"/>
      <c r="AT178" s="248"/>
      <c r="AU178" s="267" t="str">
        <f t="shared" ref="AU178:AU180" si="154">IF(AT178=10,"Muy Alto",IF(AT178=6,"Alto",IF(AT178=2,"Medio",IF(AT178=0,"Bajo"))))</f>
        <v>Bajo</v>
      </c>
      <c r="AV178" s="248"/>
      <c r="AW178" s="267" t="b">
        <f t="shared" ref="AW178:AW180" si="155">IF(AV178=4,"Continua",IF(AV178=3,"Frecuente",IF(AV178=2,"Ocasional",IF(AV178=1,"Esporadica"))))</f>
        <v>0</v>
      </c>
      <c r="AX178" s="267">
        <f t="shared" ref="AX178:AX180" si="156">AT178*AV178</f>
        <v>0</v>
      </c>
      <c r="AY178" s="267" t="str">
        <f t="shared" ref="AY178:AY180" si="157">IF(AND(AX178&gt;=24,AX178&lt;=40),"Medio Alto",IF(AND(AX178&gt;=10,AX178&lt;=20),"Alto",IF(AND(AX178&gt;=6,AX178&lt;=8),"Medio",IF(AND(AX178&gt;=0,AX178&lt;=4),"Bajo"))))</f>
        <v>Bajo</v>
      </c>
      <c r="AZ178" s="248"/>
      <c r="BA178" s="267" t="b">
        <f t="shared" ref="BA178:BA180" si="158">IF(AZ178=100,"Mortal o Catrastrofico",IF(AZ178=60,"Muy Grave",IF(AZ178=25,"Grave",IF(AZ178=10,"Leve"))))</f>
        <v>0</v>
      </c>
      <c r="BB178" s="267">
        <f t="shared" ref="BB178:BB180" si="159">AX178*AZ178</f>
        <v>0</v>
      </c>
      <c r="BC178" s="267" t="str">
        <f t="shared" ref="BC178:BC180" si="160">IF(AND(BB178&gt;=600,AZ178&lt;=4000),"I",IF(AND(BB178&gt;=150,BB178&lt;=500),"II",IF(AND(BB178&gt;=40,BB178&lt;=120),"III",IF(AND(BB178&gt;=0,BB178&lt;=40),"IV"))))</f>
        <v>IV</v>
      </c>
      <c r="BD178" s="267" t="str">
        <f t="shared" ref="BD178:BD180" si="161">IF(AND(BC178="I"),"NO ACEPTABLE",IF(AND(BC178="II"),"ACEPTABLE CON CONTROL ESPECIFICO",IF(AND(BC178="III"),"MEJORABLE",IF(AND(BC178="IV"),"ACEPTABLE"))))</f>
        <v>ACEPTABLE</v>
      </c>
    </row>
    <row r="179" spans="1:57" s="275" customFormat="1" ht="51" hidden="1" x14ac:dyDescent="0.2">
      <c r="A179" s="248"/>
      <c r="B179" s="267" t="s">
        <v>259</v>
      </c>
      <c r="C179" s="268" t="s">
        <v>467</v>
      </c>
      <c r="D179" s="269" t="s">
        <v>310</v>
      </c>
      <c r="E179" s="269" t="s">
        <v>311</v>
      </c>
      <c r="F179" s="269" t="s">
        <v>250</v>
      </c>
      <c r="G179" s="269" t="s">
        <v>634</v>
      </c>
      <c r="H179" s="267" t="s">
        <v>63</v>
      </c>
      <c r="I179" s="267"/>
      <c r="J179" s="270" t="s">
        <v>635</v>
      </c>
      <c r="K179" s="267" t="s">
        <v>325</v>
      </c>
      <c r="L179" s="267" t="s">
        <v>123</v>
      </c>
      <c r="M179" s="272" t="s">
        <v>326</v>
      </c>
      <c r="N179" s="272" t="s">
        <v>96</v>
      </c>
      <c r="O179" s="267" t="s">
        <v>69</v>
      </c>
      <c r="P179" s="267" t="s">
        <v>69</v>
      </c>
      <c r="Q179" s="272"/>
      <c r="R179" s="272" t="s">
        <v>328</v>
      </c>
      <c r="S179" s="267"/>
      <c r="T179" s="267"/>
      <c r="U179" s="267" t="str">
        <f t="shared" si="135"/>
        <v>Bajo</v>
      </c>
      <c r="V179" s="267">
        <v>3</v>
      </c>
      <c r="W179" s="267" t="str">
        <f t="shared" si="136"/>
        <v>Frecuente</v>
      </c>
      <c r="X179" s="267">
        <f t="shared" si="137"/>
        <v>0</v>
      </c>
      <c r="Y179" s="267" t="str">
        <f t="shared" si="138"/>
        <v>Bajo</v>
      </c>
      <c r="Z179" s="267">
        <v>10</v>
      </c>
      <c r="AA179" s="267" t="str">
        <f t="shared" si="139"/>
        <v>Leve</v>
      </c>
      <c r="AB179" s="267">
        <f t="shared" si="125"/>
        <v>0</v>
      </c>
      <c r="AC179" s="267" t="str">
        <f t="shared" si="126"/>
        <v>IV</v>
      </c>
      <c r="AD179" s="267" t="str">
        <f t="shared" si="127"/>
        <v>ACEPTABLE</v>
      </c>
      <c r="AE179" s="267">
        <v>9</v>
      </c>
      <c r="AF179" s="267" t="str">
        <f t="shared" si="153"/>
        <v>Desordenes de trauma acumulativo, lesiones del sistema músculo esquelético, Tendinitis, síndrome del túnel carpiano (STC)</v>
      </c>
      <c r="AG179" s="267" t="s">
        <v>38</v>
      </c>
      <c r="AH179" s="267"/>
      <c r="AI179" s="267" t="s">
        <v>63</v>
      </c>
      <c r="AJ179" s="267" t="s">
        <v>63</v>
      </c>
      <c r="AK179" s="267"/>
      <c r="AL179" s="267"/>
      <c r="AM179" s="267"/>
      <c r="AN179" s="267"/>
      <c r="AO179" s="267"/>
      <c r="AP179" s="267"/>
      <c r="AQ179" s="267"/>
      <c r="AR179" s="267"/>
      <c r="AS179" s="274"/>
      <c r="AT179" s="248"/>
      <c r="AU179" s="267" t="str">
        <f t="shared" si="154"/>
        <v>Bajo</v>
      </c>
      <c r="AV179" s="248"/>
      <c r="AW179" s="267" t="b">
        <f t="shared" si="155"/>
        <v>0</v>
      </c>
      <c r="AX179" s="267">
        <f t="shared" si="156"/>
        <v>0</v>
      </c>
      <c r="AY179" s="267" t="str">
        <f t="shared" si="157"/>
        <v>Bajo</v>
      </c>
      <c r="AZ179" s="248"/>
      <c r="BA179" s="267" t="b">
        <f t="shared" si="158"/>
        <v>0</v>
      </c>
      <c r="BB179" s="267">
        <f t="shared" si="159"/>
        <v>0</v>
      </c>
      <c r="BC179" s="267" t="str">
        <f t="shared" si="160"/>
        <v>IV</v>
      </c>
      <c r="BD179" s="267" t="str">
        <f t="shared" si="161"/>
        <v>ACEPTABLE</v>
      </c>
    </row>
    <row r="180" spans="1:57" s="275" customFormat="1" ht="38.25" hidden="1" x14ac:dyDescent="0.2">
      <c r="A180" s="248"/>
      <c r="B180" s="267" t="s">
        <v>259</v>
      </c>
      <c r="C180" s="268" t="s">
        <v>467</v>
      </c>
      <c r="D180" s="269" t="s">
        <v>310</v>
      </c>
      <c r="E180" s="269" t="s">
        <v>311</v>
      </c>
      <c r="F180" s="269" t="s">
        <v>250</v>
      </c>
      <c r="G180" s="269" t="s">
        <v>634</v>
      </c>
      <c r="H180" s="267" t="s">
        <v>63</v>
      </c>
      <c r="I180" s="267"/>
      <c r="J180" s="270" t="s">
        <v>635</v>
      </c>
      <c r="K180" s="276" t="s">
        <v>72</v>
      </c>
      <c r="L180" s="277" t="s">
        <v>319</v>
      </c>
      <c r="M180" s="271" t="s">
        <v>320</v>
      </c>
      <c r="N180" s="271" t="s">
        <v>127</v>
      </c>
      <c r="O180" s="267"/>
      <c r="P180" s="267"/>
      <c r="Q180" s="271"/>
      <c r="R180" s="271" t="s">
        <v>483</v>
      </c>
      <c r="S180" s="267"/>
      <c r="T180" s="267">
        <v>0</v>
      </c>
      <c r="U180" s="267" t="str">
        <f t="shared" si="135"/>
        <v>Bajo</v>
      </c>
      <c r="V180" s="267">
        <v>2</v>
      </c>
      <c r="W180" s="267" t="str">
        <f t="shared" si="136"/>
        <v>Ocasional</v>
      </c>
      <c r="X180" s="267">
        <f t="shared" si="137"/>
        <v>0</v>
      </c>
      <c r="Y180" s="267" t="str">
        <f t="shared" si="138"/>
        <v>Bajo</v>
      </c>
      <c r="Z180" s="267">
        <v>60</v>
      </c>
      <c r="AA180" s="267" t="str">
        <f t="shared" si="139"/>
        <v>Muy Grave</v>
      </c>
      <c r="AB180" s="267">
        <f t="shared" si="125"/>
        <v>0</v>
      </c>
      <c r="AC180" s="267" t="str">
        <f t="shared" si="126"/>
        <v>IV</v>
      </c>
      <c r="AD180" s="267" t="str">
        <f t="shared" si="127"/>
        <v>ACEPTABLE</v>
      </c>
      <c r="AE180" s="267">
        <v>9</v>
      </c>
      <c r="AF180" s="267" t="str">
        <f t="shared" si="153"/>
        <v>Descargas eléctricas, dolor de cabeza, quemaduras, shock, golpes, heridas, contusiones.</v>
      </c>
      <c r="AG180" s="267" t="s">
        <v>38</v>
      </c>
      <c r="AH180" s="267"/>
      <c r="AI180" s="267" t="s">
        <v>63</v>
      </c>
      <c r="AJ180" s="267" t="s">
        <v>63</v>
      </c>
      <c r="AK180" s="267"/>
      <c r="AL180" s="267"/>
      <c r="AM180" s="267"/>
      <c r="AN180" s="267"/>
      <c r="AO180" s="267"/>
      <c r="AP180" s="267"/>
      <c r="AQ180" s="267"/>
      <c r="AR180" s="267"/>
      <c r="AS180" s="248"/>
      <c r="AT180" s="278"/>
      <c r="AU180" s="267" t="str">
        <f t="shared" si="154"/>
        <v>Bajo</v>
      </c>
      <c r="AV180" s="278"/>
      <c r="AW180" s="267" t="b">
        <f t="shared" si="155"/>
        <v>0</v>
      </c>
      <c r="AX180" s="267">
        <f t="shared" si="156"/>
        <v>0</v>
      </c>
      <c r="AY180" s="267" t="str">
        <f t="shared" si="157"/>
        <v>Bajo</v>
      </c>
      <c r="AZ180" s="278"/>
      <c r="BA180" s="267" t="b">
        <f t="shared" si="158"/>
        <v>0</v>
      </c>
      <c r="BB180" s="267">
        <f t="shared" si="159"/>
        <v>0</v>
      </c>
      <c r="BC180" s="267" t="str">
        <f t="shared" si="160"/>
        <v>IV</v>
      </c>
      <c r="BD180" s="267" t="str">
        <f t="shared" si="161"/>
        <v>ACEPTABLE</v>
      </c>
    </row>
    <row r="181" spans="1:57" s="275" customFormat="1" ht="102" hidden="1" x14ac:dyDescent="0.2">
      <c r="A181" s="248"/>
      <c r="B181" s="267" t="s">
        <v>259</v>
      </c>
      <c r="C181" s="268" t="s">
        <v>636</v>
      </c>
      <c r="D181" s="269" t="s">
        <v>248</v>
      </c>
      <c r="E181" s="269" t="s">
        <v>249</v>
      </c>
      <c r="F181" s="269" t="s">
        <v>637</v>
      </c>
      <c r="G181" s="269" t="s">
        <v>638</v>
      </c>
      <c r="H181" s="267" t="s">
        <v>63</v>
      </c>
      <c r="I181" s="267"/>
      <c r="J181" s="269" t="s">
        <v>639</v>
      </c>
      <c r="K181" s="276" t="s">
        <v>65</v>
      </c>
      <c r="L181" s="268" t="s">
        <v>253</v>
      </c>
      <c r="M181" s="272" t="s">
        <v>254</v>
      </c>
      <c r="N181" s="272" t="s">
        <v>1162</v>
      </c>
      <c r="O181" s="267"/>
      <c r="P181" s="267"/>
      <c r="Q181" s="267"/>
      <c r="R181" s="285" t="s">
        <v>1044</v>
      </c>
      <c r="S181" s="267" t="s">
        <v>257</v>
      </c>
      <c r="T181" s="267">
        <v>0</v>
      </c>
      <c r="U181" s="267" t="str">
        <f t="shared" si="135"/>
        <v>Bajo</v>
      </c>
      <c r="V181" s="267">
        <v>4</v>
      </c>
      <c r="W181" s="267" t="str">
        <f t="shared" si="136"/>
        <v>Continua</v>
      </c>
      <c r="X181" s="267">
        <f t="shared" si="137"/>
        <v>0</v>
      </c>
      <c r="Y181" s="267" t="str">
        <f t="shared" si="138"/>
        <v>Bajo</v>
      </c>
      <c r="Z181" s="267">
        <v>100</v>
      </c>
      <c r="AA181" s="267" t="str">
        <f t="shared" si="139"/>
        <v>Mortal o Catrastrofico</v>
      </c>
      <c r="AB181" s="267">
        <f t="shared" si="125"/>
        <v>0</v>
      </c>
      <c r="AC181" s="267" t="str">
        <f t="shared" si="126"/>
        <v>IV</v>
      </c>
      <c r="AD181" s="267" t="str">
        <f t="shared" si="127"/>
        <v>ACEPTABLE</v>
      </c>
      <c r="AE181" s="267" t="s">
        <v>258</v>
      </c>
      <c r="AF181" s="267" t="str">
        <f t="shared" si="143"/>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181" s="267" t="s">
        <v>38</v>
      </c>
      <c r="AH181" s="267"/>
      <c r="AI181" s="267" t="s">
        <v>63</v>
      </c>
      <c r="AJ181" s="267" t="s">
        <v>63</v>
      </c>
      <c r="AK181" s="267" t="s">
        <v>63</v>
      </c>
      <c r="AL181" s="267"/>
      <c r="AM181" s="267"/>
      <c r="AN181" s="267"/>
      <c r="AO181" s="267"/>
      <c r="AP181" s="267"/>
      <c r="AQ181" s="267"/>
      <c r="AR181" s="267"/>
      <c r="AS181" s="248"/>
      <c r="AT181" s="278"/>
      <c r="AU181" s="267" t="str">
        <f t="shared" si="128"/>
        <v>Bajo</v>
      </c>
      <c r="AV181" s="278"/>
      <c r="AW181" s="267" t="b">
        <f t="shared" si="129"/>
        <v>0</v>
      </c>
      <c r="AX181" s="267">
        <f t="shared" si="130"/>
        <v>0</v>
      </c>
      <c r="AY181" s="267" t="str">
        <f t="shared" si="131"/>
        <v>Bajo</v>
      </c>
      <c r="AZ181" s="278"/>
      <c r="BA181" s="267" t="b">
        <f t="shared" si="132"/>
        <v>0</v>
      </c>
      <c r="BB181" s="267">
        <f t="shared" si="133"/>
        <v>0</v>
      </c>
      <c r="BC181" s="267" t="str">
        <f t="shared" si="142"/>
        <v>IV</v>
      </c>
      <c r="BD181" s="267" t="str">
        <f t="shared" si="134"/>
        <v>ACEPTABLE</v>
      </c>
    </row>
    <row r="182" spans="1:57" s="275" customFormat="1" ht="102" x14ac:dyDescent="0.2">
      <c r="A182" s="248"/>
      <c r="B182" s="267" t="s">
        <v>259</v>
      </c>
      <c r="C182" s="268" t="s">
        <v>636</v>
      </c>
      <c r="D182" s="269" t="s">
        <v>248</v>
      </c>
      <c r="E182" s="269" t="s">
        <v>249</v>
      </c>
      <c r="F182" s="269" t="s">
        <v>637</v>
      </c>
      <c r="G182" s="269" t="s">
        <v>638</v>
      </c>
      <c r="H182" s="267" t="s">
        <v>63</v>
      </c>
      <c r="I182" s="267"/>
      <c r="J182" s="269" t="s">
        <v>639</v>
      </c>
      <c r="K182" s="276" t="s">
        <v>282</v>
      </c>
      <c r="L182" s="268" t="s">
        <v>343</v>
      </c>
      <c r="M182" s="272" t="s">
        <v>344</v>
      </c>
      <c r="N182" s="271" t="s">
        <v>345</v>
      </c>
      <c r="O182" s="267"/>
      <c r="P182" s="267"/>
      <c r="Q182" s="271"/>
      <c r="R182" s="267" t="s">
        <v>346</v>
      </c>
      <c r="S182" s="271" t="s">
        <v>92</v>
      </c>
      <c r="T182" s="267">
        <v>0</v>
      </c>
      <c r="U182" s="267" t="str">
        <f t="shared" si="135"/>
        <v>Bajo</v>
      </c>
      <c r="V182" s="267">
        <v>2</v>
      </c>
      <c r="W182" s="267" t="str">
        <f t="shared" si="136"/>
        <v>Ocasional</v>
      </c>
      <c r="X182" s="267">
        <f t="shared" si="137"/>
        <v>0</v>
      </c>
      <c r="Y182" s="267" t="str">
        <f t="shared" si="138"/>
        <v>Bajo</v>
      </c>
      <c r="Z182" s="267">
        <v>25</v>
      </c>
      <c r="AA182" s="267" t="str">
        <f t="shared" si="139"/>
        <v>Grave</v>
      </c>
      <c r="AB182" s="267">
        <f t="shared" si="125"/>
        <v>0</v>
      </c>
      <c r="AC182" s="267" t="str">
        <f t="shared" si="126"/>
        <v>IV</v>
      </c>
      <c r="AD182" s="267" t="str">
        <f t="shared" si="127"/>
        <v>ACEPTABLE</v>
      </c>
      <c r="AE182" s="267" t="s">
        <v>258</v>
      </c>
      <c r="AF182" s="267" t="str">
        <f t="shared" si="143"/>
        <v>Golpes, descargas electricas, heridas</v>
      </c>
      <c r="AG182" s="267" t="s">
        <v>38</v>
      </c>
      <c r="AH182" s="267" t="s">
        <v>63</v>
      </c>
      <c r="AI182" s="267" t="s">
        <v>63</v>
      </c>
      <c r="AJ182" s="267" t="s">
        <v>63</v>
      </c>
      <c r="AK182" s="267"/>
      <c r="AL182" s="267"/>
      <c r="AM182" s="267"/>
      <c r="AN182" s="267"/>
      <c r="AO182" s="267"/>
      <c r="AP182" s="267"/>
      <c r="AQ182" s="267"/>
      <c r="AR182" s="267"/>
      <c r="AS182" s="248"/>
      <c r="AT182" s="278"/>
      <c r="AU182" s="267" t="str">
        <f t="shared" si="128"/>
        <v>Bajo</v>
      </c>
      <c r="AV182" s="278"/>
      <c r="AW182" s="267" t="b">
        <f t="shared" si="129"/>
        <v>0</v>
      </c>
      <c r="AX182" s="267">
        <f t="shared" si="130"/>
        <v>0</v>
      </c>
      <c r="AY182" s="267" t="str">
        <f t="shared" si="131"/>
        <v>Bajo</v>
      </c>
      <c r="AZ182" s="278"/>
      <c r="BA182" s="267" t="b">
        <f t="shared" si="132"/>
        <v>0</v>
      </c>
      <c r="BB182" s="267">
        <f t="shared" si="133"/>
        <v>0</v>
      </c>
      <c r="BC182" s="267" t="str">
        <f t="shared" si="142"/>
        <v>IV</v>
      </c>
      <c r="BD182" s="267" t="str">
        <f t="shared" si="134"/>
        <v>ACEPTABLE</v>
      </c>
    </row>
    <row r="183" spans="1:57" s="275" customFormat="1" ht="102" x14ac:dyDescent="0.2">
      <c r="A183" s="248"/>
      <c r="B183" s="267" t="s">
        <v>259</v>
      </c>
      <c r="C183" s="268" t="s">
        <v>636</v>
      </c>
      <c r="D183" s="269" t="s">
        <v>248</v>
      </c>
      <c r="E183" s="269" t="s">
        <v>249</v>
      </c>
      <c r="F183" s="269" t="s">
        <v>637</v>
      </c>
      <c r="G183" s="269" t="s">
        <v>638</v>
      </c>
      <c r="H183" s="267" t="s">
        <v>63</v>
      </c>
      <c r="I183" s="267"/>
      <c r="J183" s="269" t="s">
        <v>639</v>
      </c>
      <c r="K183" s="276" t="s">
        <v>282</v>
      </c>
      <c r="L183" s="277" t="s">
        <v>641</v>
      </c>
      <c r="M183" s="271" t="s">
        <v>642</v>
      </c>
      <c r="N183" s="271" t="s">
        <v>643</v>
      </c>
      <c r="O183" s="267"/>
      <c r="P183" s="267"/>
      <c r="Q183" s="271"/>
      <c r="R183" s="267" t="s">
        <v>644</v>
      </c>
      <c r="S183" s="267" t="s">
        <v>645</v>
      </c>
      <c r="T183" s="267">
        <v>0</v>
      </c>
      <c r="U183" s="267" t="str">
        <f t="shared" si="135"/>
        <v>Bajo</v>
      </c>
      <c r="V183" s="267">
        <v>1</v>
      </c>
      <c r="W183" s="267" t="str">
        <f t="shared" si="136"/>
        <v>Esporadica</v>
      </c>
      <c r="X183" s="267">
        <f t="shared" si="137"/>
        <v>0</v>
      </c>
      <c r="Y183" s="267" t="str">
        <f t="shared" si="138"/>
        <v>Bajo</v>
      </c>
      <c r="Z183" s="267">
        <v>60</v>
      </c>
      <c r="AA183" s="267" t="str">
        <f t="shared" si="139"/>
        <v>Muy Grave</v>
      </c>
      <c r="AB183" s="267">
        <f t="shared" si="125"/>
        <v>0</v>
      </c>
      <c r="AC183" s="267" t="str">
        <f t="shared" si="126"/>
        <v>IV</v>
      </c>
      <c r="AD183" s="267" t="str">
        <f t="shared" si="127"/>
        <v>ACEPTABLE</v>
      </c>
      <c r="AE183" s="267" t="s">
        <v>258</v>
      </c>
      <c r="AF183" s="267" t="str">
        <f t="shared" si="143"/>
        <v>Golpes, heridas, atrapamiento muerte</v>
      </c>
      <c r="AG183" s="267" t="s">
        <v>38</v>
      </c>
      <c r="AH183" s="267" t="s">
        <v>63</v>
      </c>
      <c r="AI183" s="267" t="s">
        <v>63</v>
      </c>
      <c r="AJ183" s="267" t="s">
        <v>63</v>
      </c>
      <c r="AK183" s="267"/>
      <c r="AL183" s="267"/>
      <c r="AM183" s="267"/>
      <c r="AN183" s="267"/>
      <c r="AO183" s="267"/>
      <c r="AP183" s="267"/>
      <c r="AQ183" s="267"/>
      <c r="AR183" s="267"/>
      <c r="AS183" s="248"/>
      <c r="AT183" s="278"/>
      <c r="AU183" s="267" t="str">
        <f t="shared" si="128"/>
        <v>Bajo</v>
      </c>
      <c r="AV183" s="278"/>
      <c r="AW183" s="267" t="b">
        <f t="shared" si="129"/>
        <v>0</v>
      </c>
      <c r="AX183" s="267">
        <f t="shared" si="130"/>
        <v>0</v>
      </c>
      <c r="AY183" s="267" t="str">
        <f t="shared" si="131"/>
        <v>Bajo</v>
      </c>
      <c r="AZ183" s="278"/>
      <c r="BA183" s="267" t="b">
        <f t="shared" si="132"/>
        <v>0</v>
      </c>
      <c r="BB183" s="267">
        <f t="shared" si="133"/>
        <v>0</v>
      </c>
      <c r="BC183" s="267" t="str">
        <f t="shared" si="142"/>
        <v>IV</v>
      </c>
      <c r="BD183" s="267" t="str">
        <f t="shared" si="134"/>
        <v>ACEPTABLE</v>
      </c>
    </row>
    <row r="184" spans="1:57" s="275" customFormat="1" ht="102" hidden="1" x14ac:dyDescent="0.2">
      <c r="A184" s="248"/>
      <c r="B184" s="267" t="s">
        <v>259</v>
      </c>
      <c r="C184" s="268" t="s">
        <v>636</v>
      </c>
      <c r="D184" s="269" t="s">
        <v>248</v>
      </c>
      <c r="E184" s="269" t="s">
        <v>249</v>
      </c>
      <c r="F184" s="269" t="s">
        <v>637</v>
      </c>
      <c r="G184" s="269" t="s">
        <v>638</v>
      </c>
      <c r="H184" s="267" t="s">
        <v>63</v>
      </c>
      <c r="I184" s="267"/>
      <c r="J184" s="269" t="s">
        <v>639</v>
      </c>
      <c r="K184" s="267" t="s">
        <v>276</v>
      </c>
      <c r="L184" s="277" t="s">
        <v>178</v>
      </c>
      <c r="M184" s="272" t="s">
        <v>179</v>
      </c>
      <c r="N184" s="272" t="s">
        <v>180</v>
      </c>
      <c r="O184" s="267"/>
      <c r="P184" s="267"/>
      <c r="Q184" s="271"/>
      <c r="R184" s="271" t="s">
        <v>647</v>
      </c>
      <c r="S184" s="271" t="s">
        <v>648</v>
      </c>
      <c r="T184" s="267">
        <v>0</v>
      </c>
      <c r="U184" s="267" t="str">
        <f t="shared" si="135"/>
        <v>Bajo</v>
      </c>
      <c r="V184" s="267">
        <v>1</v>
      </c>
      <c r="W184" s="267" t="str">
        <f t="shared" si="136"/>
        <v>Esporadica</v>
      </c>
      <c r="X184" s="267">
        <f t="shared" si="137"/>
        <v>0</v>
      </c>
      <c r="Y184" s="267" t="str">
        <f t="shared" si="138"/>
        <v>Bajo</v>
      </c>
      <c r="Z184" s="267">
        <v>60</v>
      </c>
      <c r="AA184" s="267" t="str">
        <f t="shared" si="139"/>
        <v>Muy Grave</v>
      </c>
      <c r="AB184" s="267">
        <f t="shared" si="125"/>
        <v>0</v>
      </c>
      <c r="AC184" s="267" t="str">
        <f t="shared" si="126"/>
        <v>IV</v>
      </c>
      <c r="AD184" s="267" t="str">
        <f t="shared" si="127"/>
        <v>ACEPTABLE</v>
      </c>
      <c r="AE184" s="267" t="s">
        <v>258</v>
      </c>
      <c r="AF184" s="267" t="str">
        <f t="shared" si="143"/>
        <v>Alteraciones de la piel, deshidratación, alteración en algunos tejidos blandos (ojos). Fatiga, estrés, cambios neurológico, resfriados.</v>
      </c>
      <c r="AG184" s="267" t="s">
        <v>38</v>
      </c>
      <c r="AH184" s="267" t="s">
        <v>63</v>
      </c>
      <c r="AI184" s="267" t="s">
        <v>63</v>
      </c>
      <c r="AJ184" s="267" t="s">
        <v>63</v>
      </c>
      <c r="AK184" s="267"/>
      <c r="AL184" s="267"/>
      <c r="AM184" s="267"/>
      <c r="AN184" s="267"/>
      <c r="AO184" s="267"/>
      <c r="AP184" s="267"/>
      <c r="AQ184" s="267"/>
      <c r="AR184" s="267"/>
      <c r="AS184" s="248"/>
      <c r="AT184" s="278"/>
      <c r="AU184" s="267" t="str">
        <f t="shared" si="128"/>
        <v>Bajo</v>
      </c>
      <c r="AV184" s="278"/>
      <c r="AW184" s="267" t="b">
        <f t="shared" si="129"/>
        <v>0</v>
      </c>
      <c r="AX184" s="267">
        <f t="shared" si="130"/>
        <v>0</v>
      </c>
      <c r="AY184" s="267" t="str">
        <f t="shared" si="131"/>
        <v>Bajo</v>
      </c>
      <c r="AZ184" s="278"/>
      <c r="BA184" s="267" t="b">
        <f t="shared" si="132"/>
        <v>0</v>
      </c>
      <c r="BB184" s="267">
        <f t="shared" si="133"/>
        <v>0</v>
      </c>
      <c r="BC184" s="267" t="str">
        <f t="shared" si="142"/>
        <v>IV</v>
      </c>
      <c r="BD184" s="267" t="str">
        <f t="shared" si="134"/>
        <v>ACEPTABLE</v>
      </c>
    </row>
    <row r="185" spans="1:57" s="275" customFormat="1" ht="102" x14ac:dyDescent="0.2">
      <c r="A185" s="248"/>
      <c r="B185" s="267" t="s">
        <v>259</v>
      </c>
      <c r="C185" s="268" t="s">
        <v>636</v>
      </c>
      <c r="D185" s="269" t="s">
        <v>248</v>
      </c>
      <c r="E185" s="269" t="s">
        <v>249</v>
      </c>
      <c r="F185" s="269" t="s">
        <v>637</v>
      </c>
      <c r="G185" s="269" t="s">
        <v>638</v>
      </c>
      <c r="H185" s="267" t="s">
        <v>63</v>
      </c>
      <c r="I185" s="267"/>
      <c r="J185" s="269" t="s">
        <v>639</v>
      </c>
      <c r="K185" s="276" t="s">
        <v>282</v>
      </c>
      <c r="L185" s="268" t="s">
        <v>287</v>
      </c>
      <c r="M185" s="272" t="s">
        <v>649</v>
      </c>
      <c r="N185" s="272" t="s">
        <v>289</v>
      </c>
      <c r="O185" s="267" t="s">
        <v>69</v>
      </c>
      <c r="P185" s="267" t="s">
        <v>69</v>
      </c>
      <c r="Q185" s="267"/>
      <c r="R185" s="271" t="s">
        <v>650</v>
      </c>
      <c r="S185" s="267"/>
      <c r="T185" s="267">
        <v>0</v>
      </c>
      <c r="U185" s="267" t="str">
        <f t="shared" si="135"/>
        <v>Bajo</v>
      </c>
      <c r="V185" s="267">
        <v>1</v>
      </c>
      <c r="W185" s="267" t="str">
        <f t="shared" si="136"/>
        <v>Esporadica</v>
      </c>
      <c r="X185" s="267">
        <f t="shared" si="137"/>
        <v>0</v>
      </c>
      <c r="Y185" s="267" t="str">
        <f t="shared" si="138"/>
        <v>Bajo</v>
      </c>
      <c r="Z185" s="267">
        <v>25</v>
      </c>
      <c r="AA185" s="267" t="str">
        <f t="shared" si="139"/>
        <v>Grave</v>
      </c>
      <c r="AB185" s="267">
        <f t="shared" si="125"/>
        <v>0</v>
      </c>
      <c r="AC185" s="267" t="str">
        <f t="shared" si="126"/>
        <v>IV</v>
      </c>
      <c r="AD185" s="267" t="str">
        <f t="shared" si="127"/>
        <v>ACEPTABLE</v>
      </c>
      <c r="AE185" s="267" t="s">
        <v>258</v>
      </c>
      <c r="AF185" s="267" t="str">
        <f t="shared" si="143"/>
        <v>Golpes, trapamientos, aplastamiento, muerte</v>
      </c>
      <c r="AG185" s="267" t="s">
        <v>38</v>
      </c>
      <c r="AH185" s="267"/>
      <c r="AI185" s="267" t="s">
        <v>63</v>
      </c>
      <c r="AJ185" s="267" t="s">
        <v>63</v>
      </c>
      <c r="AK185" s="267" t="s">
        <v>63</v>
      </c>
      <c r="AL185" s="267" t="s">
        <v>63</v>
      </c>
      <c r="AM185" s="267"/>
      <c r="AN185" s="267"/>
      <c r="AO185" s="267"/>
      <c r="AP185" s="267"/>
      <c r="AQ185" s="267"/>
      <c r="AR185" s="267"/>
      <c r="AS185" s="248"/>
      <c r="AT185" s="278"/>
      <c r="AU185" s="267" t="str">
        <f t="shared" si="128"/>
        <v>Bajo</v>
      </c>
      <c r="AV185" s="278"/>
      <c r="AW185" s="267" t="b">
        <f t="shared" si="129"/>
        <v>0</v>
      </c>
      <c r="AX185" s="267">
        <f t="shared" si="130"/>
        <v>0</v>
      </c>
      <c r="AY185" s="267" t="str">
        <f t="shared" si="131"/>
        <v>Bajo</v>
      </c>
      <c r="AZ185" s="278"/>
      <c r="BA185" s="267" t="b">
        <f t="shared" si="132"/>
        <v>0</v>
      </c>
      <c r="BB185" s="267">
        <f t="shared" si="133"/>
        <v>0</v>
      </c>
      <c r="BC185" s="267" t="str">
        <f t="shared" si="142"/>
        <v>IV</v>
      </c>
      <c r="BD185" s="267" t="str">
        <f t="shared" si="134"/>
        <v>ACEPTABLE</v>
      </c>
    </row>
    <row r="186" spans="1:57" s="275" customFormat="1" ht="114.75" hidden="1" x14ac:dyDescent="0.2">
      <c r="A186" s="248"/>
      <c r="B186" s="267" t="s">
        <v>259</v>
      </c>
      <c r="C186" s="268" t="s">
        <v>636</v>
      </c>
      <c r="D186" s="269" t="s">
        <v>248</v>
      </c>
      <c r="E186" s="269" t="s">
        <v>249</v>
      </c>
      <c r="F186" s="269" t="s">
        <v>637</v>
      </c>
      <c r="G186" s="269" t="s">
        <v>638</v>
      </c>
      <c r="H186" s="267" t="s">
        <v>63</v>
      </c>
      <c r="I186" s="267"/>
      <c r="J186" s="269" t="s">
        <v>1191</v>
      </c>
      <c r="K186" s="276" t="s">
        <v>72</v>
      </c>
      <c r="L186" s="277" t="s">
        <v>83</v>
      </c>
      <c r="M186" s="272" t="s">
        <v>652</v>
      </c>
      <c r="N186" s="272" t="s">
        <v>85</v>
      </c>
      <c r="O186" s="267" t="s">
        <v>69</v>
      </c>
      <c r="P186" s="267" t="s">
        <v>69</v>
      </c>
      <c r="Q186" s="267"/>
      <c r="R186" s="271" t="s">
        <v>1192</v>
      </c>
      <c r="S186" s="267"/>
      <c r="T186" s="267">
        <v>0</v>
      </c>
      <c r="U186" s="267" t="str">
        <f t="shared" si="135"/>
        <v>Bajo</v>
      </c>
      <c r="V186" s="267">
        <v>2</v>
      </c>
      <c r="W186" s="267" t="str">
        <f t="shared" si="136"/>
        <v>Ocasional</v>
      </c>
      <c r="X186" s="267">
        <f t="shared" si="137"/>
        <v>0</v>
      </c>
      <c r="Y186" s="267" t="str">
        <f t="shared" si="138"/>
        <v>Bajo</v>
      </c>
      <c r="Z186" s="267">
        <v>60</v>
      </c>
      <c r="AA186" s="267" t="str">
        <f t="shared" si="139"/>
        <v>Muy Grave</v>
      </c>
      <c r="AB186" s="267">
        <f t="shared" si="125"/>
        <v>0</v>
      </c>
      <c r="AC186" s="267" t="str">
        <f t="shared" si="126"/>
        <v>IV</v>
      </c>
      <c r="AD186" s="267" t="str">
        <f t="shared" si="127"/>
        <v>ACEPTABLE</v>
      </c>
      <c r="AE186" s="267" t="s">
        <v>258</v>
      </c>
      <c r="AF186" s="267" t="str">
        <f t="shared" si="143"/>
        <v>Accidentes de tránsito, fracturas, contusiones, laceraciones, muerte.</v>
      </c>
      <c r="AG186" s="267" t="s">
        <v>38</v>
      </c>
      <c r="AH186" s="267"/>
      <c r="AI186" s="267" t="s">
        <v>63</v>
      </c>
      <c r="AJ186" s="267" t="s">
        <v>63</v>
      </c>
      <c r="AK186" s="267"/>
      <c r="AL186" s="267"/>
      <c r="AM186" s="267"/>
      <c r="AN186" s="267"/>
      <c r="AO186" s="267"/>
      <c r="AP186" s="267"/>
      <c r="AQ186" s="267"/>
      <c r="AR186" s="267"/>
      <c r="AS186" s="248"/>
      <c r="AT186" s="278"/>
      <c r="AU186" s="267" t="str">
        <f t="shared" si="128"/>
        <v>Bajo</v>
      </c>
      <c r="AV186" s="278"/>
      <c r="AW186" s="267" t="b">
        <f t="shared" si="129"/>
        <v>0</v>
      </c>
      <c r="AX186" s="267">
        <f t="shared" si="130"/>
        <v>0</v>
      </c>
      <c r="AY186" s="267" t="str">
        <f t="shared" si="131"/>
        <v>Bajo</v>
      </c>
      <c r="AZ186" s="278"/>
      <c r="BA186" s="267" t="b">
        <f t="shared" si="132"/>
        <v>0</v>
      </c>
      <c r="BB186" s="267">
        <f t="shared" si="133"/>
        <v>0</v>
      </c>
      <c r="BC186" s="267" t="str">
        <f t="shared" si="142"/>
        <v>IV</v>
      </c>
      <c r="BD186" s="267" t="str">
        <f t="shared" si="134"/>
        <v>ACEPTABLE</v>
      </c>
    </row>
    <row r="187" spans="1:57" s="275" customFormat="1" ht="78" hidden="1" customHeight="1" x14ac:dyDescent="0.2">
      <c r="A187" s="248"/>
      <c r="B187" s="267" t="s">
        <v>259</v>
      </c>
      <c r="C187" s="268" t="s">
        <v>636</v>
      </c>
      <c r="D187" s="269" t="s">
        <v>248</v>
      </c>
      <c r="E187" s="269" t="s">
        <v>249</v>
      </c>
      <c r="F187" s="269" t="s">
        <v>637</v>
      </c>
      <c r="G187" s="269" t="s">
        <v>638</v>
      </c>
      <c r="H187" s="267" t="s">
        <v>63</v>
      </c>
      <c r="I187" s="267"/>
      <c r="J187" s="269" t="s">
        <v>639</v>
      </c>
      <c r="K187" s="276" t="s">
        <v>72</v>
      </c>
      <c r="L187" s="268" t="s">
        <v>73</v>
      </c>
      <c r="M187" s="272" t="s">
        <v>654</v>
      </c>
      <c r="N187" s="272" t="s">
        <v>75</v>
      </c>
      <c r="O187" s="267" t="s">
        <v>69</v>
      </c>
      <c r="P187" s="267" t="s">
        <v>69</v>
      </c>
      <c r="Q187" s="267"/>
      <c r="R187" s="271" t="s">
        <v>655</v>
      </c>
      <c r="S187" s="267"/>
      <c r="T187" s="267">
        <v>0</v>
      </c>
      <c r="U187" s="267" t="str">
        <f t="shared" si="135"/>
        <v>Bajo</v>
      </c>
      <c r="V187" s="267">
        <v>2</v>
      </c>
      <c r="W187" s="267" t="str">
        <f t="shared" si="136"/>
        <v>Ocasional</v>
      </c>
      <c r="X187" s="267">
        <f t="shared" si="137"/>
        <v>0</v>
      </c>
      <c r="Y187" s="267" t="str">
        <f t="shared" si="138"/>
        <v>Bajo</v>
      </c>
      <c r="Z187" s="267">
        <v>25</v>
      </c>
      <c r="AA187" s="267" t="str">
        <f t="shared" si="139"/>
        <v>Grave</v>
      </c>
      <c r="AB187" s="267">
        <f t="shared" si="125"/>
        <v>0</v>
      </c>
      <c r="AC187" s="267" t="str">
        <f t="shared" si="126"/>
        <v>IV</v>
      </c>
      <c r="AD187" s="267" t="str">
        <f t="shared" si="127"/>
        <v>ACEPTABLE</v>
      </c>
      <c r="AE187" s="267" t="s">
        <v>258</v>
      </c>
      <c r="AF187" s="267" t="str">
        <f t="shared" si="143"/>
        <v>Heridas, golpes, muerte, fatiga, estrés, disminución de la destreza y precisión. Estados de ansiedad y/o depresión y trastornos del aparato digestivo.</v>
      </c>
      <c r="AG187" s="267" t="s">
        <v>38</v>
      </c>
      <c r="AH187" s="267"/>
      <c r="AI187" s="267" t="s">
        <v>63</v>
      </c>
      <c r="AJ187" s="267" t="s">
        <v>63</v>
      </c>
      <c r="AK187" s="267" t="s">
        <v>63</v>
      </c>
      <c r="AL187" s="267"/>
      <c r="AM187" s="267"/>
      <c r="AN187" s="267"/>
      <c r="AO187" s="267"/>
      <c r="AP187" s="267"/>
      <c r="AQ187" s="267"/>
      <c r="AR187" s="267"/>
      <c r="AS187" s="248"/>
      <c r="AT187" s="278"/>
      <c r="AU187" s="267" t="str">
        <f t="shared" si="128"/>
        <v>Bajo</v>
      </c>
      <c r="AV187" s="278"/>
      <c r="AW187" s="267" t="b">
        <f t="shared" si="129"/>
        <v>0</v>
      </c>
      <c r="AX187" s="267">
        <f t="shared" si="130"/>
        <v>0</v>
      </c>
      <c r="AY187" s="267" t="str">
        <f t="shared" si="131"/>
        <v>Bajo</v>
      </c>
      <c r="AZ187" s="278"/>
      <c r="BA187" s="267" t="b">
        <f t="shared" si="132"/>
        <v>0</v>
      </c>
      <c r="BB187" s="267">
        <f t="shared" si="133"/>
        <v>0</v>
      </c>
      <c r="BC187" s="267" t="str">
        <f t="shared" si="142"/>
        <v>IV</v>
      </c>
      <c r="BD187" s="267" t="str">
        <f t="shared" si="134"/>
        <v>ACEPTABLE</v>
      </c>
    </row>
    <row r="188" spans="1:57" s="275" customFormat="1" ht="72.75" hidden="1" customHeight="1" x14ac:dyDescent="0.2">
      <c r="A188" s="248"/>
      <c r="B188" s="267" t="s">
        <v>259</v>
      </c>
      <c r="C188" s="268" t="s">
        <v>656</v>
      </c>
      <c r="D188" s="269" t="s">
        <v>433</v>
      </c>
      <c r="E188" s="269" t="s">
        <v>657</v>
      </c>
      <c r="F188" s="269" t="s">
        <v>658</v>
      </c>
      <c r="G188" s="269" t="s">
        <v>1193</v>
      </c>
      <c r="H188" s="267"/>
      <c r="I188" s="267" t="s">
        <v>63</v>
      </c>
      <c r="J188" s="269" t="s">
        <v>252</v>
      </c>
      <c r="K188" s="276" t="s">
        <v>72</v>
      </c>
      <c r="L188" s="268" t="s">
        <v>73</v>
      </c>
      <c r="M188" s="272" t="s">
        <v>654</v>
      </c>
      <c r="N188" s="272" t="s">
        <v>75</v>
      </c>
      <c r="O188" s="267"/>
      <c r="P188" s="267"/>
      <c r="Q188" s="267"/>
      <c r="R188" s="271" t="s">
        <v>655</v>
      </c>
      <c r="S188" s="267"/>
      <c r="T188" s="267">
        <v>0</v>
      </c>
      <c r="U188" s="267" t="str">
        <f t="shared" si="135"/>
        <v>Bajo</v>
      </c>
      <c r="V188" s="267">
        <v>1</v>
      </c>
      <c r="W188" s="267" t="str">
        <f t="shared" si="136"/>
        <v>Esporadica</v>
      </c>
      <c r="X188" s="267">
        <f t="shared" si="137"/>
        <v>0</v>
      </c>
      <c r="Y188" s="267" t="str">
        <f t="shared" si="138"/>
        <v>Bajo</v>
      </c>
      <c r="Z188" s="267">
        <v>60</v>
      </c>
      <c r="AA188" s="267" t="str">
        <f t="shared" si="139"/>
        <v>Muy Grave</v>
      </c>
      <c r="AB188" s="267">
        <f t="shared" si="125"/>
        <v>0</v>
      </c>
      <c r="AC188" s="267" t="str">
        <f t="shared" si="126"/>
        <v>IV</v>
      </c>
      <c r="AD188" s="267" t="str">
        <f t="shared" si="127"/>
        <v>ACEPTABLE</v>
      </c>
      <c r="AE188" s="267" t="s">
        <v>258</v>
      </c>
      <c r="AF188" s="267" t="str">
        <f t="shared" si="143"/>
        <v>Heridas, golpes, muerte, fatiga, estrés, disminución de la destreza y precisión. Estados de ansiedad y/o depresión y trastornos del aparato digestivo.</v>
      </c>
      <c r="AG188" s="267" t="s">
        <v>38</v>
      </c>
      <c r="AH188" s="267"/>
      <c r="AI188" s="267" t="s">
        <v>63</v>
      </c>
      <c r="AJ188" s="267" t="s">
        <v>63</v>
      </c>
      <c r="AK188" s="267" t="s">
        <v>63</v>
      </c>
      <c r="AL188" s="267"/>
      <c r="AM188" s="267"/>
      <c r="AN188" s="267"/>
      <c r="AO188" s="267"/>
      <c r="AP188" s="267"/>
      <c r="AQ188" s="267"/>
      <c r="AR188" s="267"/>
      <c r="AS188" s="248"/>
      <c r="AT188" s="278"/>
      <c r="AU188" s="267" t="str">
        <f t="shared" si="128"/>
        <v>Bajo</v>
      </c>
      <c r="AV188" s="278"/>
      <c r="AW188" s="267" t="b">
        <f t="shared" si="129"/>
        <v>0</v>
      </c>
      <c r="AX188" s="267">
        <f t="shared" si="130"/>
        <v>0</v>
      </c>
      <c r="AY188" s="267" t="str">
        <f t="shared" si="131"/>
        <v>Bajo</v>
      </c>
      <c r="AZ188" s="278"/>
      <c r="BA188" s="267" t="b">
        <f t="shared" si="132"/>
        <v>0</v>
      </c>
      <c r="BB188" s="267">
        <f t="shared" si="133"/>
        <v>0</v>
      </c>
      <c r="BC188" s="267" t="str">
        <f t="shared" si="142"/>
        <v>IV</v>
      </c>
      <c r="BD188" s="267" t="str">
        <f t="shared" si="134"/>
        <v>ACEPTABLE</v>
      </c>
    </row>
    <row r="189" spans="1:57" ht="72.75" hidden="1" customHeight="1" x14ac:dyDescent="0.2">
      <c r="A189" s="156"/>
      <c r="B189" s="165" t="s">
        <v>259</v>
      </c>
      <c r="C189" s="168" t="s">
        <v>656</v>
      </c>
      <c r="D189" s="166" t="s">
        <v>630</v>
      </c>
      <c r="E189" s="166" t="s">
        <v>1161</v>
      </c>
      <c r="F189" s="166" t="s">
        <v>661</v>
      </c>
      <c r="G189" s="166" t="s">
        <v>662</v>
      </c>
      <c r="H189" s="165"/>
      <c r="I189" s="165" t="s">
        <v>63</v>
      </c>
      <c r="J189" s="166" t="s">
        <v>252</v>
      </c>
      <c r="K189" s="167" t="s">
        <v>72</v>
      </c>
      <c r="L189" s="168" t="s">
        <v>73</v>
      </c>
      <c r="M189" s="170" t="s">
        <v>654</v>
      </c>
      <c r="N189" s="170" t="s">
        <v>75</v>
      </c>
      <c r="O189" s="165"/>
      <c r="P189" s="165"/>
      <c r="Q189" s="165"/>
      <c r="R189" s="271" t="s">
        <v>655</v>
      </c>
      <c r="S189" s="165"/>
      <c r="T189" s="165">
        <v>0</v>
      </c>
      <c r="U189" s="165" t="str">
        <f t="shared" si="135"/>
        <v>Bajo</v>
      </c>
      <c r="V189" s="165">
        <v>1</v>
      </c>
      <c r="W189" s="165" t="str">
        <f t="shared" si="136"/>
        <v>Esporadica</v>
      </c>
      <c r="X189" s="165">
        <f t="shared" si="137"/>
        <v>0</v>
      </c>
      <c r="Y189" s="165" t="str">
        <f t="shared" si="138"/>
        <v>Bajo</v>
      </c>
      <c r="Z189" s="165">
        <v>60</v>
      </c>
      <c r="AA189" s="165" t="str">
        <f t="shared" si="139"/>
        <v>Muy Grave</v>
      </c>
      <c r="AB189" s="165">
        <f t="shared" si="125"/>
        <v>0</v>
      </c>
      <c r="AC189" s="165" t="str">
        <f t="shared" si="126"/>
        <v>IV</v>
      </c>
      <c r="AD189" s="165" t="str">
        <f t="shared" si="127"/>
        <v>ACEPTABLE</v>
      </c>
      <c r="AE189" s="165" t="s">
        <v>258</v>
      </c>
      <c r="AF189" s="165" t="str">
        <f t="shared" si="143"/>
        <v>Heridas, golpes, muerte, fatiga, estrés, disminución de la destreza y precisión. Estados de ansiedad y/o depresión y trastornos del aparato digestivo.</v>
      </c>
      <c r="AG189" s="165" t="s">
        <v>38</v>
      </c>
      <c r="AH189" s="165"/>
      <c r="AI189" s="165" t="s">
        <v>63</v>
      </c>
      <c r="AJ189" s="165" t="s">
        <v>63</v>
      </c>
      <c r="AK189" s="165" t="s">
        <v>63</v>
      </c>
      <c r="AL189" s="165"/>
      <c r="AM189" s="165"/>
      <c r="AN189" s="165"/>
      <c r="AO189" s="165"/>
      <c r="AP189" s="165"/>
      <c r="AQ189" s="165"/>
      <c r="AR189" s="165"/>
      <c r="AS189" s="156"/>
      <c r="AT189" s="157"/>
      <c r="AU189" s="165" t="str">
        <f t="shared" si="128"/>
        <v>Bajo</v>
      </c>
      <c r="AV189" s="157"/>
      <c r="AW189" s="165" t="b">
        <f t="shared" si="129"/>
        <v>0</v>
      </c>
      <c r="AX189" s="165">
        <f t="shared" si="130"/>
        <v>0</v>
      </c>
      <c r="AY189" s="165" t="str">
        <f t="shared" si="131"/>
        <v>Bajo</v>
      </c>
      <c r="AZ189" s="157"/>
      <c r="BA189" s="165" t="b">
        <f t="shared" si="132"/>
        <v>0</v>
      </c>
      <c r="BB189" s="165">
        <f t="shared" si="133"/>
        <v>0</v>
      </c>
      <c r="BC189" s="165" t="str">
        <f t="shared" si="142"/>
        <v>IV</v>
      </c>
      <c r="BD189" s="165" t="str">
        <f t="shared" si="134"/>
        <v>ACEPTABLE</v>
      </c>
      <c r="BE189" s="155"/>
    </row>
    <row r="190" spans="1:57" ht="72.75" hidden="1" customHeight="1" x14ac:dyDescent="0.2">
      <c r="A190" s="156"/>
      <c r="B190" s="165" t="s">
        <v>259</v>
      </c>
      <c r="C190" s="168" t="s">
        <v>656</v>
      </c>
      <c r="D190" s="166" t="s">
        <v>498</v>
      </c>
      <c r="E190" s="166" t="s">
        <v>499</v>
      </c>
      <c r="F190" s="166" t="s">
        <v>658</v>
      </c>
      <c r="G190" s="166" t="s">
        <v>664</v>
      </c>
      <c r="H190" s="165"/>
      <c r="I190" s="165" t="s">
        <v>63</v>
      </c>
      <c r="J190" s="166" t="s">
        <v>252</v>
      </c>
      <c r="K190" s="167" t="s">
        <v>72</v>
      </c>
      <c r="L190" s="168" t="s">
        <v>73</v>
      </c>
      <c r="M190" s="170" t="s">
        <v>654</v>
      </c>
      <c r="N190" s="170" t="s">
        <v>75</v>
      </c>
      <c r="O190" s="165"/>
      <c r="P190" s="165"/>
      <c r="Q190" s="165"/>
      <c r="R190" s="271" t="s">
        <v>655</v>
      </c>
      <c r="S190" s="165"/>
      <c r="T190" s="165">
        <v>0</v>
      </c>
      <c r="U190" s="165" t="str">
        <f t="shared" si="135"/>
        <v>Bajo</v>
      </c>
      <c r="V190" s="165">
        <v>1</v>
      </c>
      <c r="W190" s="165" t="str">
        <f t="shared" si="136"/>
        <v>Esporadica</v>
      </c>
      <c r="X190" s="165">
        <f t="shared" si="137"/>
        <v>0</v>
      </c>
      <c r="Y190" s="165" t="str">
        <f t="shared" si="138"/>
        <v>Bajo</v>
      </c>
      <c r="Z190" s="165">
        <v>60</v>
      </c>
      <c r="AA190" s="165" t="str">
        <f t="shared" si="139"/>
        <v>Muy Grave</v>
      </c>
      <c r="AB190" s="165">
        <f t="shared" si="125"/>
        <v>0</v>
      </c>
      <c r="AC190" s="165" t="str">
        <f t="shared" si="126"/>
        <v>IV</v>
      </c>
      <c r="AD190" s="165" t="str">
        <f t="shared" si="127"/>
        <v>ACEPTABLE</v>
      </c>
      <c r="AE190" s="165" t="s">
        <v>258</v>
      </c>
      <c r="AF190" s="165" t="str">
        <f t="shared" si="143"/>
        <v>Heridas, golpes, muerte, fatiga, estrés, disminución de la destreza y precisión. Estados de ansiedad y/o depresión y trastornos del aparato digestivo.</v>
      </c>
      <c r="AG190" s="165" t="s">
        <v>38</v>
      </c>
      <c r="AH190" s="165"/>
      <c r="AI190" s="165" t="s">
        <v>63</v>
      </c>
      <c r="AJ190" s="165" t="s">
        <v>63</v>
      </c>
      <c r="AK190" s="165" t="s">
        <v>63</v>
      </c>
      <c r="AL190" s="165"/>
      <c r="AM190" s="165"/>
      <c r="AN190" s="165"/>
      <c r="AO190" s="165"/>
      <c r="AP190" s="165"/>
      <c r="AQ190" s="165"/>
      <c r="AR190" s="165"/>
      <c r="AS190" s="156"/>
      <c r="AT190" s="157"/>
      <c r="AU190" s="165" t="str">
        <f t="shared" si="128"/>
        <v>Bajo</v>
      </c>
      <c r="AV190" s="157"/>
      <c r="AW190" s="165" t="b">
        <f t="shared" si="129"/>
        <v>0</v>
      </c>
      <c r="AX190" s="165">
        <f t="shared" si="130"/>
        <v>0</v>
      </c>
      <c r="AY190" s="165" t="str">
        <f t="shared" si="131"/>
        <v>Bajo</v>
      </c>
      <c r="AZ190" s="157"/>
      <c r="BA190" s="165" t="b">
        <f t="shared" si="132"/>
        <v>0</v>
      </c>
      <c r="BB190" s="165">
        <f t="shared" si="133"/>
        <v>0</v>
      </c>
      <c r="BC190" s="165" t="str">
        <f t="shared" ref="BC190:BC221" si="162">IF(AND(BB190&gt;=600,AZ190&lt;=4000),"I",IF(AND(BB190&gt;=150,BB190&lt;=500),"II",IF(AND(BB190&gt;=40,BB190&lt;=120),"III",IF(AND(BB190&gt;=0,BB190&lt;=40),"IV"))))</f>
        <v>IV</v>
      </c>
      <c r="BD190" s="165" t="str">
        <f t="shared" si="134"/>
        <v>ACEPTABLE</v>
      </c>
      <c r="BE190" s="155"/>
    </row>
    <row r="191" spans="1:57" ht="72.75" hidden="1" customHeight="1" x14ac:dyDescent="0.2">
      <c r="A191" s="156"/>
      <c r="B191" s="165" t="s">
        <v>259</v>
      </c>
      <c r="C191" s="168" t="s">
        <v>656</v>
      </c>
      <c r="D191" s="166" t="s">
        <v>310</v>
      </c>
      <c r="E191" s="166" t="s">
        <v>311</v>
      </c>
      <c r="F191" s="166" t="s">
        <v>658</v>
      </c>
      <c r="G191" s="166" t="s">
        <v>664</v>
      </c>
      <c r="H191" s="165"/>
      <c r="I191" s="165" t="s">
        <v>63</v>
      </c>
      <c r="J191" s="166" t="s">
        <v>252</v>
      </c>
      <c r="K191" s="167" t="s">
        <v>72</v>
      </c>
      <c r="L191" s="168" t="s">
        <v>73</v>
      </c>
      <c r="M191" s="170" t="s">
        <v>654</v>
      </c>
      <c r="N191" s="170" t="s">
        <v>75</v>
      </c>
      <c r="O191" s="165"/>
      <c r="P191" s="165"/>
      <c r="Q191" s="165"/>
      <c r="R191" s="271" t="s">
        <v>655</v>
      </c>
      <c r="S191" s="165"/>
      <c r="T191" s="165">
        <v>0</v>
      </c>
      <c r="U191" s="165" t="str">
        <f t="shared" si="135"/>
        <v>Bajo</v>
      </c>
      <c r="V191" s="165">
        <v>1</v>
      </c>
      <c r="W191" s="165" t="str">
        <f t="shared" si="136"/>
        <v>Esporadica</v>
      </c>
      <c r="X191" s="165">
        <f t="shared" si="137"/>
        <v>0</v>
      </c>
      <c r="Y191" s="165" t="str">
        <f t="shared" si="138"/>
        <v>Bajo</v>
      </c>
      <c r="Z191" s="165">
        <v>60</v>
      </c>
      <c r="AA191" s="165" t="str">
        <f t="shared" si="139"/>
        <v>Muy Grave</v>
      </c>
      <c r="AB191" s="165">
        <f t="shared" si="125"/>
        <v>0</v>
      </c>
      <c r="AC191" s="165" t="str">
        <f t="shared" si="126"/>
        <v>IV</v>
      </c>
      <c r="AD191" s="165" t="str">
        <f t="shared" si="127"/>
        <v>ACEPTABLE</v>
      </c>
      <c r="AE191" s="165" t="s">
        <v>258</v>
      </c>
      <c r="AF191" s="165" t="str">
        <f t="shared" si="143"/>
        <v>Heridas, golpes, muerte, fatiga, estrés, disminución de la destreza y precisión. Estados de ansiedad y/o depresión y trastornos del aparato digestivo.</v>
      </c>
      <c r="AG191" s="165" t="s">
        <v>38</v>
      </c>
      <c r="AH191" s="165"/>
      <c r="AI191" s="165" t="s">
        <v>63</v>
      </c>
      <c r="AJ191" s="165" t="s">
        <v>63</v>
      </c>
      <c r="AK191" s="165" t="s">
        <v>63</v>
      </c>
      <c r="AL191" s="165"/>
      <c r="AM191" s="165"/>
      <c r="AN191" s="165"/>
      <c r="AO191" s="165"/>
      <c r="AP191" s="165"/>
      <c r="AQ191" s="165"/>
      <c r="AR191" s="165"/>
      <c r="AS191" s="156"/>
      <c r="AT191" s="157"/>
      <c r="AU191" s="165" t="str">
        <f t="shared" si="128"/>
        <v>Bajo</v>
      </c>
      <c r="AV191" s="157"/>
      <c r="AW191" s="165" t="b">
        <f t="shared" si="129"/>
        <v>0</v>
      </c>
      <c r="AX191" s="165">
        <f t="shared" si="130"/>
        <v>0</v>
      </c>
      <c r="AY191" s="165" t="str">
        <f t="shared" si="131"/>
        <v>Bajo</v>
      </c>
      <c r="AZ191" s="157"/>
      <c r="BA191" s="165" t="b">
        <f t="shared" si="132"/>
        <v>0</v>
      </c>
      <c r="BB191" s="165">
        <f t="shared" si="133"/>
        <v>0</v>
      </c>
      <c r="BC191" s="165" t="str">
        <f t="shared" si="162"/>
        <v>IV</v>
      </c>
      <c r="BD191" s="165" t="str">
        <f t="shared" si="134"/>
        <v>ACEPTABLE</v>
      </c>
      <c r="BE191" s="155"/>
    </row>
    <row r="192" spans="1:57" ht="72.75" hidden="1" customHeight="1" x14ac:dyDescent="0.2">
      <c r="A192" s="156"/>
      <c r="B192" s="165" t="s">
        <v>259</v>
      </c>
      <c r="C192" s="168" t="s">
        <v>656</v>
      </c>
      <c r="D192" s="166" t="s">
        <v>391</v>
      </c>
      <c r="E192" s="166" t="s">
        <v>666</v>
      </c>
      <c r="F192" s="166" t="s">
        <v>658</v>
      </c>
      <c r="G192" s="166" t="s">
        <v>667</v>
      </c>
      <c r="H192" s="165"/>
      <c r="I192" s="165" t="s">
        <v>63</v>
      </c>
      <c r="J192" s="166" t="s">
        <v>252</v>
      </c>
      <c r="K192" s="167" t="s">
        <v>72</v>
      </c>
      <c r="L192" s="168" t="s">
        <v>73</v>
      </c>
      <c r="M192" s="170" t="s">
        <v>654</v>
      </c>
      <c r="N192" s="170" t="s">
        <v>75</v>
      </c>
      <c r="O192" s="165"/>
      <c r="P192" s="165"/>
      <c r="Q192" s="165"/>
      <c r="R192" s="271" t="s">
        <v>655</v>
      </c>
      <c r="S192" s="165"/>
      <c r="T192" s="165">
        <v>0</v>
      </c>
      <c r="U192" s="165" t="str">
        <f t="shared" si="135"/>
        <v>Bajo</v>
      </c>
      <c r="V192" s="165">
        <v>1</v>
      </c>
      <c r="W192" s="165" t="str">
        <f t="shared" si="136"/>
        <v>Esporadica</v>
      </c>
      <c r="X192" s="165">
        <f t="shared" si="137"/>
        <v>0</v>
      </c>
      <c r="Y192" s="165" t="str">
        <f t="shared" si="138"/>
        <v>Bajo</v>
      </c>
      <c r="Z192" s="165">
        <v>60</v>
      </c>
      <c r="AA192" s="165" t="str">
        <f t="shared" si="139"/>
        <v>Muy Grave</v>
      </c>
      <c r="AB192" s="165">
        <f t="shared" si="125"/>
        <v>0</v>
      </c>
      <c r="AC192" s="165" t="str">
        <f t="shared" si="126"/>
        <v>IV</v>
      </c>
      <c r="AD192" s="165" t="str">
        <f t="shared" si="127"/>
        <v>ACEPTABLE</v>
      </c>
      <c r="AE192" s="165" t="s">
        <v>258</v>
      </c>
      <c r="AF192" s="165" t="str">
        <f t="shared" si="143"/>
        <v>Heridas, golpes, muerte, fatiga, estrés, disminución de la destreza y precisión. Estados de ansiedad y/o depresión y trastornos del aparato digestivo.</v>
      </c>
      <c r="AG192" s="165" t="s">
        <v>38</v>
      </c>
      <c r="AH192" s="165"/>
      <c r="AI192" s="165" t="s">
        <v>63</v>
      </c>
      <c r="AJ192" s="165" t="s">
        <v>63</v>
      </c>
      <c r="AK192" s="165" t="s">
        <v>63</v>
      </c>
      <c r="AL192" s="165"/>
      <c r="AM192" s="165"/>
      <c r="AN192" s="165"/>
      <c r="AO192" s="165"/>
      <c r="AP192" s="165"/>
      <c r="AQ192" s="165"/>
      <c r="AR192" s="165"/>
      <c r="AS192" s="156"/>
      <c r="AT192" s="157"/>
      <c r="AU192" s="165" t="str">
        <f t="shared" si="128"/>
        <v>Bajo</v>
      </c>
      <c r="AV192" s="157"/>
      <c r="AW192" s="165" t="b">
        <f t="shared" si="129"/>
        <v>0</v>
      </c>
      <c r="AX192" s="165">
        <f t="shared" si="130"/>
        <v>0</v>
      </c>
      <c r="AY192" s="165" t="str">
        <f t="shared" si="131"/>
        <v>Bajo</v>
      </c>
      <c r="AZ192" s="157"/>
      <c r="BA192" s="165" t="b">
        <f t="shared" si="132"/>
        <v>0</v>
      </c>
      <c r="BB192" s="165">
        <f t="shared" si="133"/>
        <v>0</v>
      </c>
      <c r="BC192" s="165" t="str">
        <f t="shared" si="162"/>
        <v>IV</v>
      </c>
      <c r="BD192" s="165" t="str">
        <f t="shared" si="134"/>
        <v>ACEPTABLE</v>
      </c>
      <c r="BE192" s="155"/>
    </row>
    <row r="193" spans="1:57" ht="105.6" hidden="1" customHeight="1" x14ac:dyDescent="0.2">
      <c r="A193" s="156"/>
      <c r="B193" s="165" t="s">
        <v>259</v>
      </c>
      <c r="C193" s="168" t="s">
        <v>656</v>
      </c>
      <c r="D193" s="166" t="s">
        <v>443</v>
      </c>
      <c r="E193" s="166" t="s">
        <v>1158</v>
      </c>
      <c r="F193" s="166" t="s">
        <v>658</v>
      </c>
      <c r="G193" s="166" t="s">
        <v>664</v>
      </c>
      <c r="H193" s="165"/>
      <c r="I193" s="165" t="s">
        <v>63</v>
      </c>
      <c r="J193" s="166" t="s">
        <v>252</v>
      </c>
      <c r="K193" s="167" t="s">
        <v>72</v>
      </c>
      <c r="L193" s="168" t="s">
        <v>73</v>
      </c>
      <c r="M193" s="170" t="s">
        <v>654</v>
      </c>
      <c r="N193" s="170" t="s">
        <v>75</v>
      </c>
      <c r="O193" s="165"/>
      <c r="P193" s="165"/>
      <c r="Q193" s="165"/>
      <c r="R193" s="271" t="s">
        <v>655</v>
      </c>
      <c r="S193" s="165"/>
      <c r="T193" s="165">
        <v>0</v>
      </c>
      <c r="U193" s="165" t="str">
        <f t="shared" si="135"/>
        <v>Bajo</v>
      </c>
      <c r="V193" s="165">
        <v>1</v>
      </c>
      <c r="W193" s="165" t="str">
        <f t="shared" si="136"/>
        <v>Esporadica</v>
      </c>
      <c r="X193" s="165">
        <f t="shared" si="137"/>
        <v>0</v>
      </c>
      <c r="Y193" s="165" t="str">
        <f t="shared" si="138"/>
        <v>Bajo</v>
      </c>
      <c r="Z193" s="165">
        <v>60</v>
      </c>
      <c r="AA193" s="165" t="str">
        <f t="shared" si="139"/>
        <v>Muy Grave</v>
      </c>
      <c r="AB193" s="165">
        <f t="shared" si="125"/>
        <v>0</v>
      </c>
      <c r="AC193" s="165" t="str">
        <f t="shared" si="126"/>
        <v>IV</v>
      </c>
      <c r="AD193" s="165" t="str">
        <f t="shared" si="127"/>
        <v>ACEPTABLE</v>
      </c>
      <c r="AE193" s="165" t="s">
        <v>258</v>
      </c>
      <c r="AF193" s="165" t="str">
        <f t="shared" si="143"/>
        <v>Heridas, golpes, muerte, fatiga, estrés, disminución de la destreza y precisión. Estados de ansiedad y/o depresión y trastornos del aparato digestivo.</v>
      </c>
      <c r="AG193" s="165" t="s">
        <v>38</v>
      </c>
      <c r="AH193" s="165"/>
      <c r="AI193" s="165" t="s">
        <v>63</v>
      </c>
      <c r="AJ193" s="165" t="s">
        <v>63</v>
      </c>
      <c r="AK193" s="165" t="s">
        <v>63</v>
      </c>
      <c r="AL193" s="165"/>
      <c r="AM193" s="165"/>
      <c r="AN193" s="165"/>
      <c r="AO193" s="165"/>
      <c r="AP193" s="165"/>
      <c r="AQ193" s="165"/>
      <c r="AR193" s="165"/>
      <c r="AS193" s="156"/>
      <c r="AT193" s="157"/>
      <c r="AU193" s="165" t="str">
        <f t="shared" si="128"/>
        <v>Bajo</v>
      </c>
      <c r="AV193" s="157"/>
      <c r="AW193" s="165" t="b">
        <f t="shared" si="129"/>
        <v>0</v>
      </c>
      <c r="AX193" s="165">
        <f t="shared" si="130"/>
        <v>0</v>
      </c>
      <c r="AY193" s="165" t="str">
        <f t="shared" si="131"/>
        <v>Bajo</v>
      </c>
      <c r="AZ193" s="157"/>
      <c r="BA193" s="165" t="b">
        <f t="shared" si="132"/>
        <v>0</v>
      </c>
      <c r="BB193" s="165">
        <f t="shared" si="133"/>
        <v>0</v>
      </c>
      <c r="BC193" s="165" t="str">
        <f t="shared" si="162"/>
        <v>IV</v>
      </c>
      <c r="BD193" s="165" t="str">
        <f t="shared" si="134"/>
        <v>ACEPTABLE</v>
      </c>
      <c r="BE193" s="155"/>
    </row>
    <row r="194" spans="1:57" ht="168.6" customHeight="1" x14ac:dyDescent="0.2">
      <c r="A194" s="156"/>
      <c r="B194" s="165" t="s">
        <v>259</v>
      </c>
      <c r="C194" s="168" t="s">
        <v>656</v>
      </c>
      <c r="D194" s="166" t="s">
        <v>433</v>
      </c>
      <c r="E194" s="166" t="s">
        <v>1159</v>
      </c>
      <c r="F194" s="166" t="s">
        <v>658</v>
      </c>
      <c r="G194" s="166" t="s">
        <v>1193</v>
      </c>
      <c r="H194" s="165"/>
      <c r="I194" s="165" t="s">
        <v>63</v>
      </c>
      <c r="J194" s="166" t="s">
        <v>252</v>
      </c>
      <c r="K194" s="167" t="s">
        <v>282</v>
      </c>
      <c r="L194" s="168" t="s">
        <v>669</v>
      </c>
      <c r="M194" s="170" t="s">
        <v>344</v>
      </c>
      <c r="N194" s="170" t="s">
        <v>670</v>
      </c>
      <c r="O194" s="165"/>
      <c r="P194" s="165"/>
      <c r="Q194" s="165"/>
      <c r="R194" s="171" t="s">
        <v>671</v>
      </c>
      <c r="S194" s="165" t="s">
        <v>672</v>
      </c>
      <c r="T194" s="165">
        <v>0</v>
      </c>
      <c r="U194" s="165" t="str">
        <f t="shared" si="135"/>
        <v>Bajo</v>
      </c>
      <c r="V194" s="165">
        <v>1</v>
      </c>
      <c r="W194" s="165" t="str">
        <f t="shared" si="136"/>
        <v>Esporadica</v>
      </c>
      <c r="X194" s="165">
        <f t="shared" si="137"/>
        <v>0</v>
      </c>
      <c r="Y194" s="165" t="str">
        <f t="shared" si="138"/>
        <v>Bajo</v>
      </c>
      <c r="Z194" s="165">
        <v>60</v>
      </c>
      <c r="AA194" s="165" t="str">
        <f t="shared" si="139"/>
        <v>Muy Grave</v>
      </c>
      <c r="AB194" s="165">
        <f t="shared" si="125"/>
        <v>0</v>
      </c>
      <c r="AC194" s="165" t="str">
        <f t="shared" si="126"/>
        <v>IV</v>
      </c>
      <c r="AD194" s="165" t="str">
        <f t="shared" si="127"/>
        <v>ACEPTABLE</v>
      </c>
      <c r="AE194" s="165" t="s">
        <v>258</v>
      </c>
      <c r="AF194" s="165" t="str">
        <f t="shared" si="143"/>
        <v>Heridas, golpes, ahogamiento, muerte</v>
      </c>
      <c r="AG194" s="165" t="s">
        <v>38</v>
      </c>
      <c r="AH194" s="165"/>
      <c r="AI194" s="165" t="s">
        <v>63</v>
      </c>
      <c r="AJ194" s="165" t="s">
        <v>63</v>
      </c>
      <c r="AK194" s="165" t="s">
        <v>63</v>
      </c>
      <c r="AL194" s="165"/>
      <c r="AM194" s="165"/>
      <c r="AN194" s="165"/>
      <c r="AO194" s="165"/>
      <c r="AP194" s="165"/>
      <c r="AQ194" s="165"/>
      <c r="AR194" s="165"/>
      <c r="AS194" s="156"/>
      <c r="AT194" s="157"/>
      <c r="AU194" s="165" t="str">
        <f t="shared" si="128"/>
        <v>Bajo</v>
      </c>
      <c r="AV194" s="157"/>
      <c r="AW194" s="165" t="b">
        <f t="shared" si="129"/>
        <v>0</v>
      </c>
      <c r="AX194" s="165">
        <f t="shared" si="130"/>
        <v>0</v>
      </c>
      <c r="AY194" s="165" t="str">
        <f t="shared" si="131"/>
        <v>Bajo</v>
      </c>
      <c r="AZ194" s="157"/>
      <c r="BA194" s="165" t="b">
        <f t="shared" si="132"/>
        <v>0</v>
      </c>
      <c r="BB194" s="165">
        <f t="shared" si="133"/>
        <v>0</v>
      </c>
      <c r="BC194" s="165" t="str">
        <f t="shared" si="162"/>
        <v>IV</v>
      </c>
      <c r="BD194" s="165" t="str">
        <f t="shared" si="134"/>
        <v>ACEPTABLE</v>
      </c>
      <c r="BE194" s="155"/>
    </row>
    <row r="195" spans="1:57" ht="168.6" customHeight="1" x14ac:dyDescent="0.2">
      <c r="A195" s="156"/>
      <c r="B195" s="165" t="s">
        <v>259</v>
      </c>
      <c r="C195" s="168" t="s">
        <v>656</v>
      </c>
      <c r="D195" s="166" t="s">
        <v>630</v>
      </c>
      <c r="E195" s="166" t="s">
        <v>1161</v>
      </c>
      <c r="F195" s="166" t="s">
        <v>673</v>
      </c>
      <c r="G195" s="166" t="s">
        <v>662</v>
      </c>
      <c r="H195" s="165"/>
      <c r="I195" s="165" t="s">
        <v>63</v>
      </c>
      <c r="J195" s="166" t="s">
        <v>252</v>
      </c>
      <c r="K195" s="167" t="s">
        <v>282</v>
      </c>
      <c r="L195" s="168" t="s">
        <v>669</v>
      </c>
      <c r="M195" s="170" t="s">
        <v>344</v>
      </c>
      <c r="N195" s="170" t="s">
        <v>670</v>
      </c>
      <c r="O195" s="165"/>
      <c r="P195" s="165"/>
      <c r="Q195" s="165"/>
      <c r="R195" s="171" t="s">
        <v>671</v>
      </c>
      <c r="S195" s="165" t="s">
        <v>672</v>
      </c>
      <c r="T195" s="165">
        <v>0</v>
      </c>
      <c r="U195" s="165" t="str">
        <f t="shared" si="135"/>
        <v>Bajo</v>
      </c>
      <c r="V195" s="165">
        <v>1</v>
      </c>
      <c r="W195" s="165" t="str">
        <f t="shared" si="136"/>
        <v>Esporadica</v>
      </c>
      <c r="X195" s="165">
        <f t="shared" si="137"/>
        <v>0</v>
      </c>
      <c r="Y195" s="165" t="str">
        <f t="shared" si="138"/>
        <v>Bajo</v>
      </c>
      <c r="Z195" s="165">
        <v>60</v>
      </c>
      <c r="AA195" s="165" t="str">
        <f t="shared" si="139"/>
        <v>Muy Grave</v>
      </c>
      <c r="AB195" s="165">
        <f t="shared" si="125"/>
        <v>0</v>
      </c>
      <c r="AC195" s="165" t="str">
        <f t="shared" si="126"/>
        <v>IV</v>
      </c>
      <c r="AD195" s="165" t="str">
        <f t="shared" si="127"/>
        <v>ACEPTABLE</v>
      </c>
      <c r="AE195" s="165" t="s">
        <v>258</v>
      </c>
      <c r="AF195" s="165" t="str">
        <f t="shared" si="143"/>
        <v>Heridas, golpes, ahogamiento, muerte</v>
      </c>
      <c r="AG195" s="165" t="s">
        <v>38</v>
      </c>
      <c r="AH195" s="165"/>
      <c r="AI195" s="165" t="s">
        <v>63</v>
      </c>
      <c r="AJ195" s="165" t="s">
        <v>63</v>
      </c>
      <c r="AK195" s="165" t="s">
        <v>63</v>
      </c>
      <c r="AL195" s="165"/>
      <c r="AM195" s="165"/>
      <c r="AN195" s="165"/>
      <c r="AO195" s="165"/>
      <c r="AP195" s="165"/>
      <c r="AQ195" s="165"/>
      <c r="AR195" s="165"/>
      <c r="AS195" s="156"/>
      <c r="AT195" s="157"/>
      <c r="AU195" s="165" t="str">
        <f t="shared" si="128"/>
        <v>Bajo</v>
      </c>
      <c r="AV195" s="157"/>
      <c r="AW195" s="165" t="b">
        <f t="shared" si="129"/>
        <v>0</v>
      </c>
      <c r="AX195" s="165">
        <f t="shared" si="130"/>
        <v>0</v>
      </c>
      <c r="AY195" s="165" t="str">
        <f t="shared" si="131"/>
        <v>Bajo</v>
      </c>
      <c r="AZ195" s="157"/>
      <c r="BA195" s="165" t="b">
        <f t="shared" si="132"/>
        <v>0</v>
      </c>
      <c r="BB195" s="165">
        <f t="shared" si="133"/>
        <v>0</v>
      </c>
      <c r="BC195" s="165" t="str">
        <f t="shared" si="162"/>
        <v>IV</v>
      </c>
      <c r="BD195" s="165" t="str">
        <f t="shared" si="134"/>
        <v>ACEPTABLE</v>
      </c>
      <c r="BE195" s="155"/>
    </row>
    <row r="196" spans="1:57" ht="72.75" customHeight="1" x14ac:dyDescent="0.2">
      <c r="A196" s="156"/>
      <c r="B196" s="165" t="s">
        <v>259</v>
      </c>
      <c r="C196" s="168" t="s">
        <v>656</v>
      </c>
      <c r="D196" s="166" t="s">
        <v>498</v>
      </c>
      <c r="E196" s="166" t="s">
        <v>499</v>
      </c>
      <c r="F196" s="166" t="s">
        <v>658</v>
      </c>
      <c r="G196" s="166" t="s">
        <v>664</v>
      </c>
      <c r="H196" s="165"/>
      <c r="I196" s="165" t="s">
        <v>63</v>
      </c>
      <c r="J196" s="166" t="s">
        <v>252</v>
      </c>
      <c r="K196" s="167" t="s">
        <v>282</v>
      </c>
      <c r="L196" s="168" t="s">
        <v>669</v>
      </c>
      <c r="M196" s="170" t="s">
        <v>344</v>
      </c>
      <c r="N196" s="170" t="s">
        <v>670</v>
      </c>
      <c r="O196" s="165"/>
      <c r="P196" s="165"/>
      <c r="Q196" s="165"/>
      <c r="R196" s="171" t="s">
        <v>671</v>
      </c>
      <c r="S196" s="165" t="s">
        <v>672</v>
      </c>
      <c r="T196" s="165">
        <v>0</v>
      </c>
      <c r="U196" s="165" t="str">
        <f t="shared" si="135"/>
        <v>Bajo</v>
      </c>
      <c r="V196" s="165">
        <v>1</v>
      </c>
      <c r="W196" s="165" t="str">
        <f t="shared" si="136"/>
        <v>Esporadica</v>
      </c>
      <c r="X196" s="165">
        <f t="shared" si="137"/>
        <v>0</v>
      </c>
      <c r="Y196" s="165" t="str">
        <f t="shared" si="138"/>
        <v>Bajo</v>
      </c>
      <c r="Z196" s="165">
        <v>60</v>
      </c>
      <c r="AA196" s="165" t="str">
        <f t="shared" si="139"/>
        <v>Muy Grave</v>
      </c>
      <c r="AB196" s="165">
        <f t="shared" si="125"/>
        <v>0</v>
      </c>
      <c r="AC196" s="165" t="str">
        <f t="shared" si="126"/>
        <v>IV</v>
      </c>
      <c r="AD196" s="165" t="str">
        <f t="shared" si="127"/>
        <v>ACEPTABLE</v>
      </c>
      <c r="AE196" s="165" t="s">
        <v>258</v>
      </c>
      <c r="AF196" s="165" t="str">
        <f t="shared" si="143"/>
        <v>Heridas, golpes, ahogamiento, muerte</v>
      </c>
      <c r="AG196" s="165" t="s">
        <v>38</v>
      </c>
      <c r="AH196" s="165"/>
      <c r="AI196" s="165" t="s">
        <v>63</v>
      </c>
      <c r="AJ196" s="165" t="s">
        <v>63</v>
      </c>
      <c r="AK196" s="165" t="s">
        <v>63</v>
      </c>
      <c r="AL196" s="165"/>
      <c r="AM196" s="165"/>
      <c r="AN196" s="165"/>
      <c r="AO196" s="165"/>
      <c r="AP196" s="165"/>
      <c r="AQ196" s="165"/>
      <c r="AR196" s="165"/>
      <c r="AS196" s="156"/>
      <c r="AT196" s="157"/>
      <c r="AU196" s="165" t="str">
        <f t="shared" si="128"/>
        <v>Bajo</v>
      </c>
      <c r="AV196" s="157"/>
      <c r="AW196" s="165" t="b">
        <f t="shared" si="129"/>
        <v>0</v>
      </c>
      <c r="AX196" s="165">
        <f t="shared" si="130"/>
        <v>0</v>
      </c>
      <c r="AY196" s="165" t="str">
        <f t="shared" si="131"/>
        <v>Bajo</v>
      </c>
      <c r="AZ196" s="157"/>
      <c r="BA196" s="165" t="b">
        <f t="shared" si="132"/>
        <v>0</v>
      </c>
      <c r="BB196" s="165">
        <f t="shared" si="133"/>
        <v>0</v>
      </c>
      <c r="BC196" s="165" t="str">
        <f t="shared" si="162"/>
        <v>IV</v>
      </c>
      <c r="BD196" s="165" t="str">
        <f t="shared" si="134"/>
        <v>ACEPTABLE</v>
      </c>
      <c r="BE196" s="155"/>
    </row>
    <row r="197" spans="1:57" ht="72.75" customHeight="1" x14ac:dyDescent="0.2">
      <c r="A197" s="156"/>
      <c r="B197" s="165" t="s">
        <v>259</v>
      </c>
      <c r="C197" s="168" t="s">
        <v>656</v>
      </c>
      <c r="D197" s="166" t="s">
        <v>310</v>
      </c>
      <c r="E197" s="166" t="s">
        <v>311</v>
      </c>
      <c r="F197" s="166" t="s">
        <v>658</v>
      </c>
      <c r="G197" s="166" t="s">
        <v>664</v>
      </c>
      <c r="H197" s="165"/>
      <c r="I197" s="165" t="s">
        <v>63</v>
      </c>
      <c r="J197" s="166" t="s">
        <v>252</v>
      </c>
      <c r="K197" s="167" t="s">
        <v>282</v>
      </c>
      <c r="L197" s="168" t="s">
        <v>669</v>
      </c>
      <c r="M197" s="170" t="s">
        <v>344</v>
      </c>
      <c r="N197" s="170" t="s">
        <v>670</v>
      </c>
      <c r="O197" s="165"/>
      <c r="P197" s="165"/>
      <c r="Q197" s="165"/>
      <c r="R197" s="171" t="s">
        <v>671</v>
      </c>
      <c r="S197" s="165" t="s">
        <v>672</v>
      </c>
      <c r="T197" s="165">
        <v>0</v>
      </c>
      <c r="U197" s="165" t="str">
        <f t="shared" si="135"/>
        <v>Bajo</v>
      </c>
      <c r="V197" s="165">
        <v>1</v>
      </c>
      <c r="W197" s="165" t="str">
        <f t="shared" si="136"/>
        <v>Esporadica</v>
      </c>
      <c r="X197" s="165">
        <f t="shared" si="137"/>
        <v>0</v>
      </c>
      <c r="Y197" s="165" t="str">
        <f t="shared" si="138"/>
        <v>Bajo</v>
      </c>
      <c r="Z197" s="165">
        <v>60</v>
      </c>
      <c r="AA197" s="165" t="str">
        <f t="shared" si="139"/>
        <v>Muy Grave</v>
      </c>
      <c r="AB197" s="165">
        <f t="shared" si="125"/>
        <v>0</v>
      </c>
      <c r="AC197" s="165" t="str">
        <f t="shared" si="126"/>
        <v>IV</v>
      </c>
      <c r="AD197" s="165" t="str">
        <f t="shared" si="127"/>
        <v>ACEPTABLE</v>
      </c>
      <c r="AE197" s="165" t="s">
        <v>258</v>
      </c>
      <c r="AF197" s="165" t="str">
        <f t="shared" si="143"/>
        <v>Heridas, golpes, ahogamiento, muerte</v>
      </c>
      <c r="AG197" s="165" t="s">
        <v>38</v>
      </c>
      <c r="AH197" s="165"/>
      <c r="AI197" s="165" t="s">
        <v>63</v>
      </c>
      <c r="AJ197" s="165" t="s">
        <v>63</v>
      </c>
      <c r="AK197" s="165" t="s">
        <v>63</v>
      </c>
      <c r="AL197" s="165"/>
      <c r="AM197" s="165"/>
      <c r="AN197" s="165"/>
      <c r="AO197" s="165"/>
      <c r="AP197" s="165"/>
      <c r="AQ197" s="165"/>
      <c r="AR197" s="165"/>
      <c r="AS197" s="156"/>
      <c r="AT197" s="157"/>
      <c r="AU197" s="165" t="str">
        <f t="shared" si="128"/>
        <v>Bajo</v>
      </c>
      <c r="AV197" s="157"/>
      <c r="AW197" s="165" t="b">
        <f t="shared" si="129"/>
        <v>0</v>
      </c>
      <c r="AX197" s="165">
        <f t="shared" si="130"/>
        <v>0</v>
      </c>
      <c r="AY197" s="165" t="str">
        <f t="shared" si="131"/>
        <v>Bajo</v>
      </c>
      <c r="AZ197" s="157"/>
      <c r="BA197" s="165" t="b">
        <f t="shared" si="132"/>
        <v>0</v>
      </c>
      <c r="BB197" s="165">
        <f t="shared" si="133"/>
        <v>0</v>
      </c>
      <c r="BC197" s="165" t="str">
        <f t="shared" si="162"/>
        <v>IV</v>
      </c>
      <c r="BD197" s="165" t="str">
        <f t="shared" si="134"/>
        <v>ACEPTABLE</v>
      </c>
      <c r="BE197" s="155"/>
    </row>
    <row r="198" spans="1:57" ht="72.75" customHeight="1" x14ac:dyDescent="0.2">
      <c r="A198" s="156"/>
      <c r="B198" s="165" t="s">
        <v>259</v>
      </c>
      <c r="C198" s="168" t="s">
        <v>656</v>
      </c>
      <c r="D198" s="166" t="s">
        <v>391</v>
      </c>
      <c r="E198" s="166" t="s">
        <v>674</v>
      </c>
      <c r="F198" s="166" t="s">
        <v>658</v>
      </c>
      <c r="G198" s="166" t="s">
        <v>667</v>
      </c>
      <c r="H198" s="165"/>
      <c r="I198" s="165" t="s">
        <v>63</v>
      </c>
      <c r="J198" s="166" t="s">
        <v>252</v>
      </c>
      <c r="K198" s="167" t="s">
        <v>282</v>
      </c>
      <c r="L198" s="168" t="s">
        <v>669</v>
      </c>
      <c r="M198" s="170" t="s">
        <v>344</v>
      </c>
      <c r="N198" s="170" t="s">
        <v>670</v>
      </c>
      <c r="O198" s="165"/>
      <c r="P198" s="165"/>
      <c r="Q198" s="165"/>
      <c r="R198" s="171" t="s">
        <v>671</v>
      </c>
      <c r="S198" s="165" t="s">
        <v>672</v>
      </c>
      <c r="T198" s="165">
        <v>0</v>
      </c>
      <c r="U198" s="165" t="str">
        <f t="shared" si="135"/>
        <v>Bajo</v>
      </c>
      <c r="V198" s="165">
        <v>1</v>
      </c>
      <c r="W198" s="165" t="str">
        <f t="shared" si="136"/>
        <v>Esporadica</v>
      </c>
      <c r="X198" s="165">
        <f t="shared" si="137"/>
        <v>0</v>
      </c>
      <c r="Y198" s="165" t="str">
        <f t="shared" si="138"/>
        <v>Bajo</v>
      </c>
      <c r="Z198" s="165">
        <v>60</v>
      </c>
      <c r="AA198" s="165" t="str">
        <f t="shared" si="139"/>
        <v>Muy Grave</v>
      </c>
      <c r="AB198" s="165">
        <f t="shared" si="125"/>
        <v>0</v>
      </c>
      <c r="AC198" s="165" t="str">
        <f t="shared" si="126"/>
        <v>IV</v>
      </c>
      <c r="AD198" s="165" t="str">
        <f t="shared" si="127"/>
        <v>ACEPTABLE</v>
      </c>
      <c r="AE198" s="165" t="s">
        <v>258</v>
      </c>
      <c r="AF198" s="165" t="str">
        <f t="shared" si="143"/>
        <v>Heridas, golpes, ahogamiento, muerte</v>
      </c>
      <c r="AG198" s="165" t="s">
        <v>38</v>
      </c>
      <c r="AH198" s="165"/>
      <c r="AI198" s="165" t="s">
        <v>63</v>
      </c>
      <c r="AJ198" s="165" t="s">
        <v>63</v>
      </c>
      <c r="AK198" s="165" t="s">
        <v>63</v>
      </c>
      <c r="AL198" s="165"/>
      <c r="AM198" s="165"/>
      <c r="AN198" s="165"/>
      <c r="AO198" s="165"/>
      <c r="AP198" s="165"/>
      <c r="AQ198" s="165"/>
      <c r="AR198" s="165"/>
      <c r="AS198" s="156"/>
      <c r="AT198" s="157"/>
      <c r="AU198" s="165" t="str">
        <f t="shared" si="128"/>
        <v>Bajo</v>
      </c>
      <c r="AV198" s="157"/>
      <c r="AW198" s="165" t="b">
        <f t="shared" si="129"/>
        <v>0</v>
      </c>
      <c r="AX198" s="165">
        <f t="shared" si="130"/>
        <v>0</v>
      </c>
      <c r="AY198" s="165" t="str">
        <f t="shared" si="131"/>
        <v>Bajo</v>
      </c>
      <c r="AZ198" s="157"/>
      <c r="BA198" s="165" t="b">
        <f t="shared" si="132"/>
        <v>0</v>
      </c>
      <c r="BB198" s="165">
        <f t="shared" si="133"/>
        <v>0</v>
      </c>
      <c r="BC198" s="165" t="str">
        <f t="shared" si="162"/>
        <v>IV</v>
      </c>
      <c r="BD198" s="165" t="str">
        <f t="shared" si="134"/>
        <v>ACEPTABLE</v>
      </c>
      <c r="BE198" s="155"/>
    </row>
    <row r="199" spans="1:57" ht="72.75" customHeight="1" x14ac:dyDescent="0.2">
      <c r="A199" s="156"/>
      <c r="B199" s="165" t="s">
        <v>259</v>
      </c>
      <c r="C199" s="168" t="s">
        <v>656</v>
      </c>
      <c r="D199" s="166" t="s">
        <v>443</v>
      </c>
      <c r="E199" s="166" t="s">
        <v>1158</v>
      </c>
      <c r="F199" s="166" t="s">
        <v>658</v>
      </c>
      <c r="G199" s="166" t="s">
        <v>664</v>
      </c>
      <c r="H199" s="165"/>
      <c r="I199" s="165" t="s">
        <v>63</v>
      </c>
      <c r="J199" s="166" t="s">
        <v>252</v>
      </c>
      <c r="K199" s="167" t="s">
        <v>282</v>
      </c>
      <c r="L199" s="168" t="s">
        <v>669</v>
      </c>
      <c r="M199" s="170" t="s">
        <v>344</v>
      </c>
      <c r="N199" s="170" t="s">
        <v>670</v>
      </c>
      <c r="O199" s="165"/>
      <c r="P199" s="165"/>
      <c r="Q199" s="165"/>
      <c r="R199" s="171" t="s">
        <v>671</v>
      </c>
      <c r="S199" s="165" t="s">
        <v>672</v>
      </c>
      <c r="T199" s="165">
        <v>0</v>
      </c>
      <c r="U199" s="165" t="str">
        <f t="shared" si="135"/>
        <v>Bajo</v>
      </c>
      <c r="V199" s="165">
        <v>1</v>
      </c>
      <c r="W199" s="165" t="str">
        <f t="shared" si="136"/>
        <v>Esporadica</v>
      </c>
      <c r="X199" s="165">
        <f t="shared" si="137"/>
        <v>0</v>
      </c>
      <c r="Y199" s="165" t="str">
        <f t="shared" si="138"/>
        <v>Bajo</v>
      </c>
      <c r="Z199" s="165">
        <v>60</v>
      </c>
      <c r="AA199" s="165" t="str">
        <f t="shared" si="139"/>
        <v>Muy Grave</v>
      </c>
      <c r="AB199" s="165">
        <f t="shared" si="125"/>
        <v>0</v>
      </c>
      <c r="AC199" s="165" t="str">
        <f t="shared" si="126"/>
        <v>IV</v>
      </c>
      <c r="AD199" s="165" t="str">
        <f t="shared" si="127"/>
        <v>ACEPTABLE</v>
      </c>
      <c r="AE199" s="165" t="s">
        <v>258</v>
      </c>
      <c r="AF199" s="165" t="str">
        <f t="shared" si="143"/>
        <v>Heridas, golpes, ahogamiento, muerte</v>
      </c>
      <c r="AG199" s="165" t="s">
        <v>38</v>
      </c>
      <c r="AH199" s="165"/>
      <c r="AI199" s="165" t="s">
        <v>63</v>
      </c>
      <c r="AJ199" s="165" t="s">
        <v>63</v>
      </c>
      <c r="AK199" s="165" t="s">
        <v>63</v>
      </c>
      <c r="AL199" s="165"/>
      <c r="AM199" s="165"/>
      <c r="AN199" s="165"/>
      <c r="AO199" s="165"/>
      <c r="AP199" s="165"/>
      <c r="AQ199" s="165"/>
      <c r="AR199" s="165"/>
      <c r="AS199" s="156"/>
      <c r="AT199" s="157"/>
      <c r="AU199" s="165" t="str">
        <f t="shared" si="128"/>
        <v>Bajo</v>
      </c>
      <c r="AV199" s="157"/>
      <c r="AW199" s="165" t="b">
        <f t="shared" si="129"/>
        <v>0</v>
      </c>
      <c r="AX199" s="165">
        <f t="shared" si="130"/>
        <v>0</v>
      </c>
      <c r="AY199" s="165" t="str">
        <f t="shared" si="131"/>
        <v>Bajo</v>
      </c>
      <c r="AZ199" s="157"/>
      <c r="BA199" s="165" t="b">
        <f t="shared" si="132"/>
        <v>0</v>
      </c>
      <c r="BB199" s="165">
        <f t="shared" si="133"/>
        <v>0</v>
      </c>
      <c r="BC199" s="165" t="str">
        <f t="shared" si="162"/>
        <v>IV</v>
      </c>
      <c r="BD199" s="165" t="str">
        <f t="shared" si="134"/>
        <v>ACEPTABLE</v>
      </c>
      <c r="BE199" s="155"/>
    </row>
    <row r="200" spans="1:57" ht="76.5" hidden="1" x14ac:dyDescent="0.2">
      <c r="A200" s="156"/>
      <c r="B200" s="165" t="s">
        <v>259</v>
      </c>
      <c r="C200" s="168" t="s">
        <v>656</v>
      </c>
      <c r="D200" s="166" t="s">
        <v>433</v>
      </c>
      <c r="E200" s="166" t="s">
        <v>1159</v>
      </c>
      <c r="F200" s="166" t="s">
        <v>658</v>
      </c>
      <c r="G200" s="166" t="s">
        <v>1193</v>
      </c>
      <c r="H200" s="165"/>
      <c r="I200" s="165" t="s">
        <v>63</v>
      </c>
      <c r="J200" s="166" t="s">
        <v>1194</v>
      </c>
      <c r="K200" s="165" t="s">
        <v>72</v>
      </c>
      <c r="L200" s="165" t="s">
        <v>83</v>
      </c>
      <c r="M200" s="170" t="s">
        <v>675</v>
      </c>
      <c r="N200" s="170" t="s">
        <v>676</v>
      </c>
      <c r="O200" s="165"/>
      <c r="P200" s="165"/>
      <c r="Q200" s="165"/>
      <c r="R200" s="171" t="s">
        <v>677</v>
      </c>
      <c r="S200" s="165" t="s">
        <v>672</v>
      </c>
      <c r="T200" s="165">
        <v>0</v>
      </c>
      <c r="U200" s="165" t="str">
        <f t="shared" si="135"/>
        <v>Bajo</v>
      </c>
      <c r="V200" s="165">
        <v>1</v>
      </c>
      <c r="W200" s="165" t="str">
        <f t="shared" si="136"/>
        <v>Esporadica</v>
      </c>
      <c r="X200" s="165">
        <f t="shared" si="137"/>
        <v>0</v>
      </c>
      <c r="Y200" s="165" t="str">
        <f t="shared" si="138"/>
        <v>Bajo</v>
      </c>
      <c r="Z200" s="165">
        <v>60</v>
      </c>
      <c r="AA200" s="165" t="str">
        <f t="shared" si="139"/>
        <v>Muy Grave</v>
      </c>
      <c r="AB200" s="165">
        <f t="shared" si="125"/>
        <v>0</v>
      </c>
      <c r="AC200" s="165" t="str">
        <f t="shared" si="126"/>
        <v>IV</v>
      </c>
      <c r="AD200" s="165" t="str">
        <f t="shared" si="127"/>
        <v>ACEPTABLE</v>
      </c>
      <c r="AE200" s="165" t="s">
        <v>258</v>
      </c>
      <c r="AF200" s="165" t="str">
        <f t="shared" si="143"/>
        <v>Naufragios, hundimientos. Inmersión. Caída a cuerpos de agua.Heridas, golpes, ahogamiento, muerte</v>
      </c>
      <c r="AG200" s="165" t="s">
        <v>38</v>
      </c>
      <c r="AH200" s="165"/>
      <c r="AI200" s="165" t="s">
        <v>63</v>
      </c>
      <c r="AJ200" s="165" t="s">
        <v>63</v>
      </c>
      <c r="AK200" s="165" t="s">
        <v>63</v>
      </c>
      <c r="AL200" s="165"/>
      <c r="AM200" s="165"/>
      <c r="AN200" s="165"/>
      <c r="AO200" s="165"/>
      <c r="AP200" s="165"/>
      <c r="AQ200" s="165"/>
      <c r="AR200" s="165"/>
      <c r="AS200" s="156"/>
      <c r="AT200" s="157"/>
      <c r="AU200" s="165" t="str">
        <f t="shared" si="128"/>
        <v>Bajo</v>
      </c>
      <c r="AV200" s="157"/>
      <c r="AW200" s="165" t="b">
        <f t="shared" si="129"/>
        <v>0</v>
      </c>
      <c r="AX200" s="165">
        <f t="shared" si="130"/>
        <v>0</v>
      </c>
      <c r="AY200" s="165" t="str">
        <f t="shared" si="131"/>
        <v>Bajo</v>
      </c>
      <c r="AZ200" s="157"/>
      <c r="BA200" s="165" t="b">
        <f t="shared" si="132"/>
        <v>0</v>
      </c>
      <c r="BB200" s="165">
        <f t="shared" si="133"/>
        <v>0</v>
      </c>
      <c r="BC200" s="165" t="str">
        <f t="shared" si="162"/>
        <v>IV</v>
      </c>
      <c r="BD200" s="165" t="str">
        <f t="shared" si="134"/>
        <v>ACEPTABLE</v>
      </c>
      <c r="BE200" s="155"/>
    </row>
    <row r="201" spans="1:57" ht="63.75" hidden="1" x14ac:dyDescent="0.2">
      <c r="A201" s="156"/>
      <c r="B201" s="165" t="s">
        <v>259</v>
      </c>
      <c r="C201" s="168" t="s">
        <v>656</v>
      </c>
      <c r="D201" s="166" t="s">
        <v>630</v>
      </c>
      <c r="E201" s="166" t="s">
        <v>1161</v>
      </c>
      <c r="F201" s="166" t="s">
        <v>673</v>
      </c>
      <c r="G201" s="166" t="s">
        <v>662</v>
      </c>
      <c r="H201" s="165"/>
      <c r="I201" s="165" t="s">
        <v>63</v>
      </c>
      <c r="J201" s="166" t="s">
        <v>1194</v>
      </c>
      <c r="K201" s="165" t="s">
        <v>72</v>
      </c>
      <c r="L201" s="165" t="s">
        <v>83</v>
      </c>
      <c r="M201" s="170" t="s">
        <v>675</v>
      </c>
      <c r="N201" s="170" t="s">
        <v>676</v>
      </c>
      <c r="O201" s="165"/>
      <c r="P201" s="165"/>
      <c r="Q201" s="165"/>
      <c r="R201" s="171" t="s">
        <v>677</v>
      </c>
      <c r="S201" s="165" t="s">
        <v>672</v>
      </c>
      <c r="T201" s="165">
        <v>0</v>
      </c>
      <c r="U201" s="165" t="str">
        <f t="shared" si="135"/>
        <v>Bajo</v>
      </c>
      <c r="V201" s="165">
        <v>1</v>
      </c>
      <c r="W201" s="165" t="str">
        <f t="shared" si="136"/>
        <v>Esporadica</v>
      </c>
      <c r="X201" s="165">
        <f t="shared" si="137"/>
        <v>0</v>
      </c>
      <c r="Y201" s="165" t="str">
        <f t="shared" si="138"/>
        <v>Bajo</v>
      </c>
      <c r="Z201" s="165">
        <v>60</v>
      </c>
      <c r="AA201" s="165" t="str">
        <f t="shared" si="139"/>
        <v>Muy Grave</v>
      </c>
      <c r="AB201" s="165">
        <f t="shared" si="125"/>
        <v>0</v>
      </c>
      <c r="AC201" s="165" t="str">
        <f t="shared" si="126"/>
        <v>IV</v>
      </c>
      <c r="AD201" s="165" t="str">
        <f t="shared" si="127"/>
        <v>ACEPTABLE</v>
      </c>
      <c r="AE201" s="165" t="s">
        <v>258</v>
      </c>
      <c r="AF201" s="165" t="str">
        <f t="shared" si="143"/>
        <v>Naufragios, hundimientos. Inmersión. Caída a cuerpos de agua.Heridas, golpes, ahogamiento, muerte</v>
      </c>
      <c r="AG201" s="165" t="s">
        <v>38</v>
      </c>
      <c r="AH201" s="165"/>
      <c r="AI201" s="165" t="s">
        <v>63</v>
      </c>
      <c r="AJ201" s="165" t="s">
        <v>63</v>
      </c>
      <c r="AK201" s="165" t="s">
        <v>63</v>
      </c>
      <c r="AL201" s="165"/>
      <c r="AM201" s="165"/>
      <c r="AN201" s="165"/>
      <c r="AO201" s="165"/>
      <c r="AP201" s="165"/>
      <c r="AQ201" s="165"/>
      <c r="AR201" s="165"/>
      <c r="AS201" s="156"/>
      <c r="AT201" s="157"/>
      <c r="AU201" s="165" t="str">
        <f t="shared" si="128"/>
        <v>Bajo</v>
      </c>
      <c r="AV201" s="157"/>
      <c r="AW201" s="165" t="b">
        <f t="shared" si="129"/>
        <v>0</v>
      </c>
      <c r="AX201" s="165">
        <f t="shared" si="130"/>
        <v>0</v>
      </c>
      <c r="AY201" s="165" t="str">
        <f t="shared" si="131"/>
        <v>Bajo</v>
      </c>
      <c r="AZ201" s="157"/>
      <c r="BA201" s="165" t="b">
        <f t="shared" si="132"/>
        <v>0</v>
      </c>
      <c r="BB201" s="165">
        <f t="shared" si="133"/>
        <v>0</v>
      </c>
      <c r="BC201" s="165" t="str">
        <f t="shared" si="162"/>
        <v>IV</v>
      </c>
      <c r="BD201" s="165" t="str">
        <f t="shared" si="134"/>
        <v>ACEPTABLE</v>
      </c>
      <c r="BE201" s="155"/>
    </row>
    <row r="202" spans="1:57" ht="63.75" hidden="1" x14ac:dyDescent="0.2">
      <c r="A202" s="156"/>
      <c r="B202" s="165" t="s">
        <v>259</v>
      </c>
      <c r="C202" s="168" t="s">
        <v>656</v>
      </c>
      <c r="D202" s="166" t="s">
        <v>498</v>
      </c>
      <c r="E202" s="166" t="s">
        <v>499</v>
      </c>
      <c r="F202" s="166" t="s">
        <v>658</v>
      </c>
      <c r="G202" s="166" t="s">
        <v>664</v>
      </c>
      <c r="H202" s="165"/>
      <c r="I202" s="165" t="s">
        <v>63</v>
      </c>
      <c r="J202" s="166" t="s">
        <v>1194</v>
      </c>
      <c r="K202" s="165" t="s">
        <v>72</v>
      </c>
      <c r="L202" s="165" t="s">
        <v>83</v>
      </c>
      <c r="M202" s="170" t="s">
        <v>675</v>
      </c>
      <c r="N202" s="170" t="s">
        <v>676</v>
      </c>
      <c r="O202" s="165"/>
      <c r="P202" s="165"/>
      <c r="Q202" s="165"/>
      <c r="R202" s="171" t="s">
        <v>677</v>
      </c>
      <c r="S202" s="165" t="s">
        <v>672</v>
      </c>
      <c r="T202" s="165">
        <v>0</v>
      </c>
      <c r="U202" s="165" t="str">
        <f t="shared" si="135"/>
        <v>Bajo</v>
      </c>
      <c r="V202" s="165">
        <v>1</v>
      </c>
      <c r="W202" s="165" t="str">
        <f t="shared" si="136"/>
        <v>Esporadica</v>
      </c>
      <c r="X202" s="165">
        <f t="shared" si="137"/>
        <v>0</v>
      </c>
      <c r="Y202" s="165" t="str">
        <f t="shared" si="138"/>
        <v>Bajo</v>
      </c>
      <c r="Z202" s="165">
        <v>60</v>
      </c>
      <c r="AA202" s="165" t="str">
        <f t="shared" si="139"/>
        <v>Muy Grave</v>
      </c>
      <c r="AB202" s="165">
        <f t="shared" si="125"/>
        <v>0</v>
      </c>
      <c r="AC202" s="165" t="str">
        <f t="shared" si="126"/>
        <v>IV</v>
      </c>
      <c r="AD202" s="165" t="str">
        <f t="shared" si="127"/>
        <v>ACEPTABLE</v>
      </c>
      <c r="AE202" s="165" t="s">
        <v>258</v>
      </c>
      <c r="AF202" s="165" t="str">
        <f t="shared" si="143"/>
        <v>Naufragios, hundimientos. Inmersión. Caída a cuerpos de agua.Heridas, golpes, ahogamiento, muerte</v>
      </c>
      <c r="AG202" s="165" t="s">
        <v>38</v>
      </c>
      <c r="AH202" s="165"/>
      <c r="AI202" s="165" t="s">
        <v>63</v>
      </c>
      <c r="AJ202" s="165" t="s">
        <v>63</v>
      </c>
      <c r="AK202" s="165" t="s">
        <v>63</v>
      </c>
      <c r="AL202" s="165"/>
      <c r="AM202" s="165"/>
      <c r="AN202" s="165"/>
      <c r="AO202" s="165"/>
      <c r="AP202" s="165"/>
      <c r="AQ202" s="165"/>
      <c r="AR202" s="165"/>
      <c r="AS202" s="156"/>
      <c r="AT202" s="157"/>
      <c r="AU202" s="165" t="str">
        <f t="shared" si="128"/>
        <v>Bajo</v>
      </c>
      <c r="AV202" s="157"/>
      <c r="AW202" s="165" t="b">
        <f t="shared" si="129"/>
        <v>0</v>
      </c>
      <c r="AX202" s="165">
        <f t="shared" si="130"/>
        <v>0</v>
      </c>
      <c r="AY202" s="165" t="str">
        <f t="shared" si="131"/>
        <v>Bajo</v>
      </c>
      <c r="AZ202" s="157"/>
      <c r="BA202" s="165" t="b">
        <f t="shared" si="132"/>
        <v>0</v>
      </c>
      <c r="BB202" s="165">
        <f t="shared" si="133"/>
        <v>0</v>
      </c>
      <c r="BC202" s="165" t="str">
        <f t="shared" si="162"/>
        <v>IV</v>
      </c>
      <c r="BD202" s="165" t="str">
        <f t="shared" si="134"/>
        <v>ACEPTABLE</v>
      </c>
      <c r="BE202" s="155"/>
    </row>
    <row r="203" spans="1:57" ht="63.75" hidden="1" x14ac:dyDescent="0.2">
      <c r="A203" s="156"/>
      <c r="B203" s="165" t="s">
        <v>259</v>
      </c>
      <c r="C203" s="168" t="s">
        <v>656</v>
      </c>
      <c r="D203" s="166" t="s">
        <v>310</v>
      </c>
      <c r="E203" s="166" t="s">
        <v>311</v>
      </c>
      <c r="F203" s="166" t="s">
        <v>658</v>
      </c>
      <c r="G203" s="166" t="s">
        <v>664</v>
      </c>
      <c r="H203" s="165"/>
      <c r="I203" s="165" t="s">
        <v>63</v>
      </c>
      <c r="J203" s="166" t="s">
        <v>1194</v>
      </c>
      <c r="K203" s="165" t="s">
        <v>72</v>
      </c>
      <c r="L203" s="165" t="s">
        <v>83</v>
      </c>
      <c r="M203" s="170" t="s">
        <v>675</v>
      </c>
      <c r="N203" s="170" t="s">
        <v>676</v>
      </c>
      <c r="O203" s="165"/>
      <c r="P203" s="165"/>
      <c r="Q203" s="165"/>
      <c r="R203" s="171" t="s">
        <v>677</v>
      </c>
      <c r="S203" s="165" t="s">
        <v>672</v>
      </c>
      <c r="T203" s="165">
        <v>0</v>
      </c>
      <c r="U203" s="165" t="str">
        <f t="shared" si="135"/>
        <v>Bajo</v>
      </c>
      <c r="V203" s="165">
        <v>1</v>
      </c>
      <c r="W203" s="165" t="str">
        <f t="shared" si="136"/>
        <v>Esporadica</v>
      </c>
      <c r="X203" s="165">
        <f t="shared" si="137"/>
        <v>0</v>
      </c>
      <c r="Y203" s="165" t="str">
        <f t="shared" si="138"/>
        <v>Bajo</v>
      </c>
      <c r="Z203" s="165">
        <v>60</v>
      </c>
      <c r="AA203" s="165" t="str">
        <f t="shared" si="139"/>
        <v>Muy Grave</v>
      </c>
      <c r="AB203" s="165">
        <f t="shared" si="125"/>
        <v>0</v>
      </c>
      <c r="AC203" s="165" t="str">
        <f t="shared" si="126"/>
        <v>IV</v>
      </c>
      <c r="AD203" s="165" t="str">
        <f t="shared" si="127"/>
        <v>ACEPTABLE</v>
      </c>
      <c r="AE203" s="165" t="s">
        <v>258</v>
      </c>
      <c r="AF203" s="165" t="str">
        <f t="shared" si="143"/>
        <v>Naufragios, hundimientos. Inmersión. Caída a cuerpos de agua.Heridas, golpes, ahogamiento, muerte</v>
      </c>
      <c r="AG203" s="165" t="s">
        <v>38</v>
      </c>
      <c r="AH203" s="165"/>
      <c r="AI203" s="165" t="s">
        <v>63</v>
      </c>
      <c r="AJ203" s="165" t="s">
        <v>63</v>
      </c>
      <c r="AK203" s="165" t="s">
        <v>63</v>
      </c>
      <c r="AL203" s="165"/>
      <c r="AM203" s="165"/>
      <c r="AN203" s="165"/>
      <c r="AO203" s="165"/>
      <c r="AP203" s="165"/>
      <c r="AQ203" s="165"/>
      <c r="AR203" s="165"/>
      <c r="AS203" s="156"/>
      <c r="AT203" s="157"/>
      <c r="AU203" s="165" t="str">
        <f t="shared" si="128"/>
        <v>Bajo</v>
      </c>
      <c r="AV203" s="157"/>
      <c r="AW203" s="165" t="b">
        <f t="shared" si="129"/>
        <v>0</v>
      </c>
      <c r="AX203" s="165">
        <f t="shared" si="130"/>
        <v>0</v>
      </c>
      <c r="AY203" s="165" t="str">
        <f t="shared" si="131"/>
        <v>Bajo</v>
      </c>
      <c r="AZ203" s="157"/>
      <c r="BA203" s="165" t="b">
        <f t="shared" si="132"/>
        <v>0</v>
      </c>
      <c r="BB203" s="165">
        <f t="shared" si="133"/>
        <v>0</v>
      </c>
      <c r="BC203" s="165" t="str">
        <f t="shared" si="162"/>
        <v>IV</v>
      </c>
      <c r="BD203" s="165" t="str">
        <f t="shared" si="134"/>
        <v>ACEPTABLE</v>
      </c>
      <c r="BE203" s="155"/>
    </row>
    <row r="204" spans="1:57" ht="89.25" hidden="1" x14ac:dyDescent="0.2">
      <c r="A204" s="156"/>
      <c r="B204" s="165" t="s">
        <v>259</v>
      </c>
      <c r="C204" s="168" t="s">
        <v>656</v>
      </c>
      <c r="D204" s="166" t="s">
        <v>391</v>
      </c>
      <c r="E204" s="166" t="s">
        <v>674</v>
      </c>
      <c r="F204" s="166" t="s">
        <v>658</v>
      </c>
      <c r="G204" s="166" t="s">
        <v>667</v>
      </c>
      <c r="H204" s="165"/>
      <c r="I204" s="165" t="s">
        <v>63</v>
      </c>
      <c r="J204" s="166" t="s">
        <v>1194</v>
      </c>
      <c r="K204" s="165" t="s">
        <v>72</v>
      </c>
      <c r="L204" s="165" t="s">
        <v>83</v>
      </c>
      <c r="M204" s="170" t="s">
        <v>675</v>
      </c>
      <c r="N204" s="170" t="s">
        <v>676</v>
      </c>
      <c r="O204" s="165"/>
      <c r="P204" s="165"/>
      <c r="Q204" s="165"/>
      <c r="R204" s="171" t="s">
        <v>677</v>
      </c>
      <c r="S204" s="165" t="s">
        <v>672</v>
      </c>
      <c r="T204" s="165">
        <v>0</v>
      </c>
      <c r="U204" s="165" t="str">
        <f t="shared" si="135"/>
        <v>Bajo</v>
      </c>
      <c r="V204" s="165">
        <v>1</v>
      </c>
      <c r="W204" s="165" t="str">
        <f t="shared" si="136"/>
        <v>Esporadica</v>
      </c>
      <c r="X204" s="165">
        <f t="shared" si="137"/>
        <v>0</v>
      </c>
      <c r="Y204" s="165" t="str">
        <f t="shared" si="138"/>
        <v>Bajo</v>
      </c>
      <c r="Z204" s="165">
        <v>60</v>
      </c>
      <c r="AA204" s="165" t="str">
        <f t="shared" si="139"/>
        <v>Muy Grave</v>
      </c>
      <c r="AB204" s="165">
        <f t="shared" si="125"/>
        <v>0</v>
      </c>
      <c r="AC204" s="165" t="str">
        <f t="shared" si="126"/>
        <v>IV</v>
      </c>
      <c r="AD204" s="165" t="str">
        <f t="shared" si="127"/>
        <v>ACEPTABLE</v>
      </c>
      <c r="AE204" s="165" t="s">
        <v>258</v>
      </c>
      <c r="AF204" s="165" t="str">
        <f t="shared" si="143"/>
        <v>Naufragios, hundimientos. Inmersión. Caída a cuerpos de agua.Heridas, golpes, ahogamiento, muerte</v>
      </c>
      <c r="AG204" s="165" t="s">
        <v>38</v>
      </c>
      <c r="AH204" s="165"/>
      <c r="AI204" s="165" t="s">
        <v>63</v>
      </c>
      <c r="AJ204" s="165" t="s">
        <v>63</v>
      </c>
      <c r="AK204" s="165" t="s">
        <v>63</v>
      </c>
      <c r="AL204" s="165"/>
      <c r="AM204" s="165"/>
      <c r="AN204" s="165"/>
      <c r="AO204" s="165"/>
      <c r="AP204" s="165"/>
      <c r="AQ204" s="165"/>
      <c r="AR204" s="165"/>
      <c r="AS204" s="156"/>
      <c r="AT204" s="157"/>
      <c r="AU204" s="165" t="str">
        <f t="shared" si="128"/>
        <v>Bajo</v>
      </c>
      <c r="AV204" s="157"/>
      <c r="AW204" s="165" t="b">
        <f t="shared" si="129"/>
        <v>0</v>
      </c>
      <c r="AX204" s="165">
        <f t="shared" si="130"/>
        <v>0</v>
      </c>
      <c r="AY204" s="165" t="str">
        <f t="shared" si="131"/>
        <v>Bajo</v>
      </c>
      <c r="AZ204" s="157"/>
      <c r="BA204" s="165" t="b">
        <f t="shared" si="132"/>
        <v>0</v>
      </c>
      <c r="BB204" s="165">
        <f t="shared" si="133"/>
        <v>0</v>
      </c>
      <c r="BC204" s="165" t="str">
        <f t="shared" si="162"/>
        <v>IV</v>
      </c>
      <c r="BD204" s="165" t="str">
        <f t="shared" si="134"/>
        <v>ACEPTABLE</v>
      </c>
      <c r="BE204" s="155"/>
    </row>
    <row r="205" spans="1:57" ht="90" hidden="1" customHeight="1" x14ac:dyDescent="0.2">
      <c r="A205" s="156"/>
      <c r="B205" s="165" t="s">
        <v>259</v>
      </c>
      <c r="C205" s="168" t="s">
        <v>656</v>
      </c>
      <c r="D205" s="166" t="s">
        <v>443</v>
      </c>
      <c r="E205" s="166" t="s">
        <v>1158</v>
      </c>
      <c r="F205" s="166" t="s">
        <v>658</v>
      </c>
      <c r="G205" s="166" t="s">
        <v>664</v>
      </c>
      <c r="H205" s="165"/>
      <c r="I205" s="165" t="s">
        <v>63</v>
      </c>
      <c r="J205" s="166" t="s">
        <v>1194</v>
      </c>
      <c r="K205" s="165" t="s">
        <v>72</v>
      </c>
      <c r="L205" s="165" t="s">
        <v>83</v>
      </c>
      <c r="M205" s="170" t="s">
        <v>675</v>
      </c>
      <c r="N205" s="170" t="s">
        <v>676</v>
      </c>
      <c r="O205" s="165"/>
      <c r="P205" s="165"/>
      <c r="Q205" s="165"/>
      <c r="R205" s="171" t="s">
        <v>677</v>
      </c>
      <c r="S205" s="165" t="s">
        <v>672</v>
      </c>
      <c r="T205" s="165">
        <v>0</v>
      </c>
      <c r="U205" s="165" t="str">
        <f t="shared" si="135"/>
        <v>Bajo</v>
      </c>
      <c r="V205" s="165">
        <v>1</v>
      </c>
      <c r="W205" s="165" t="str">
        <f t="shared" si="136"/>
        <v>Esporadica</v>
      </c>
      <c r="X205" s="165">
        <f t="shared" si="137"/>
        <v>0</v>
      </c>
      <c r="Y205" s="165" t="str">
        <f t="shared" si="138"/>
        <v>Bajo</v>
      </c>
      <c r="Z205" s="165">
        <v>60</v>
      </c>
      <c r="AA205" s="165" t="str">
        <f t="shared" si="139"/>
        <v>Muy Grave</v>
      </c>
      <c r="AB205" s="165">
        <f t="shared" si="125"/>
        <v>0</v>
      </c>
      <c r="AC205" s="165" t="str">
        <f t="shared" si="126"/>
        <v>IV</v>
      </c>
      <c r="AD205" s="165" t="str">
        <f t="shared" si="127"/>
        <v>ACEPTABLE</v>
      </c>
      <c r="AE205" s="165" t="s">
        <v>258</v>
      </c>
      <c r="AF205" s="165" t="str">
        <f t="shared" si="143"/>
        <v>Naufragios, hundimientos. Inmersión. Caída a cuerpos de agua.Heridas, golpes, ahogamiento, muerte</v>
      </c>
      <c r="AG205" s="165" t="s">
        <v>38</v>
      </c>
      <c r="AH205" s="165"/>
      <c r="AI205" s="165" t="s">
        <v>63</v>
      </c>
      <c r="AJ205" s="165" t="s">
        <v>63</v>
      </c>
      <c r="AK205" s="165" t="s">
        <v>63</v>
      </c>
      <c r="AL205" s="165"/>
      <c r="AM205" s="165"/>
      <c r="AN205" s="165"/>
      <c r="AO205" s="165"/>
      <c r="AP205" s="165"/>
      <c r="AQ205" s="165"/>
      <c r="AR205" s="165"/>
      <c r="AS205" s="156"/>
      <c r="AT205" s="157"/>
      <c r="AU205" s="165" t="str">
        <f t="shared" si="128"/>
        <v>Bajo</v>
      </c>
      <c r="AV205" s="157"/>
      <c r="AW205" s="165" t="b">
        <f t="shared" si="129"/>
        <v>0</v>
      </c>
      <c r="AX205" s="165">
        <f t="shared" si="130"/>
        <v>0</v>
      </c>
      <c r="AY205" s="165" t="str">
        <f t="shared" si="131"/>
        <v>Bajo</v>
      </c>
      <c r="AZ205" s="157"/>
      <c r="BA205" s="165" t="b">
        <f t="shared" si="132"/>
        <v>0</v>
      </c>
      <c r="BB205" s="165">
        <f t="shared" si="133"/>
        <v>0</v>
      </c>
      <c r="BC205" s="165" t="str">
        <f t="shared" si="162"/>
        <v>IV</v>
      </c>
      <c r="BD205" s="165" t="str">
        <f t="shared" si="134"/>
        <v>ACEPTABLE</v>
      </c>
      <c r="BE205" s="155"/>
    </row>
    <row r="206" spans="1:57" ht="76.5" hidden="1" x14ac:dyDescent="0.2">
      <c r="A206" s="156"/>
      <c r="B206" s="165" t="s">
        <v>259</v>
      </c>
      <c r="C206" s="168" t="s">
        <v>656</v>
      </c>
      <c r="D206" s="166" t="s">
        <v>433</v>
      </c>
      <c r="E206" s="166" t="s">
        <v>1159</v>
      </c>
      <c r="F206" s="166" t="s">
        <v>658</v>
      </c>
      <c r="G206" s="166" t="s">
        <v>1193</v>
      </c>
      <c r="H206" s="165"/>
      <c r="I206" s="165" t="s">
        <v>63</v>
      </c>
      <c r="J206" s="166" t="s">
        <v>1194</v>
      </c>
      <c r="K206" s="165" t="s">
        <v>72</v>
      </c>
      <c r="L206" s="165" t="s">
        <v>119</v>
      </c>
      <c r="M206" s="170" t="s">
        <v>675</v>
      </c>
      <c r="N206" s="170" t="s">
        <v>676</v>
      </c>
      <c r="O206" s="165"/>
      <c r="P206" s="165"/>
      <c r="Q206" s="165"/>
      <c r="R206" s="171" t="s">
        <v>677</v>
      </c>
      <c r="S206" s="165" t="s">
        <v>672</v>
      </c>
      <c r="T206" s="165">
        <v>0</v>
      </c>
      <c r="U206" s="165" t="str">
        <f t="shared" si="135"/>
        <v>Bajo</v>
      </c>
      <c r="V206" s="165">
        <v>1</v>
      </c>
      <c r="W206" s="165" t="str">
        <f t="shared" si="136"/>
        <v>Esporadica</v>
      </c>
      <c r="X206" s="165">
        <f t="shared" si="137"/>
        <v>0</v>
      </c>
      <c r="Y206" s="165" t="str">
        <f t="shared" si="138"/>
        <v>Bajo</v>
      </c>
      <c r="Z206" s="165">
        <v>60</v>
      </c>
      <c r="AA206" s="165" t="str">
        <f t="shared" si="139"/>
        <v>Muy Grave</v>
      </c>
      <c r="AB206" s="165">
        <f t="shared" si="125"/>
        <v>0</v>
      </c>
      <c r="AC206" s="165" t="str">
        <f t="shared" si="126"/>
        <v>IV</v>
      </c>
      <c r="AD206" s="165" t="str">
        <f t="shared" si="127"/>
        <v>ACEPTABLE</v>
      </c>
      <c r="AE206" s="165" t="s">
        <v>258</v>
      </c>
      <c r="AF206" s="165" t="str">
        <f t="shared" si="143"/>
        <v>Naufragios, hundimientos. Inmersión. Caída a cuerpos de agua.Heridas, golpes, ahogamiento, muerte</v>
      </c>
      <c r="AG206" s="165" t="s">
        <v>38</v>
      </c>
      <c r="AH206" s="165"/>
      <c r="AI206" s="165" t="s">
        <v>63</v>
      </c>
      <c r="AJ206" s="165" t="s">
        <v>63</v>
      </c>
      <c r="AK206" s="165" t="s">
        <v>63</v>
      </c>
      <c r="AL206" s="165"/>
      <c r="AM206" s="165"/>
      <c r="AN206" s="165"/>
      <c r="AO206" s="165"/>
      <c r="AP206" s="165"/>
      <c r="AQ206" s="165"/>
      <c r="AR206" s="165"/>
      <c r="AS206" s="156"/>
      <c r="AT206" s="157"/>
      <c r="AU206" s="165" t="str">
        <f t="shared" si="128"/>
        <v>Bajo</v>
      </c>
      <c r="AV206" s="157"/>
      <c r="AW206" s="165" t="b">
        <f t="shared" si="129"/>
        <v>0</v>
      </c>
      <c r="AX206" s="165">
        <f t="shared" si="130"/>
        <v>0</v>
      </c>
      <c r="AY206" s="165" t="str">
        <f t="shared" si="131"/>
        <v>Bajo</v>
      </c>
      <c r="AZ206" s="157"/>
      <c r="BA206" s="165" t="b">
        <f t="shared" si="132"/>
        <v>0</v>
      </c>
      <c r="BB206" s="165">
        <f t="shared" si="133"/>
        <v>0</v>
      </c>
      <c r="BC206" s="165" t="str">
        <f t="shared" si="162"/>
        <v>IV</v>
      </c>
      <c r="BD206" s="165" t="str">
        <f t="shared" si="134"/>
        <v>ACEPTABLE</v>
      </c>
      <c r="BE206" s="155"/>
    </row>
    <row r="207" spans="1:57" ht="76.5" hidden="1" x14ac:dyDescent="0.2">
      <c r="A207" s="156"/>
      <c r="B207" s="165" t="s">
        <v>259</v>
      </c>
      <c r="C207" s="168" t="s">
        <v>656</v>
      </c>
      <c r="D207" s="166" t="s">
        <v>433</v>
      </c>
      <c r="E207" s="166" t="s">
        <v>1159</v>
      </c>
      <c r="F207" s="166" t="s">
        <v>658</v>
      </c>
      <c r="G207" s="166" t="s">
        <v>1193</v>
      </c>
      <c r="H207" s="165"/>
      <c r="I207" s="165" t="s">
        <v>63</v>
      </c>
      <c r="J207" s="166" t="s">
        <v>252</v>
      </c>
      <c r="K207" s="167" t="s">
        <v>65</v>
      </c>
      <c r="L207" s="196" t="s">
        <v>316</v>
      </c>
      <c r="M207" s="170" t="s">
        <v>1195</v>
      </c>
      <c r="N207" s="170" t="s">
        <v>1196</v>
      </c>
      <c r="O207" s="165"/>
      <c r="P207" s="165" t="s">
        <v>682</v>
      </c>
      <c r="Q207" s="165" t="s">
        <v>682</v>
      </c>
      <c r="R207" s="171" t="s">
        <v>1197</v>
      </c>
      <c r="S207" s="171"/>
      <c r="T207" s="165">
        <v>0</v>
      </c>
      <c r="U207" s="165" t="str">
        <f t="shared" si="135"/>
        <v>Bajo</v>
      </c>
      <c r="V207" s="165">
        <v>1</v>
      </c>
      <c r="W207" s="165" t="str">
        <f t="shared" si="136"/>
        <v>Esporadica</v>
      </c>
      <c r="X207" s="165">
        <f t="shared" si="137"/>
        <v>0</v>
      </c>
      <c r="Y207" s="165" t="str">
        <f t="shared" si="138"/>
        <v>Bajo</v>
      </c>
      <c r="Z207" s="165">
        <v>60</v>
      </c>
      <c r="AA207" s="165" t="str">
        <f t="shared" si="139"/>
        <v>Muy Grave</v>
      </c>
      <c r="AB207" s="165">
        <f t="shared" si="125"/>
        <v>0</v>
      </c>
      <c r="AC207" s="165" t="str">
        <f t="shared" si="126"/>
        <v>IV</v>
      </c>
      <c r="AD207" s="165" t="str">
        <f t="shared" si="127"/>
        <v>ACEPTABLE</v>
      </c>
      <c r="AE207" s="165">
        <v>2</v>
      </c>
      <c r="AF207" s="165" t="s">
        <v>145</v>
      </c>
      <c r="AG207" s="165" t="s">
        <v>38</v>
      </c>
      <c r="AH207" s="165"/>
      <c r="AI207" s="165"/>
      <c r="AJ207" s="165" t="s">
        <v>63</v>
      </c>
      <c r="AK207" s="165"/>
      <c r="AL207" s="165"/>
      <c r="AM207" s="165"/>
      <c r="AN207" s="165"/>
      <c r="AO207" s="165"/>
      <c r="AP207" s="165"/>
      <c r="AQ207" s="165"/>
      <c r="AR207" s="165"/>
      <c r="AS207" s="156"/>
      <c r="AT207" s="157"/>
      <c r="AU207" s="165" t="str">
        <f t="shared" si="128"/>
        <v>Bajo</v>
      </c>
      <c r="AV207" s="157"/>
      <c r="AW207" s="165" t="b">
        <f t="shared" si="129"/>
        <v>0</v>
      </c>
      <c r="AX207" s="165">
        <f t="shared" si="130"/>
        <v>0</v>
      </c>
      <c r="AY207" s="165" t="str">
        <f t="shared" si="131"/>
        <v>Bajo</v>
      </c>
      <c r="AZ207" s="157"/>
      <c r="BA207" s="165" t="b">
        <f t="shared" si="132"/>
        <v>0</v>
      </c>
      <c r="BB207" s="165">
        <f t="shared" si="133"/>
        <v>0</v>
      </c>
      <c r="BC207" s="165" t="str">
        <f t="shared" si="162"/>
        <v>IV</v>
      </c>
      <c r="BD207" s="165" t="str">
        <f t="shared" si="134"/>
        <v>ACEPTABLE</v>
      </c>
      <c r="BE207" s="155"/>
    </row>
    <row r="208" spans="1:57" ht="76.5" hidden="1" x14ac:dyDescent="0.2">
      <c r="A208" s="156"/>
      <c r="B208" s="165" t="s">
        <v>259</v>
      </c>
      <c r="C208" s="168" t="s">
        <v>656</v>
      </c>
      <c r="D208" s="166" t="s">
        <v>433</v>
      </c>
      <c r="E208" s="166" t="s">
        <v>1159</v>
      </c>
      <c r="F208" s="166" t="s">
        <v>658</v>
      </c>
      <c r="G208" s="166" t="s">
        <v>1193</v>
      </c>
      <c r="H208" s="165"/>
      <c r="I208" s="165" t="s">
        <v>63</v>
      </c>
      <c r="J208" s="166" t="s">
        <v>252</v>
      </c>
      <c r="K208" s="167" t="s">
        <v>65</v>
      </c>
      <c r="L208" s="196" t="s">
        <v>316</v>
      </c>
      <c r="M208" s="170" t="s">
        <v>1195</v>
      </c>
      <c r="N208" s="170" t="s">
        <v>1196</v>
      </c>
      <c r="O208" s="165"/>
      <c r="P208" s="165" t="s">
        <v>682</v>
      </c>
      <c r="Q208" s="165" t="s">
        <v>682</v>
      </c>
      <c r="R208" s="171" t="s">
        <v>1198</v>
      </c>
      <c r="S208" s="171"/>
      <c r="T208" s="165">
        <v>0</v>
      </c>
      <c r="U208" s="165" t="str">
        <f t="shared" si="135"/>
        <v>Bajo</v>
      </c>
      <c r="V208" s="165">
        <v>1</v>
      </c>
      <c r="W208" s="165" t="str">
        <f t="shared" si="136"/>
        <v>Esporadica</v>
      </c>
      <c r="X208" s="165">
        <f t="shared" si="137"/>
        <v>0</v>
      </c>
      <c r="Y208" s="165" t="str">
        <f t="shared" si="138"/>
        <v>Bajo</v>
      </c>
      <c r="Z208" s="165">
        <v>60</v>
      </c>
      <c r="AA208" s="165" t="str">
        <f t="shared" si="139"/>
        <v>Muy Grave</v>
      </c>
      <c r="AB208" s="165">
        <f t="shared" ref="AB208:AB271" si="163">X208*Z208</f>
        <v>0</v>
      </c>
      <c r="AC208" s="165" t="str">
        <f t="shared" ref="AC208:AC271" si="164">IF(AND(AB208&gt;=600,Z208&lt;=4000),"I",IF(AND(AB208&gt;=150,AB208&lt;=500),"II",IF(AND(AB208&gt;=40,AB208&lt;=120),"III",IF(AND(AB208&gt;=0,AB208&lt;=40),"IV"))))</f>
        <v>IV</v>
      </c>
      <c r="AD208" s="165" t="str">
        <f t="shared" ref="AD208:AD271" si="165">IF(AND(AC208="I"),"NO ACEPTABLE",IF(AND(AC208="II"),"ACEPTABLE CON CONTROL ESPECIFICO",IF(AND(AC208="III"),"MEJORABLE",IF(AND(AC208="IV"),"ACEPTABLE"))))</f>
        <v>ACEPTABLE</v>
      </c>
      <c r="AE208" s="165">
        <v>2</v>
      </c>
      <c r="AF208" s="165" t="s">
        <v>145</v>
      </c>
      <c r="AG208" s="165" t="s">
        <v>38</v>
      </c>
      <c r="AH208" s="165"/>
      <c r="AI208" s="165"/>
      <c r="AJ208" s="165" t="s">
        <v>63</v>
      </c>
      <c r="AK208" s="165"/>
      <c r="AL208" s="165"/>
      <c r="AM208" s="165"/>
      <c r="AN208" s="165"/>
      <c r="AO208" s="165"/>
      <c r="AP208" s="165"/>
      <c r="AQ208" s="165"/>
      <c r="AR208" s="165"/>
      <c r="AS208" s="156"/>
      <c r="AT208" s="157"/>
      <c r="AU208" s="165" t="str">
        <f t="shared" ref="AU208:AU271" si="166">IF(AT208=10,"Muy Alto",IF(AT208=6,"Alto",IF(AT208=2,"Medio",IF(AT208=0,"Bajo"))))</f>
        <v>Bajo</v>
      </c>
      <c r="AV208" s="157"/>
      <c r="AW208" s="165" t="b">
        <f t="shared" ref="AW208:AW271" si="167">IF(AV208=4,"Continua",IF(AV208=3,"Frecuente",IF(AV208=2,"Ocasional",IF(AV208=1,"Esporadica"))))</f>
        <v>0</v>
      </c>
      <c r="AX208" s="165">
        <f t="shared" ref="AX208:AX271" si="168">AT208*AV208</f>
        <v>0</v>
      </c>
      <c r="AY208" s="165" t="str">
        <f t="shared" ref="AY208:AY271" si="169">IF(AND(AX208&gt;=24,AX208&lt;=40),"Medio Alto",IF(AND(AX208&gt;=10,AX208&lt;=20),"Alto",IF(AND(AX208&gt;=6,AX208&lt;=8),"Medio",IF(AND(AX208&gt;=0,AX208&lt;=4),"Bajo"))))</f>
        <v>Bajo</v>
      </c>
      <c r="AZ208" s="157"/>
      <c r="BA208" s="165" t="b">
        <f t="shared" ref="BA208:BA271" si="170">IF(AZ208=100,"Mortal o Catrastrofico",IF(AZ208=60,"Muy Grave",IF(AZ208=25,"Grave",IF(AZ208=10,"Leve"))))</f>
        <v>0</v>
      </c>
      <c r="BB208" s="165">
        <f t="shared" ref="BB208:BB271" si="171">AX208*AZ208</f>
        <v>0</v>
      </c>
      <c r="BC208" s="165" t="str">
        <f t="shared" si="162"/>
        <v>IV</v>
      </c>
      <c r="BD208" s="165" t="str">
        <f t="shared" ref="BD208:BD271" si="172">IF(AND(BC208="I"),"NO ACEPTABLE",IF(AND(BC208="II"),"ACEPTABLE CON CONTROL ESPECIFICO",IF(AND(BC208="III"),"MEJORABLE",IF(AND(BC208="IV"),"ACEPTABLE"))))</f>
        <v>ACEPTABLE</v>
      </c>
      <c r="BE208" s="155"/>
    </row>
    <row r="209" spans="1:57" ht="72.75" hidden="1" customHeight="1" x14ac:dyDescent="0.2">
      <c r="A209" s="156"/>
      <c r="B209" s="165" t="s">
        <v>259</v>
      </c>
      <c r="C209" s="168" t="s">
        <v>656</v>
      </c>
      <c r="D209" s="166" t="s">
        <v>498</v>
      </c>
      <c r="E209" s="166" t="s">
        <v>499</v>
      </c>
      <c r="F209" s="166" t="s">
        <v>658</v>
      </c>
      <c r="G209" s="166" t="s">
        <v>664</v>
      </c>
      <c r="H209" s="165"/>
      <c r="I209" s="165" t="s">
        <v>63</v>
      </c>
      <c r="J209" s="166" t="s">
        <v>252</v>
      </c>
      <c r="K209" s="167" t="s">
        <v>65</v>
      </c>
      <c r="L209" s="196" t="s">
        <v>316</v>
      </c>
      <c r="M209" s="170" t="s">
        <v>1195</v>
      </c>
      <c r="N209" s="170" t="s">
        <v>1196</v>
      </c>
      <c r="O209" s="165"/>
      <c r="P209" s="165" t="s">
        <v>685</v>
      </c>
      <c r="Q209" s="165" t="s">
        <v>685</v>
      </c>
      <c r="R209" s="171" t="s">
        <v>1199</v>
      </c>
      <c r="S209" s="171"/>
      <c r="T209" s="165">
        <v>0</v>
      </c>
      <c r="U209" s="165" t="str">
        <f t="shared" ref="U209:U272" si="173">IF(T209=10,"Muy Alto",IF(T209=6,"Alto",IF(T209=2,"Medio",IF(T209=0,"Bajo"))))</f>
        <v>Bajo</v>
      </c>
      <c r="V209" s="165">
        <v>1</v>
      </c>
      <c r="W209" s="165" t="str">
        <f t="shared" ref="W209:W272" si="174">IF(V209=4,"Continua",IF(V209=3,"Frecuente",IF(V209=2,"Ocasional",IF(V209=1,"Esporadica"))))</f>
        <v>Esporadica</v>
      </c>
      <c r="X209" s="165">
        <f t="shared" ref="X209:X272" si="175">T209*V209</f>
        <v>0</v>
      </c>
      <c r="Y209" s="165" t="str">
        <f t="shared" ref="Y209:Y272" si="176">IF(AND(X209&gt;=24,X209&lt;=40),"Medio Alto",IF(AND(X209&gt;=10,X209&lt;=20),"Alto",IF(AND(X209&gt;=6,X209&lt;=8),"Medio",IF(AND(X209&gt;=0,X209&lt;=4),"Bajo"))))</f>
        <v>Bajo</v>
      </c>
      <c r="Z209" s="165">
        <v>60</v>
      </c>
      <c r="AA209" s="165" t="str">
        <f t="shared" ref="AA209:AA272" si="177">IF(Z209=100,"Mortal o Catrastrofico",IF(Z209=60,"Muy Grave",IF(Z209=25,"Grave",IF(Z209=10,"Leve"))))</f>
        <v>Muy Grave</v>
      </c>
      <c r="AB209" s="165">
        <f t="shared" si="163"/>
        <v>0</v>
      </c>
      <c r="AC209" s="165" t="str">
        <f t="shared" si="164"/>
        <v>IV</v>
      </c>
      <c r="AD209" s="165" t="str">
        <f t="shared" si="165"/>
        <v>ACEPTABLE</v>
      </c>
      <c r="AE209" s="165" t="s">
        <v>258</v>
      </c>
      <c r="AF209" s="165" t="str">
        <f>N209</f>
        <v>Heridas, infecciones, intoxicación, Mordeduras, picaduras, punciones, reacciones alérgicas, adormecimientos y parálisis, fiebre, náuseas, vómito, sudoración Convulsiones, dificultad respiratoria, cabeza y náuseas  muerte</v>
      </c>
      <c r="AG209" s="165" t="s">
        <v>38</v>
      </c>
      <c r="AH209" s="165"/>
      <c r="AI209" s="165" t="s">
        <v>63</v>
      </c>
      <c r="AJ209" s="165" t="s">
        <v>63</v>
      </c>
      <c r="AK209" s="165" t="s">
        <v>63</v>
      </c>
      <c r="AL209" s="165"/>
      <c r="AM209" s="165"/>
      <c r="AN209" s="165"/>
      <c r="AO209" s="165"/>
      <c r="AP209" s="165"/>
      <c r="AQ209" s="165"/>
      <c r="AR209" s="165"/>
      <c r="AS209" s="156"/>
      <c r="AT209" s="157"/>
      <c r="AU209" s="165" t="str">
        <f t="shared" si="166"/>
        <v>Bajo</v>
      </c>
      <c r="AV209" s="157"/>
      <c r="AW209" s="165" t="b">
        <f t="shared" si="167"/>
        <v>0</v>
      </c>
      <c r="AX209" s="165">
        <f t="shared" si="168"/>
        <v>0</v>
      </c>
      <c r="AY209" s="165" t="str">
        <f t="shared" si="169"/>
        <v>Bajo</v>
      </c>
      <c r="AZ209" s="157"/>
      <c r="BA209" s="165" t="b">
        <f t="shared" si="170"/>
        <v>0</v>
      </c>
      <c r="BB209" s="165">
        <f t="shared" si="171"/>
        <v>0</v>
      </c>
      <c r="BC209" s="165" t="str">
        <f t="shared" si="162"/>
        <v>IV</v>
      </c>
      <c r="BD209" s="165" t="str">
        <f t="shared" si="172"/>
        <v>ACEPTABLE</v>
      </c>
      <c r="BE209" s="155"/>
    </row>
    <row r="210" spans="1:57" ht="72.75" hidden="1" customHeight="1" x14ac:dyDescent="0.2">
      <c r="A210" s="156"/>
      <c r="B210" s="165" t="s">
        <v>259</v>
      </c>
      <c r="C210" s="168" t="s">
        <v>656</v>
      </c>
      <c r="D210" s="166" t="s">
        <v>310</v>
      </c>
      <c r="E210" s="166" t="s">
        <v>311</v>
      </c>
      <c r="F210" s="166" t="s">
        <v>658</v>
      </c>
      <c r="G210" s="166" t="s">
        <v>664</v>
      </c>
      <c r="H210" s="165"/>
      <c r="I210" s="165" t="s">
        <v>63</v>
      </c>
      <c r="J210" s="166" t="s">
        <v>252</v>
      </c>
      <c r="K210" s="167" t="s">
        <v>65</v>
      </c>
      <c r="L210" s="196" t="s">
        <v>316</v>
      </c>
      <c r="M210" s="170" t="s">
        <v>1195</v>
      </c>
      <c r="N210" s="170" t="s">
        <v>1196</v>
      </c>
      <c r="O210" s="165"/>
      <c r="P210" s="165" t="s">
        <v>685</v>
      </c>
      <c r="Q210" s="165" t="s">
        <v>685</v>
      </c>
      <c r="R210" s="171" t="s">
        <v>1200</v>
      </c>
      <c r="S210" s="171"/>
      <c r="T210" s="165">
        <v>0</v>
      </c>
      <c r="U210" s="165" t="str">
        <f t="shared" si="173"/>
        <v>Bajo</v>
      </c>
      <c r="V210" s="165">
        <v>1</v>
      </c>
      <c r="W210" s="165" t="str">
        <f t="shared" si="174"/>
        <v>Esporadica</v>
      </c>
      <c r="X210" s="165">
        <f t="shared" si="175"/>
        <v>0</v>
      </c>
      <c r="Y210" s="165" t="str">
        <f t="shared" si="176"/>
        <v>Bajo</v>
      </c>
      <c r="Z210" s="165">
        <v>60</v>
      </c>
      <c r="AA210" s="165" t="str">
        <f t="shared" si="177"/>
        <v>Muy Grave</v>
      </c>
      <c r="AB210" s="165">
        <f t="shared" si="163"/>
        <v>0</v>
      </c>
      <c r="AC210" s="165" t="str">
        <f t="shared" si="164"/>
        <v>IV</v>
      </c>
      <c r="AD210" s="165" t="str">
        <f t="shared" si="165"/>
        <v>ACEPTABLE</v>
      </c>
      <c r="AE210" s="165" t="s">
        <v>258</v>
      </c>
      <c r="AF210" s="165" t="str">
        <f>N210</f>
        <v>Heridas, infecciones, intoxicación, Mordeduras, picaduras, punciones, reacciones alérgicas, adormecimientos y parálisis, fiebre, náuseas, vómito, sudoración Convulsiones, dificultad respiratoria, cabeza y náuseas  muerte</v>
      </c>
      <c r="AG210" s="165" t="s">
        <v>38</v>
      </c>
      <c r="AH210" s="165"/>
      <c r="AI210" s="165" t="s">
        <v>63</v>
      </c>
      <c r="AJ210" s="165" t="s">
        <v>63</v>
      </c>
      <c r="AK210" s="165" t="s">
        <v>63</v>
      </c>
      <c r="AL210" s="165"/>
      <c r="AM210" s="165"/>
      <c r="AN210" s="165"/>
      <c r="AO210" s="165"/>
      <c r="AP210" s="165"/>
      <c r="AQ210" s="165"/>
      <c r="AR210" s="165"/>
      <c r="AS210" s="156"/>
      <c r="AT210" s="157"/>
      <c r="AU210" s="165" t="str">
        <f t="shared" si="166"/>
        <v>Bajo</v>
      </c>
      <c r="AV210" s="157"/>
      <c r="AW210" s="165" t="b">
        <f t="shared" si="167"/>
        <v>0</v>
      </c>
      <c r="AX210" s="165">
        <f t="shared" si="168"/>
        <v>0</v>
      </c>
      <c r="AY210" s="165" t="str">
        <f t="shared" si="169"/>
        <v>Bajo</v>
      </c>
      <c r="AZ210" s="157"/>
      <c r="BA210" s="165" t="b">
        <f t="shared" si="170"/>
        <v>0</v>
      </c>
      <c r="BB210" s="165">
        <f t="shared" si="171"/>
        <v>0</v>
      </c>
      <c r="BC210" s="165" t="str">
        <f t="shared" si="162"/>
        <v>IV</v>
      </c>
      <c r="BD210" s="165" t="str">
        <f t="shared" si="172"/>
        <v>ACEPTABLE</v>
      </c>
      <c r="BE210" s="155"/>
    </row>
    <row r="211" spans="1:57" ht="72.75" hidden="1" customHeight="1" x14ac:dyDescent="0.2">
      <c r="A211" s="156"/>
      <c r="B211" s="165" t="s">
        <v>259</v>
      </c>
      <c r="C211" s="168" t="s">
        <v>656</v>
      </c>
      <c r="D211" s="166" t="s">
        <v>391</v>
      </c>
      <c r="E211" s="166" t="s">
        <v>666</v>
      </c>
      <c r="F211" s="166" t="s">
        <v>658</v>
      </c>
      <c r="G211" s="166" t="s">
        <v>667</v>
      </c>
      <c r="H211" s="165"/>
      <c r="I211" s="165" t="s">
        <v>63</v>
      </c>
      <c r="J211" s="166" t="s">
        <v>252</v>
      </c>
      <c r="K211" s="167" t="s">
        <v>65</v>
      </c>
      <c r="L211" s="196" t="s">
        <v>316</v>
      </c>
      <c r="M211" s="170" t="s">
        <v>1195</v>
      </c>
      <c r="N211" s="170" t="s">
        <v>1196</v>
      </c>
      <c r="O211" s="165"/>
      <c r="P211" s="165" t="s">
        <v>685</v>
      </c>
      <c r="Q211" s="165" t="s">
        <v>685</v>
      </c>
      <c r="R211" s="171" t="s">
        <v>1201</v>
      </c>
      <c r="S211" s="171"/>
      <c r="T211" s="165">
        <v>0</v>
      </c>
      <c r="U211" s="165" t="str">
        <f t="shared" si="173"/>
        <v>Bajo</v>
      </c>
      <c r="V211" s="165">
        <v>1</v>
      </c>
      <c r="W211" s="165" t="str">
        <f t="shared" si="174"/>
        <v>Esporadica</v>
      </c>
      <c r="X211" s="165">
        <f t="shared" si="175"/>
        <v>0</v>
      </c>
      <c r="Y211" s="165" t="str">
        <f t="shared" si="176"/>
        <v>Bajo</v>
      </c>
      <c r="Z211" s="165">
        <v>60</v>
      </c>
      <c r="AA211" s="165" t="str">
        <f t="shared" si="177"/>
        <v>Muy Grave</v>
      </c>
      <c r="AB211" s="165">
        <f t="shared" si="163"/>
        <v>0</v>
      </c>
      <c r="AC211" s="165" t="str">
        <f t="shared" si="164"/>
        <v>IV</v>
      </c>
      <c r="AD211" s="165" t="str">
        <f t="shared" si="165"/>
        <v>ACEPTABLE</v>
      </c>
      <c r="AE211" s="165" t="s">
        <v>258</v>
      </c>
      <c r="AF211" s="165" t="str">
        <f>N211</f>
        <v>Heridas, infecciones, intoxicación, Mordeduras, picaduras, punciones, reacciones alérgicas, adormecimientos y parálisis, fiebre, náuseas, vómito, sudoración Convulsiones, dificultad respiratoria, cabeza y náuseas  muerte</v>
      </c>
      <c r="AG211" s="165" t="s">
        <v>38</v>
      </c>
      <c r="AH211" s="165"/>
      <c r="AI211" s="165" t="s">
        <v>63</v>
      </c>
      <c r="AJ211" s="165" t="s">
        <v>63</v>
      </c>
      <c r="AK211" s="165" t="s">
        <v>63</v>
      </c>
      <c r="AL211" s="165"/>
      <c r="AM211" s="165"/>
      <c r="AN211" s="165"/>
      <c r="AO211" s="165"/>
      <c r="AP211" s="165"/>
      <c r="AQ211" s="165"/>
      <c r="AR211" s="165"/>
      <c r="AS211" s="156"/>
      <c r="AT211" s="157"/>
      <c r="AU211" s="165" t="str">
        <f t="shared" si="166"/>
        <v>Bajo</v>
      </c>
      <c r="AV211" s="157"/>
      <c r="AW211" s="165" t="b">
        <f t="shared" si="167"/>
        <v>0</v>
      </c>
      <c r="AX211" s="165">
        <f t="shared" si="168"/>
        <v>0</v>
      </c>
      <c r="AY211" s="165" t="str">
        <f t="shared" si="169"/>
        <v>Bajo</v>
      </c>
      <c r="AZ211" s="157"/>
      <c r="BA211" s="165" t="b">
        <f t="shared" si="170"/>
        <v>0</v>
      </c>
      <c r="BB211" s="165">
        <f t="shared" si="171"/>
        <v>0</v>
      </c>
      <c r="BC211" s="165" t="str">
        <f t="shared" si="162"/>
        <v>IV</v>
      </c>
      <c r="BD211" s="165" t="str">
        <f t="shared" si="172"/>
        <v>ACEPTABLE</v>
      </c>
      <c r="BE211" s="155"/>
    </row>
    <row r="212" spans="1:57" ht="72.75" hidden="1" customHeight="1" x14ac:dyDescent="0.2">
      <c r="A212" s="156"/>
      <c r="B212" s="165" t="s">
        <v>259</v>
      </c>
      <c r="C212" s="168" t="s">
        <v>656</v>
      </c>
      <c r="D212" s="166" t="s">
        <v>443</v>
      </c>
      <c r="E212" s="166" t="s">
        <v>1158</v>
      </c>
      <c r="F212" s="166" t="s">
        <v>658</v>
      </c>
      <c r="G212" s="166" t="s">
        <v>664</v>
      </c>
      <c r="H212" s="165"/>
      <c r="I212" s="165" t="s">
        <v>63</v>
      </c>
      <c r="J212" s="166" t="s">
        <v>252</v>
      </c>
      <c r="K212" s="167" t="s">
        <v>65</v>
      </c>
      <c r="L212" s="196" t="s">
        <v>316</v>
      </c>
      <c r="M212" s="170" t="s">
        <v>1195</v>
      </c>
      <c r="N212" s="170" t="s">
        <v>1196</v>
      </c>
      <c r="O212" s="165"/>
      <c r="P212" s="165" t="s">
        <v>685</v>
      </c>
      <c r="Q212" s="165" t="s">
        <v>685</v>
      </c>
      <c r="R212" s="171" t="s">
        <v>1202</v>
      </c>
      <c r="S212" s="171"/>
      <c r="T212" s="165">
        <v>0</v>
      </c>
      <c r="U212" s="165" t="str">
        <f t="shared" si="173"/>
        <v>Bajo</v>
      </c>
      <c r="V212" s="165">
        <v>1</v>
      </c>
      <c r="W212" s="165" t="str">
        <f t="shared" si="174"/>
        <v>Esporadica</v>
      </c>
      <c r="X212" s="165">
        <f t="shared" si="175"/>
        <v>0</v>
      </c>
      <c r="Y212" s="165" t="str">
        <f t="shared" si="176"/>
        <v>Bajo</v>
      </c>
      <c r="Z212" s="165">
        <v>60</v>
      </c>
      <c r="AA212" s="165" t="str">
        <f t="shared" si="177"/>
        <v>Muy Grave</v>
      </c>
      <c r="AB212" s="165">
        <f t="shared" si="163"/>
        <v>0</v>
      </c>
      <c r="AC212" s="165" t="str">
        <f t="shared" si="164"/>
        <v>IV</v>
      </c>
      <c r="AD212" s="165" t="str">
        <f t="shared" si="165"/>
        <v>ACEPTABLE</v>
      </c>
      <c r="AE212" s="165" t="s">
        <v>258</v>
      </c>
      <c r="AF212" s="165" t="str">
        <f>N212</f>
        <v>Heridas, infecciones, intoxicación, Mordeduras, picaduras, punciones, reacciones alérgicas, adormecimientos y parálisis, fiebre, náuseas, vómito, sudoración Convulsiones, dificultad respiratoria, cabeza y náuseas  muerte</v>
      </c>
      <c r="AG212" s="165" t="s">
        <v>38</v>
      </c>
      <c r="AH212" s="165"/>
      <c r="AI212" s="165" t="s">
        <v>63</v>
      </c>
      <c r="AJ212" s="165" t="s">
        <v>63</v>
      </c>
      <c r="AK212" s="165" t="s">
        <v>63</v>
      </c>
      <c r="AL212" s="165"/>
      <c r="AM212" s="165"/>
      <c r="AN212" s="165"/>
      <c r="AO212" s="165"/>
      <c r="AP212" s="165"/>
      <c r="AQ212" s="165"/>
      <c r="AR212" s="165"/>
      <c r="AS212" s="156"/>
      <c r="AT212" s="157"/>
      <c r="AU212" s="165" t="str">
        <f t="shared" si="166"/>
        <v>Bajo</v>
      </c>
      <c r="AV212" s="157"/>
      <c r="AW212" s="165" t="b">
        <f t="shared" si="167"/>
        <v>0</v>
      </c>
      <c r="AX212" s="165">
        <f t="shared" si="168"/>
        <v>0</v>
      </c>
      <c r="AY212" s="165" t="str">
        <f t="shared" si="169"/>
        <v>Bajo</v>
      </c>
      <c r="AZ212" s="157"/>
      <c r="BA212" s="165" t="b">
        <f t="shared" si="170"/>
        <v>0</v>
      </c>
      <c r="BB212" s="165">
        <f t="shared" si="171"/>
        <v>0</v>
      </c>
      <c r="BC212" s="165" t="str">
        <f t="shared" si="162"/>
        <v>IV</v>
      </c>
      <c r="BD212" s="165" t="str">
        <f t="shared" si="172"/>
        <v>ACEPTABLE</v>
      </c>
      <c r="BE212" s="155"/>
    </row>
    <row r="213" spans="1:57" ht="76.5" hidden="1" x14ac:dyDescent="0.2">
      <c r="A213" s="156"/>
      <c r="B213" s="165" t="s">
        <v>259</v>
      </c>
      <c r="C213" s="168" t="s">
        <v>656</v>
      </c>
      <c r="D213" s="166" t="s">
        <v>433</v>
      </c>
      <c r="E213" s="166" t="s">
        <v>1159</v>
      </c>
      <c r="F213" s="166" t="s">
        <v>658</v>
      </c>
      <c r="G213" s="166" t="s">
        <v>1193</v>
      </c>
      <c r="H213" s="165"/>
      <c r="I213" s="165" t="s">
        <v>63</v>
      </c>
      <c r="J213" s="166" t="s">
        <v>252</v>
      </c>
      <c r="K213" s="165" t="s">
        <v>72</v>
      </c>
      <c r="L213" s="168" t="s">
        <v>119</v>
      </c>
      <c r="M213" s="170" t="s">
        <v>692</v>
      </c>
      <c r="N213" s="170" t="s">
        <v>693</v>
      </c>
      <c r="O213" s="165"/>
      <c r="P213" s="165" t="s">
        <v>682</v>
      </c>
      <c r="Q213" s="165" t="s">
        <v>682</v>
      </c>
      <c r="R213" s="171" t="s">
        <v>694</v>
      </c>
      <c r="S213" s="171" t="s">
        <v>695</v>
      </c>
      <c r="T213" s="165">
        <v>0</v>
      </c>
      <c r="U213" s="165" t="str">
        <f t="shared" si="173"/>
        <v>Bajo</v>
      </c>
      <c r="V213" s="165">
        <v>1</v>
      </c>
      <c r="W213" s="165" t="str">
        <f t="shared" si="174"/>
        <v>Esporadica</v>
      </c>
      <c r="X213" s="165">
        <f t="shared" si="175"/>
        <v>0</v>
      </c>
      <c r="Y213" s="165" t="str">
        <f t="shared" si="176"/>
        <v>Bajo</v>
      </c>
      <c r="Z213" s="165">
        <v>60</v>
      </c>
      <c r="AA213" s="165" t="str">
        <f t="shared" si="177"/>
        <v>Muy Grave</v>
      </c>
      <c r="AB213" s="165">
        <f t="shared" si="163"/>
        <v>0</v>
      </c>
      <c r="AC213" s="165" t="str">
        <f t="shared" si="164"/>
        <v>IV</v>
      </c>
      <c r="AD213" s="165" t="str">
        <f t="shared" si="165"/>
        <v>ACEPTABLE</v>
      </c>
      <c r="AE213" s="165">
        <v>2</v>
      </c>
      <c r="AF213" s="165" t="s">
        <v>145</v>
      </c>
      <c r="AG213" s="165" t="s">
        <v>38</v>
      </c>
      <c r="AH213" s="165"/>
      <c r="AI213" s="165"/>
      <c r="AJ213" s="165" t="s">
        <v>63</v>
      </c>
      <c r="AK213" s="165"/>
      <c r="AL213" s="165"/>
      <c r="AM213" s="165"/>
      <c r="AN213" s="165"/>
      <c r="AO213" s="165"/>
      <c r="AP213" s="165"/>
      <c r="AQ213" s="165"/>
      <c r="AR213" s="165"/>
      <c r="AS213" s="156"/>
      <c r="AT213" s="157"/>
      <c r="AU213" s="165" t="str">
        <f t="shared" si="166"/>
        <v>Bajo</v>
      </c>
      <c r="AV213" s="157"/>
      <c r="AW213" s="165" t="b">
        <f t="shared" si="167"/>
        <v>0</v>
      </c>
      <c r="AX213" s="165">
        <f t="shared" si="168"/>
        <v>0</v>
      </c>
      <c r="AY213" s="165" t="str">
        <f t="shared" si="169"/>
        <v>Bajo</v>
      </c>
      <c r="AZ213" s="157"/>
      <c r="BA213" s="165" t="b">
        <f t="shared" si="170"/>
        <v>0</v>
      </c>
      <c r="BB213" s="165">
        <f t="shared" si="171"/>
        <v>0</v>
      </c>
      <c r="BC213" s="165" t="str">
        <f t="shared" si="162"/>
        <v>IV</v>
      </c>
      <c r="BD213" s="165" t="str">
        <f t="shared" si="172"/>
        <v>ACEPTABLE</v>
      </c>
      <c r="BE213" s="155"/>
    </row>
    <row r="214" spans="1:57" ht="72.75" hidden="1" customHeight="1" x14ac:dyDescent="0.2">
      <c r="A214" s="156"/>
      <c r="B214" s="165" t="s">
        <v>259</v>
      </c>
      <c r="C214" s="168" t="s">
        <v>656</v>
      </c>
      <c r="D214" s="166" t="s">
        <v>498</v>
      </c>
      <c r="E214" s="166" t="s">
        <v>499</v>
      </c>
      <c r="F214" s="166" t="s">
        <v>658</v>
      </c>
      <c r="G214" s="166" t="s">
        <v>664</v>
      </c>
      <c r="H214" s="165"/>
      <c r="I214" s="165" t="s">
        <v>63</v>
      </c>
      <c r="J214" s="166" t="s">
        <v>252</v>
      </c>
      <c r="K214" s="165" t="s">
        <v>72</v>
      </c>
      <c r="L214" s="168" t="s">
        <v>119</v>
      </c>
      <c r="M214" s="170" t="s">
        <v>692</v>
      </c>
      <c r="N214" s="170" t="s">
        <v>693</v>
      </c>
      <c r="O214" s="165"/>
      <c r="P214" s="165" t="s">
        <v>682</v>
      </c>
      <c r="Q214" s="165" t="s">
        <v>685</v>
      </c>
      <c r="R214" s="171" t="s">
        <v>694</v>
      </c>
      <c r="S214" s="171" t="s">
        <v>695</v>
      </c>
      <c r="T214" s="165">
        <v>0</v>
      </c>
      <c r="U214" s="165" t="str">
        <f t="shared" si="173"/>
        <v>Bajo</v>
      </c>
      <c r="V214" s="165">
        <v>1</v>
      </c>
      <c r="W214" s="165" t="str">
        <f t="shared" si="174"/>
        <v>Esporadica</v>
      </c>
      <c r="X214" s="165">
        <f t="shared" si="175"/>
        <v>0</v>
      </c>
      <c r="Y214" s="165" t="str">
        <f t="shared" si="176"/>
        <v>Bajo</v>
      </c>
      <c r="Z214" s="165">
        <v>60</v>
      </c>
      <c r="AA214" s="165" t="str">
        <f t="shared" si="177"/>
        <v>Muy Grave</v>
      </c>
      <c r="AB214" s="165">
        <f t="shared" si="163"/>
        <v>0</v>
      </c>
      <c r="AC214" s="165" t="str">
        <f t="shared" si="164"/>
        <v>IV</v>
      </c>
      <c r="AD214" s="165" t="str">
        <f t="shared" si="165"/>
        <v>ACEPTABLE</v>
      </c>
      <c r="AE214" s="165" t="s">
        <v>258</v>
      </c>
      <c r="AF214" s="165" t="str">
        <f>N214</f>
        <v>Caidas al mismo nivel o dsitinto nivel, caidas al agua Golpes, fracturas, contusiones, inmersion, ahogamiento</v>
      </c>
      <c r="AG214" s="165" t="s">
        <v>38</v>
      </c>
      <c r="AH214" s="165"/>
      <c r="AI214" s="165" t="s">
        <v>63</v>
      </c>
      <c r="AJ214" s="165" t="s">
        <v>63</v>
      </c>
      <c r="AK214" s="165" t="s">
        <v>63</v>
      </c>
      <c r="AL214" s="165"/>
      <c r="AM214" s="165"/>
      <c r="AN214" s="165"/>
      <c r="AO214" s="165"/>
      <c r="AP214" s="165"/>
      <c r="AQ214" s="165"/>
      <c r="AR214" s="165"/>
      <c r="AS214" s="156"/>
      <c r="AT214" s="157"/>
      <c r="AU214" s="165" t="str">
        <f t="shared" si="166"/>
        <v>Bajo</v>
      </c>
      <c r="AV214" s="157"/>
      <c r="AW214" s="165" t="b">
        <f t="shared" si="167"/>
        <v>0</v>
      </c>
      <c r="AX214" s="165">
        <f t="shared" si="168"/>
        <v>0</v>
      </c>
      <c r="AY214" s="165" t="str">
        <f t="shared" si="169"/>
        <v>Bajo</v>
      </c>
      <c r="AZ214" s="157"/>
      <c r="BA214" s="165" t="b">
        <f t="shared" si="170"/>
        <v>0</v>
      </c>
      <c r="BB214" s="165">
        <f t="shared" si="171"/>
        <v>0</v>
      </c>
      <c r="BC214" s="165" t="str">
        <f t="shared" si="162"/>
        <v>IV</v>
      </c>
      <c r="BD214" s="165" t="str">
        <f t="shared" si="172"/>
        <v>ACEPTABLE</v>
      </c>
      <c r="BE214" s="155"/>
    </row>
    <row r="215" spans="1:57" ht="72.75" hidden="1" customHeight="1" x14ac:dyDescent="0.2">
      <c r="A215" s="156"/>
      <c r="B215" s="165" t="s">
        <v>259</v>
      </c>
      <c r="C215" s="168" t="s">
        <v>656</v>
      </c>
      <c r="D215" s="166" t="s">
        <v>630</v>
      </c>
      <c r="E215" s="166" t="s">
        <v>1161</v>
      </c>
      <c r="F215" s="166" t="s">
        <v>673</v>
      </c>
      <c r="G215" s="166" t="s">
        <v>662</v>
      </c>
      <c r="H215" s="165"/>
      <c r="I215" s="165" t="s">
        <v>63</v>
      </c>
      <c r="J215" s="166" t="s">
        <v>252</v>
      </c>
      <c r="K215" s="165" t="s">
        <v>72</v>
      </c>
      <c r="L215" s="168" t="s">
        <v>119</v>
      </c>
      <c r="M215" s="170" t="s">
        <v>692</v>
      </c>
      <c r="N215" s="170" t="s">
        <v>693</v>
      </c>
      <c r="O215" s="165"/>
      <c r="P215" s="165" t="s">
        <v>682</v>
      </c>
      <c r="Q215" s="165" t="s">
        <v>685</v>
      </c>
      <c r="R215" s="171" t="s">
        <v>694</v>
      </c>
      <c r="S215" s="171" t="s">
        <v>695</v>
      </c>
      <c r="T215" s="165">
        <v>0</v>
      </c>
      <c r="U215" s="165" t="str">
        <f t="shared" si="173"/>
        <v>Bajo</v>
      </c>
      <c r="V215" s="165">
        <v>1</v>
      </c>
      <c r="W215" s="165" t="str">
        <f t="shared" si="174"/>
        <v>Esporadica</v>
      </c>
      <c r="X215" s="165">
        <f t="shared" si="175"/>
        <v>0</v>
      </c>
      <c r="Y215" s="165" t="str">
        <f t="shared" si="176"/>
        <v>Bajo</v>
      </c>
      <c r="Z215" s="165">
        <v>60</v>
      </c>
      <c r="AA215" s="165" t="str">
        <f t="shared" si="177"/>
        <v>Muy Grave</v>
      </c>
      <c r="AB215" s="165">
        <f t="shared" si="163"/>
        <v>0</v>
      </c>
      <c r="AC215" s="165" t="str">
        <f t="shared" si="164"/>
        <v>IV</v>
      </c>
      <c r="AD215" s="165" t="str">
        <f t="shared" si="165"/>
        <v>ACEPTABLE</v>
      </c>
      <c r="AE215" s="165" t="s">
        <v>258</v>
      </c>
      <c r="AF215" s="165" t="str">
        <f>N215</f>
        <v>Caidas al mismo nivel o dsitinto nivel, caidas al agua Golpes, fracturas, contusiones, inmersion, ahogamiento</v>
      </c>
      <c r="AG215" s="165" t="s">
        <v>38</v>
      </c>
      <c r="AH215" s="165"/>
      <c r="AI215" s="165" t="s">
        <v>63</v>
      </c>
      <c r="AJ215" s="165" t="s">
        <v>63</v>
      </c>
      <c r="AK215" s="165" t="s">
        <v>63</v>
      </c>
      <c r="AL215" s="165"/>
      <c r="AM215" s="165"/>
      <c r="AN215" s="165"/>
      <c r="AO215" s="165"/>
      <c r="AP215" s="165"/>
      <c r="AQ215" s="165"/>
      <c r="AR215" s="165"/>
      <c r="AS215" s="156"/>
      <c r="AT215" s="157"/>
      <c r="AU215" s="165" t="str">
        <f t="shared" si="166"/>
        <v>Bajo</v>
      </c>
      <c r="AV215" s="157"/>
      <c r="AW215" s="165" t="b">
        <f t="shared" si="167"/>
        <v>0</v>
      </c>
      <c r="AX215" s="165">
        <f t="shared" si="168"/>
        <v>0</v>
      </c>
      <c r="AY215" s="165" t="str">
        <f t="shared" si="169"/>
        <v>Bajo</v>
      </c>
      <c r="AZ215" s="157"/>
      <c r="BA215" s="165" t="b">
        <f t="shared" si="170"/>
        <v>0</v>
      </c>
      <c r="BB215" s="165">
        <f t="shared" si="171"/>
        <v>0</v>
      </c>
      <c r="BC215" s="165" t="str">
        <f t="shared" si="162"/>
        <v>IV</v>
      </c>
      <c r="BD215" s="165" t="str">
        <f t="shared" si="172"/>
        <v>ACEPTABLE</v>
      </c>
      <c r="BE215" s="155"/>
    </row>
    <row r="216" spans="1:57" ht="72.75" hidden="1" customHeight="1" x14ac:dyDescent="0.2">
      <c r="A216" s="156"/>
      <c r="B216" s="165" t="s">
        <v>259</v>
      </c>
      <c r="C216" s="168" t="s">
        <v>656</v>
      </c>
      <c r="D216" s="166" t="s">
        <v>310</v>
      </c>
      <c r="E216" s="166" t="s">
        <v>311</v>
      </c>
      <c r="F216" s="166" t="s">
        <v>658</v>
      </c>
      <c r="G216" s="166" t="s">
        <v>664</v>
      </c>
      <c r="H216" s="165"/>
      <c r="I216" s="165" t="s">
        <v>63</v>
      </c>
      <c r="J216" s="166" t="s">
        <v>252</v>
      </c>
      <c r="K216" s="165" t="s">
        <v>72</v>
      </c>
      <c r="L216" s="168" t="s">
        <v>119</v>
      </c>
      <c r="M216" s="170" t="s">
        <v>692</v>
      </c>
      <c r="N216" s="170" t="s">
        <v>693</v>
      </c>
      <c r="O216" s="165"/>
      <c r="P216" s="165" t="s">
        <v>685</v>
      </c>
      <c r="Q216" s="165" t="s">
        <v>685</v>
      </c>
      <c r="R216" s="171" t="s">
        <v>694</v>
      </c>
      <c r="S216" s="171" t="s">
        <v>695</v>
      </c>
      <c r="T216" s="165">
        <v>0</v>
      </c>
      <c r="U216" s="165" t="str">
        <f t="shared" si="173"/>
        <v>Bajo</v>
      </c>
      <c r="V216" s="165">
        <v>1</v>
      </c>
      <c r="W216" s="165" t="str">
        <f t="shared" si="174"/>
        <v>Esporadica</v>
      </c>
      <c r="X216" s="165">
        <f t="shared" si="175"/>
        <v>0</v>
      </c>
      <c r="Y216" s="165" t="str">
        <f t="shared" si="176"/>
        <v>Bajo</v>
      </c>
      <c r="Z216" s="165">
        <v>60</v>
      </c>
      <c r="AA216" s="165" t="str">
        <f t="shared" si="177"/>
        <v>Muy Grave</v>
      </c>
      <c r="AB216" s="165">
        <f t="shared" si="163"/>
        <v>0</v>
      </c>
      <c r="AC216" s="165" t="str">
        <f t="shared" si="164"/>
        <v>IV</v>
      </c>
      <c r="AD216" s="165" t="str">
        <f t="shared" si="165"/>
        <v>ACEPTABLE</v>
      </c>
      <c r="AE216" s="165" t="s">
        <v>258</v>
      </c>
      <c r="AF216" s="165" t="str">
        <f>N216</f>
        <v>Caidas al mismo nivel o dsitinto nivel, caidas al agua Golpes, fracturas, contusiones, inmersion, ahogamiento</v>
      </c>
      <c r="AG216" s="165" t="s">
        <v>38</v>
      </c>
      <c r="AH216" s="165"/>
      <c r="AI216" s="165" t="s">
        <v>63</v>
      </c>
      <c r="AJ216" s="165" t="s">
        <v>63</v>
      </c>
      <c r="AK216" s="165" t="s">
        <v>63</v>
      </c>
      <c r="AL216" s="165"/>
      <c r="AM216" s="165"/>
      <c r="AN216" s="165"/>
      <c r="AO216" s="165"/>
      <c r="AP216" s="165"/>
      <c r="AQ216" s="165"/>
      <c r="AR216" s="165"/>
      <c r="AS216" s="156"/>
      <c r="AT216" s="157"/>
      <c r="AU216" s="165" t="str">
        <f t="shared" si="166"/>
        <v>Bajo</v>
      </c>
      <c r="AV216" s="157"/>
      <c r="AW216" s="165" t="b">
        <f t="shared" si="167"/>
        <v>0</v>
      </c>
      <c r="AX216" s="165">
        <f t="shared" si="168"/>
        <v>0</v>
      </c>
      <c r="AY216" s="165" t="str">
        <f t="shared" si="169"/>
        <v>Bajo</v>
      </c>
      <c r="AZ216" s="157"/>
      <c r="BA216" s="165" t="b">
        <f t="shared" si="170"/>
        <v>0</v>
      </c>
      <c r="BB216" s="165">
        <f t="shared" si="171"/>
        <v>0</v>
      </c>
      <c r="BC216" s="165" t="str">
        <f t="shared" si="162"/>
        <v>IV</v>
      </c>
      <c r="BD216" s="165" t="str">
        <f t="shared" si="172"/>
        <v>ACEPTABLE</v>
      </c>
      <c r="BE216" s="155"/>
    </row>
    <row r="217" spans="1:57" ht="72.75" hidden="1" customHeight="1" x14ac:dyDescent="0.2">
      <c r="A217" s="156"/>
      <c r="B217" s="165" t="s">
        <v>259</v>
      </c>
      <c r="C217" s="168" t="s">
        <v>656</v>
      </c>
      <c r="D217" s="166" t="s">
        <v>391</v>
      </c>
      <c r="E217" s="166" t="s">
        <v>666</v>
      </c>
      <c r="F217" s="166" t="s">
        <v>658</v>
      </c>
      <c r="G217" s="166" t="s">
        <v>667</v>
      </c>
      <c r="H217" s="165"/>
      <c r="I217" s="165" t="s">
        <v>63</v>
      </c>
      <c r="J217" s="166" t="s">
        <v>252</v>
      </c>
      <c r="K217" s="165" t="s">
        <v>72</v>
      </c>
      <c r="L217" s="168" t="s">
        <v>119</v>
      </c>
      <c r="M217" s="170" t="s">
        <v>692</v>
      </c>
      <c r="N217" s="170" t="s">
        <v>693</v>
      </c>
      <c r="O217" s="165"/>
      <c r="P217" s="165" t="s">
        <v>685</v>
      </c>
      <c r="Q217" s="165" t="s">
        <v>685</v>
      </c>
      <c r="R217" s="171" t="s">
        <v>694</v>
      </c>
      <c r="S217" s="171" t="s">
        <v>695</v>
      </c>
      <c r="T217" s="165">
        <v>0</v>
      </c>
      <c r="U217" s="165" t="str">
        <f t="shared" si="173"/>
        <v>Bajo</v>
      </c>
      <c r="V217" s="165">
        <v>1</v>
      </c>
      <c r="W217" s="165" t="str">
        <f t="shared" si="174"/>
        <v>Esporadica</v>
      </c>
      <c r="X217" s="165">
        <f t="shared" si="175"/>
        <v>0</v>
      </c>
      <c r="Y217" s="165" t="str">
        <f t="shared" si="176"/>
        <v>Bajo</v>
      </c>
      <c r="Z217" s="165">
        <v>60</v>
      </c>
      <c r="AA217" s="165" t="str">
        <f t="shared" si="177"/>
        <v>Muy Grave</v>
      </c>
      <c r="AB217" s="165">
        <f t="shared" si="163"/>
        <v>0</v>
      </c>
      <c r="AC217" s="165" t="str">
        <f t="shared" si="164"/>
        <v>IV</v>
      </c>
      <c r="AD217" s="165" t="str">
        <f t="shared" si="165"/>
        <v>ACEPTABLE</v>
      </c>
      <c r="AE217" s="165" t="s">
        <v>258</v>
      </c>
      <c r="AF217" s="165" t="str">
        <f>N217</f>
        <v>Caidas al mismo nivel o dsitinto nivel, caidas al agua Golpes, fracturas, contusiones, inmersion, ahogamiento</v>
      </c>
      <c r="AG217" s="165" t="s">
        <v>38</v>
      </c>
      <c r="AH217" s="165"/>
      <c r="AI217" s="165" t="s">
        <v>63</v>
      </c>
      <c r="AJ217" s="165" t="s">
        <v>63</v>
      </c>
      <c r="AK217" s="165" t="s">
        <v>63</v>
      </c>
      <c r="AL217" s="165"/>
      <c r="AM217" s="165"/>
      <c r="AN217" s="165"/>
      <c r="AO217" s="165"/>
      <c r="AP217" s="165"/>
      <c r="AQ217" s="165"/>
      <c r="AR217" s="165"/>
      <c r="AS217" s="156"/>
      <c r="AT217" s="157"/>
      <c r="AU217" s="165" t="str">
        <f t="shared" si="166"/>
        <v>Bajo</v>
      </c>
      <c r="AV217" s="157"/>
      <c r="AW217" s="165" t="b">
        <f t="shared" si="167"/>
        <v>0</v>
      </c>
      <c r="AX217" s="165">
        <f t="shared" si="168"/>
        <v>0</v>
      </c>
      <c r="AY217" s="165" t="str">
        <f t="shared" si="169"/>
        <v>Bajo</v>
      </c>
      <c r="AZ217" s="157"/>
      <c r="BA217" s="165" t="b">
        <f t="shared" si="170"/>
        <v>0</v>
      </c>
      <c r="BB217" s="165">
        <f t="shared" si="171"/>
        <v>0</v>
      </c>
      <c r="BC217" s="165" t="str">
        <f t="shared" si="162"/>
        <v>IV</v>
      </c>
      <c r="BD217" s="165" t="str">
        <f t="shared" si="172"/>
        <v>ACEPTABLE</v>
      </c>
      <c r="BE217" s="155"/>
    </row>
    <row r="218" spans="1:57" ht="72.75" hidden="1" customHeight="1" x14ac:dyDescent="0.2">
      <c r="A218" s="156"/>
      <c r="B218" s="165" t="s">
        <v>259</v>
      </c>
      <c r="C218" s="168" t="s">
        <v>656</v>
      </c>
      <c r="D218" s="166" t="s">
        <v>443</v>
      </c>
      <c r="E218" s="166" t="s">
        <v>1158</v>
      </c>
      <c r="F218" s="166" t="s">
        <v>658</v>
      </c>
      <c r="G218" s="166" t="s">
        <v>664</v>
      </c>
      <c r="H218" s="165"/>
      <c r="I218" s="165" t="s">
        <v>63</v>
      </c>
      <c r="J218" s="166" t="s">
        <v>252</v>
      </c>
      <c r="K218" s="165" t="s">
        <v>72</v>
      </c>
      <c r="L218" s="168" t="s">
        <v>119</v>
      </c>
      <c r="M218" s="170" t="s">
        <v>692</v>
      </c>
      <c r="N218" s="170" t="s">
        <v>693</v>
      </c>
      <c r="O218" s="165"/>
      <c r="P218" s="165" t="s">
        <v>682</v>
      </c>
      <c r="Q218" s="165" t="s">
        <v>685</v>
      </c>
      <c r="R218" s="171" t="s">
        <v>694</v>
      </c>
      <c r="S218" s="171" t="s">
        <v>695</v>
      </c>
      <c r="T218" s="165">
        <v>0</v>
      </c>
      <c r="U218" s="165" t="str">
        <f t="shared" si="173"/>
        <v>Bajo</v>
      </c>
      <c r="V218" s="165">
        <v>1</v>
      </c>
      <c r="W218" s="165" t="str">
        <f t="shared" si="174"/>
        <v>Esporadica</v>
      </c>
      <c r="X218" s="165">
        <f t="shared" si="175"/>
        <v>0</v>
      </c>
      <c r="Y218" s="165" t="str">
        <f t="shared" si="176"/>
        <v>Bajo</v>
      </c>
      <c r="Z218" s="165">
        <v>60</v>
      </c>
      <c r="AA218" s="165" t="str">
        <f t="shared" si="177"/>
        <v>Muy Grave</v>
      </c>
      <c r="AB218" s="165">
        <f t="shared" si="163"/>
        <v>0</v>
      </c>
      <c r="AC218" s="165" t="str">
        <f t="shared" si="164"/>
        <v>IV</v>
      </c>
      <c r="AD218" s="165" t="str">
        <f t="shared" si="165"/>
        <v>ACEPTABLE</v>
      </c>
      <c r="AE218" s="165" t="s">
        <v>258</v>
      </c>
      <c r="AF218" s="165" t="str">
        <f>N218</f>
        <v>Caidas al mismo nivel o dsitinto nivel, caidas al agua Golpes, fracturas, contusiones, inmersion, ahogamiento</v>
      </c>
      <c r="AG218" s="165" t="s">
        <v>38</v>
      </c>
      <c r="AH218" s="165"/>
      <c r="AI218" s="165" t="s">
        <v>63</v>
      </c>
      <c r="AJ218" s="165" t="s">
        <v>63</v>
      </c>
      <c r="AK218" s="165" t="s">
        <v>63</v>
      </c>
      <c r="AL218" s="165"/>
      <c r="AM218" s="165"/>
      <c r="AN218" s="165"/>
      <c r="AO218" s="165"/>
      <c r="AP218" s="165"/>
      <c r="AQ218" s="165"/>
      <c r="AR218" s="165"/>
      <c r="AS218" s="156"/>
      <c r="AT218" s="157"/>
      <c r="AU218" s="165" t="str">
        <f t="shared" si="166"/>
        <v>Bajo</v>
      </c>
      <c r="AV218" s="157"/>
      <c r="AW218" s="165" t="b">
        <f t="shared" si="167"/>
        <v>0</v>
      </c>
      <c r="AX218" s="165">
        <f t="shared" si="168"/>
        <v>0</v>
      </c>
      <c r="AY218" s="165" t="str">
        <f t="shared" si="169"/>
        <v>Bajo</v>
      </c>
      <c r="AZ218" s="157"/>
      <c r="BA218" s="165" t="b">
        <f t="shared" si="170"/>
        <v>0</v>
      </c>
      <c r="BB218" s="165">
        <f t="shared" si="171"/>
        <v>0</v>
      </c>
      <c r="BC218" s="165" t="str">
        <f t="shared" si="162"/>
        <v>IV</v>
      </c>
      <c r="BD218" s="165" t="str">
        <f t="shared" si="172"/>
        <v>ACEPTABLE</v>
      </c>
      <c r="BE218" s="155"/>
    </row>
    <row r="219" spans="1:57" ht="76.5" hidden="1" x14ac:dyDescent="0.2">
      <c r="A219" s="156"/>
      <c r="B219" s="165" t="s">
        <v>259</v>
      </c>
      <c r="C219" s="168" t="s">
        <v>656</v>
      </c>
      <c r="D219" s="166" t="s">
        <v>433</v>
      </c>
      <c r="E219" s="166" t="s">
        <v>1159</v>
      </c>
      <c r="F219" s="166" t="s">
        <v>658</v>
      </c>
      <c r="G219" s="166" t="s">
        <v>1193</v>
      </c>
      <c r="H219" s="165"/>
      <c r="I219" s="165" t="s">
        <v>63</v>
      </c>
      <c r="J219" s="166" t="s">
        <v>252</v>
      </c>
      <c r="K219" s="167" t="s">
        <v>65</v>
      </c>
      <c r="L219" s="168" t="s">
        <v>253</v>
      </c>
      <c r="M219" s="170" t="s">
        <v>696</v>
      </c>
      <c r="N219" s="170" t="s">
        <v>697</v>
      </c>
      <c r="O219" s="165"/>
      <c r="P219" s="165" t="s">
        <v>685</v>
      </c>
      <c r="Q219" s="165" t="s">
        <v>685</v>
      </c>
      <c r="R219" s="171" t="s">
        <v>698</v>
      </c>
      <c r="S219" s="171" t="s">
        <v>699</v>
      </c>
      <c r="T219" s="165">
        <v>0</v>
      </c>
      <c r="U219" s="165" t="str">
        <f t="shared" si="173"/>
        <v>Bajo</v>
      </c>
      <c r="V219" s="165">
        <v>1</v>
      </c>
      <c r="W219" s="165" t="str">
        <f t="shared" si="174"/>
        <v>Esporadica</v>
      </c>
      <c r="X219" s="165">
        <f t="shared" si="175"/>
        <v>0</v>
      </c>
      <c r="Y219" s="165" t="str">
        <f t="shared" si="176"/>
        <v>Bajo</v>
      </c>
      <c r="Z219" s="165">
        <v>60</v>
      </c>
      <c r="AA219" s="165" t="str">
        <f t="shared" si="177"/>
        <v>Muy Grave</v>
      </c>
      <c r="AB219" s="165">
        <f t="shared" si="163"/>
        <v>0</v>
      </c>
      <c r="AC219" s="165" t="str">
        <f t="shared" si="164"/>
        <v>IV</v>
      </c>
      <c r="AD219" s="165" t="str">
        <f t="shared" si="165"/>
        <v>ACEPTABLE</v>
      </c>
      <c r="AE219" s="165">
        <v>2</v>
      </c>
      <c r="AF219" s="165" t="s">
        <v>145</v>
      </c>
      <c r="AG219" s="165" t="s">
        <v>38</v>
      </c>
      <c r="AH219" s="165"/>
      <c r="AI219" s="165"/>
      <c r="AJ219" s="165" t="s">
        <v>63</v>
      </c>
      <c r="AK219" s="165"/>
      <c r="AL219" s="165"/>
      <c r="AM219" s="165"/>
      <c r="AN219" s="165"/>
      <c r="AO219" s="165"/>
      <c r="AP219" s="165"/>
      <c r="AQ219" s="165"/>
      <c r="AR219" s="165"/>
      <c r="AS219" s="156"/>
      <c r="AT219" s="157"/>
      <c r="AU219" s="165" t="str">
        <f t="shared" si="166"/>
        <v>Bajo</v>
      </c>
      <c r="AV219" s="157"/>
      <c r="AW219" s="165" t="b">
        <f t="shared" si="167"/>
        <v>0</v>
      </c>
      <c r="AX219" s="165">
        <f t="shared" si="168"/>
        <v>0</v>
      </c>
      <c r="AY219" s="165" t="str">
        <f t="shared" si="169"/>
        <v>Bajo</v>
      </c>
      <c r="AZ219" s="157"/>
      <c r="BA219" s="165" t="b">
        <f t="shared" si="170"/>
        <v>0</v>
      </c>
      <c r="BB219" s="165">
        <f t="shared" si="171"/>
        <v>0</v>
      </c>
      <c r="BC219" s="165" t="str">
        <f t="shared" si="162"/>
        <v>IV</v>
      </c>
      <c r="BD219" s="165" t="str">
        <f t="shared" si="172"/>
        <v>ACEPTABLE</v>
      </c>
      <c r="BE219" s="155"/>
    </row>
    <row r="220" spans="1:57" ht="63.75" hidden="1" x14ac:dyDescent="0.2">
      <c r="A220" s="156"/>
      <c r="B220" s="165" t="s">
        <v>259</v>
      </c>
      <c r="C220" s="168" t="s">
        <v>656</v>
      </c>
      <c r="D220" s="166" t="s">
        <v>630</v>
      </c>
      <c r="E220" s="166" t="s">
        <v>1161</v>
      </c>
      <c r="F220" s="166" t="s">
        <v>673</v>
      </c>
      <c r="G220" s="166" t="s">
        <v>662</v>
      </c>
      <c r="H220" s="165"/>
      <c r="I220" s="165" t="s">
        <v>63</v>
      </c>
      <c r="J220" s="166" t="s">
        <v>252</v>
      </c>
      <c r="K220" s="167" t="s">
        <v>65</v>
      </c>
      <c r="L220" s="168" t="s">
        <v>253</v>
      </c>
      <c r="M220" s="170" t="s">
        <v>696</v>
      </c>
      <c r="N220" s="170" t="s">
        <v>697</v>
      </c>
      <c r="O220" s="165"/>
      <c r="P220" s="165" t="s">
        <v>685</v>
      </c>
      <c r="Q220" s="165" t="s">
        <v>685</v>
      </c>
      <c r="R220" s="171" t="s">
        <v>698</v>
      </c>
      <c r="S220" s="171" t="s">
        <v>699</v>
      </c>
      <c r="T220" s="165">
        <v>0</v>
      </c>
      <c r="U220" s="165" t="str">
        <f t="shared" si="173"/>
        <v>Bajo</v>
      </c>
      <c r="V220" s="165">
        <v>1</v>
      </c>
      <c r="W220" s="165" t="str">
        <f t="shared" si="174"/>
        <v>Esporadica</v>
      </c>
      <c r="X220" s="165">
        <f t="shared" si="175"/>
        <v>0</v>
      </c>
      <c r="Y220" s="165" t="str">
        <f t="shared" si="176"/>
        <v>Bajo</v>
      </c>
      <c r="Z220" s="165">
        <v>60</v>
      </c>
      <c r="AA220" s="165" t="str">
        <f t="shared" si="177"/>
        <v>Muy Grave</v>
      </c>
      <c r="AB220" s="165">
        <f t="shared" si="163"/>
        <v>0</v>
      </c>
      <c r="AC220" s="165" t="str">
        <f t="shared" si="164"/>
        <v>IV</v>
      </c>
      <c r="AD220" s="165" t="str">
        <f t="shared" si="165"/>
        <v>ACEPTABLE</v>
      </c>
      <c r="AE220" s="165">
        <v>2</v>
      </c>
      <c r="AF220" s="165" t="s">
        <v>145</v>
      </c>
      <c r="AG220" s="165" t="s">
        <v>38</v>
      </c>
      <c r="AH220" s="165"/>
      <c r="AI220" s="165"/>
      <c r="AJ220" s="165" t="s">
        <v>63</v>
      </c>
      <c r="AK220" s="165"/>
      <c r="AL220" s="165"/>
      <c r="AM220" s="165"/>
      <c r="AN220" s="165"/>
      <c r="AO220" s="165"/>
      <c r="AP220" s="165"/>
      <c r="AQ220" s="165"/>
      <c r="AR220" s="165"/>
      <c r="AS220" s="156"/>
      <c r="AT220" s="157"/>
      <c r="AU220" s="165" t="str">
        <f t="shared" si="166"/>
        <v>Bajo</v>
      </c>
      <c r="AV220" s="157"/>
      <c r="AW220" s="165" t="b">
        <f t="shared" si="167"/>
        <v>0</v>
      </c>
      <c r="AX220" s="165">
        <f t="shared" si="168"/>
        <v>0</v>
      </c>
      <c r="AY220" s="165" t="str">
        <f t="shared" si="169"/>
        <v>Bajo</v>
      </c>
      <c r="AZ220" s="157"/>
      <c r="BA220" s="165" t="b">
        <f t="shared" si="170"/>
        <v>0</v>
      </c>
      <c r="BB220" s="165">
        <f t="shared" si="171"/>
        <v>0</v>
      </c>
      <c r="BC220" s="165" t="str">
        <f t="shared" si="162"/>
        <v>IV</v>
      </c>
      <c r="BD220" s="165" t="str">
        <f t="shared" si="172"/>
        <v>ACEPTABLE</v>
      </c>
      <c r="BE220" s="155"/>
    </row>
    <row r="221" spans="1:57" ht="72.75" hidden="1" customHeight="1" x14ac:dyDescent="0.2">
      <c r="A221" s="156"/>
      <c r="B221" s="165" t="s">
        <v>259</v>
      </c>
      <c r="C221" s="168" t="s">
        <v>656</v>
      </c>
      <c r="D221" s="166" t="s">
        <v>498</v>
      </c>
      <c r="E221" s="166" t="s">
        <v>499</v>
      </c>
      <c r="F221" s="166" t="s">
        <v>658</v>
      </c>
      <c r="G221" s="166" t="s">
        <v>664</v>
      </c>
      <c r="H221" s="165"/>
      <c r="I221" s="165" t="s">
        <v>63</v>
      </c>
      <c r="J221" s="166" t="s">
        <v>252</v>
      </c>
      <c r="K221" s="167" t="s">
        <v>65</v>
      </c>
      <c r="L221" s="168" t="s">
        <v>253</v>
      </c>
      <c r="M221" s="170" t="s">
        <v>696</v>
      </c>
      <c r="N221" s="170" t="s">
        <v>697</v>
      </c>
      <c r="O221" s="165"/>
      <c r="P221" s="165" t="s">
        <v>685</v>
      </c>
      <c r="Q221" s="165" t="s">
        <v>685</v>
      </c>
      <c r="R221" s="171" t="s">
        <v>698</v>
      </c>
      <c r="S221" s="171" t="s">
        <v>700</v>
      </c>
      <c r="T221" s="165">
        <v>0</v>
      </c>
      <c r="U221" s="165" t="str">
        <f t="shared" si="173"/>
        <v>Bajo</v>
      </c>
      <c r="V221" s="165">
        <v>1</v>
      </c>
      <c r="W221" s="165" t="str">
        <f t="shared" si="174"/>
        <v>Esporadica</v>
      </c>
      <c r="X221" s="165">
        <f t="shared" si="175"/>
        <v>0</v>
      </c>
      <c r="Y221" s="165" t="str">
        <f t="shared" si="176"/>
        <v>Bajo</v>
      </c>
      <c r="Z221" s="165">
        <v>60</v>
      </c>
      <c r="AA221" s="165" t="str">
        <f t="shared" si="177"/>
        <v>Muy Grave</v>
      </c>
      <c r="AB221" s="165">
        <f t="shared" si="163"/>
        <v>0</v>
      </c>
      <c r="AC221" s="165" t="str">
        <f t="shared" si="164"/>
        <v>IV</v>
      </c>
      <c r="AD221" s="165" t="str">
        <f t="shared" si="165"/>
        <v>ACEPTABLE</v>
      </c>
      <c r="AE221" s="165" t="s">
        <v>258</v>
      </c>
      <c r="AF221" s="165" t="str">
        <f>N221</f>
        <v>nfermedades diarreicas, Disentería, Hepatitis A, Fiebre tifoidea, Poliomielitis</v>
      </c>
      <c r="AG221" s="165" t="s">
        <v>38</v>
      </c>
      <c r="AH221" s="165"/>
      <c r="AI221" s="165" t="s">
        <v>63</v>
      </c>
      <c r="AJ221" s="165" t="s">
        <v>63</v>
      </c>
      <c r="AK221" s="165" t="s">
        <v>63</v>
      </c>
      <c r="AL221" s="165"/>
      <c r="AM221" s="165"/>
      <c r="AN221" s="165"/>
      <c r="AO221" s="165"/>
      <c r="AP221" s="165"/>
      <c r="AQ221" s="165"/>
      <c r="AR221" s="165"/>
      <c r="AS221" s="156"/>
      <c r="AT221" s="157"/>
      <c r="AU221" s="165" t="str">
        <f t="shared" si="166"/>
        <v>Bajo</v>
      </c>
      <c r="AV221" s="157"/>
      <c r="AW221" s="165" t="b">
        <f t="shared" si="167"/>
        <v>0</v>
      </c>
      <c r="AX221" s="165">
        <f t="shared" si="168"/>
        <v>0</v>
      </c>
      <c r="AY221" s="165" t="str">
        <f t="shared" si="169"/>
        <v>Bajo</v>
      </c>
      <c r="AZ221" s="157"/>
      <c r="BA221" s="165" t="b">
        <f t="shared" si="170"/>
        <v>0</v>
      </c>
      <c r="BB221" s="165">
        <f t="shared" si="171"/>
        <v>0</v>
      </c>
      <c r="BC221" s="165" t="str">
        <f t="shared" si="162"/>
        <v>IV</v>
      </c>
      <c r="BD221" s="165" t="str">
        <f t="shared" si="172"/>
        <v>ACEPTABLE</v>
      </c>
      <c r="BE221" s="155"/>
    </row>
    <row r="222" spans="1:57" ht="72.75" hidden="1" customHeight="1" x14ac:dyDescent="0.2">
      <c r="A222" s="156"/>
      <c r="B222" s="165" t="s">
        <v>259</v>
      </c>
      <c r="C222" s="168" t="s">
        <v>656</v>
      </c>
      <c r="D222" s="166" t="s">
        <v>310</v>
      </c>
      <c r="E222" s="166" t="s">
        <v>311</v>
      </c>
      <c r="F222" s="166" t="s">
        <v>658</v>
      </c>
      <c r="G222" s="166" t="s">
        <v>664</v>
      </c>
      <c r="H222" s="165"/>
      <c r="I222" s="165" t="s">
        <v>63</v>
      </c>
      <c r="J222" s="166" t="s">
        <v>252</v>
      </c>
      <c r="K222" s="167" t="s">
        <v>65</v>
      </c>
      <c r="L222" s="168" t="s">
        <v>253</v>
      </c>
      <c r="M222" s="170" t="s">
        <v>696</v>
      </c>
      <c r="N222" s="170" t="s">
        <v>697</v>
      </c>
      <c r="O222" s="165"/>
      <c r="P222" s="165" t="s">
        <v>685</v>
      </c>
      <c r="Q222" s="165" t="s">
        <v>685</v>
      </c>
      <c r="R222" s="171" t="s">
        <v>698</v>
      </c>
      <c r="S222" s="171" t="s">
        <v>700</v>
      </c>
      <c r="T222" s="165">
        <v>0</v>
      </c>
      <c r="U222" s="165" t="str">
        <f t="shared" si="173"/>
        <v>Bajo</v>
      </c>
      <c r="V222" s="165">
        <v>1</v>
      </c>
      <c r="W222" s="165" t="str">
        <f t="shared" si="174"/>
        <v>Esporadica</v>
      </c>
      <c r="X222" s="165">
        <f t="shared" si="175"/>
        <v>0</v>
      </c>
      <c r="Y222" s="165" t="str">
        <f t="shared" si="176"/>
        <v>Bajo</v>
      </c>
      <c r="Z222" s="165">
        <v>60</v>
      </c>
      <c r="AA222" s="165" t="str">
        <f t="shared" si="177"/>
        <v>Muy Grave</v>
      </c>
      <c r="AB222" s="165">
        <f t="shared" si="163"/>
        <v>0</v>
      </c>
      <c r="AC222" s="165" t="str">
        <f t="shared" si="164"/>
        <v>IV</v>
      </c>
      <c r="AD222" s="165" t="str">
        <f t="shared" si="165"/>
        <v>ACEPTABLE</v>
      </c>
      <c r="AE222" s="165" t="s">
        <v>258</v>
      </c>
      <c r="AF222" s="165" t="str">
        <f>N222</f>
        <v>nfermedades diarreicas, Disentería, Hepatitis A, Fiebre tifoidea, Poliomielitis</v>
      </c>
      <c r="AG222" s="165" t="s">
        <v>38</v>
      </c>
      <c r="AH222" s="165"/>
      <c r="AI222" s="165" t="s">
        <v>63</v>
      </c>
      <c r="AJ222" s="165" t="s">
        <v>63</v>
      </c>
      <c r="AK222" s="165" t="s">
        <v>63</v>
      </c>
      <c r="AL222" s="165"/>
      <c r="AM222" s="165"/>
      <c r="AN222" s="165"/>
      <c r="AO222" s="165"/>
      <c r="AP222" s="165"/>
      <c r="AQ222" s="165"/>
      <c r="AR222" s="165"/>
      <c r="AS222" s="156"/>
      <c r="AT222" s="157"/>
      <c r="AU222" s="165" t="str">
        <f t="shared" si="166"/>
        <v>Bajo</v>
      </c>
      <c r="AV222" s="157"/>
      <c r="AW222" s="165" t="b">
        <f t="shared" si="167"/>
        <v>0</v>
      </c>
      <c r="AX222" s="165">
        <f t="shared" si="168"/>
        <v>0</v>
      </c>
      <c r="AY222" s="165" t="str">
        <f t="shared" si="169"/>
        <v>Bajo</v>
      </c>
      <c r="AZ222" s="157"/>
      <c r="BA222" s="165" t="b">
        <f t="shared" si="170"/>
        <v>0</v>
      </c>
      <c r="BB222" s="165">
        <f t="shared" si="171"/>
        <v>0</v>
      </c>
      <c r="BC222" s="165" t="str">
        <f t="shared" ref="BC222:BC253" si="178">IF(AND(BB222&gt;=600,AZ222&lt;=4000),"I",IF(AND(BB222&gt;=150,BB222&lt;=500),"II",IF(AND(BB222&gt;=40,BB222&lt;=120),"III",IF(AND(BB222&gt;=0,BB222&lt;=40),"IV"))))</f>
        <v>IV</v>
      </c>
      <c r="BD222" s="165" t="str">
        <f t="shared" si="172"/>
        <v>ACEPTABLE</v>
      </c>
      <c r="BE222" s="155"/>
    </row>
    <row r="223" spans="1:57" ht="72.75" hidden="1" customHeight="1" x14ac:dyDescent="0.2">
      <c r="A223" s="156"/>
      <c r="B223" s="165" t="s">
        <v>259</v>
      </c>
      <c r="C223" s="168" t="s">
        <v>656</v>
      </c>
      <c r="D223" s="166" t="s">
        <v>391</v>
      </c>
      <c r="E223" s="166" t="s">
        <v>666</v>
      </c>
      <c r="F223" s="166" t="s">
        <v>658</v>
      </c>
      <c r="G223" s="166" t="s">
        <v>667</v>
      </c>
      <c r="H223" s="165"/>
      <c r="I223" s="165" t="s">
        <v>63</v>
      </c>
      <c r="J223" s="166" t="s">
        <v>252</v>
      </c>
      <c r="K223" s="167" t="s">
        <v>65</v>
      </c>
      <c r="L223" s="168" t="s">
        <v>253</v>
      </c>
      <c r="M223" s="170" t="s">
        <v>696</v>
      </c>
      <c r="N223" s="170" t="s">
        <v>697</v>
      </c>
      <c r="O223" s="165"/>
      <c r="P223" s="165" t="s">
        <v>685</v>
      </c>
      <c r="Q223" s="165" t="s">
        <v>685</v>
      </c>
      <c r="R223" s="171" t="s">
        <v>698</v>
      </c>
      <c r="S223" s="171" t="s">
        <v>700</v>
      </c>
      <c r="T223" s="165">
        <v>0</v>
      </c>
      <c r="U223" s="165" t="str">
        <f t="shared" si="173"/>
        <v>Bajo</v>
      </c>
      <c r="V223" s="165">
        <v>1</v>
      </c>
      <c r="W223" s="165" t="str">
        <f t="shared" si="174"/>
        <v>Esporadica</v>
      </c>
      <c r="X223" s="165">
        <f t="shared" si="175"/>
        <v>0</v>
      </c>
      <c r="Y223" s="165" t="str">
        <f t="shared" si="176"/>
        <v>Bajo</v>
      </c>
      <c r="Z223" s="165">
        <v>60</v>
      </c>
      <c r="AA223" s="165" t="str">
        <f t="shared" si="177"/>
        <v>Muy Grave</v>
      </c>
      <c r="AB223" s="165">
        <f t="shared" si="163"/>
        <v>0</v>
      </c>
      <c r="AC223" s="165" t="str">
        <f t="shared" si="164"/>
        <v>IV</v>
      </c>
      <c r="AD223" s="165" t="str">
        <f t="shared" si="165"/>
        <v>ACEPTABLE</v>
      </c>
      <c r="AE223" s="165" t="s">
        <v>258</v>
      </c>
      <c r="AF223" s="165" t="str">
        <f>N223</f>
        <v>nfermedades diarreicas, Disentería, Hepatitis A, Fiebre tifoidea, Poliomielitis</v>
      </c>
      <c r="AG223" s="165" t="s">
        <v>38</v>
      </c>
      <c r="AH223" s="165"/>
      <c r="AI223" s="165" t="s">
        <v>63</v>
      </c>
      <c r="AJ223" s="165" t="s">
        <v>63</v>
      </c>
      <c r="AK223" s="165" t="s">
        <v>63</v>
      </c>
      <c r="AL223" s="165"/>
      <c r="AM223" s="165"/>
      <c r="AN223" s="165"/>
      <c r="AO223" s="165"/>
      <c r="AP223" s="165"/>
      <c r="AQ223" s="165"/>
      <c r="AR223" s="165"/>
      <c r="AS223" s="156"/>
      <c r="AT223" s="157"/>
      <c r="AU223" s="165" t="str">
        <f t="shared" si="166"/>
        <v>Bajo</v>
      </c>
      <c r="AV223" s="157"/>
      <c r="AW223" s="165" t="b">
        <f t="shared" si="167"/>
        <v>0</v>
      </c>
      <c r="AX223" s="165">
        <f t="shared" si="168"/>
        <v>0</v>
      </c>
      <c r="AY223" s="165" t="str">
        <f t="shared" si="169"/>
        <v>Bajo</v>
      </c>
      <c r="AZ223" s="157"/>
      <c r="BA223" s="165" t="b">
        <f t="shared" si="170"/>
        <v>0</v>
      </c>
      <c r="BB223" s="165">
        <f t="shared" si="171"/>
        <v>0</v>
      </c>
      <c r="BC223" s="165" t="str">
        <f t="shared" si="178"/>
        <v>IV</v>
      </c>
      <c r="BD223" s="165" t="str">
        <f t="shared" si="172"/>
        <v>ACEPTABLE</v>
      </c>
      <c r="BE223" s="155"/>
    </row>
    <row r="224" spans="1:57" ht="72.75" hidden="1" customHeight="1" x14ac:dyDescent="0.2">
      <c r="A224" s="156"/>
      <c r="B224" s="165" t="s">
        <v>259</v>
      </c>
      <c r="C224" s="168" t="s">
        <v>656</v>
      </c>
      <c r="D224" s="166" t="s">
        <v>443</v>
      </c>
      <c r="E224" s="166" t="s">
        <v>1158</v>
      </c>
      <c r="F224" s="166" t="s">
        <v>658</v>
      </c>
      <c r="G224" s="166" t="s">
        <v>664</v>
      </c>
      <c r="H224" s="165"/>
      <c r="I224" s="165" t="s">
        <v>63</v>
      </c>
      <c r="J224" s="166" t="s">
        <v>252</v>
      </c>
      <c r="K224" s="167" t="s">
        <v>65</v>
      </c>
      <c r="L224" s="168" t="s">
        <v>253</v>
      </c>
      <c r="M224" s="170" t="s">
        <v>696</v>
      </c>
      <c r="N224" s="170" t="s">
        <v>697</v>
      </c>
      <c r="O224" s="165"/>
      <c r="P224" s="165" t="s">
        <v>685</v>
      </c>
      <c r="Q224" s="165" t="s">
        <v>685</v>
      </c>
      <c r="R224" s="171" t="s">
        <v>698</v>
      </c>
      <c r="S224" s="171" t="s">
        <v>700</v>
      </c>
      <c r="T224" s="165">
        <v>0</v>
      </c>
      <c r="U224" s="165" t="str">
        <f t="shared" si="173"/>
        <v>Bajo</v>
      </c>
      <c r="V224" s="165">
        <v>1</v>
      </c>
      <c r="W224" s="165" t="str">
        <f t="shared" si="174"/>
        <v>Esporadica</v>
      </c>
      <c r="X224" s="165">
        <f t="shared" si="175"/>
        <v>0</v>
      </c>
      <c r="Y224" s="165" t="str">
        <f t="shared" si="176"/>
        <v>Bajo</v>
      </c>
      <c r="Z224" s="165">
        <v>60</v>
      </c>
      <c r="AA224" s="165" t="str">
        <f t="shared" si="177"/>
        <v>Muy Grave</v>
      </c>
      <c r="AB224" s="165">
        <f t="shared" si="163"/>
        <v>0</v>
      </c>
      <c r="AC224" s="165" t="str">
        <f t="shared" si="164"/>
        <v>IV</v>
      </c>
      <c r="AD224" s="165" t="str">
        <f t="shared" si="165"/>
        <v>ACEPTABLE</v>
      </c>
      <c r="AE224" s="165" t="s">
        <v>258</v>
      </c>
      <c r="AF224" s="165" t="str">
        <f>N224</f>
        <v>nfermedades diarreicas, Disentería, Hepatitis A, Fiebre tifoidea, Poliomielitis</v>
      </c>
      <c r="AG224" s="165" t="s">
        <v>38</v>
      </c>
      <c r="AH224" s="165"/>
      <c r="AI224" s="165" t="s">
        <v>63</v>
      </c>
      <c r="AJ224" s="165" t="s">
        <v>63</v>
      </c>
      <c r="AK224" s="165" t="s">
        <v>63</v>
      </c>
      <c r="AL224" s="165"/>
      <c r="AM224" s="165"/>
      <c r="AN224" s="165"/>
      <c r="AO224" s="165"/>
      <c r="AP224" s="165"/>
      <c r="AQ224" s="165"/>
      <c r="AR224" s="165"/>
      <c r="AS224" s="156"/>
      <c r="AT224" s="157"/>
      <c r="AU224" s="165" t="str">
        <f t="shared" si="166"/>
        <v>Bajo</v>
      </c>
      <c r="AV224" s="157"/>
      <c r="AW224" s="165" t="b">
        <f t="shared" si="167"/>
        <v>0</v>
      </c>
      <c r="AX224" s="165">
        <f t="shared" si="168"/>
        <v>0</v>
      </c>
      <c r="AY224" s="165" t="str">
        <f t="shared" si="169"/>
        <v>Bajo</v>
      </c>
      <c r="AZ224" s="157"/>
      <c r="BA224" s="165" t="b">
        <f t="shared" si="170"/>
        <v>0</v>
      </c>
      <c r="BB224" s="165">
        <f t="shared" si="171"/>
        <v>0</v>
      </c>
      <c r="BC224" s="165" t="str">
        <f t="shared" si="178"/>
        <v>IV</v>
      </c>
      <c r="BD224" s="165" t="str">
        <f t="shared" si="172"/>
        <v>ACEPTABLE</v>
      </c>
      <c r="BE224" s="155"/>
    </row>
    <row r="225" spans="1:57" ht="76.5" hidden="1" x14ac:dyDescent="0.2">
      <c r="A225" s="156"/>
      <c r="B225" s="165" t="s">
        <v>259</v>
      </c>
      <c r="C225" s="168" t="s">
        <v>656</v>
      </c>
      <c r="D225" s="166" t="s">
        <v>433</v>
      </c>
      <c r="E225" s="166" t="s">
        <v>1159</v>
      </c>
      <c r="F225" s="166" t="s">
        <v>658</v>
      </c>
      <c r="G225" s="166" t="s">
        <v>1193</v>
      </c>
      <c r="H225" s="165"/>
      <c r="I225" s="165" t="s">
        <v>63</v>
      </c>
      <c r="J225" s="166" t="s">
        <v>252</v>
      </c>
      <c r="K225" s="165" t="s">
        <v>276</v>
      </c>
      <c r="L225" s="168" t="s">
        <v>178</v>
      </c>
      <c r="M225" s="170" t="s">
        <v>702</v>
      </c>
      <c r="N225" s="170" t="s">
        <v>180</v>
      </c>
      <c r="O225" s="165"/>
      <c r="P225" s="165"/>
      <c r="Q225" s="171"/>
      <c r="R225" s="171" t="s">
        <v>521</v>
      </c>
      <c r="S225" s="171" t="s">
        <v>703</v>
      </c>
      <c r="T225" s="165">
        <v>0</v>
      </c>
      <c r="U225" s="165" t="str">
        <f t="shared" si="173"/>
        <v>Bajo</v>
      </c>
      <c r="V225" s="165">
        <v>1</v>
      </c>
      <c r="W225" s="165" t="str">
        <f t="shared" si="174"/>
        <v>Esporadica</v>
      </c>
      <c r="X225" s="165">
        <f t="shared" si="175"/>
        <v>0</v>
      </c>
      <c r="Y225" s="165" t="str">
        <f t="shared" si="176"/>
        <v>Bajo</v>
      </c>
      <c r="Z225" s="165">
        <v>60</v>
      </c>
      <c r="AA225" s="165" t="str">
        <f t="shared" si="177"/>
        <v>Muy Grave</v>
      </c>
      <c r="AB225" s="165">
        <f t="shared" si="163"/>
        <v>0</v>
      </c>
      <c r="AC225" s="165" t="str">
        <f t="shared" si="164"/>
        <v>IV</v>
      </c>
      <c r="AD225" s="165" t="str">
        <f t="shared" si="165"/>
        <v>ACEPTABLE</v>
      </c>
      <c r="AE225" s="165">
        <v>2</v>
      </c>
      <c r="AF225" s="165" t="s">
        <v>145</v>
      </c>
      <c r="AG225" s="165" t="s">
        <v>38</v>
      </c>
      <c r="AH225" s="165"/>
      <c r="AI225" s="165"/>
      <c r="AJ225" s="165" t="s">
        <v>63</v>
      </c>
      <c r="AK225" s="165"/>
      <c r="AL225" s="165"/>
      <c r="AM225" s="165"/>
      <c r="AN225" s="165"/>
      <c r="AO225" s="165"/>
      <c r="AP225" s="165"/>
      <c r="AQ225" s="165"/>
      <c r="AR225" s="165"/>
      <c r="AS225" s="156"/>
      <c r="AT225" s="157"/>
      <c r="AU225" s="165" t="str">
        <f t="shared" si="166"/>
        <v>Bajo</v>
      </c>
      <c r="AV225" s="157"/>
      <c r="AW225" s="165" t="b">
        <f t="shared" si="167"/>
        <v>0</v>
      </c>
      <c r="AX225" s="165">
        <f t="shared" si="168"/>
        <v>0</v>
      </c>
      <c r="AY225" s="165" t="str">
        <f t="shared" si="169"/>
        <v>Bajo</v>
      </c>
      <c r="AZ225" s="157"/>
      <c r="BA225" s="165" t="b">
        <f t="shared" si="170"/>
        <v>0</v>
      </c>
      <c r="BB225" s="165">
        <f t="shared" si="171"/>
        <v>0</v>
      </c>
      <c r="BC225" s="165" t="str">
        <f t="shared" si="178"/>
        <v>IV</v>
      </c>
      <c r="BD225" s="165" t="str">
        <f t="shared" si="172"/>
        <v>ACEPTABLE</v>
      </c>
      <c r="BE225" s="155"/>
    </row>
    <row r="226" spans="1:57" ht="72.75" hidden="1" customHeight="1" x14ac:dyDescent="0.2">
      <c r="A226" s="156"/>
      <c r="B226" s="165" t="s">
        <v>259</v>
      </c>
      <c r="C226" s="168" t="s">
        <v>656</v>
      </c>
      <c r="D226" s="166" t="s">
        <v>498</v>
      </c>
      <c r="E226" s="166" t="s">
        <v>499</v>
      </c>
      <c r="F226" s="166" t="s">
        <v>658</v>
      </c>
      <c r="G226" s="166" t="s">
        <v>664</v>
      </c>
      <c r="H226" s="165"/>
      <c r="I226" s="165" t="s">
        <v>63</v>
      </c>
      <c r="J226" s="166" t="s">
        <v>252</v>
      </c>
      <c r="K226" s="165" t="s">
        <v>276</v>
      </c>
      <c r="L226" s="168" t="s">
        <v>178</v>
      </c>
      <c r="M226" s="170" t="s">
        <v>702</v>
      </c>
      <c r="N226" s="170" t="s">
        <v>180</v>
      </c>
      <c r="O226" s="165"/>
      <c r="P226" s="165"/>
      <c r="Q226" s="171"/>
      <c r="R226" s="171" t="s">
        <v>521</v>
      </c>
      <c r="S226" s="171" t="s">
        <v>601</v>
      </c>
      <c r="T226" s="165">
        <v>0</v>
      </c>
      <c r="U226" s="165" t="str">
        <f t="shared" si="173"/>
        <v>Bajo</v>
      </c>
      <c r="V226" s="165">
        <v>1</v>
      </c>
      <c r="W226" s="165" t="str">
        <f t="shared" si="174"/>
        <v>Esporadica</v>
      </c>
      <c r="X226" s="165">
        <f t="shared" si="175"/>
        <v>0</v>
      </c>
      <c r="Y226" s="165" t="str">
        <f t="shared" si="176"/>
        <v>Bajo</v>
      </c>
      <c r="Z226" s="165">
        <v>60</v>
      </c>
      <c r="AA226" s="165" t="str">
        <f t="shared" si="177"/>
        <v>Muy Grave</v>
      </c>
      <c r="AB226" s="165">
        <f t="shared" si="163"/>
        <v>0</v>
      </c>
      <c r="AC226" s="165" t="str">
        <f t="shared" si="164"/>
        <v>IV</v>
      </c>
      <c r="AD226" s="165" t="str">
        <f t="shared" si="165"/>
        <v>ACEPTABLE</v>
      </c>
      <c r="AE226" s="165" t="s">
        <v>258</v>
      </c>
      <c r="AF226" s="165" t="str">
        <f>N226</f>
        <v>Alteraciones de la piel, deshidratación, alteración en algunos tejidos blandos (ojos). Fatiga, estrés, cambios neurológico, resfriados.</v>
      </c>
      <c r="AG226" s="165" t="s">
        <v>38</v>
      </c>
      <c r="AH226" s="165"/>
      <c r="AI226" s="165" t="s">
        <v>63</v>
      </c>
      <c r="AJ226" s="165" t="s">
        <v>63</v>
      </c>
      <c r="AK226" s="165" t="s">
        <v>63</v>
      </c>
      <c r="AL226" s="165"/>
      <c r="AM226" s="165"/>
      <c r="AN226" s="165"/>
      <c r="AO226" s="165"/>
      <c r="AP226" s="165"/>
      <c r="AQ226" s="165"/>
      <c r="AR226" s="165"/>
      <c r="AS226" s="156"/>
      <c r="AT226" s="157"/>
      <c r="AU226" s="165" t="str">
        <f t="shared" si="166"/>
        <v>Bajo</v>
      </c>
      <c r="AV226" s="157"/>
      <c r="AW226" s="165" t="b">
        <f t="shared" si="167"/>
        <v>0</v>
      </c>
      <c r="AX226" s="165">
        <f t="shared" si="168"/>
        <v>0</v>
      </c>
      <c r="AY226" s="165" t="str">
        <f t="shared" si="169"/>
        <v>Bajo</v>
      </c>
      <c r="AZ226" s="157"/>
      <c r="BA226" s="165" t="b">
        <f t="shared" si="170"/>
        <v>0</v>
      </c>
      <c r="BB226" s="165">
        <f t="shared" si="171"/>
        <v>0</v>
      </c>
      <c r="BC226" s="165" t="str">
        <f t="shared" si="178"/>
        <v>IV</v>
      </c>
      <c r="BD226" s="165" t="str">
        <f t="shared" si="172"/>
        <v>ACEPTABLE</v>
      </c>
      <c r="BE226" s="155"/>
    </row>
    <row r="227" spans="1:57" ht="72.75" hidden="1" customHeight="1" x14ac:dyDescent="0.2">
      <c r="A227" s="156"/>
      <c r="B227" s="165" t="s">
        <v>259</v>
      </c>
      <c r="C227" s="168" t="s">
        <v>656</v>
      </c>
      <c r="D227" s="166" t="s">
        <v>630</v>
      </c>
      <c r="E227" s="166" t="s">
        <v>1161</v>
      </c>
      <c r="F227" s="166" t="s">
        <v>673</v>
      </c>
      <c r="G227" s="166" t="s">
        <v>662</v>
      </c>
      <c r="H227" s="165"/>
      <c r="I227" s="165" t="s">
        <v>63</v>
      </c>
      <c r="J227" s="166" t="s">
        <v>252</v>
      </c>
      <c r="K227" s="165" t="s">
        <v>276</v>
      </c>
      <c r="L227" s="168" t="s">
        <v>178</v>
      </c>
      <c r="M227" s="170" t="s">
        <v>702</v>
      </c>
      <c r="N227" s="170" t="s">
        <v>180</v>
      </c>
      <c r="O227" s="165"/>
      <c r="P227" s="165"/>
      <c r="Q227" s="171"/>
      <c r="R227" s="171" t="s">
        <v>521</v>
      </c>
      <c r="S227" s="171" t="s">
        <v>601</v>
      </c>
      <c r="T227" s="165">
        <v>0</v>
      </c>
      <c r="U227" s="165" t="str">
        <f t="shared" si="173"/>
        <v>Bajo</v>
      </c>
      <c r="V227" s="165">
        <v>1</v>
      </c>
      <c r="W227" s="165" t="str">
        <f t="shared" si="174"/>
        <v>Esporadica</v>
      </c>
      <c r="X227" s="165">
        <f t="shared" si="175"/>
        <v>0</v>
      </c>
      <c r="Y227" s="165" t="str">
        <f t="shared" si="176"/>
        <v>Bajo</v>
      </c>
      <c r="Z227" s="165">
        <v>60</v>
      </c>
      <c r="AA227" s="165" t="str">
        <f t="shared" si="177"/>
        <v>Muy Grave</v>
      </c>
      <c r="AB227" s="165">
        <f t="shared" si="163"/>
        <v>0</v>
      </c>
      <c r="AC227" s="165" t="str">
        <f t="shared" si="164"/>
        <v>IV</v>
      </c>
      <c r="AD227" s="165" t="str">
        <f t="shared" si="165"/>
        <v>ACEPTABLE</v>
      </c>
      <c r="AE227" s="165" t="s">
        <v>258</v>
      </c>
      <c r="AF227" s="165" t="str">
        <f>N227</f>
        <v>Alteraciones de la piel, deshidratación, alteración en algunos tejidos blandos (ojos). Fatiga, estrés, cambios neurológico, resfriados.</v>
      </c>
      <c r="AG227" s="165" t="s">
        <v>38</v>
      </c>
      <c r="AH227" s="165"/>
      <c r="AI227" s="165" t="s">
        <v>63</v>
      </c>
      <c r="AJ227" s="165" t="s">
        <v>63</v>
      </c>
      <c r="AK227" s="165" t="s">
        <v>63</v>
      </c>
      <c r="AL227" s="165"/>
      <c r="AM227" s="165"/>
      <c r="AN227" s="165"/>
      <c r="AO227" s="165"/>
      <c r="AP227" s="165"/>
      <c r="AQ227" s="165"/>
      <c r="AR227" s="165"/>
      <c r="AS227" s="156"/>
      <c r="AT227" s="157"/>
      <c r="AU227" s="165" t="str">
        <f t="shared" si="166"/>
        <v>Bajo</v>
      </c>
      <c r="AV227" s="157"/>
      <c r="AW227" s="165" t="b">
        <f t="shared" si="167"/>
        <v>0</v>
      </c>
      <c r="AX227" s="165">
        <f t="shared" si="168"/>
        <v>0</v>
      </c>
      <c r="AY227" s="165" t="str">
        <f t="shared" si="169"/>
        <v>Bajo</v>
      </c>
      <c r="AZ227" s="157"/>
      <c r="BA227" s="165" t="b">
        <f t="shared" si="170"/>
        <v>0</v>
      </c>
      <c r="BB227" s="165">
        <f t="shared" si="171"/>
        <v>0</v>
      </c>
      <c r="BC227" s="165" t="str">
        <f t="shared" si="178"/>
        <v>IV</v>
      </c>
      <c r="BD227" s="165" t="str">
        <f t="shared" si="172"/>
        <v>ACEPTABLE</v>
      </c>
      <c r="BE227" s="155"/>
    </row>
    <row r="228" spans="1:57" ht="72.75" hidden="1" customHeight="1" x14ac:dyDescent="0.2">
      <c r="A228" s="156"/>
      <c r="B228" s="165" t="s">
        <v>259</v>
      </c>
      <c r="C228" s="168" t="s">
        <v>656</v>
      </c>
      <c r="D228" s="166" t="s">
        <v>310</v>
      </c>
      <c r="E228" s="166" t="s">
        <v>311</v>
      </c>
      <c r="F228" s="166" t="s">
        <v>658</v>
      </c>
      <c r="G228" s="166" t="s">
        <v>664</v>
      </c>
      <c r="H228" s="165"/>
      <c r="I228" s="165" t="s">
        <v>63</v>
      </c>
      <c r="J228" s="166" t="s">
        <v>252</v>
      </c>
      <c r="K228" s="165" t="s">
        <v>276</v>
      </c>
      <c r="L228" s="168" t="s">
        <v>178</v>
      </c>
      <c r="M228" s="170" t="s">
        <v>702</v>
      </c>
      <c r="N228" s="170" t="s">
        <v>180</v>
      </c>
      <c r="O228" s="165"/>
      <c r="P228" s="165"/>
      <c r="Q228" s="171"/>
      <c r="R228" s="171" t="s">
        <v>521</v>
      </c>
      <c r="S228" s="171" t="s">
        <v>601</v>
      </c>
      <c r="T228" s="165">
        <v>0</v>
      </c>
      <c r="U228" s="165" t="str">
        <f t="shared" si="173"/>
        <v>Bajo</v>
      </c>
      <c r="V228" s="165">
        <v>1</v>
      </c>
      <c r="W228" s="165" t="str">
        <f t="shared" si="174"/>
        <v>Esporadica</v>
      </c>
      <c r="X228" s="165">
        <f t="shared" si="175"/>
        <v>0</v>
      </c>
      <c r="Y228" s="165" t="str">
        <f t="shared" si="176"/>
        <v>Bajo</v>
      </c>
      <c r="Z228" s="165">
        <v>60</v>
      </c>
      <c r="AA228" s="165" t="str">
        <f t="shared" si="177"/>
        <v>Muy Grave</v>
      </c>
      <c r="AB228" s="165">
        <f t="shared" si="163"/>
        <v>0</v>
      </c>
      <c r="AC228" s="165" t="str">
        <f t="shared" si="164"/>
        <v>IV</v>
      </c>
      <c r="AD228" s="165" t="str">
        <f t="shared" si="165"/>
        <v>ACEPTABLE</v>
      </c>
      <c r="AE228" s="165" t="s">
        <v>258</v>
      </c>
      <c r="AF228" s="165" t="str">
        <f>N228</f>
        <v>Alteraciones de la piel, deshidratación, alteración en algunos tejidos blandos (ojos). Fatiga, estrés, cambios neurológico, resfriados.</v>
      </c>
      <c r="AG228" s="165" t="s">
        <v>38</v>
      </c>
      <c r="AH228" s="165"/>
      <c r="AI228" s="165" t="s">
        <v>63</v>
      </c>
      <c r="AJ228" s="165" t="s">
        <v>63</v>
      </c>
      <c r="AK228" s="165" t="s">
        <v>63</v>
      </c>
      <c r="AL228" s="165"/>
      <c r="AM228" s="165"/>
      <c r="AN228" s="165"/>
      <c r="AO228" s="165"/>
      <c r="AP228" s="165"/>
      <c r="AQ228" s="165"/>
      <c r="AR228" s="165"/>
      <c r="AS228" s="156"/>
      <c r="AT228" s="157"/>
      <c r="AU228" s="165" t="str">
        <f t="shared" si="166"/>
        <v>Bajo</v>
      </c>
      <c r="AV228" s="157"/>
      <c r="AW228" s="165" t="b">
        <f t="shared" si="167"/>
        <v>0</v>
      </c>
      <c r="AX228" s="165">
        <f t="shared" si="168"/>
        <v>0</v>
      </c>
      <c r="AY228" s="165" t="str">
        <f t="shared" si="169"/>
        <v>Bajo</v>
      </c>
      <c r="AZ228" s="157"/>
      <c r="BA228" s="165" t="b">
        <f t="shared" si="170"/>
        <v>0</v>
      </c>
      <c r="BB228" s="165">
        <f t="shared" si="171"/>
        <v>0</v>
      </c>
      <c r="BC228" s="165" t="str">
        <f t="shared" si="178"/>
        <v>IV</v>
      </c>
      <c r="BD228" s="165" t="str">
        <f t="shared" si="172"/>
        <v>ACEPTABLE</v>
      </c>
      <c r="BE228" s="155"/>
    </row>
    <row r="229" spans="1:57" ht="72.75" hidden="1" customHeight="1" x14ac:dyDescent="0.2">
      <c r="A229" s="156"/>
      <c r="B229" s="165" t="s">
        <v>259</v>
      </c>
      <c r="C229" s="168" t="s">
        <v>656</v>
      </c>
      <c r="D229" s="166" t="s">
        <v>391</v>
      </c>
      <c r="E229" s="166" t="s">
        <v>666</v>
      </c>
      <c r="F229" s="166" t="s">
        <v>658</v>
      </c>
      <c r="G229" s="166" t="s">
        <v>667</v>
      </c>
      <c r="H229" s="165"/>
      <c r="I229" s="165" t="s">
        <v>63</v>
      </c>
      <c r="J229" s="166" t="s">
        <v>252</v>
      </c>
      <c r="K229" s="165" t="s">
        <v>276</v>
      </c>
      <c r="L229" s="168" t="s">
        <v>178</v>
      </c>
      <c r="M229" s="170" t="s">
        <v>702</v>
      </c>
      <c r="N229" s="170" t="s">
        <v>180</v>
      </c>
      <c r="O229" s="165"/>
      <c r="P229" s="165"/>
      <c r="Q229" s="171"/>
      <c r="R229" s="171" t="s">
        <v>521</v>
      </c>
      <c r="S229" s="171" t="s">
        <v>601</v>
      </c>
      <c r="T229" s="165">
        <v>0</v>
      </c>
      <c r="U229" s="165" t="str">
        <f t="shared" si="173"/>
        <v>Bajo</v>
      </c>
      <c r="V229" s="165">
        <v>1</v>
      </c>
      <c r="W229" s="165" t="str">
        <f t="shared" si="174"/>
        <v>Esporadica</v>
      </c>
      <c r="X229" s="165">
        <f t="shared" si="175"/>
        <v>0</v>
      </c>
      <c r="Y229" s="165" t="str">
        <f t="shared" si="176"/>
        <v>Bajo</v>
      </c>
      <c r="Z229" s="165">
        <v>60</v>
      </c>
      <c r="AA229" s="165" t="str">
        <f t="shared" si="177"/>
        <v>Muy Grave</v>
      </c>
      <c r="AB229" s="165">
        <f t="shared" si="163"/>
        <v>0</v>
      </c>
      <c r="AC229" s="165" t="str">
        <f t="shared" si="164"/>
        <v>IV</v>
      </c>
      <c r="AD229" s="165" t="str">
        <f t="shared" si="165"/>
        <v>ACEPTABLE</v>
      </c>
      <c r="AE229" s="165" t="s">
        <v>258</v>
      </c>
      <c r="AF229" s="165" t="str">
        <f>N229</f>
        <v>Alteraciones de la piel, deshidratación, alteración en algunos tejidos blandos (ojos). Fatiga, estrés, cambios neurológico, resfriados.</v>
      </c>
      <c r="AG229" s="165" t="s">
        <v>38</v>
      </c>
      <c r="AH229" s="165"/>
      <c r="AI229" s="165" t="s">
        <v>63</v>
      </c>
      <c r="AJ229" s="165" t="s">
        <v>63</v>
      </c>
      <c r="AK229" s="165" t="s">
        <v>63</v>
      </c>
      <c r="AL229" s="165"/>
      <c r="AM229" s="165"/>
      <c r="AN229" s="165"/>
      <c r="AO229" s="165"/>
      <c r="AP229" s="165"/>
      <c r="AQ229" s="165"/>
      <c r="AR229" s="165"/>
      <c r="AS229" s="156"/>
      <c r="AT229" s="157"/>
      <c r="AU229" s="165" t="str">
        <f t="shared" si="166"/>
        <v>Bajo</v>
      </c>
      <c r="AV229" s="157"/>
      <c r="AW229" s="165" t="b">
        <f t="shared" si="167"/>
        <v>0</v>
      </c>
      <c r="AX229" s="165">
        <f t="shared" si="168"/>
        <v>0</v>
      </c>
      <c r="AY229" s="165" t="str">
        <f t="shared" si="169"/>
        <v>Bajo</v>
      </c>
      <c r="AZ229" s="157"/>
      <c r="BA229" s="165" t="b">
        <f t="shared" si="170"/>
        <v>0</v>
      </c>
      <c r="BB229" s="165">
        <f t="shared" si="171"/>
        <v>0</v>
      </c>
      <c r="BC229" s="165" t="str">
        <f t="shared" si="178"/>
        <v>IV</v>
      </c>
      <c r="BD229" s="165" t="str">
        <f t="shared" si="172"/>
        <v>ACEPTABLE</v>
      </c>
      <c r="BE229" s="155"/>
    </row>
    <row r="230" spans="1:57" ht="72.75" hidden="1" customHeight="1" x14ac:dyDescent="0.2">
      <c r="A230" s="156"/>
      <c r="B230" s="165" t="s">
        <v>259</v>
      </c>
      <c r="C230" s="168" t="s">
        <v>656</v>
      </c>
      <c r="D230" s="166" t="s">
        <v>443</v>
      </c>
      <c r="E230" s="166" t="s">
        <v>1158</v>
      </c>
      <c r="F230" s="166" t="s">
        <v>658</v>
      </c>
      <c r="G230" s="166" t="s">
        <v>664</v>
      </c>
      <c r="H230" s="165"/>
      <c r="I230" s="165" t="s">
        <v>63</v>
      </c>
      <c r="J230" s="166" t="s">
        <v>252</v>
      </c>
      <c r="K230" s="165" t="s">
        <v>276</v>
      </c>
      <c r="L230" s="168" t="s">
        <v>178</v>
      </c>
      <c r="M230" s="170" t="s">
        <v>702</v>
      </c>
      <c r="N230" s="170" t="s">
        <v>180</v>
      </c>
      <c r="O230" s="165"/>
      <c r="P230" s="165"/>
      <c r="Q230" s="171"/>
      <c r="R230" s="171" t="s">
        <v>521</v>
      </c>
      <c r="S230" s="171" t="s">
        <v>601</v>
      </c>
      <c r="T230" s="165">
        <v>0</v>
      </c>
      <c r="U230" s="165" t="str">
        <f t="shared" si="173"/>
        <v>Bajo</v>
      </c>
      <c r="V230" s="165">
        <v>1</v>
      </c>
      <c r="W230" s="165" t="str">
        <f t="shared" si="174"/>
        <v>Esporadica</v>
      </c>
      <c r="X230" s="165">
        <f t="shared" si="175"/>
        <v>0</v>
      </c>
      <c r="Y230" s="165" t="str">
        <f t="shared" si="176"/>
        <v>Bajo</v>
      </c>
      <c r="Z230" s="165">
        <v>60</v>
      </c>
      <c r="AA230" s="165" t="str">
        <f t="shared" si="177"/>
        <v>Muy Grave</v>
      </c>
      <c r="AB230" s="165">
        <f t="shared" si="163"/>
        <v>0</v>
      </c>
      <c r="AC230" s="165" t="str">
        <f t="shared" si="164"/>
        <v>IV</v>
      </c>
      <c r="AD230" s="165" t="str">
        <f t="shared" si="165"/>
        <v>ACEPTABLE</v>
      </c>
      <c r="AE230" s="165" t="s">
        <v>258</v>
      </c>
      <c r="AF230" s="165" t="str">
        <f>N230</f>
        <v>Alteraciones de la piel, deshidratación, alteración en algunos tejidos blandos (ojos). Fatiga, estrés, cambios neurológico, resfriados.</v>
      </c>
      <c r="AG230" s="165" t="s">
        <v>38</v>
      </c>
      <c r="AH230" s="165"/>
      <c r="AI230" s="165" t="s">
        <v>63</v>
      </c>
      <c r="AJ230" s="165" t="s">
        <v>63</v>
      </c>
      <c r="AK230" s="165" t="s">
        <v>63</v>
      </c>
      <c r="AL230" s="165"/>
      <c r="AM230" s="165"/>
      <c r="AN230" s="165"/>
      <c r="AO230" s="165"/>
      <c r="AP230" s="165"/>
      <c r="AQ230" s="165"/>
      <c r="AR230" s="165"/>
      <c r="AS230" s="156"/>
      <c r="AT230" s="157"/>
      <c r="AU230" s="165" t="str">
        <f t="shared" si="166"/>
        <v>Bajo</v>
      </c>
      <c r="AV230" s="157"/>
      <c r="AW230" s="165" t="b">
        <f t="shared" si="167"/>
        <v>0</v>
      </c>
      <c r="AX230" s="165">
        <f t="shared" si="168"/>
        <v>0</v>
      </c>
      <c r="AY230" s="165" t="str">
        <f t="shared" si="169"/>
        <v>Bajo</v>
      </c>
      <c r="AZ230" s="157"/>
      <c r="BA230" s="165" t="b">
        <f t="shared" si="170"/>
        <v>0</v>
      </c>
      <c r="BB230" s="165">
        <f t="shared" si="171"/>
        <v>0</v>
      </c>
      <c r="BC230" s="165" t="str">
        <f t="shared" si="178"/>
        <v>IV</v>
      </c>
      <c r="BD230" s="165" t="str">
        <f t="shared" si="172"/>
        <v>ACEPTABLE</v>
      </c>
      <c r="BE230" s="155"/>
    </row>
    <row r="231" spans="1:57" ht="76.5" hidden="1" x14ac:dyDescent="0.2">
      <c r="A231" s="156"/>
      <c r="B231" s="165" t="s">
        <v>259</v>
      </c>
      <c r="C231" s="168" t="s">
        <v>656</v>
      </c>
      <c r="D231" s="166" t="s">
        <v>433</v>
      </c>
      <c r="E231" s="166" t="s">
        <v>1159</v>
      </c>
      <c r="F231" s="166" t="s">
        <v>658</v>
      </c>
      <c r="G231" s="166" t="s">
        <v>1193</v>
      </c>
      <c r="H231" s="165"/>
      <c r="I231" s="165" t="s">
        <v>63</v>
      </c>
      <c r="J231" s="166" t="s">
        <v>252</v>
      </c>
      <c r="K231" s="165" t="s">
        <v>276</v>
      </c>
      <c r="L231" s="165" t="s">
        <v>528</v>
      </c>
      <c r="M231" s="171" t="s">
        <v>704</v>
      </c>
      <c r="N231" s="171" t="s">
        <v>512</v>
      </c>
      <c r="O231" s="165"/>
      <c r="P231" s="165"/>
      <c r="Q231" s="171"/>
      <c r="R231" s="171" t="s">
        <v>705</v>
      </c>
      <c r="S231" s="171" t="s">
        <v>706</v>
      </c>
      <c r="T231" s="165">
        <v>0</v>
      </c>
      <c r="U231" s="165" t="str">
        <f t="shared" si="173"/>
        <v>Bajo</v>
      </c>
      <c r="V231" s="165">
        <v>1</v>
      </c>
      <c r="W231" s="165" t="str">
        <f t="shared" si="174"/>
        <v>Esporadica</v>
      </c>
      <c r="X231" s="165">
        <f t="shared" si="175"/>
        <v>0</v>
      </c>
      <c r="Y231" s="165" t="str">
        <f t="shared" si="176"/>
        <v>Bajo</v>
      </c>
      <c r="Z231" s="165">
        <v>60</v>
      </c>
      <c r="AA231" s="165" t="str">
        <f t="shared" si="177"/>
        <v>Muy Grave</v>
      </c>
      <c r="AB231" s="165">
        <f t="shared" si="163"/>
        <v>0</v>
      </c>
      <c r="AC231" s="165" t="str">
        <f t="shared" si="164"/>
        <v>IV</v>
      </c>
      <c r="AD231" s="165" t="str">
        <f t="shared" si="165"/>
        <v>ACEPTABLE</v>
      </c>
      <c r="AE231" s="165">
        <v>2</v>
      </c>
      <c r="AF231" s="165" t="s">
        <v>145</v>
      </c>
      <c r="AG231" s="165" t="s">
        <v>38</v>
      </c>
      <c r="AH231" s="165"/>
      <c r="AI231" s="165"/>
      <c r="AJ231" s="165" t="s">
        <v>63</v>
      </c>
      <c r="AK231" s="165"/>
      <c r="AL231" s="165"/>
      <c r="AM231" s="165"/>
      <c r="AN231" s="165"/>
      <c r="AO231" s="165"/>
      <c r="AP231" s="165"/>
      <c r="AQ231" s="165"/>
      <c r="AR231" s="165"/>
      <c r="AS231" s="156"/>
      <c r="AT231" s="157"/>
      <c r="AU231" s="165" t="str">
        <f t="shared" si="166"/>
        <v>Bajo</v>
      </c>
      <c r="AV231" s="157"/>
      <c r="AW231" s="165" t="b">
        <f t="shared" si="167"/>
        <v>0</v>
      </c>
      <c r="AX231" s="165">
        <f t="shared" si="168"/>
        <v>0</v>
      </c>
      <c r="AY231" s="165" t="str">
        <f t="shared" si="169"/>
        <v>Bajo</v>
      </c>
      <c r="AZ231" s="157"/>
      <c r="BA231" s="165" t="b">
        <f t="shared" si="170"/>
        <v>0</v>
      </c>
      <c r="BB231" s="165">
        <f t="shared" si="171"/>
        <v>0</v>
      </c>
      <c r="BC231" s="165" t="str">
        <f t="shared" si="178"/>
        <v>IV</v>
      </c>
      <c r="BD231" s="165" t="str">
        <f t="shared" si="172"/>
        <v>ACEPTABLE</v>
      </c>
      <c r="BE231" s="155"/>
    </row>
    <row r="232" spans="1:57" ht="72.75" hidden="1" customHeight="1" x14ac:dyDescent="0.2">
      <c r="A232" s="156"/>
      <c r="B232" s="165" t="s">
        <v>259</v>
      </c>
      <c r="C232" s="168" t="s">
        <v>656</v>
      </c>
      <c r="D232" s="166" t="s">
        <v>498</v>
      </c>
      <c r="E232" s="166" t="s">
        <v>499</v>
      </c>
      <c r="F232" s="166" t="s">
        <v>658</v>
      </c>
      <c r="G232" s="166" t="s">
        <v>664</v>
      </c>
      <c r="H232" s="165"/>
      <c r="I232" s="165" t="s">
        <v>63</v>
      </c>
      <c r="J232" s="166" t="s">
        <v>252</v>
      </c>
      <c r="K232" s="165" t="s">
        <v>276</v>
      </c>
      <c r="L232" s="165" t="s">
        <v>528</v>
      </c>
      <c r="M232" s="171" t="s">
        <v>704</v>
      </c>
      <c r="N232" s="171" t="s">
        <v>512</v>
      </c>
      <c r="O232" s="165"/>
      <c r="P232" s="165"/>
      <c r="Q232" s="171"/>
      <c r="R232" s="171" t="s">
        <v>705</v>
      </c>
      <c r="S232" s="171" t="s">
        <v>706</v>
      </c>
      <c r="T232" s="165">
        <v>0</v>
      </c>
      <c r="U232" s="165" t="str">
        <f t="shared" si="173"/>
        <v>Bajo</v>
      </c>
      <c r="V232" s="165">
        <v>1</v>
      </c>
      <c r="W232" s="165" t="str">
        <f t="shared" si="174"/>
        <v>Esporadica</v>
      </c>
      <c r="X232" s="165">
        <f t="shared" si="175"/>
        <v>0</v>
      </c>
      <c r="Y232" s="165" t="str">
        <f t="shared" si="176"/>
        <v>Bajo</v>
      </c>
      <c r="Z232" s="165">
        <v>60</v>
      </c>
      <c r="AA232" s="165" t="str">
        <f t="shared" si="177"/>
        <v>Muy Grave</v>
      </c>
      <c r="AB232" s="165">
        <f t="shared" si="163"/>
        <v>0</v>
      </c>
      <c r="AC232" s="165" t="str">
        <f t="shared" si="164"/>
        <v>IV</v>
      </c>
      <c r="AD232" s="165" t="str">
        <f t="shared" si="165"/>
        <v>ACEPTABLE</v>
      </c>
      <c r="AE232" s="165" t="s">
        <v>258</v>
      </c>
      <c r="AF232" s="165" t="str">
        <f>N232</f>
        <v>Fatiga, estrés</v>
      </c>
      <c r="AG232" s="165" t="s">
        <v>38</v>
      </c>
      <c r="AH232" s="165"/>
      <c r="AI232" s="165" t="s">
        <v>63</v>
      </c>
      <c r="AJ232" s="165" t="s">
        <v>63</v>
      </c>
      <c r="AK232" s="165" t="s">
        <v>63</v>
      </c>
      <c r="AL232" s="165"/>
      <c r="AM232" s="165"/>
      <c r="AN232" s="165"/>
      <c r="AO232" s="165"/>
      <c r="AP232" s="165"/>
      <c r="AQ232" s="165"/>
      <c r="AR232" s="165"/>
      <c r="AS232" s="156"/>
      <c r="AT232" s="157"/>
      <c r="AU232" s="165" t="str">
        <f t="shared" si="166"/>
        <v>Bajo</v>
      </c>
      <c r="AV232" s="157"/>
      <c r="AW232" s="165" t="b">
        <f t="shared" si="167"/>
        <v>0</v>
      </c>
      <c r="AX232" s="165">
        <f t="shared" si="168"/>
        <v>0</v>
      </c>
      <c r="AY232" s="165" t="str">
        <f t="shared" si="169"/>
        <v>Bajo</v>
      </c>
      <c r="AZ232" s="157"/>
      <c r="BA232" s="165" t="b">
        <f t="shared" si="170"/>
        <v>0</v>
      </c>
      <c r="BB232" s="165">
        <f t="shared" si="171"/>
        <v>0</v>
      </c>
      <c r="BC232" s="165" t="str">
        <f t="shared" si="178"/>
        <v>IV</v>
      </c>
      <c r="BD232" s="165" t="str">
        <f t="shared" si="172"/>
        <v>ACEPTABLE</v>
      </c>
      <c r="BE232" s="155"/>
    </row>
    <row r="233" spans="1:57" ht="72.75" hidden="1" customHeight="1" x14ac:dyDescent="0.2">
      <c r="A233" s="156"/>
      <c r="B233" s="165" t="s">
        <v>259</v>
      </c>
      <c r="C233" s="168" t="s">
        <v>656</v>
      </c>
      <c r="D233" s="166" t="s">
        <v>630</v>
      </c>
      <c r="E233" s="166" t="s">
        <v>1161</v>
      </c>
      <c r="F233" s="166" t="s">
        <v>673</v>
      </c>
      <c r="G233" s="166" t="s">
        <v>662</v>
      </c>
      <c r="H233" s="165"/>
      <c r="I233" s="165" t="s">
        <v>63</v>
      </c>
      <c r="J233" s="166" t="s">
        <v>252</v>
      </c>
      <c r="K233" s="165" t="s">
        <v>276</v>
      </c>
      <c r="L233" s="165" t="s">
        <v>528</v>
      </c>
      <c r="M233" s="171" t="s">
        <v>704</v>
      </c>
      <c r="N233" s="171" t="s">
        <v>512</v>
      </c>
      <c r="O233" s="165"/>
      <c r="P233" s="165"/>
      <c r="Q233" s="171"/>
      <c r="R233" s="171" t="s">
        <v>705</v>
      </c>
      <c r="S233" s="171" t="s">
        <v>706</v>
      </c>
      <c r="T233" s="165">
        <v>0</v>
      </c>
      <c r="U233" s="165" t="str">
        <f t="shared" si="173"/>
        <v>Bajo</v>
      </c>
      <c r="V233" s="165">
        <v>1</v>
      </c>
      <c r="W233" s="165" t="str">
        <f t="shared" si="174"/>
        <v>Esporadica</v>
      </c>
      <c r="X233" s="165">
        <f t="shared" si="175"/>
        <v>0</v>
      </c>
      <c r="Y233" s="165" t="str">
        <f t="shared" si="176"/>
        <v>Bajo</v>
      </c>
      <c r="Z233" s="165">
        <v>60</v>
      </c>
      <c r="AA233" s="165" t="str">
        <f t="shared" si="177"/>
        <v>Muy Grave</v>
      </c>
      <c r="AB233" s="165">
        <f t="shared" si="163"/>
        <v>0</v>
      </c>
      <c r="AC233" s="165" t="str">
        <f t="shared" si="164"/>
        <v>IV</v>
      </c>
      <c r="AD233" s="165" t="str">
        <f t="shared" si="165"/>
        <v>ACEPTABLE</v>
      </c>
      <c r="AE233" s="165" t="s">
        <v>258</v>
      </c>
      <c r="AF233" s="165" t="str">
        <f>N233</f>
        <v>Fatiga, estrés</v>
      </c>
      <c r="AG233" s="165" t="s">
        <v>38</v>
      </c>
      <c r="AH233" s="165"/>
      <c r="AI233" s="165" t="s">
        <v>63</v>
      </c>
      <c r="AJ233" s="165" t="s">
        <v>63</v>
      </c>
      <c r="AK233" s="165" t="s">
        <v>63</v>
      </c>
      <c r="AL233" s="165"/>
      <c r="AM233" s="165"/>
      <c r="AN233" s="165"/>
      <c r="AO233" s="165"/>
      <c r="AP233" s="165"/>
      <c r="AQ233" s="165"/>
      <c r="AR233" s="165"/>
      <c r="AS233" s="156"/>
      <c r="AT233" s="157"/>
      <c r="AU233" s="165" t="str">
        <f t="shared" si="166"/>
        <v>Bajo</v>
      </c>
      <c r="AV233" s="157"/>
      <c r="AW233" s="165" t="b">
        <f t="shared" si="167"/>
        <v>0</v>
      </c>
      <c r="AX233" s="165">
        <f t="shared" si="168"/>
        <v>0</v>
      </c>
      <c r="AY233" s="165" t="str">
        <f t="shared" si="169"/>
        <v>Bajo</v>
      </c>
      <c r="AZ233" s="157"/>
      <c r="BA233" s="165" t="b">
        <f t="shared" si="170"/>
        <v>0</v>
      </c>
      <c r="BB233" s="165">
        <f t="shared" si="171"/>
        <v>0</v>
      </c>
      <c r="BC233" s="165" t="str">
        <f t="shared" si="178"/>
        <v>IV</v>
      </c>
      <c r="BD233" s="165" t="str">
        <f t="shared" si="172"/>
        <v>ACEPTABLE</v>
      </c>
      <c r="BE233" s="155"/>
    </row>
    <row r="234" spans="1:57" ht="72.75" hidden="1" customHeight="1" x14ac:dyDescent="0.2">
      <c r="A234" s="156"/>
      <c r="B234" s="165" t="s">
        <v>259</v>
      </c>
      <c r="C234" s="168" t="s">
        <v>656</v>
      </c>
      <c r="D234" s="166" t="s">
        <v>310</v>
      </c>
      <c r="E234" s="166" t="s">
        <v>311</v>
      </c>
      <c r="F234" s="166" t="s">
        <v>658</v>
      </c>
      <c r="G234" s="166" t="s">
        <v>664</v>
      </c>
      <c r="H234" s="165"/>
      <c r="I234" s="165" t="s">
        <v>63</v>
      </c>
      <c r="J234" s="166" t="s">
        <v>252</v>
      </c>
      <c r="K234" s="165" t="s">
        <v>276</v>
      </c>
      <c r="L234" s="165" t="s">
        <v>528</v>
      </c>
      <c r="M234" s="171" t="s">
        <v>704</v>
      </c>
      <c r="N234" s="171" t="s">
        <v>512</v>
      </c>
      <c r="O234" s="165"/>
      <c r="P234" s="165"/>
      <c r="Q234" s="171"/>
      <c r="R234" s="171" t="s">
        <v>705</v>
      </c>
      <c r="S234" s="171" t="s">
        <v>706</v>
      </c>
      <c r="T234" s="165">
        <v>0</v>
      </c>
      <c r="U234" s="165" t="str">
        <f t="shared" si="173"/>
        <v>Bajo</v>
      </c>
      <c r="V234" s="165">
        <v>1</v>
      </c>
      <c r="W234" s="165" t="str">
        <f t="shared" si="174"/>
        <v>Esporadica</v>
      </c>
      <c r="X234" s="165">
        <f t="shared" si="175"/>
        <v>0</v>
      </c>
      <c r="Y234" s="165" t="str">
        <f t="shared" si="176"/>
        <v>Bajo</v>
      </c>
      <c r="Z234" s="165">
        <v>60</v>
      </c>
      <c r="AA234" s="165" t="str">
        <f t="shared" si="177"/>
        <v>Muy Grave</v>
      </c>
      <c r="AB234" s="165">
        <f t="shared" si="163"/>
        <v>0</v>
      </c>
      <c r="AC234" s="165" t="str">
        <f t="shared" si="164"/>
        <v>IV</v>
      </c>
      <c r="AD234" s="165" t="str">
        <f t="shared" si="165"/>
        <v>ACEPTABLE</v>
      </c>
      <c r="AE234" s="165" t="s">
        <v>258</v>
      </c>
      <c r="AF234" s="165" t="str">
        <f>N234</f>
        <v>Fatiga, estrés</v>
      </c>
      <c r="AG234" s="165" t="s">
        <v>38</v>
      </c>
      <c r="AH234" s="165"/>
      <c r="AI234" s="165" t="s">
        <v>63</v>
      </c>
      <c r="AJ234" s="165" t="s">
        <v>63</v>
      </c>
      <c r="AK234" s="165" t="s">
        <v>63</v>
      </c>
      <c r="AL234" s="165"/>
      <c r="AM234" s="165"/>
      <c r="AN234" s="165"/>
      <c r="AO234" s="165"/>
      <c r="AP234" s="165"/>
      <c r="AQ234" s="165"/>
      <c r="AR234" s="165"/>
      <c r="AS234" s="156"/>
      <c r="AT234" s="157"/>
      <c r="AU234" s="165" t="str">
        <f t="shared" si="166"/>
        <v>Bajo</v>
      </c>
      <c r="AV234" s="157"/>
      <c r="AW234" s="165" t="b">
        <f t="shared" si="167"/>
        <v>0</v>
      </c>
      <c r="AX234" s="165">
        <f t="shared" si="168"/>
        <v>0</v>
      </c>
      <c r="AY234" s="165" t="str">
        <f t="shared" si="169"/>
        <v>Bajo</v>
      </c>
      <c r="AZ234" s="157"/>
      <c r="BA234" s="165" t="b">
        <f t="shared" si="170"/>
        <v>0</v>
      </c>
      <c r="BB234" s="165">
        <f t="shared" si="171"/>
        <v>0</v>
      </c>
      <c r="BC234" s="165" t="str">
        <f t="shared" si="178"/>
        <v>IV</v>
      </c>
      <c r="BD234" s="165" t="str">
        <f t="shared" si="172"/>
        <v>ACEPTABLE</v>
      </c>
      <c r="BE234" s="155"/>
    </row>
    <row r="235" spans="1:57" ht="72.75" hidden="1" customHeight="1" x14ac:dyDescent="0.2">
      <c r="A235" s="156"/>
      <c r="B235" s="165" t="s">
        <v>259</v>
      </c>
      <c r="C235" s="168" t="s">
        <v>656</v>
      </c>
      <c r="D235" s="166" t="s">
        <v>391</v>
      </c>
      <c r="E235" s="166" t="s">
        <v>666</v>
      </c>
      <c r="F235" s="166" t="s">
        <v>658</v>
      </c>
      <c r="G235" s="166" t="s">
        <v>667</v>
      </c>
      <c r="H235" s="165"/>
      <c r="I235" s="165" t="s">
        <v>63</v>
      </c>
      <c r="J235" s="166" t="s">
        <v>252</v>
      </c>
      <c r="K235" s="165" t="s">
        <v>276</v>
      </c>
      <c r="L235" s="165" t="s">
        <v>528</v>
      </c>
      <c r="M235" s="171" t="s">
        <v>704</v>
      </c>
      <c r="N235" s="171" t="s">
        <v>512</v>
      </c>
      <c r="O235" s="165"/>
      <c r="P235" s="165"/>
      <c r="Q235" s="171"/>
      <c r="R235" s="171" t="s">
        <v>705</v>
      </c>
      <c r="S235" s="171" t="s">
        <v>706</v>
      </c>
      <c r="T235" s="165">
        <v>0</v>
      </c>
      <c r="U235" s="165" t="str">
        <f t="shared" si="173"/>
        <v>Bajo</v>
      </c>
      <c r="V235" s="165">
        <v>1</v>
      </c>
      <c r="W235" s="165" t="str">
        <f t="shared" si="174"/>
        <v>Esporadica</v>
      </c>
      <c r="X235" s="165">
        <f t="shared" si="175"/>
        <v>0</v>
      </c>
      <c r="Y235" s="165" t="str">
        <f t="shared" si="176"/>
        <v>Bajo</v>
      </c>
      <c r="Z235" s="165">
        <v>60</v>
      </c>
      <c r="AA235" s="165" t="str">
        <f t="shared" si="177"/>
        <v>Muy Grave</v>
      </c>
      <c r="AB235" s="165">
        <f t="shared" si="163"/>
        <v>0</v>
      </c>
      <c r="AC235" s="165" t="str">
        <f t="shared" si="164"/>
        <v>IV</v>
      </c>
      <c r="AD235" s="165" t="str">
        <f t="shared" si="165"/>
        <v>ACEPTABLE</v>
      </c>
      <c r="AE235" s="165" t="s">
        <v>258</v>
      </c>
      <c r="AF235" s="165" t="str">
        <f>N235</f>
        <v>Fatiga, estrés</v>
      </c>
      <c r="AG235" s="165" t="s">
        <v>38</v>
      </c>
      <c r="AH235" s="165"/>
      <c r="AI235" s="165" t="s">
        <v>63</v>
      </c>
      <c r="AJ235" s="165" t="s">
        <v>63</v>
      </c>
      <c r="AK235" s="165" t="s">
        <v>63</v>
      </c>
      <c r="AL235" s="165"/>
      <c r="AM235" s="165"/>
      <c r="AN235" s="165"/>
      <c r="AO235" s="165"/>
      <c r="AP235" s="165"/>
      <c r="AQ235" s="165"/>
      <c r="AR235" s="165"/>
      <c r="AS235" s="156"/>
      <c r="AT235" s="157"/>
      <c r="AU235" s="165" t="str">
        <f t="shared" si="166"/>
        <v>Bajo</v>
      </c>
      <c r="AV235" s="157"/>
      <c r="AW235" s="165" t="b">
        <f t="shared" si="167"/>
        <v>0</v>
      </c>
      <c r="AX235" s="165">
        <f t="shared" si="168"/>
        <v>0</v>
      </c>
      <c r="AY235" s="165" t="str">
        <f t="shared" si="169"/>
        <v>Bajo</v>
      </c>
      <c r="AZ235" s="157"/>
      <c r="BA235" s="165" t="b">
        <f t="shared" si="170"/>
        <v>0</v>
      </c>
      <c r="BB235" s="165">
        <f t="shared" si="171"/>
        <v>0</v>
      </c>
      <c r="BC235" s="165" t="str">
        <f t="shared" si="178"/>
        <v>IV</v>
      </c>
      <c r="BD235" s="165" t="str">
        <f t="shared" si="172"/>
        <v>ACEPTABLE</v>
      </c>
      <c r="BE235" s="155"/>
    </row>
    <row r="236" spans="1:57" ht="72.75" hidden="1" customHeight="1" x14ac:dyDescent="0.2">
      <c r="A236" s="156"/>
      <c r="B236" s="165" t="s">
        <v>259</v>
      </c>
      <c r="C236" s="168" t="s">
        <v>656</v>
      </c>
      <c r="D236" s="166" t="s">
        <v>443</v>
      </c>
      <c r="E236" s="166" t="s">
        <v>1158</v>
      </c>
      <c r="F236" s="166" t="s">
        <v>658</v>
      </c>
      <c r="G236" s="166" t="s">
        <v>664</v>
      </c>
      <c r="H236" s="165"/>
      <c r="I236" s="165" t="s">
        <v>63</v>
      </c>
      <c r="J236" s="166" t="s">
        <v>252</v>
      </c>
      <c r="K236" s="165" t="s">
        <v>276</v>
      </c>
      <c r="L236" s="165" t="s">
        <v>528</v>
      </c>
      <c r="M236" s="171" t="s">
        <v>704</v>
      </c>
      <c r="N236" s="171" t="s">
        <v>512</v>
      </c>
      <c r="O236" s="165"/>
      <c r="P236" s="165"/>
      <c r="Q236" s="171"/>
      <c r="R236" s="171" t="s">
        <v>705</v>
      </c>
      <c r="S236" s="171" t="s">
        <v>706</v>
      </c>
      <c r="T236" s="165">
        <v>0</v>
      </c>
      <c r="U236" s="165" t="str">
        <f t="shared" si="173"/>
        <v>Bajo</v>
      </c>
      <c r="V236" s="165">
        <v>1</v>
      </c>
      <c r="W236" s="165" t="str">
        <f t="shared" si="174"/>
        <v>Esporadica</v>
      </c>
      <c r="X236" s="165">
        <f t="shared" si="175"/>
        <v>0</v>
      </c>
      <c r="Y236" s="165" t="str">
        <f t="shared" si="176"/>
        <v>Bajo</v>
      </c>
      <c r="Z236" s="165">
        <v>60</v>
      </c>
      <c r="AA236" s="165" t="str">
        <f t="shared" si="177"/>
        <v>Muy Grave</v>
      </c>
      <c r="AB236" s="165">
        <f t="shared" si="163"/>
        <v>0</v>
      </c>
      <c r="AC236" s="165" t="str">
        <f t="shared" si="164"/>
        <v>IV</v>
      </c>
      <c r="AD236" s="165" t="str">
        <f t="shared" si="165"/>
        <v>ACEPTABLE</v>
      </c>
      <c r="AE236" s="165" t="s">
        <v>258</v>
      </c>
      <c r="AF236" s="165" t="str">
        <f>N236</f>
        <v>Fatiga, estrés</v>
      </c>
      <c r="AG236" s="165" t="s">
        <v>38</v>
      </c>
      <c r="AH236" s="165"/>
      <c r="AI236" s="165" t="s">
        <v>63</v>
      </c>
      <c r="AJ236" s="165" t="s">
        <v>63</v>
      </c>
      <c r="AK236" s="165" t="s">
        <v>63</v>
      </c>
      <c r="AL236" s="165"/>
      <c r="AM236" s="165"/>
      <c r="AN236" s="165"/>
      <c r="AO236" s="165"/>
      <c r="AP236" s="165"/>
      <c r="AQ236" s="165"/>
      <c r="AR236" s="165"/>
      <c r="AS236" s="156"/>
      <c r="AT236" s="157"/>
      <c r="AU236" s="165" t="str">
        <f t="shared" si="166"/>
        <v>Bajo</v>
      </c>
      <c r="AV236" s="157"/>
      <c r="AW236" s="165" t="b">
        <f t="shared" si="167"/>
        <v>0</v>
      </c>
      <c r="AX236" s="165">
        <f t="shared" si="168"/>
        <v>0</v>
      </c>
      <c r="AY236" s="165" t="str">
        <f t="shared" si="169"/>
        <v>Bajo</v>
      </c>
      <c r="AZ236" s="157"/>
      <c r="BA236" s="165" t="b">
        <f t="shared" si="170"/>
        <v>0</v>
      </c>
      <c r="BB236" s="165">
        <f t="shared" si="171"/>
        <v>0</v>
      </c>
      <c r="BC236" s="165" t="str">
        <f t="shared" si="178"/>
        <v>IV</v>
      </c>
      <c r="BD236" s="165" t="str">
        <f t="shared" si="172"/>
        <v>ACEPTABLE</v>
      </c>
      <c r="BE236" s="155"/>
    </row>
    <row r="237" spans="1:57" ht="76.5" hidden="1" x14ac:dyDescent="0.2">
      <c r="A237" s="156"/>
      <c r="B237" s="165" t="s">
        <v>259</v>
      </c>
      <c r="C237" s="168" t="s">
        <v>707</v>
      </c>
      <c r="D237" s="166" t="s">
        <v>433</v>
      </c>
      <c r="E237" s="166" t="s">
        <v>1159</v>
      </c>
      <c r="F237" s="166" t="s">
        <v>1203</v>
      </c>
      <c r="G237" s="166" t="s">
        <v>1204</v>
      </c>
      <c r="H237" s="165"/>
      <c r="I237" s="165" t="s">
        <v>63</v>
      </c>
      <c r="J237" s="166" t="s">
        <v>252</v>
      </c>
      <c r="K237" s="167" t="s">
        <v>65</v>
      </c>
      <c r="L237" s="196" t="s">
        <v>316</v>
      </c>
      <c r="M237" s="170" t="s">
        <v>1195</v>
      </c>
      <c r="N237" s="170" t="s">
        <v>1196</v>
      </c>
      <c r="O237" s="165"/>
      <c r="P237" s="165" t="s">
        <v>682</v>
      </c>
      <c r="Q237" s="165" t="s">
        <v>682</v>
      </c>
      <c r="R237" s="171" t="s">
        <v>1200</v>
      </c>
      <c r="S237" s="171"/>
      <c r="T237" s="165">
        <v>0</v>
      </c>
      <c r="U237" s="165" t="str">
        <f t="shared" si="173"/>
        <v>Bajo</v>
      </c>
      <c r="V237" s="165">
        <v>1</v>
      </c>
      <c r="W237" s="165" t="str">
        <f t="shared" si="174"/>
        <v>Esporadica</v>
      </c>
      <c r="X237" s="165">
        <f t="shared" si="175"/>
        <v>0</v>
      </c>
      <c r="Y237" s="165" t="str">
        <f t="shared" si="176"/>
        <v>Bajo</v>
      </c>
      <c r="Z237" s="165">
        <v>60</v>
      </c>
      <c r="AA237" s="165" t="str">
        <f t="shared" si="177"/>
        <v>Muy Grave</v>
      </c>
      <c r="AB237" s="165">
        <f t="shared" si="163"/>
        <v>0</v>
      </c>
      <c r="AC237" s="165" t="str">
        <f t="shared" si="164"/>
        <v>IV</v>
      </c>
      <c r="AD237" s="165" t="str">
        <f t="shared" si="165"/>
        <v>ACEPTABLE</v>
      </c>
      <c r="AE237" s="165">
        <v>2</v>
      </c>
      <c r="AF237" s="165" t="s">
        <v>145</v>
      </c>
      <c r="AG237" s="165" t="s">
        <v>38</v>
      </c>
      <c r="AH237" s="165"/>
      <c r="AI237" s="165"/>
      <c r="AJ237" s="165" t="s">
        <v>63</v>
      </c>
      <c r="AK237" s="165"/>
      <c r="AL237" s="165"/>
      <c r="AM237" s="165"/>
      <c r="AN237" s="165"/>
      <c r="AO237" s="165"/>
      <c r="AP237" s="165"/>
      <c r="AQ237" s="165"/>
      <c r="AR237" s="165"/>
      <c r="AS237" s="156"/>
      <c r="AT237" s="157"/>
      <c r="AU237" s="165" t="str">
        <f t="shared" si="166"/>
        <v>Bajo</v>
      </c>
      <c r="AV237" s="157"/>
      <c r="AW237" s="165" t="b">
        <f t="shared" si="167"/>
        <v>0</v>
      </c>
      <c r="AX237" s="165">
        <f t="shared" si="168"/>
        <v>0</v>
      </c>
      <c r="AY237" s="165" t="str">
        <f t="shared" si="169"/>
        <v>Bajo</v>
      </c>
      <c r="AZ237" s="157"/>
      <c r="BA237" s="165" t="b">
        <f t="shared" si="170"/>
        <v>0</v>
      </c>
      <c r="BB237" s="165">
        <f t="shared" si="171"/>
        <v>0</v>
      </c>
      <c r="BC237" s="165" t="str">
        <f t="shared" si="178"/>
        <v>IV</v>
      </c>
      <c r="BD237" s="165" t="str">
        <f t="shared" si="172"/>
        <v>ACEPTABLE</v>
      </c>
      <c r="BE237" s="155"/>
    </row>
    <row r="238" spans="1:57" ht="76.5" hidden="1" x14ac:dyDescent="0.2">
      <c r="A238" s="156"/>
      <c r="B238" s="165" t="s">
        <v>259</v>
      </c>
      <c r="C238" s="168" t="s">
        <v>707</v>
      </c>
      <c r="D238" s="166" t="s">
        <v>630</v>
      </c>
      <c r="E238" s="166" t="s">
        <v>1161</v>
      </c>
      <c r="F238" s="166" t="s">
        <v>673</v>
      </c>
      <c r="G238" s="166" t="s">
        <v>714</v>
      </c>
      <c r="H238" s="165"/>
      <c r="I238" s="165" t="s">
        <v>63</v>
      </c>
      <c r="J238" s="166" t="s">
        <v>252</v>
      </c>
      <c r="K238" s="167" t="s">
        <v>65</v>
      </c>
      <c r="L238" s="196" t="s">
        <v>316</v>
      </c>
      <c r="M238" s="170" t="s">
        <v>1195</v>
      </c>
      <c r="N238" s="170" t="s">
        <v>1196</v>
      </c>
      <c r="O238" s="165"/>
      <c r="P238" s="165" t="s">
        <v>682</v>
      </c>
      <c r="Q238" s="165" t="s">
        <v>682</v>
      </c>
      <c r="R238" s="171" t="s">
        <v>1200</v>
      </c>
      <c r="S238" s="171"/>
      <c r="T238" s="165">
        <v>0</v>
      </c>
      <c r="U238" s="165" t="str">
        <f t="shared" si="173"/>
        <v>Bajo</v>
      </c>
      <c r="V238" s="165">
        <v>1</v>
      </c>
      <c r="W238" s="165" t="str">
        <f t="shared" si="174"/>
        <v>Esporadica</v>
      </c>
      <c r="X238" s="165">
        <f t="shared" si="175"/>
        <v>0</v>
      </c>
      <c r="Y238" s="165" t="str">
        <f t="shared" si="176"/>
        <v>Bajo</v>
      </c>
      <c r="Z238" s="165">
        <v>60</v>
      </c>
      <c r="AA238" s="165" t="str">
        <f t="shared" si="177"/>
        <v>Muy Grave</v>
      </c>
      <c r="AB238" s="165">
        <f t="shared" si="163"/>
        <v>0</v>
      </c>
      <c r="AC238" s="165" t="str">
        <f t="shared" si="164"/>
        <v>IV</v>
      </c>
      <c r="AD238" s="165" t="str">
        <f t="shared" si="165"/>
        <v>ACEPTABLE</v>
      </c>
      <c r="AE238" s="165">
        <v>2</v>
      </c>
      <c r="AF238" s="165" t="s">
        <v>145</v>
      </c>
      <c r="AG238" s="165" t="s">
        <v>38</v>
      </c>
      <c r="AH238" s="165"/>
      <c r="AI238" s="165"/>
      <c r="AJ238" s="165" t="s">
        <v>63</v>
      </c>
      <c r="AK238" s="165"/>
      <c r="AL238" s="165"/>
      <c r="AM238" s="165"/>
      <c r="AN238" s="165"/>
      <c r="AO238" s="165"/>
      <c r="AP238" s="165"/>
      <c r="AQ238" s="165"/>
      <c r="AR238" s="165"/>
      <c r="AS238" s="156"/>
      <c r="AT238" s="157"/>
      <c r="AU238" s="165" t="str">
        <f t="shared" si="166"/>
        <v>Bajo</v>
      </c>
      <c r="AV238" s="157"/>
      <c r="AW238" s="165" t="b">
        <f t="shared" si="167"/>
        <v>0</v>
      </c>
      <c r="AX238" s="165">
        <f t="shared" si="168"/>
        <v>0</v>
      </c>
      <c r="AY238" s="165" t="str">
        <f t="shared" si="169"/>
        <v>Bajo</v>
      </c>
      <c r="AZ238" s="157"/>
      <c r="BA238" s="165" t="b">
        <f t="shared" si="170"/>
        <v>0</v>
      </c>
      <c r="BB238" s="165">
        <f t="shared" si="171"/>
        <v>0</v>
      </c>
      <c r="BC238" s="165" t="str">
        <f t="shared" si="178"/>
        <v>IV</v>
      </c>
      <c r="BD238" s="165" t="str">
        <f t="shared" si="172"/>
        <v>ACEPTABLE</v>
      </c>
      <c r="BE238" s="155"/>
    </row>
    <row r="239" spans="1:57" ht="72.75" hidden="1" customHeight="1" x14ac:dyDescent="0.2">
      <c r="A239" s="156"/>
      <c r="B239" s="165" t="s">
        <v>259</v>
      </c>
      <c r="C239" s="168" t="s">
        <v>707</v>
      </c>
      <c r="D239" s="166" t="s">
        <v>498</v>
      </c>
      <c r="E239" s="166" t="s">
        <v>499</v>
      </c>
      <c r="F239" s="166" t="s">
        <v>715</v>
      </c>
      <c r="G239" s="166" t="s">
        <v>716</v>
      </c>
      <c r="H239" s="165"/>
      <c r="I239" s="165" t="s">
        <v>63</v>
      </c>
      <c r="J239" s="166" t="s">
        <v>252</v>
      </c>
      <c r="K239" s="167" t="s">
        <v>65</v>
      </c>
      <c r="L239" s="196" t="s">
        <v>316</v>
      </c>
      <c r="M239" s="170" t="s">
        <v>1195</v>
      </c>
      <c r="N239" s="170" t="s">
        <v>1196</v>
      </c>
      <c r="O239" s="165"/>
      <c r="P239" s="165" t="s">
        <v>685</v>
      </c>
      <c r="Q239" s="165" t="s">
        <v>685</v>
      </c>
      <c r="R239" s="171" t="s">
        <v>1200</v>
      </c>
      <c r="S239" s="171"/>
      <c r="T239" s="165">
        <v>0</v>
      </c>
      <c r="U239" s="165" t="str">
        <f t="shared" si="173"/>
        <v>Bajo</v>
      </c>
      <c r="V239" s="165">
        <v>1</v>
      </c>
      <c r="W239" s="165" t="str">
        <f t="shared" si="174"/>
        <v>Esporadica</v>
      </c>
      <c r="X239" s="165">
        <f t="shared" si="175"/>
        <v>0</v>
      </c>
      <c r="Y239" s="165" t="str">
        <f t="shared" si="176"/>
        <v>Bajo</v>
      </c>
      <c r="Z239" s="165">
        <v>60</v>
      </c>
      <c r="AA239" s="165" t="str">
        <f t="shared" si="177"/>
        <v>Muy Grave</v>
      </c>
      <c r="AB239" s="165">
        <f t="shared" si="163"/>
        <v>0</v>
      </c>
      <c r="AC239" s="165" t="str">
        <f t="shared" si="164"/>
        <v>IV</v>
      </c>
      <c r="AD239" s="165" t="str">
        <f t="shared" si="165"/>
        <v>ACEPTABLE</v>
      </c>
      <c r="AE239" s="165" t="s">
        <v>258</v>
      </c>
      <c r="AF239" s="165" t="str">
        <f>N239</f>
        <v>Heridas, infecciones, intoxicación, Mordeduras, picaduras, punciones, reacciones alérgicas, adormecimientos y parálisis, fiebre, náuseas, vómito, sudoración Convulsiones, dificultad respiratoria, cabeza y náuseas  muerte</v>
      </c>
      <c r="AG239" s="165" t="s">
        <v>38</v>
      </c>
      <c r="AH239" s="165"/>
      <c r="AI239" s="165" t="s">
        <v>63</v>
      </c>
      <c r="AJ239" s="165" t="s">
        <v>63</v>
      </c>
      <c r="AK239" s="165" t="s">
        <v>63</v>
      </c>
      <c r="AL239" s="165"/>
      <c r="AM239" s="165"/>
      <c r="AN239" s="165"/>
      <c r="AO239" s="165"/>
      <c r="AP239" s="165"/>
      <c r="AQ239" s="165"/>
      <c r="AR239" s="165"/>
      <c r="AS239" s="156"/>
      <c r="AT239" s="157"/>
      <c r="AU239" s="165" t="str">
        <f t="shared" si="166"/>
        <v>Bajo</v>
      </c>
      <c r="AV239" s="157"/>
      <c r="AW239" s="165" t="b">
        <f t="shared" si="167"/>
        <v>0</v>
      </c>
      <c r="AX239" s="165">
        <f t="shared" si="168"/>
        <v>0</v>
      </c>
      <c r="AY239" s="165" t="str">
        <f t="shared" si="169"/>
        <v>Bajo</v>
      </c>
      <c r="AZ239" s="157"/>
      <c r="BA239" s="165" t="b">
        <f t="shared" si="170"/>
        <v>0</v>
      </c>
      <c r="BB239" s="165">
        <f t="shared" si="171"/>
        <v>0</v>
      </c>
      <c r="BC239" s="165" t="str">
        <f t="shared" si="178"/>
        <v>IV</v>
      </c>
      <c r="BD239" s="165" t="str">
        <f t="shared" si="172"/>
        <v>ACEPTABLE</v>
      </c>
      <c r="BE239" s="155"/>
    </row>
    <row r="240" spans="1:57" ht="72.75" hidden="1" customHeight="1" x14ac:dyDescent="0.2">
      <c r="A240" s="156"/>
      <c r="B240" s="165" t="s">
        <v>259</v>
      </c>
      <c r="C240" s="168" t="s">
        <v>707</v>
      </c>
      <c r="D240" s="166" t="s">
        <v>310</v>
      </c>
      <c r="E240" s="166" t="s">
        <v>311</v>
      </c>
      <c r="F240" s="166" t="s">
        <v>715</v>
      </c>
      <c r="G240" s="166" t="s">
        <v>716</v>
      </c>
      <c r="H240" s="165"/>
      <c r="I240" s="165" t="s">
        <v>63</v>
      </c>
      <c r="J240" s="166" t="s">
        <v>252</v>
      </c>
      <c r="K240" s="167" t="s">
        <v>65</v>
      </c>
      <c r="L240" s="196" t="s">
        <v>316</v>
      </c>
      <c r="M240" s="170" t="s">
        <v>1195</v>
      </c>
      <c r="N240" s="170" t="s">
        <v>1196</v>
      </c>
      <c r="O240" s="165"/>
      <c r="P240" s="165" t="s">
        <v>685</v>
      </c>
      <c r="Q240" s="165" t="s">
        <v>685</v>
      </c>
      <c r="R240" s="171" t="s">
        <v>1200</v>
      </c>
      <c r="S240" s="171"/>
      <c r="T240" s="165">
        <v>0</v>
      </c>
      <c r="U240" s="165" t="str">
        <f t="shared" si="173"/>
        <v>Bajo</v>
      </c>
      <c r="V240" s="165">
        <v>1</v>
      </c>
      <c r="W240" s="165" t="str">
        <f t="shared" si="174"/>
        <v>Esporadica</v>
      </c>
      <c r="X240" s="165">
        <f t="shared" si="175"/>
        <v>0</v>
      </c>
      <c r="Y240" s="165" t="str">
        <f t="shared" si="176"/>
        <v>Bajo</v>
      </c>
      <c r="Z240" s="165">
        <v>60</v>
      </c>
      <c r="AA240" s="165" t="str">
        <f t="shared" si="177"/>
        <v>Muy Grave</v>
      </c>
      <c r="AB240" s="165">
        <f t="shared" si="163"/>
        <v>0</v>
      </c>
      <c r="AC240" s="165" t="str">
        <f t="shared" si="164"/>
        <v>IV</v>
      </c>
      <c r="AD240" s="165" t="str">
        <f t="shared" si="165"/>
        <v>ACEPTABLE</v>
      </c>
      <c r="AE240" s="165" t="s">
        <v>258</v>
      </c>
      <c r="AF240" s="165" t="str">
        <f>N240</f>
        <v>Heridas, infecciones, intoxicación, Mordeduras, picaduras, punciones, reacciones alérgicas, adormecimientos y parálisis, fiebre, náuseas, vómito, sudoración Convulsiones, dificultad respiratoria, cabeza y náuseas  muerte</v>
      </c>
      <c r="AG240" s="165" t="s">
        <v>38</v>
      </c>
      <c r="AH240" s="165"/>
      <c r="AI240" s="165" t="s">
        <v>63</v>
      </c>
      <c r="AJ240" s="165" t="s">
        <v>63</v>
      </c>
      <c r="AK240" s="165" t="s">
        <v>63</v>
      </c>
      <c r="AL240" s="165"/>
      <c r="AM240" s="165"/>
      <c r="AN240" s="165"/>
      <c r="AO240" s="165"/>
      <c r="AP240" s="165"/>
      <c r="AQ240" s="165"/>
      <c r="AR240" s="165"/>
      <c r="AS240" s="156"/>
      <c r="AT240" s="157"/>
      <c r="AU240" s="165" t="str">
        <f t="shared" si="166"/>
        <v>Bajo</v>
      </c>
      <c r="AV240" s="157"/>
      <c r="AW240" s="165" t="b">
        <f t="shared" si="167"/>
        <v>0</v>
      </c>
      <c r="AX240" s="165">
        <f t="shared" si="168"/>
        <v>0</v>
      </c>
      <c r="AY240" s="165" t="str">
        <f t="shared" si="169"/>
        <v>Bajo</v>
      </c>
      <c r="AZ240" s="157"/>
      <c r="BA240" s="165" t="b">
        <f t="shared" si="170"/>
        <v>0</v>
      </c>
      <c r="BB240" s="165">
        <f t="shared" si="171"/>
        <v>0</v>
      </c>
      <c r="BC240" s="165" t="str">
        <f t="shared" si="178"/>
        <v>IV</v>
      </c>
      <c r="BD240" s="165" t="str">
        <f t="shared" si="172"/>
        <v>ACEPTABLE</v>
      </c>
      <c r="BE240" s="155"/>
    </row>
    <row r="241" spans="1:57" ht="72.75" hidden="1" customHeight="1" x14ac:dyDescent="0.2">
      <c r="A241" s="156"/>
      <c r="B241" s="165" t="s">
        <v>259</v>
      </c>
      <c r="C241" s="168" t="s">
        <v>707</v>
      </c>
      <c r="D241" s="166" t="s">
        <v>391</v>
      </c>
      <c r="E241" s="166" t="s">
        <v>666</v>
      </c>
      <c r="F241" s="166" t="s">
        <v>715</v>
      </c>
      <c r="G241" s="166" t="s">
        <v>719</v>
      </c>
      <c r="H241" s="165"/>
      <c r="I241" s="165" t="s">
        <v>63</v>
      </c>
      <c r="J241" s="166" t="s">
        <v>252</v>
      </c>
      <c r="K241" s="167" t="s">
        <v>65</v>
      </c>
      <c r="L241" s="196" t="s">
        <v>316</v>
      </c>
      <c r="M241" s="170" t="s">
        <v>1195</v>
      </c>
      <c r="N241" s="170" t="s">
        <v>1196</v>
      </c>
      <c r="O241" s="165"/>
      <c r="P241" s="165" t="s">
        <v>685</v>
      </c>
      <c r="Q241" s="165" t="s">
        <v>685</v>
      </c>
      <c r="R241" s="171" t="s">
        <v>1200</v>
      </c>
      <c r="S241" s="171"/>
      <c r="T241" s="165">
        <v>0</v>
      </c>
      <c r="U241" s="165" t="str">
        <f t="shared" si="173"/>
        <v>Bajo</v>
      </c>
      <c r="V241" s="165">
        <v>1</v>
      </c>
      <c r="W241" s="165" t="str">
        <f t="shared" si="174"/>
        <v>Esporadica</v>
      </c>
      <c r="X241" s="165">
        <f t="shared" si="175"/>
        <v>0</v>
      </c>
      <c r="Y241" s="165" t="str">
        <f t="shared" si="176"/>
        <v>Bajo</v>
      </c>
      <c r="Z241" s="165">
        <v>60</v>
      </c>
      <c r="AA241" s="165" t="str">
        <f t="shared" si="177"/>
        <v>Muy Grave</v>
      </c>
      <c r="AB241" s="165">
        <f t="shared" si="163"/>
        <v>0</v>
      </c>
      <c r="AC241" s="165" t="str">
        <f t="shared" si="164"/>
        <v>IV</v>
      </c>
      <c r="AD241" s="165" t="str">
        <f t="shared" si="165"/>
        <v>ACEPTABLE</v>
      </c>
      <c r="AE241" s="165" t="s">
        <v>258</v>
      </c>
      <c r="AF241" s="165" t="str">
        <f>N241</f>
        <v>Heridas, infecciones, intoxicación, Mordeduras, picaduras, punciones, reacciones alérgicas, adormecimientos y parálisis, fiebre, náuseas, vómito, sudoración Convulsiones, dificultad respiratoria, cabeza y náuseas  muerte</v>
      </c>
      <c r="AG241" s="165" t="s">
        <v>38</v>
      </c>
      <c r="AH241" s="165"/>
      <c r="AI241" s="165" t="s">
        <v>63</v>
      </c>
      <c r="AJ241" s="165" t="s">
        <v>63</v>
      </c>
      <c r="AK241" s="165" t="s">
        <v>63</v>
      </c>
      <c r="AL241" s="165"/>
      <c r="AM241" s="165"/>
      <c r="AN241" s="165"/>
      <c r="AO241" s="165"/>
      <c r="AP241" s="165"/>
      <c r="AQ241" s="165"/>
      <c r="AR241" s="165"/>
      <c r="AS241" s="156"/>
      <c r="AT241" s="157"/>
      <c r="AU241" s="165" t="str">
        <f t="shared" si="166"/>
        <v>Bajo</v>
      </c>
      <c r="AV241" s="157"/>
      <c r="AW241" s="165" t="b">
        <f t="shared" si="167"/>
        <v>0</v>
      </c>
      <c r="AX241" s="165">
        <f t="shared" si="168"/>
        <v>0</v>
      </c>
      <c r="AY241" s="165" t="str">
        <f t="shared" si="169"/>
        <v>Bajo</v>
      </c>
      <c r="AZ241" s="157"/>
      <c r="BA241" s="165" t="b">
        <f t="shared" si="170"/>
        <v>0</v>
      </c>
      <c r="BB241" s="165">
        <f t="shared" si="171"/>
        <v>0</v>
      </c>
      <c r="BC241" s="165" t="str">
        <f t="shared" si="178"/>
        <v>IV</v>
      </c>
      <c r="BD241" s="165" t="str">
        <f t="shared" si="172"/>
        <v>ACEPTABLE</v>
      </c>
      <c r="BE241" s="155"/>
    </row>
    <row r="242" spans="1:57" ht="72.75" hidden="1" customHeight="1" x14ac:dyDescent="0.2">
      <c r="A242" s="156"/>
      <c r="B242" s="165" t="s">
        <v>259</v>
      </c>
      <c r="C242" s="168" t="s">
        <v>707</v>
      </c>
      <c r="D242" s="166" t="s">
        <v>443</v>
      </c>
      <c r="E242" s="166" t="s">
        <v>1158</v>
      </c>
      <c r="F242" s="166" t="s">
        <v>715</v>
      </c>
      <c r="G242" s="166" t="s">
        <v>716</v>
      </c>
      <c r="H242" s="165"/>
      <c r="I242" s="165" t="s">
        <v>63</v>
      </c>
      <c r="J242" s="166" t="s">
        <v>252</v>
      </c>
      <c r="K242" s="167" t="s">
        <v>65</v>
      </c>
      <c r="L242" s="196" t="s">
        <v>316</v>
      </c>
      <c r="M242" s="170" t="s">
        <v>1195</v>
      </c>
      <c r="N242" s="170" t="s">
        <v>1196</v>
      </c>
      <c r="O242" s="165"/>
      <c r="P242" s="165" t="s">
        <v>685</v>
      </c>
      <c r="Q242" s="165" t="s">
        <v>685</v>
      </c>
      <c r="R242" s="171" t="s">
        <v>1200</v>
      </c>
      <c r="S242" s="171"/>
      <c r="T242" s="165">
        <v>0</v>
      </c>
      <c r="U242" s="165" t="str">
        <f t="shared" si="173"/>
        <v>Bajo</v>
      </c>
      <c r="V242" s="165">
        <v>1</v>
      </c>
      <c r="W242" s="165" t="str">
        <f t="shared" si="174"/>
        <v>Esporadica</v>
      </c>
      <c r="X242" s="165">
        <f t="shared" si="175"/>
        <v>0</v>
      </c>
      <c r="Y242" s="165" t="str">
        <f t="shared" si="176"/>
        <v>Bajo</v>
      </c>
      <c r="Z242" s="165">
        <v>60</v>
      </c>
      <c r="AA242" s="165" t="str">
        <f t="shared" si="177"/>
        <v>Muy Grave</v>
      </c>
      <c r="AB242" s="165">
        <f t="shared" si="163"/>
        <v>0</v>
      </c>
      <c r="AC242" s="165" t="str">
        <f t="shared" si="164"/>
        <v>IV</v>
      </c>
      <c r="AD242" s="165" t="str">
        <f t="shared" si="165"/>
        <v>ACEPTABLE</v>
      </c>
      <c r="AE242" s="165" t="s">
        <v>258</v>
      </c>
      <c r="AF242" s="165" t="str">
        <f>N242</f>
        <v>Heridas, infecciones, intoxicación, Mordeduras, picaduras, punciones, reacciones alérgicas, adormecimientos y parálisis, fiebre, náuseas, vómito, sudoración Convulsiones, dificultad respiratoria, cabeza y náuseas  muerte</v>
      </c>
      <c r="AG242" s="165" t="s">
        <v>38</v>
      </c>
      <c r="AH242" s="165"/>
      <c r="AI242" s="165" t="s">
        <v>63</v>
      </c>
      <c r="AJ242" s="165" t="s">
        <v>63</v>
      </c>
      <c r="AK242" s="165" t="s">
        <v>63</v>
      </c>
      <c r="AL242" s="165"/>
      <c r="AM242" s="165"/>
      <c r="AN242" s="165"/>
      <c r="AO242" s="165"/>
      <c r="AP242" s="165"/>
      <c r="AQ242" s="165"/>
      <c r="AR242" s="165"/>
      <c r="AS242" s="156"/>
      <c r="AT242" s="157"/>
      <c r="AU242" s="165" t="str">
        <f t="shared" si="166"/>
        <v>Bajo</v>
      </c>
      <c r="AV242" s="157"/>
      <c r="AW242" s="165" t="b">
        <f t="shared" si="167"/>
        <v>0</v>
      </c>
      <c r="AX242" s="165">
        <f t="shared" si="168"/>
        <v>0</v>
      </c>
      <c r="AY242" s="165" t="str">
        <f t="shared" si="169"/>
        <v>Bajo</v>
      </c>
      <c r="AZ242" s="157"/>
      <c r="BA242" s="165" t="b">
        <f t="shared" si="170"/>
        <v>0</v>
      </c>
      <c r="BB242" s="165">
        <f t="shared" si="171"/>
        <v>0</v>
      </c>
      <c r="BC242" s="165" t="str">
        <f t="shared" si="178"/>
        <v>IV</v>
      </c>
      <c r="BD242" s="165" t="str">
        <f t="shared" si="172"/>
        <v>ACEPTABLE</v>
      </c>
      <c r="BE242" s="155"/>
    </row>
    <row r="243" spans="1:57" ht="51" hidden="1" x14ac:dyDescent="0.2">
      <c r="A243" s="156"/>
      <c r="B243" s="165" t="s">
        <v>259</v>
      </c>
      <c r="C243" s="168" t="s">
        <v>707</v>
      </c>
      <c r="D243" s="166" t="s">
        <v>433</v>
      </c>
      <c r="E243" s="166" t="s">
        <v>1159</v>
      </c>
      <c r="F243" s="166" t="s">
        <v>1203</v>
      </c>
      <c r="G243" s="166" t="s">
        <v>1204</v>
      </c>
      <c r="H243" s="165"/>
      <c r="I243" s="165" t="s">
        <v>63</v>
      </c>
      <c r="J243" s="166" t="s">
        <v>252</v>
      </c>
      <c r="K243" s="165" t="s">
        <v>72</v>
      </c>
      <c r="L243" s="168" t="s">
        <v>119</v>
      </c>
      <c r="M243" s="170" t="s">
        <v>718</v>
      </c>
      <c r="N243" s="170" t="s">
        <v>693</v>
      </c>
      <c r="O243" s="165"/>
      <c r="P243" s="165" t="s">
        <v>682</v>
      </c>
      <c r="Q243" s="165" t="s">
        <v>682</v>
      </c>
      <c r="R243" s="171" t="s">
        <v>694</v>
      </c>
      <c r="S243" s="171" t="s">
        <v>695</v>
      </c>
      <c r="T243" s="165">
        <v>0</v>
      </c>
      <c r="U243" s="165" t="str">
        <f t="shared" si="173"/>
        <v>Bajo</v>
      </c>
      <c r="V243" s="165">
        <v>1</v>
      </c>
      <c r="W243" s="165" t="str">
        <f t="shared" si="174"/>
        <v>Esporadica</v>
      </c>
      <c r="X243" s="165">
        <f t="shared" si="175"/>
        <v>0</v>
      </c>
      <c r="Y243" s="165" t="str">
        <f t="shared" si="176"/>
        <v>Bajo</v>
      </c>
      <c r="Z243" s="165">
        <v>60</v>
      </c>
      <c r="AA243" s="165" t="str">
        <f t="shared" si="177"/>
        <v>Muy Grave</v>
      </c>
      <c r="AB243" s="165">
        <f t="shared" si="163"/>
        <v>0</v>
      </c>
      <c r="AC243" s="165" t="str">
        <f t="shared" si="164"/>
        <v>IV</v>
      </c>
      <c r="AD243" s="165" t="str">
        <f t="shared" si="165"/>
        <v>ACEPTABLE</v>
      </c>
      <c r="AE243" s="165">
        <v>2</v>
      </c>
      <c r="AF243" s="165" t="s">
        <v>145</v>
      </c>
      <c r="AG243" s="165" t="s">
        <v>38</v>
      </c>
      <c r="AH243" s="165"/>
      <c r="AI243" s="165"/>
      <c r="AJ243" s="165" t="s">
        <v>63</v>
      </c>
      <c r="AK243" s="165"/>
      <c r="AL243" s="165"/>
      <c r="AM243" s="165"/>
      <c r="AN243" s="165"/>
      <c r="AO243" s="165"/>
      <c r="AP243" s="165"/>
      <c r="AQ243" s="165"/>
      <c r="AR243" s="165"/>
      <c r="AS243" s="156"/>
      <c r="AT243" s="157"/>
      <c r="AU243" s="165" t="str">
        <f t="shared" si="166"/>
        <v>Bajo</v>
      </c>
      <c r="AV243" s="157"/>
      <c r="AW243" s="165" t="b">
        <f t="shared" si="167"/>
        <v>0</v>
      </c>
      <c r="AX243" s="165">
        <f t="shared" si="168"/>
        <v>0</v>
      </c>
      <c r="AY243" s="165" t="str">
        <f t="shared" si="169"/>
        <v>Bajo</v>
      </c>
      <c r="AZ243" s="157"/>
      <c r="BA243" s="165" t="b">
        <f t="shared" si="170"/>
        <v>0</v>
      </c>
      <c r="BB243" s="165">
        <f t="shared" si="171"/>
        <v>0</v>
      </c>
      <c r="BC243" s="165" t="str">
        <f t="shared" si="178"/>
        <v>IV</v>
      </c>
      <c r="BD243" s="165" t="str">
        <f t="shared" si="172"/>
        <v>ACEPTABLE</v>
      </c>
      <c r="BE243" s="155"/>
    </row>
    <row r="244" spans="1:57" ht="51" hidden="1" x14ac:dyDescent="0.2">
      <c r="A244" s="156"/>
      <c r="B244" s="165" t="s">
        <v>259</v>
      </c>
      <c r="C244" s="168" t="s">
        <v>707</v>
      </c>
      <c r="D244" s="166" t="s">
        <v>630</v>
      </c>
      <c r="E244" s="166" t="s">
        <v>1161</v>
      </c>
      <c r="F244" s="166" t="s">
        <v>673</v>
      </c>
      <c r="G244" s="166" t="s">
        <v>714</v>
      </c>
      <c r="H244" s="165"/>
      <c r="I244" s="165" t="s">
        <v>63</v>
      </c>
      <c r="J244" s="166" t="s">
        <v>252</v>
      </c>
      <c r="K244" s="165" t="s">
        <v>72</v>
      </c>
      <c r="L244" s="168" t="s">
        <v>119</v>
      </c>
      <c r="M244" s="170" t="s">
        <v>718</v>
      </c>
      <c r="N244" s="170" t="s">
        <v>693</v>
      </c>
      <c r="O244" s="165"/>
      <c r="P244" s="165" t="s">
        <v>682</v>
      </c>
      <c r="Q244" s="165" t="s">
        <v>682</v>
      </c>
      <c r="R244" s="171" t="s">
        <v>694</v>
      </c>
      <c r="S244" s="171" t="s">
        <v>695</v>
      </c>
      <c r="T244" s="165">
        <v>0</v>
      </c>
      <c r="U244" s="165" t="str">
        <f t="shared" si="173"/>
        <v>Bajo</v>
      </c>
      <c r="V244" s="165">
        <v>1</v>
      </c>
      <c r="W244" s="165" t="str">
        <f t="shared" si="174"/>
        <v>Esporadica</v>
      </c>
      <c r="X244" s="165">
        <f t="shared" si="175"/>
        <v>0</v>
      </c>
      <c r="Y244" s="165" t="str">
        <f t="shared" si="176"/>
        <v>Bajo</v>
      </c>
      <c r="Z244" s="165">
        <v>60</v>
      </c>
      <c r="AA244" s="165" t="str">
        <f t="shared" si="177"/>
        <v>Muy Grave</v>
      </c>
      <c r="AB244" s="165">
        <f t="shared" si="163"/>
        <v>0</v>
      </c>
      <c r="AC244" s="165" t="str">
        <f t="shared" si="164"/>
        <v>IV</v>
      </c>
      <c r="AD244" s="165" t="str">
        <f t="shared" si="165"/>
        <v>ACEPTABLE</v>
      </c>
      <c r="AE244" s="165">
        <v>2</v>
      </c>
      <c r="AF244" s="165" t="s">
        <v>145</v>
      </c>
      <c r="AG244" s="165" t="s">
        <v>38</v>
      </c>
      <c r="AH244" s="165"/>
      <c r="AI244" s="165"/>
      <c r="AJ244" s="165" t="s">
        <v>63</v>
      </c>
      <c r="AK244" s="165"/>
      <c r="AL244" s="165"/>
      <c r="AM244" s="165"/>
      <c r="AN244" s="165"/>
      <c r="AO244" s="165"/>
      <c r="AP244" s="165"/>
      <c r="AQ244" s="165"/>
      <c r="AR244" s="165"/>
      <c r="AS244" s="156"/>
      <c r="AT244" s="157"/>
      <c r="AU244" s="165" t="str">
        <f t="shared" si="166"/>
        <v>Bajo</v>
      </c>
      <c r="AV244" s="157"/>
      <c r="AW244" s="165" t="b">
        <f t="shared" si="167"/>
        <v>0</v>
      </c>
      <c r="AX244" s="165">
        <f t="shared" si="168"/>
        <v>0</v>
      </c>
      <c r="AY244" s="165" t="str">
        <f t="shared" si="169"/>
        <v>Bajo</v>
      </c>
      <c r="AZ244" s="157"/>
      <c r="BA244" s="165" t="b">
        <f t="shared" si="170"/>
        <v>0</v>
      </c>
      <c r="BB244" s="165">
        <f t="shared" si="171"/>
        <v>0</v>
      </c>
      <c r="BC244" s="165" t="str">
        <f t="shared" si="178"/>
        <v>IV</v>
      </c>
      <c r="BD244" s="165" t="str">
        <f t="shared" si="172"/>
        <v>ACEPTABLE</v>
      </c>
      <c r="BE244" s="155"/>
    </row>
    <row r="245" spans="1:57" ht="72.75" hidden="1" customHeight="1" x14ac:dyDescent="0.2">
      <c r="A245" s="156"/>
      <c r="B245" s="165" t="s">
        <v>259</v>
      </c>
      <c r="C245" s="168" t="s">
        <v>707</v>
      </c>
      <c r="D245" s="166" t="s">
        <v>498</v>
      </c>
      <c r="E245" s="166" t="s">
        <v>499</v>
      </c>
      <c r="F245" s="166" t="s">
        <v>715</v>
      </c>
      <c r="G245" s="166" t="s">
        <v>716</v>
      </c>
      <c r="H245" s="165"/>
      <c r="I245" s="165" t="s">
        <v>63</v>
      </c>
      <c r="J245" s="166" t="s">
        <v>252</v>
      </c>
      <c r="K245" s="165" t="s">
        <v>72</v>
      </c>
      <c r="L245" s="168" t="s">
        <v>119</v>
      </c>
      <c r="M245" s="170" t="s">
        <v>718</v>
      </c>
      <c r="N245" s="170" t="s">
        <v>693</v>
      </c>
      <c r="O245" s="165"/>
      <c r="P245" s="165" t="s">
        <v>682</v>
      </c>
      <c r="Q245" s="165" t="s">
        <v>685</v>
      </c>
      <c r="R245" s="171" t="s">
        <v>694</v>
      </c>
      <c r="S245" s="171" t="s">
        <v>695</v>
      </c>
      <c r="T245" s="165">
        <v>0</v>
      </c>
      <c r="U245" s="165" t="str">
        <f t="shared" si="173"/>
        <v>Bajo</v>
      </c>
      <c r="V245" s="165">
        <v>1</v>
      </c>
      <c r="W245" s="165" t="str">
        <f t="shared" si="174"/>
        <v>Esporadica</v>
      </c>
      <c r="X245" s="165">
        <f t="shared" si="175"/>
        <v>0</v>
      </c>
      <c r="Y245" s="165" t="str">
        <f t="shared" si="176"/>
        <v>Bajo</v>
      </c>
      <c r="Z245" s="165">
        <v>60</v>
      </c>
      <c r="AA245" s="165" t="str">
        <f t="shared" si="177"/>
        <v>Muy Grave</v>
      </c>
      <c r="AB245" s="165">
        <f t="shared" si="163"/>
        <v>0</v>
      </c>
      <c r="AC245" s="165" t="str">
        <f t="shared" si="164"/>
        <v>IV</v>
      </c>
      <c r="AD245" s="165" t="str">
        <f t="shared" si="165"/>
        <v>ACEPTABLE</v>
      </c>
      <c r="AE245" s="165" t="s">
        <v>258</v>
      </c>
      <c r="AF245" s="165" t="str">
        <f>N245</f>
        <v>Caidas al mismo nivel o dsitinto nivel, caidas al agua Golpes, fracturas, contusiones, inmersion, ahogamiento</v>
      </c>
      <c r="AG245" s="165" t="s">
        <v>38</v>
      </c>
      <c r="AH245" s="165"/>
      <c r="AI245" s="165" t="s">
        <v>63</v>
      </c>
      <c r="AJ245" s="165" t="s">
        <v>63</v>
      </c>
      <c r="AK245" s="165" t="s">
        <v>63</v>
      </c>
      <c r="AL245" s="165"/>
      <c r="AM245" s="165"/>
      <c r="AN245" s="165"/>
      <c r="AO245" s="165"/>
      <c r="AP245" s="165"/>
      <c r="AQ245" s="165"/>
      <c r="AR245" s="165"/>
      <c r="AS245" s="156"/>
      <c r="AT245" s="157"/>
      <c r="AU245" s="165" t="str">
        <f t="shared" si="166"/>
        <v>Bajo</v>
      </c>
      <c r="AV245" s="157"/>
      <c r="AW245" s="165" t="b">
        <f t="shared" si="167"/>
        <v>0</v>
      </c>
      <c r="AX245" s="165">
        <f t="shared" si="168"/>
        <v>0</v>
      </c>
      <c r="AY245" s="165" t="str">
        <f t="shared" si="169"/>
        <v>Bajo</v>
      </c>
      <c r="AZ245" s="157"/>
      <c r="BA245" s="165" t="b">
        <f t="shared" si="170"/>
        <v>0</v>
      </c>
      <c r="BB245" s="165">
        <f t="shared" si="171"/>
        <v>0</v>
      </c>
      <c r="BC245" s="165" t="str">
        <f t="shared" si="178"/>
        <v>IV</v>
      </c>
      <c r="BD245" s="165" t="str">
        <f t="shared" si="172"/>
        <v>ACEPTABLE</v>
      </c>
      <c r="BE245" s="155"/>
    </row>
    <row r="246" spans="1:57" ht="72.75" hidden="1" customHeight="1" x14ac:dyDescent="0.2">
      <c r="A246" s="156"/>
      <c r="B246" s="165" t="s">
        <v>259</v>
      </c>
      <c r="C246" s="168" t="s">
        <v>707</v>
      </c>
      <c r="D246" s="166" t="s">
        <v>310</v>
      </c>
      <c r="E246" s="166" t="s">
        <v>311</v>
      </c>
      <c r="F246" s="166" t="s">
        <v>715</v>
      </c>
      <c r="G246" s="166" t="s">
        <v>716</v>
      </c>
      <c r="H246" s="165"/>
      <c r="I246" s="165" t="s">
        <v>63</v>
      </c>
      <c r="J246" s="166" t="s">
        <v>252</v>
      </c>
      <c r="K246" s="165" t="s">
        <v>72</v>
      </c>
      <c r="L246" s="168" t="s">
        <v>119</v>
      </c>
      <c r="M246" s="170" t="s">
        <v>718</v>
      </c>
      <c r="N246" s="170" t="s">
        <v>693</v>
      </c>
      <c r="O246" s="165"/>
      <c r="P246" s="165" t="s">
        <v>685</v>
      </c>
      <c r="Q246" s="165" t="s">
        <v>685</v>
      </c>
      <c r="R246" s="171" t="s">
        <v>694</v>
      </c>
      <c r="S246" s="171" t="s">
        <v>695</v>
      </c>
      <c r="T246" s="165">
        <v>0</v>
      </c>
      <c r="U246" s="165" t="str">
        <f t="shared" si="173"/>
        <v>Bajo</v>
      </c>
      <c r="V246" s="165">
        <v>1</v>
      </c>
      <c r="W246" s="165" t="str">
        <f t="shared" si="174"/>
        <v>Esporadica</v>
      </c>
      <c r="X246" s="165">
        <f t="shared" si="175"/>
        <v>0</v>
      </c>
      <c r="Y246" s="165" t="str">
        <f t="shared" si="176"/>
        <v>Bajo</v>
      </c>
      <c r="Z246" s="165">
        <v>60</v>
      </c>
      <c r="AA246" s="165" t="str">
        <f t="shared" si="177"/>
        <v>Muy Grave</v>
      </c>
      <c r="AB246" s="165">
        <f t="shared" si="163"/>
        <v>0</v>
      </c>
      <c r="AC246" s="165" t="str">
        <f t="shared" si="164"/>
        <v>IV</v>
      </c>
      <c r="AD246" s="165" t="str">
        <f t="shared" si="165"/>
        <v>ACEPTABLE</v>
      </c>
      <c r="AE246" s="165" t="s">
        <v>258</v>
      </c>
      <c r="AF246" s="165" t="str">
        <f>N246</f>
        <v>Caidas al mismo nivel o dsitinto nivel, caidas al agua Golpes, fracturas, contusiones, inmersion, ahogamiento</v>
      </c>
      <c r="AG246" s="165" t="s">
        <v>38</v>
      </c>
      <c r="AH246" s="165"/>
      <c r="AI246" s="165" t="s">
        <v>63</v>
      </c>
      <c r="AJ246" s="165" t="s">
        <v>63</v>
      </c>
      <c r="AK246" s="165" t="s">
        <v>63</v>
      </c>
      <c r="AL246" s="165"/>
      <c r="AM246" s="165"/>
      <c r="AN246" s="165"/>
      <c r="AO246" s="165"/>
      <c r="AP246" s="165"/>
      <c r="AQ246" s="165"/>
      <c r="AR246" s="165"/>
      <c r="AS246" s="156"/>
      <c r="AT246" s="157"/>
      <c r="AU246" s="165" t="str">
        <f t="shared" si="166"/>
        <v>Bajo</v>
      </c>
      <c r="AV246" s="157"/>
      <c r="AW246" s="165" t="b">
        <f t="shared" si="167"/>
        <v>0</v>
      </c>
      <c r="AX246" s="165">
        <f t="shared" si="168"/>
        <v>0</v>
      </c>
      <c r="AY246" s="165" t="str">
        <f t="shared" si="169"/>
        <v>Bajo</v>
      </c>
      <c r="AZ246" s="157"/>
      <c r="BA246" s="165" t="b">
        <f t="shared" si="170"/>
        <v>0</v>
      </c>
      <c r="BB246" s="165">
        <f t="shared" si="171"/>
        <v>0</v>
      </c>
      <c r="BC246" s="165" t="str">
        <f t="shared" si="178"/>
        <v>IV</v>
      </c>
      <c r="BD246" s="165" t="str">
        <f t="shared" si="172"/>
        <v>ACEPTABLE</v>
      </c>
      <c r="BE246" s="155"/>
    </row>
    <row r="247" spans="1:57" ht="72.75" hidden="1" customHeight="1" x14ac:dyDescent="0.2">
      <c r="A247" s="156"/>
      <c r="B247" s="165" t="s">
        <v>259</v>
      </c>
      <c r="C247" s="168" t="s">
        <v>707</v>
      </c>
      <c r="D247" s="166" t="s">
        <v>391</v>
      </c>
      <c r="E247" s="166" t="s">
        <v>666</v>
      </c>
      <c r="F247" s="166" t="s">
        <v>715</v>
      </c>
      <c r="G247" s="166" t="s">
        <v>719</v>
      </c>
      <c r="H247" s="165"/>
      <c r="I247" s="165" t="s">
        <v>63</v>
      </c>
      <c r="J247" s="166" t="s">
        <v>252</v>
      </c>
      <c r="K247" s="165" t="s">
        <v>72</v>
      </c>
      <c r="L247" s="168" t="s">
        <v>119</v>
      </c>
      <c r="M247" s="170" t="s">
        <v>718</v>
      </c>
      <c r="N247" s="170" t="s">
        <v>693</v>
      </c>
      <c r="O247" s="165"/>
      <c r="P247" s="165" t="s">
        <v>685</v>
      </c>
      <c r="Q247" s="165" t="s">
        <v>685</v>
      </c>
      <c r="R247" s="171" t="s">
        <v>694</v>
      </c>
      <c r="S247" s="171" t="s">
        <v>695</v>
      </c>
      <c r="T247" s="165">
        <v>0</v>
      </c>
      <c r="U247" s="165" t="str">
        <f t="shared" si="173"/>
        <v>Bajo</v>
      </c>
      <c r="V247" s="165">
        <v>1</v>
      </c>
      <c r="W247" s="165" t="str">
        <f t="shared" si="174"/>
        <v>Esporadica</v>
      </c>
      <c r="X247" s="165">
        <f t="shared" si="175"/>
        <v>0</v>
      </c>
      <c r="Y247" s="165" t="str">
        <f t="shared" si="176"/>
        <v>Bajo</v>
      </c>
      <c r="Z247" s="165">
        <v>60</v>
      </c>
      <c r="AA247" s="165" t="str">
        <f t="shared" si="177"/>
        <v>Muy Grave</v>
      </c>
      <c r="AB247" s="165">
        <f t="shared" si="163"/>
        <v>0</v>
      </c>
      <c r="AC247" s="165" t="str">
        <f t="shared" si="164"/>
        <v>IV</v>
      </c>
      <c r="AD247" s="165" t="str">
        <f t="shared" si="165"/>
        <v>ACEPTABLE</v>
      </c>
      <c r="AE247" s="165" t="s">
        <v>258</v>
      </c>
      <c r="AF247" s="165" t="str">
        <f>N247</f>
        <v>Caidas al mismo nivel o dsitinto nivel, caidas al agua Golpes, fracturas, contusiones, inmersion, ahogamiento</v>
      </c>
      <c r="AG247" s="165" t="s">
        <v>38</v>
      </c>
      <c r="AH247" s="165"/>
      <c r="AI247" s="165" t="s">
        <v>63</v>
      </c>
      <c r="AJ247" s="165" t="s">
        <v>63</v>
      </c>
      <c r="AK247" s="165" t="s">
        <v>63</v>
      </c>
      <c r="AL247" s="165"/>
      <c r="AM247" s="165"/>
      <c r="AN247" s="165"/>
      <c r="AO247" s="165"/>
      <c r="AP247" s="165"/>
      <c r="AQ247" s="165"/>
      <c r="AR247" s="165"/>
      <c r="AS247" s="156"/>
      <c r="AT247" s="157"/>
      <c r="AU247" s="165" t="str">
        <f t="shared" si="166"/>
        <v>Bajo</v>
      </c>
      <c r="AV247" s="157"/>
      <c r="AW247" s="165" t="b">
        <f t="shared" si="167"/>
        <v>0</v>
      </c>
      <c r="AX247" s="165">
        <f t="shared" si="168"/>
        <v>0</v>
      </c>
      <c r="AY247" s="165" t="str">
        <f t="shared" si="169"/>
        <v>Bajo</v>
      </c>
      <c r="AZ247" s="157"/>
      <c r="BA247" s="165" t="b">
        <f t="shared" si="170"/>
        <v>0</v>
      </c>
      <c r="BB247" s="165">
        <f t="shared" si="171"/>
        <v>0</v>
      </c>
      <c r="BC247" s="165" t="str">
        <f t="shared" si="178"/>
        <v>IV</v>
      </c>
      <c r="BD247" s="165" t="str">
        <f t="shared" si="172"/>
        <v>ACEPTABLE</v>
      </c>
      <c r="BE247" s="155"/>
    </row>
    <row r="248" spans="1:57" ht="72.75" hidden="1" customHeight="1" x14ac:dyDescent="0.2">
      <c r="A248" s="156"/>
      <c r="B248" s="165" t="s">
        <v>259</v>
      </c>
      <c r="C248" s="168" t="s">
        <v>707</v>
      </c>
      <c r="D248" s="166" t="s">
        <v>443</v>
      </c>
      <c r="E248" s="166" t="s">
        <v>1158</v>
      </c>
      <c r="F248" s="166" t="s">
        <v>715</v>
      </c>
      <c r="G248" s="166" t="s">
        <v>716</v>
      </c>
      <c r="H248" s="165"/>
      <c r="I248" s="165" t="s">
        <v>63</v>
      </c>
      <c r="J248" s="166" t="s">
        <v>252</v>
      </c>
      <c r="K248" s="165" t="s">
        <v>72</v>
      </c>
      <c r="L248" s="168" t="s">
        <v>119</v>
      </c>
      <c r="M248" s="170" t="s">
        <v>718</v>
      </c>
      <c r="N248" s="170" t="s">
        <v>693</v>
      </c>
      <c r="O248" s="165"/>
      <c r="P248" s="165" t="s">
        <v>682</v>
      </c>
      <c r="Q248" s="165" t="s">
        <v>685</v>
      </c>
      <c r="R248" s="171" t="s">
        <v>694</v>
      </c>
      <c r="S248" s="171" t="s">
        <v>695</v>
      </c>
      <c r="T248" s="165">
        <v>0</v>
      </c>
      <c r="U248" s="165" t="str">
        <f t="shared" si="173"/>
        <v>Bajo</v>
      </c>
      <c r="V248" s="165">
        <v>1</v>
      </c>
      <c r="W248" s="165" t="str">
        <f t="shared" si="174"/>
        <v>Esporadica</v>
      </c>
      <c r="X248" s="165">
        <f t="shared" si="175"/>
        <v>0</v>
      </c>
      <c r="Y248" s="165" t="str">
        <f t="shared" si="176"/>
        <v>Bajo</v>
      </c>
      <c r="Z248" s="165">
        <v>60</v>
      </c>
      <c r="AA248" s="165" t="str">
        <f t="shared" si="177"/>
        <v>Muy Grave</v>
      </c>
      <c r="AB248" s="165">
        <f t="shared" si="163"/>
        <v>0</v>
      </c>
      <c r="AC248" s="165" t="str">
        <f t="shared" si="164"/>
        <v>IV</v>
      </c>
      <c r="AD248" s="165" t="str">
        <f t="shared" si="165"/>
        <v>ACEPTABLE</v>
      </c>
      <c r="AE248" s="165" t="s">
        <v>258</v>
      </c>
      <c r="AF248" s="165" t="str">
        <f>N248</f>
        <v>Caidas al mismo nivel o dsitinto nivel, caidas al agua Golpes, fracturas, contusiones, inmersion, ahogamiento</v>
      </c>
      <c r="AG248" s="165" t="s">
        <v>38</v>
      </c>
      <c r="AH248" s="165"/>
      <c r="AI248" s="165" t="s">
        <v>63</v>
      </c>
      <c r="AJ248" s="165" t="s">
        <v>63</v>
      </c>
      <c r="AK248" s="165" t="s">
        <v>63</v>
      </c>
      <c r="AL248" s="165"/>
      <c r="AM248" s="165"/>
      <c r="AN248" s="165"/>
      <c r="AO248" s="165"/>
      <c r="AP248" s="165"/>
      <c r="AQ248" s="165"/>
      <c r="AR248" s="165"/>
      <c r="AS248" s="156"/>
      <c r="AT248" s="157"/>
      <c r="AU248" s="165" t="str">
        <f t="shared" si="166"/>
        <v>Bajo</v>
      </c>
      <c r="AV248" s="157"/>
      <c r="AW248" s="165" t="b">
        <f t="shared" si="167"/>
        <v>0</v>
      </c>
      <c r="AX248" s="165">
        <f t="shared" si="168"/>
        <v>0</v>
      </c>
      <c r="AY248" s="165" t="str">
        <f t="shared" si="169"/>
        <v>Bajo</v>
      </c>
      <c r="AZ248" s="157"/>
      <c r="BA248" s="165" t="b">
        <f t="shared" si="170"/>
        <v>0</v>
      </c>
      <c r="BB248" s="165">
        <f t="shared" si="171"/>
        <v>0</v>
      </c>
      <c r="BC248" s="165" t="str">
        <f t="shared" si="178"/>
        <v>IV</v>
      </c>
      <c r="BD248" s="165" t="str">
        <f t="shared" si="172"/>
        <v>ACEPTABLE</v>
      </c>
      <c r="BE248" s="155"/>
    </row>
    <row r="249" spans="1:57" ht="51" hidden="1" x14ac:dyDescent="0.2">
      <c r="A249" s="156"/>
      <c r="B249" s="165" t="s">
        <v>259</v>
      </c>
      <c r="C249" s="168" t="s">
        <v>707</v>
      </c>
      <c r="D249" s="166" t="s">
        <v>433</v>
      </c>
      <c r="E249" s="166" t="s">
        <v>1205</v>
      </c>
      <c r="F249" s="166" t="s">
        <v>1203</v>
      </c>
      <c r="G249" s="166" t="s">
        <v>1204</v>
      </c>
      <c r="H249" s="165"/>
      <c r="I249" s="165" t="s">
        <v>63</v>
      </c>
      <c r="J249" s="166" t="s">
        <v>252</v>
      </c>
      <c r="K249" s="167" t="s">
        <v>65</v>
      </c>
      <c r="L249" s="168" t="s">
        <v>253</v>
      </c>
      <c r="M249" s="170" t="s">
        <v>696</v>
      </c>
      <c r="N249" s="175" t="s">
        <v>720</v>
      </c>
      <c r="O249" s="165"/>
      <c r="P249" s="165" t="s">
        <v>685</v>
      </c>
      <c r="Q249" s="165" t="s">
        <v>685</v>
      </c>
      <c r="R249" s="171" t="s">
        <v>698</v>
      </c>
      <c r="S249" s="171" t="s">
        <v>700</v>
      </c>
      <c r="T249" s="165">
        <v>0</v>
      </c>
      <c r="U249" s="165" t="str">
        <f t="shared" si="173"/>
        <v>Bajo</v>
      </c>
      <c r="V249" s="165">
        <v>1</v>
      </c>
      <c r="W249" s="165" t="str">
        <f t="shared" si="174"/>
        <v>Esporadica</v>
      </c>
      <c r="X249" s="165">
        <f t="shared" si="175"/>
        <v>0</v>
      </c>
      <c r="Y249" s="165" t="str">
        <f t="shared" si="176"/>
        <v>Bajo</v>
      </c>
      <c r="Z249" s="165">
        <v>60</v>
      </c>
      <c r="AA249" s="165" t="str">
        <f t="shared" si="177"/>
        <v>Muy Grave</v>
      </c>
      <c r="AB249" s="165">
        <f t="shared" si="163"/>
        <v>0</v>
      </c>
      <c r="AC249" s="165" t="str">
        <f t="shared" si="164"/>
        <v>IV</v>
      </c>
      <c r="AD249" s="165" t="str">
        <f t="shared" si="165"/>
        <v>ACEPTABLE</v>
      </c>
      <c r="AE249" s="165">
        <v>2</v>
      </c>
      <c r="AF249" s="165" t="s">
        <v>145</v>
      </c>
      <c r="AG249" s="165" t="s">
        <v>38</v>
      </c>
      <c r="AH249" s="165"/>
      <c r="AI249" s="165"/>
      <c r="AJ249" s="165" t="s">
        <v>63</v>
      </c>
      <c r="AK249" s="165"/>
      <c r="AL249" s="165"/>
      <c r="AM249" s="165"/>
      <c r="AN249" s="165"/>
      <c r="AO249" s="165"/>
      <c r="AP249" s="165"/>
      <c r="AQ249" s="165"/>
      <c r="AR249" s="165"/>
      <c r="AS249" s="156"/>
      <c r="AT249" s="157"/>
      <c r="AU249" s="165" t="str">
        <f t="shared" si="166"/>
        <v>Bajo</v>
      </c>
      <c r="AV249" s="157"/>
      <c r="AW249" s="165" t="b">
        <f t="shared" si="167"/>
        <v>0</v>
      </c>
      <c r="AX249" s="165">
        <f t="shared" si="168"/>
        <v>0</v>
      </c>
      <c r="AY249" s="165" t="str">
        <f t="shared" si="169"/>
        <v>Bajo</v>
      </c>
      <c r="AZ249" s="157"/>
      <c r="BA249" s="165" t="b">
        <f t="shared" si="170"/>
        <v>0</v>
      </c>
      <c r="BB249" s="165">
        <f t="shared" si="171"/>
        <v>0</v>
      </c>
      <c r="BC249" s="165" t="str">
        <f t="shared" si="178"/>
        <v>IV</v>
      </c>
      <c r="BD249" s="165" t="str">
        <f t="shared" si="172"/>
        <v>ACEPTABLE</v>
      </c>
      <c r="BE249" s="155"/>
    </row>
    <row r="250" spans="1:57" ht="72.75" hidden="1" customHeight="1" x14ac:dyDescent="0.2">
      <c r="A250" s="156"/>
      <c r="B250" s="165" t="s">
        <v>259</v>
      </c>
      <c r="C250" s="168" t="s">
        <v>707</v>
      </c>
      <c r="D250" s="166" t="s">
        <v>498</v>
      </c>
      <c r="E250" s="166" t="s">
        <v>499</v>
      </c>
      <c r="F250" s="166" t="s">
        <v>715</v>
      </c>
      <c r="G250" s="166" t="s">
        <v>716</v>
      </c>
      <c r="H250" s="165"/>
      <c r="I250" s="165" t="s">
        <v>63</v>
      </c>
      <c r="J250" s="166" t="s">
        <v>252</v>
      </c>
      <c r="K250" s="167" t="s">
        <v>65</v>
      </c>
      <c r="L250" s="168" t="s">
        <v>253</v>
      </c>
      <c r="M250" s="170" t="s">
        <v>696</v>
      </c>
      <c r="N250" s="170" t="s">
        <v>697</v>
      </c>
      <c r="O250" s="165"/>
      <c r="P250" s="165" t="s">
        <v>685</v>
      </c>
      <c r="Q250" s="165" t="s">
        <v>685</v>
      </c>
      <c r="R250" s="171" t="s">
        <v>698</v>
      </c>
      <c r="S250" s="171" t="s">
        <v>700</v>
      </c>
      <c r="T250" s="165">
        <v>0</v>
      </c>
      <c r="U250" s="165" t="str">
        <f t="shared" si="173"/>
        <v>Bajo</v>
      </c>
      <c r="V250" s="165">
        <v>1</v>
      </c>
      <c r="W250" s="165" t="str">
        <f t="shared" si="174"/>
        <v>Esporadica</v>
      </c>
      <c r="X250" s="165">
        <f t="shared" si="175"/>
        <v>0</v>
      </c>
      <c r="Y250" s="165" t="str">
        <f t="shared" si="176"/>
        <v>Bajo</v>
      </c>
      <c r="Z250" s="165">
        <v>60</v>
      </c>
      <c r="AA250" s="165" t="str">
        <f t="shared" si="177"/>
        <v>Muy Grave</v>
      </c>
      <c r="AB250" s="165">
        <f t="shared" si="163"/>
        <v>0</v>
      </c>
      <c r="AC250" s="165" t="str">
        <f t="shared" si="164"/>
        <v>IV</v>
      </c>
      <c r="AD250" s="165" t="str">
        <f t="shared" si="165"/>
        <v>ACEPTABLE</v>
      </c>
      <c r="AE250" s="165" t="s">
        <v>258</v>
      </c>
      <c r="AF250" s="165" t="str">
        <f>N250</f>
        <v>nfermedades diarreicas, Disentería, Hepatitis A, Fiebre tifoidea, Poliomielitis</v>
      </c>
      <c r="AG250" s="165" t="s">
        <v>38</v>
      </c>
      <c r="AH250" s="165"/>
      <c r="AI250" s="165" t="s">
        <v>63</v>
      </c>
      <c r="AJ250" s="165" t="s">
        <v>63</v>
      </c>
      <c r="AK250" s="165" t="s">
        <v>63</v>
      </c>
      <c r="AL250" s="165"/>
      <c r="AM250" s="165"/>
      <c r="AN250" s="165"/>
      <c r="AO250" s="165"/>
      <c r="AP250" s="165"/>
      <c r="AQ250" s="165"/>
      <c r="AR250" s="165"/>
      <c r="AS250" s="156"/>
      <c r="AT250" s="157"/>
      <c r="AU250" s="165" t="str">
        <f t="shared" si="166"/>
        <v>Bajo</v>
      </c>
      <c r="AV250" s="157"/>
      <c r="AW250" s="165" t="b">
        <f t="shared" si="167"/>
        <v>0</v>
      </c>
      <c r="AX250" s="165">
        <f t="shared" si="168"/>
        <v>0</v>
      </c>
      <c r="AY250" s="165" t="str">
        <f t="shared" si="169"/>
        <v>Bajo</v>
      </c>
      <c r="AZ250" s="157"/>
      <c r="BA250" s="165" t="b">
        <f t="shared" si="170"/>
        <v>0</v>
      </c>
      <c r="BB250" s="165">
        <f t="shared" si="171"/>
        <v>0</v>
      </c>
      <c r="BC250" s="165" t="str">
        <f t="shared" si="178"/>
        <v>IV</v>
      </c>
      <c r="BD250" s="165" t="str">
        <f t="shared" si="172"/>
        <v>ACEPTABLE</v>
      </c>
      <c r="BE250" s="155"/>
    </row>
    <row r="251" spans="1:57" ht="72.75" hidden="1" customHeight="1" x14ac:dyDescent="0.2">
      <c r="A251" s="156"/>
      <c r="B251" s="165" t="s">
        <v>259</v>
      </c>
      <c r="C251" s="168" t="s">
        <v>707</v>
      </c>
      <c r="D251" s="166" t="s">
        <v>630</v>
      </c>
      <c r="E251" s="166" t="s">
        <v>1161</v>
      </c>
      <c r="F251" s="166" t="s">
        <v>673</v>
      </c>
      <c r="G251" s="166" t="s">
        <v>714</v>
      </c>
      <c r="H251" s="165"/>
      <c r="I251" s="165" t="s">
        <v>63</v>
      </c>
      <c r="J251" s="166" t="s">
        <v>252</v>
      </c>
      <c r="K251" s="167" t="s">
        <v>65</v>
      </c>
      <c r="L251" s="168" t="s">
        <v>253</v>
      </c>
      <c r="M251" s="170" t="s">
        <v>696</v>
      </c>
      <c r="N251" s="170" t="s">
        <v>697</v>
      </c>
      <c r="O251" s="165"/>
      <c r="P251" s="165" t="s">
        <v>685</v>
      </c>
      <c r="Q251" s="165" t="s">
        <v>685</v>
      </c>
      <c r="R251" s="171" t="s">
        <v>698</v>
      </c>
      <c r="S251" s="171" t="s">
        <v>700</v>
      </c>
      <c r="T251" s="165">
        <v>0</v>
      </c>
      <c r="U251" s="165" t="str">
        <f t="shared" si="173"/>
        <v>Bajo</v>
      </c>
      <c r="V251" s="165">
        <v>1</v>
      </c>
      <c r="W251" s="165" t="str">
        <f t="shared" si="174"/>
        <v>Esporadica</v>
      </c>
      <c r="X251" s="165">
        <f t="shared" si="175"/>
        <v>0</v>
      </c>
      <c r="Y251" s="165" t="str">
        <f t="shared" si="176"/>
        <v>Bajo</v>
      </c>
      <c r="Z251" s="165">
        <v>60</v>
      </c>
      <c r="AA251" s="165" t="str">
        <f t="shared" si="177"/>
        <v>Muy Grave</v>
      </c>
      <c r="AB251" s="165">
        <f t="shared" si="163"/>
        <v>0</v>
      </c>
      <c r="AC251" s="165" t="str">
        <f t="shared" si="164"/>
        <v>IV</v>
      </c>
      <c r="AD251" s="165" t="str">
        <f t="shared" si="165"/>
        <v>ACEPTABLE</v>
      </c>
      <c r="AE251" s="165" t="s">
        <v>258</v>
      </c>
      <c r="AF251" s="165" t="str">
        <f>N251</f>
        <v>nfermedades diarreicas, Disentería, Hepatitis A, Fiebre tifoidea, Poliomielitis</v>
      </c>
      <c r="AG251" s="165" t="s">
        <v>38</v>
      </c>
      <c r="AH251" s="165"/>
      <c r="AI251" s="165" t="s">
        <v>63</v>
      </c>
      <c r="AJ251" s="165" t="s">
        <v>63</v>
      </c>
      <c r="AK251" s="165" t="s">
        <v>63</v>
      </c>
      <c r="AL251" s="165"/>
      <c r="AM251" s="165"/>
      <c r="AN251" s="165"/>
      <c r="AO251" s="165"/>
      <c r="AP251" s="165"/>
      <c r="AQ251" s="165"/>
      <c r="AR251" s="165"/>
      <c r="AS251" s="156"/>
      <c r="AT251" s="157"/>
      <c r="AU251" s="165" t="str">
        <f t="shared" si="166"/>
        <v>Bajo</v>
      </c>
      <c r="AV251" s="157"/>
      <c r="AW251" s="165" t="b">
        <f t="shared" si="167"/>
        <v>0</v>
      </c>
      <c r="AX251" s="165">
        <f t="shared" si="168"/>
        <v>0</v>
      </c>
      <c r="AY251" s="165" t="str">
        <f t="shared" si="169"/>
        <v>Bajo</v>
      </c>
      <c r="AZ251" s="157"/>
      <c r="BA251" s="165" t="b">
        <f t="shared" si="170"/>
        <v>0</v>
      </c>
      <c r="BB251" s="165">
        <f t="shared" si="171"/>
        <v>0</v>
      </c>
      <c r="BC251" s="165" t="str">
        <f t="shared" si="178"/>
        <v>IV</v>
      </c>
      <c r="BD251" s="165" t="str">
        <f t="shared" si="172"/>
        <v>ACEPTABLE</v>
      </c>
      <c r="BE251" s="155"/>
    </row>
    <row r="252" spans="1:57" ht="72.75" hidden="1" customHeight="1" x14ac:dyDescent="0.2">
      <c r="A252" s="156"/>
      <c r="B252" s="165" t="s">
        <v>259</v>
      </c>
      <c r="C252" s="168" t="s">
        <v>707</v>
      </c>
      <c r="D252" s="166" t="s">
        <v>310</v>
      </c>
      <c r="E252" s="166" t="s">
        <v>311</v>
      </c>
      <c r="F252" s="166" t="s">
        <v>715</v>
      </c>
      <c r="G252" s="166" t="s">
        <v>716</v>
      </c>
      <c r="H252" s="165"/>
      <c r="I252" s="165" t="s">
        <v>63</v>
      </c>
      <c r="J252" s="166" t="s">
        <v>252</v>
      </c>
      <c r="K252" s="167" t="s">
        <v>65</v>
      </c>
      <c r="L252" s="168" t="s">
        <v>253</v>
      </c>
      <c r="M252" s="170" t="s">
        <v>696</v>
      </c>
      <c r="N252" s="170" t="s">
        <v>697</v>
      </c>
      <c r="O252" s="165"/>
      <c r="P252" s="165" t="s">
        <v>685</v>
      </c>
      <c r="Q252" s="165" t="s">
        <v>685</v>
      </c>
      <c r="R252" s="171" t="s">
        <v>698</v>
      </c>
      <c r="S252" s="171" t="s">
        <v>700</v>
      </c>
      <c r="T252" s="165">
        <v>0</v>
      </c>
      <c r="U252" s="165" t="str">
        <f t="shared" si="173"/>
        <v>Bajo</v>
      </c>
      <c r="V252" s="165">
        <v>1</v>
      </c>
      <c r="W252" s="165" t="str">
        <f t="shared" si="174"/>
        <v>Esporadica</v>
      </c>
      <c r="X252" s="165">
        <f t="shared" si="175"/>
        <v>0</v>
      </c>
      <c r="Y252" s="165" t="str">
        <f t="shared" si="176"/>
        <v>Bajo</v>
      </c>
      <c r="Z252" s="165">
        <v>60</v>
      </c>
      <c r="AA252" s="165" t="str">
        <f t="shared" si="177"/>
        <v>Muy Grave</v>
      </c>
      <c r="AB252" s="165">
        <f t="shared" si="163"/>
        <v>0</v>
      </c>
      <c r="AC252" s="165" t="str">
        <f t="shared" si="164"/>
        <v>IV</v>
      </c>
      <c r="AD252" s="165" t="str">
        <f t="shared" si="165"/>
        <v>ACEPTABLE</v>
      </c>
      <c r="AE252" s="165" t="s">
        <v>258</v>
      </c>
      <c r="AF252" s="165" t="str">
        <f>N252</f>
        <v>nfermedades diarreicas, Disentería, Hepatitis A, Fiebre tifoidea, Poliomielitis</v>
      </c>
      <c r="AG252" s="165" t="s">
        <v>38</v>
      </c>
      <c r="AH252" s="165"/>
      <c r="AI252" s="165" t="s">
        <v>63</v>
      </c>
      <c r="AJ252" s="165" t="s">
        <v>63</v>
      </c>
      <c r="AK252" s="165" t="s">
        <v>63</v>
      </c>
      <c r="AL252" s="165"/>
      <c r="AM252" s="165"/>
      <c r="AN252" s="165"/>
      <c r="AO252" s="165"/>
      <c r="AP252" s="165"/>
      <c r="AQ252" s="165"/>
      <c r="AR252" s="165"/>
      <c r="AS252" s="156"/>
      <c r="AT252" s="157"/>
      <c r="AU252" s="165" t="str">
        <f t="shared" si="166"/>
        <v>Bajo</v>
      </c>
      <c r="AV252" s="157"/>
      <c r="AW252" s="165" t="b">
        <f t="shared" si="167"/>
        <v>0</v>
      </c>
      <c r="AX252" s="165">
        <f t="shared" si="168"/>
        <v>0</v>
      </c>
      <c r="AY252" s="165" t="str">
        <f t="shared" si="169"/>
        <v>Bajo</v>
      </c>
      <c r="AZ252" s="157"/>
      <c r="BA252" s="165" t="b">
        <f t="shared" si="170"/>
        <v>0</v>
      </c>
      <c r="BB252" s="165">
        <f t="shared" si="171"/>
        <v>0</v>
      </c>
      <c r="BC252" s="165" t="str">
        <f t="shared" si="178"/>
        <v>IV</v>
      </c>
      <c r="BD252" s="165" t="str">
        <f t="shared" si="172"/>
        <v>ACEPTABLE</v>
      </c>
      <c r="BE252" s="155"/>
    </row>
    <row r="253" spans="1:57" ht="72.75" hidden="1" customHeight="1" x14ac:dyDescent="0.2">
      <c r="A253" s="156"/>
      <c r="B253" s="165" t="s">
        <v>259</v>
      </c>
      <c r="C253" s="168" t="s">
        <v>707</v>
      </c>
      <c r="D253" s="166" t="s">
        <v>391</v>
      </c>
      <c r="E253" s="166" t="s">
        <v>666</v>
      </c>
      <c r="F253" s="166" t="s">
        <v>715</v>
      </c>
      <c r="G253" s="166" t="s">
        <v>719</v>
      </c>
      <c r="H253" s="165"/>
      <c r="I253" s="165" t="s">
        <v>63</v>
      </c>
      <c r="J253" s="166" t="s">
        <v>252</v>
      </c>
      <c r="K253" s="167" t="s">
        <v>65</v>
      </c>
      <c r="L253" s="168" t="s">
        <v>253</v>
      </c>
      <c r="M253" s="170" t="s">
        <v>696</v>
      </c>
      <c r="N253" s="170" t="s">
        <v>697</v>
      </c>
      <c r="O253" s="165"/>
      <c r="P253" s="165" t="s">
        <v>685</v>
      </c>
      <c r="Q253" s="165" t="s">
        <v>685</v>
      </c>
      <c r="R253" s="171" t="s">
        <v>698</v>
      </c>
      <c r="S253" s="171" t="s">
        <v>700</v>
      </c>
      <c r="T253" s="165">
        <v>0</v>
      </c>
      <c r="U253" s="165" t="str">
        <f t="shared" si="173"/>
        <v>Bajo</v>
      </c>
      <c r="V253" s="165">
        <v>1</v>
      </c>
      <c r="W253" s="165" t="str">
        <f t="shared" si="174"/>
        <v>Esporadica</v>
      </c>
      <c r="X253" s="165">
        <f t="shared" si="175"/>
        <v>0</v>
      </c>
      <c r="Y253" s="165" t="str">
        <f t="shared" si="176"/>
        <v>Bajo</v>
      </c>
      <c r="Z253" s="165">
        <v>60</v>
      </c>
      <c r="AA253" s="165" t="str">
        <f t="shared" si="177"/>
        <v>Muy Grave</v>
      </c>
      <c r="AB253" s="165">
        <f t="shared" si="163"/>
        <v>0</v>
      </c>
      <c r="AC253" s="165" t="str">
        <f t="shared" si="164"/>
        <v>IV</v>
      </c>
      <c r="AD253" s="165" t="str">
        <f t="shared" si="165"/>
        <v>ACEPTABLE</v>
      </c>
      <c r="AE253" s="165" t="s">
        <v>258</v>
      </c>
      <c r="AF253" s="165" t="str">
        <f>N253</f>
        <v>nfermedades diarreicas, Disentería, Hepatitis A, Fiebre tifoidea, Poliomielitis</v>
      </c>
      <c r="AG253" s="165" t="s">
        <v>38</v>
      </c>
      <c r="AH253" s="165"/>
      <c r="AI253" s="165" t="s">
        <v>63</v>
      </c>
      <c r="AJ253" s="165" t="s">
        <v>63</v>
      </c>
      <c r="AK253" s="165" t="s">
        <v>63</v>
      </c>
      <c r="AL253" s="165"/>
      <c r="AM253" s="165"/>
      <c r="AN253" s="165"/>
      <c r="AO253" s="165"/>
      <c r="AP253" s="165"/>
      <c r="AQ253" s="165"/>
      <c r="AR253" s="165"/>
      <c r="AS253" s="156"/>
      <c r="AT253" s="157"/>
      <c r="AU253" s="165" t="str">
        <f t="shared" si="166"/>
        <v>Bajo</v>
      </c>
      <c r="AV253" s="157"/>
      <c r="AW253" s="165" t="b">
        <f t="shared" si="167"/>
        <v>0</v>
      </c>
      <c r="AX253" s="165">
        <f t="shared" si="168"/>
        <v>0</v>
      </c>
      <c r="AY253" s="165" t="str">
        <f t="shared" si="169"/>
        <v>Bajo</v>
      </c>
      <c r="AZ253" s="157"/>
      <c r="BA253" s="165" t="b">
        <f t="shared" si="170"/>
        <v>0</v>
      </c>
      <c r="BB253" s="165">
        <f t="shared" si="171"/>
        <v>0</v>
      </c>
      <c r="BC253" s="165" t="str">
        <f t="shared" si="178"/>
        <v>IV</v>
      </c>
      <c r="BD253" s="165" t="str">
        <f t="shared" si="172"/>
        <v>ACEPTABLE</v>
      </c>
      <c r="BE253" s="155"/>
    </row>
    <row r="254" spans="1:57" ht="72.75" hidden="1" customHeight="1" x14ac:dyDescent="0.2">
      <c r="A254" s="156"/>
      <c r="B254" s="165" t="s">
        <v>259</v>
      </c>
      <c r="C254" s="168" t="s">
        <v>707</v>
      </c>
      <c r="D254" s="166" t="s">
        <v>443</v>
      </c>
      <c r="E254" s="166" t="s">
        <v>1158</v>
      </c>
      <c r="F254" s="166" t="s">
        <v>715</v>
      </c>
      <c r="G254" s="166" t="s">
        <v>716</v>
      </c>
      <c r="H254" s="165"/>
      <c r="I254" s="165" t="s">
        <v>63</v>
      </c>
      <c r="J254" s="166" t="s">
        <v>252</v>
      </c>
      <c r="K254" s="167" t="s">
        <v>65</v>
      </c>
      <c r="L254" s="168" t="s">
        <v>253</v>
      </c>
      <c r="M254" s="170" t="s">
        <v>696</v>
      </c>
      <c r="N254" s="170" t="s">
        <v>697</v>
      </c>
      <c r="O254" s="165"/>
      <c r="P254" s="165" t="s">
        <v>685</v>
      </c>
      <c r="Q254" s="165" t="s">
        <v>685</v>
      </c>
      <c r="R254" s="171" t="s">
        <v>698</v>
      </c>
      <c r="S254" s="171" t="s">
        <v>700</v>
      </c>
      <c r="T254" s="165">
        <v>0</v>
      </c>
      <c r="U254" s="165" t="str">
        <f t="shared" si="173"/>
        <v>Bajo</v>
      </c>
      <c r="V254" s="165">
        <v>1</v>
      </c>
      <c r="W254" s="165" t="str">
        <f t="shared" si="174"/>
        <v>Esporadica</v>
      </c>
      <c r="X254" s="165">
        <f t="shared" si="175"/>
        <v>0</v>
      </c>
      <c r="Y254" s="165" t="str">
        <f t="shared" si="176"/>
        <v>Bajo</v>
      </c>
      <c r="Z254" s="165">
        <v>60</v>
      </c>
      <c r="AA254" s="165" t="str">
        <f t="shared" si="177"/>
        <v>Muy Grave</v>
      </c>
      <c r="AB254" s="165">
        <f t="shared" si="163"/>
        <v>0</v>
      </c>
      <c r="AC254" s="165" t="str">
        <f t="shared" si="164"/>
        <v>IV</v>
      </c>
      <c r="AD254" s="165" t="str">
        <f t="shared" si="165"/>
        <v>ACEPTABLE</v>
      </c>
      <c r="AE254" s="165" t="s">
        <v>258</v>
      </c>
      <c r="AF254" s="165" t="str">
        <f>N254</f>
        <v>nfermedades diarreicas, Disentería, Hepatitis A, Fiebre tifoidea, Poliomielitis</v>
      </c>
      <c r="AG254" s="165" t="s">
        <v>38</v>
      </c>
      <c r="AH254" s="165"/>
      <c r="AI254" s="165" t="s">
        <v>63</v>
      </c>
      <c r="AJ254" s="165" t="s">
        <v>63</v>
      </c>
      <c r="AK254" s="165" t="s">
        <v>63</v>
      </c>
      <c r="AL254" s="165"/>
      <c r="AM254" s="165"/>
      <c r="AN254" s="165"/>
      <c r="AO254" s="165"/>
      <c r="AP254" s="165"/>
      <c r="AQ254" s="165"/>
      <c r="AR254" s="165"/>
      <c r="AS254" s="156"/>
      <c r="AT254" s="157"/>
      <c r="AU254" s="165" t="str">
        <f t="shared" si="166"/>
        <v>Bajo</v>
      </c>
      <c r="AV254" s="157"/>
      <c r="AW254" s="165" t="b">
        <f t="shared" si="167"/>
        <v>0</v>
      </c>
      <c r="AX254" s="165">
        <f t="shared" si="168"/>
        <v>0</v>
      </c>
      <c r="AY254" s="165" t="str">
        <f t="shared" si="169"/>
        <v>Bajo</v>
      </c>
      <c r="AZ254" s="157"/>
      <c r="BA254" s="165" t="b">
        <f t="shared" si="170"/>
        <v>0</v>
      </c>
      <c r="BB254" s="165">
        <f t="shared" si="171"/>
        <v>0</v>
      </c>
      <c r="BC254" s="165" t="str">
        <f t="shared" ref="BC254:BC285" si="179">IF(AND(BB254&gt;=600,AZ254&lt;=4000),"I",IF(AND(BB254&gt;=150,BB254&lt;=500),"II",IF(AND(BB254&gt;=40,BB254&lt;=120),"III",IF(AND(BB254&gt;=0,BB254&lt;=40),"IV"))))</f>
        <v>IV</v>
      </c>
      <c r="BD254" s="165" t="str">
        <f t="shared" si="172"/>
        <v>ACEPTABLE</v>
      </c>
      <c r="BE254" s="155"/>
    </row>
    <row r="255" spans="1:57" ht="51" hidden="1" x14ac:dyDescent="0.2">
      <c r="A255" s="156"/>
      <c r="B255" s="165" t="s">
        <v>259</v>
      </c>
      <c r="C255" s="168" t="s">
        <v>707</v>
      </c>
      <c r="D255" s="166" t="s">
        <v>433</v>
      </c>
      <c r="E255" s="166" t="s">
        <v>1159</v>
      </c>
      <c r="F255" s="166" t="s">
        <v>1203</v>
      </c>
      <c r="G255" s="166" t="s">
        <v>1204</v>
      </c>
      <c r="H255" s="165"/>
      <c r="I255" s="165" t="s">
        <v>63</v>
      </c>
      <c r="J255" s="166" t="s">
        <v>252</v>
      </c>
      <c r="K255" s="165" t="s">
        <v>276</v>
      </c>
      <c r="L255" s="168" t="s">
        <v>178</v>
      </c>
      <c r="M255" s="170" t="s">
        <v>702</v>
      </c>
      <c r="N255" s="170" t="s">
        <v>180</v>
      </c>
      <c r="O255" s="165"/>
      <c r="P255" s="165"/>
      <c r="Q255" s="171"/>
      <c r="R255" s="171" t="s">
        <v>521</v>
      </c>
      <c r="S255" s="171" t="s">
        <v>703</v>
      </c>
      <c r="T255" s="165">
        <v>0</v>
      </c>
      <c r="U255" s="165" t="str">
        <f t="shared" si="173"/>
        <v>Bajo</v>
      </c>
      <c r="V255" s="165">
        <v>1</v>
      </c>
      <c r="W255" s="165" t="str">
        <f t="shared" si="174"/>
        <v>Esporadica</v>
      </c>
      <c r="X255" s="165">
        <f t="shared" si="175"/>
        <v>0</v>
      </c>
      <c r="Y255" s="165" t="str">
        <f t="shared" si="176"/>
        <v>Bajo</v>
      </c>
      <c r="Z255" s="165">
        <v>60</v>
      </c>
      <c r="AA255" s="165" t="str">
        <f t="shared" si="177"/>
        <v>Muy Grave</v>
      </c>
      <c r="AB255" s="165">
        <f t="shared" si="163"/>
        <v>0</v>
      </c>
      <c r="AC255" s="165" t="str">
        <f t="shared" si="164"/>
        <v>IV</v>
      </c>
      <c r="AD255" s="165" t="str">
        <f t="shared" si="165"/>
        <v>ACEPTABLE</v>
      </c>
      <c r="AE255" s="165">
        <v>2</v>
      </c>
      <c r="AF255" s="165" t="s">
        <v>145</v>
      </c>
      <c r="AG255" s="165" t="s">
        <v>38</v>
      </c>
      <c r="AH255" s="165"/>
      <c r="AI255" s="165"/>
      <c r="AJ255" s="165" t="s">
        <v>63</v>
      </c>
      <c r="AK255" s="165"/>
      <c r="AL255" s="165"/>
      <c r="AM255" s="165"/>
      <c r="AN255" s="165"/>
      <c r="AO255" s="165"/>
      <c r="AP255" s="165"/>
      <c r="AQ255" s="165"/>
      <c r="AR255" s="165"/>
      <c r="AS255" s="156"/>
      <c r="AT255" s="157"/>
      <c r="AU255" s="165" t="str">
        <f t="shared" si="166"/>
        <v>Bajo</v>
      </c>
      <c r="AV255" s="157"/>
      <c r="AW255" s="165" t="b">
        <f t="shared" si="167"/>
        <v>0</v>
      </c>
      <c r="AX255" s="165">
        <f t="shared" si="168"/>
        <v>0</v>
      </c>
      <c r="AY255" s="165" t="str">
        <f t="shared" si="169"/>
        <v>Bajo</v>
      </c>
      <c r="AZ255" s="157"/>
      <c r="BA255" s="165" t="b">
        <f t="shared" si="170"/>
        <v>0</v>
      </c>
      <c r="BB255" s="165">
        <f t="shared" si="171"/>
        <v>0</v>
      </c>
      <c r="BC255" s="165" t="str">
        <f t="shared" si="179"/>
        <v>IV</v>
      </c>
      <c r="BD255" s="165" t="str">
        <f t="shared" si="172"/>
        <v>ACEPTABLE</v>
      </c>
      <c r="BE255" s="155"/>
    </row>
    <row r="256" spans="1:57" ht="72.75" hidden="1" customHeight="1" x14ac:dyDescent="0.2">
      <c r="A256" s="156"/>
      <c r="B256" s="165" t="s">
        <v>259</v>
      </c>
      <c r="C256" s="168" t="s">
        <v>707</v>
      </c>
      <c r="D256" s="166" t="s">
        <v>498</v>
      </c>
      <c r="E256" s="166" t="s">
        <v>499</v>
      </c>
      <c r="F256" s="166" t="s">
        <v>715</v>
      </c>
      <c r="G256" s="166" t="s">
        <v>716</v>
      </c>
      <c r="H256" s="165"/>
      <c r="I256" s="165" t="s">
        <v>63</v>
      </c>
      <c r="J256" s="166" t="s">
        <v>252</v>
      </c>
      <c r="K256" s="165" t="s">
        <v>276</v>
      </c>
      <c r="L256" s="168" t="s">
        <v>178</v>
      </c>
      <c r="M256" s="170" t="s">
        <v>702</v>
      </c>
      <c r="N256" s="170" t="s">
        <v>180</v>
      </c>
      <c r="O256" s="165"/>
      <c r="P256" s="165"/>
      <c r="Q256" s="171"/>
      <c r="R256" s="171" t="s">
        <v>521</v>
      </c>
      <c r="S256" s="171" t="s">
        <v>601</v>
      </c>
      <c r="T256" s="165">
        <v>0</v>
      </c>
      <c r="U256" s="165" t="str">
        <f t="shared" si="173"/>
        <v>Bajo</v>
      </c>
      <c r="V256" s="165">
        <v>1</v>
      </c>
      <c r="W256" s="165" t="str">
        <f t="shared" si="174"/>
        <v>Esporadica</v>
      </c>
      <c r="X256" s="165">
        <f t="shared" si="175"/>
        <v>0</v>
      </c>
      <c r="Y256" s="165" t="str">
        <f t="shared" si="176"/>
        <v>Bajo</v>
      </c>
      <c r="Z256" s="165">
        <v>60</v>
      </c>
      <c r="AA256" s="165" t="str">
        <f t="shared" si="177"/>
        <v>Muy Grave</v>
      </c>
      <c r="AB256" s="165">
        <f t="shared" si="163"/>
        <v>0</v>
      </c>
      <c r="AC256" s="165" t="str">
        <f t="shared" si="164"/>
        <v>IV</v>
      </c>
      <c r="AD256" s="165" t="str">
        <f t="shared" si="165"/>
        <v>ACEPTABLE</v>
      </c>
      <c r="AE256" s="165" t="s">
        <v>258</v>
      </c>
      <c r="AF256" s="165" t="str">
        <f>N256</f>
        <v>Alteraciones de la piel, deshidratación, alteración en algunos tejidos blandos (ojos). Fatiga, estrés, cambios neurológico, resfriados.</v>
      </c>
      <c r="AG256" s="165" t="s">
        <v>38</v>
      </c>
      <c r="AH256" s="165"/>
      <c r="AI256" s="165" t="s">
        <v>63</v>
      </c>
      <c r="AJ256" s="165" t="s">
        <v>63</v>
      </c>
      <c r="AK256" s="165" t="s">
        <v>63</v>
      </c>
      <c r="AL256" s="165"/>
      <c r="AM256" s="165"/>
      <c r="AN256" s="165"/>
      <c r="AO256" s="165"/>
      <c r="AP256" s="165"/>
      <c r="AQ256" s="165"/>
      <c r="AR256" s="165"/>
      <c r="AS256" s="156"/>
      <c r="AT256" s="157"/>
      <c r="AU256" s="165" t="str">
        <f t="shared" si="166"/>
        <v>Bajo</v>
      </c>
      <c r="AV256" s="157"/>
      <c r="AW256" s="165" t="b">
        <f t="shared" si="167"/>
        <v>0</v>
      </c>
      <c r="AX256" s="165">
        <f t="shared" si="168"/>
        <v>0</v>
      </c>
      <c r="AY256" s="165" t="str">
        <f t="shared" si="169"/>
        <v>Bajo</v>
      </c>
      <c r="AZ256" s="157"/>
      <c r="BA256" s="165" t="b">
        <f t="shared" si="170"/>
        <v>0</v>
      </c>
      <c r="BB256" s="165">
        <f t="shared" si="171"/>
        <v>0</v>
      </c>
      <c r="BC256" s="165" t="str">
        <f t="shared" si="179"/>
        <v>IV</v>
      </c>
      <c r="BD256" s="165" t="str">
        <f t="shared" si="172"/>
        <v>ACEPTABLE</v>
      </c>
      <c r="BE256" s="155"/>
    </row>
    <row r="257" spans="1:57" ht="72.75" hidden="1" customHeight="1" x14ac:dyDescent="0.2">
      <c r="A257" s="156"/>
      <c r="B257" s="165" t="s">
        <v>259</v>
      </c>
      <c r="C257" s="168" t="s">
        <v>707</v>
      </c>
      <c r="D257" s="166" t="s">
        <v>310</v>
      </c>
      <c r="E257" s="166" t="s">
        <v>311</v>
      </c>
      <c r="F257" s="166" t="s">
        <v>715</v>
      </c>
      <c r="G257" s="166" t="s">
        <v>716</v>
      </c>
      <c r="H257" s="165"/>
      <c r="I257" s="165" t="s">
        <v>63</v>
      </c>
      <c r="J257" s="166" t="s">
        <v>252</v>
      </c>
      <c r="K257" s="165" t="s">
        <v>276</v>
      </c>
      <c r="L257" s="168" t="s">
        <v>178</v>
      </c>
      <c r="M257" s="170" t="s">
        <v>702</v>
      </c>
      <c r="N257" s="170" t="s">
        <v>180</v>
      </c>
      <c r="O257" s="165"/>
      <c r="P257" s="165"/>
      <c r="Q257" s="171"/>
      <c r="R257" s="171" t="s">
        <v>521</v>
      </c>
      <c r="S257" s="171" t="s">
        <v>601</v>
      </c>
      <c r="T257" s="165">
        <v>0</v>
      </c>
      <c r="U257" s="165" t="str">
        <f t="shared" si="173"/>
        <v>Bajo</v>
      </c>
      <c r="V257" s="165">
        <v>1</v>
      </c>
      <c r="W257" s="165" t="str">
        <f t="shared" si="174"/>
        <v>Esporadica</v>
      </c>
      <c r="X257" s="165">
        <f t="shared" si="175"/>
        <v>0</v>
      </c>
      <c r="Y257" s="165" t="str">
        <f t="shared" si="176"/>
        <v>Bajo</v>
      </c>
      <c r="Z257" s="165">
        <v>60</v>
      </c>
      <c r="AA257" s="165" t="str">
        <f t="shared" si="177"/>
        <v>Muy Grave</v>
      </c>
      <c r="AB257" s="165">
        <f t="shared" si="163"/>
        <v>0</v>
      </c>
      <c r="AC257" s="165" t="str">
        <f t="shared" si="164"/>
        <v>IV</v>
      </c>
      <c r="AD257" s="165" t="str">
        <f t="shared" si="165"/>
        <v>ACEPTABLE</v>
      </c>
      <c r="AE257" s="165" t="s">
        <v>258</v>
      </c>
      <c r="AF257" s="165" t="str">
        <f>N257</f>
        <v>Alteraciones de la piel, deshidratación, alteración en algunos tejidos blandos (ojos). Fatiga, estrés, cambios neurológico, resfriados.</v>
      </c>
      <c r="AG257" s="165" t="s">
        <v>38</v>
      </c>
      <c r="AH257" s="165"/>
      <c r="AI257" s="165" t="s">
        <v>63</v>
      </c>
      <c r="AJ257" s="165" t="s">
        <v>63</v>
      </c>
      <c r="AK257" s="165" t="s">
        <v>63</v>
      </c>
      <c r="AL257" s="165"/>
      <c r="AM257" s="165"/>
      <c r="AN257" s="165"/>
      <c r="AO257" s="165"/>
      <c r="AP257" s="165"/>
      <c r="AQ257" s="165"/>
      <c r="AR257" s="165"/>
      <c r="AS257" s="156"/>
      <c r="AT257" s="157"/>
      <c r="AU257" s="165" t="str">
        <f t="shared" si="166"/>
        <v>Bajo</v>
      </c>
      <c r="AV257" s="157"/>
      <c r="AW257" s="165" t="b">
        <f t="shared" si="167"/>
        <v>0</v>
      </c>
      <c r="AX257" s="165">
        <f t="shared" si="168"/>
        <v>0</v>
      </c>
      <c r="AY257" s="165" t="str">
        <f t="shared" si="169"/>
        <v>Bajo</v>
      </c>
      <c r="AZ257" s="157"/>
      <c r="BA257" s="165" t="b">
        <f t="shared" si="170"/>
        <v>0</v>
      </c>
      <c r="BB257" s="165">
        <f t="shared" si="171"/>
        <v>0</v>
      </c>
      <c r="BC257" s="165" t="str">
        <f t="shared" si="179"/>
        <v>IV</v>
      </c>
      <c r="BD257" s="165" t="str">
        <f t="shared" si="172"/>
        <v>ACEPTABLE</v>
      </c>
      <c r="BE257" s="155"/>
    </row>
    <row r="258" spans="1:57" ht="72.75" hidden="1" customHeight="1" x14ac:dyDescent="0.2">
      <c r="A258" s="156"/>
      <c r="B258" s="165" t="s">
        <v>259</v>
      </c>
      <c r="C258" s="168" t="s">
        <v>707</v>
      </c>
      <c r="D258" s="166" t="s">
        <v>391</v>
      </c>
      <c r="E258" s="166" t="s">
        <v>666</v>
      </c>
      <c r="F258" s="166" t="s">
        <v>715</v>
      </c>
      <c r="G258" s="166" t="s">
        <v>719</v>
      </c>
      <c r="H258" s="165"/>
      <c r="I258" s="165" t="s">
        <v>63</v>
      </c>
      <c r="J258" s="166" t="s">
        <v>252</v>
      </c>
      <c r="K258" s="165" t="s">
        <v>276</v>
      </c>
      <c r="L258" s="168" t="s">
        <v>178</v>
      </c>
      <c r="M258" s="170" t="s">
        <v>702</v>
      </c>
      <c r="N258" s="170" t="s">
        <v>180</v>
      </c>
      <c r="O258" s="165"/>
      <c r="P258" s="165"/>
      <c r="Q258" s="171"/>
      <c r="R258" s="171" t="s">
        <v>521</v>
      </c>
      <c r="S258" s="171" t="s">
        <v>601</v>
      </c>
      <c r="T258" s="165">
        <v>0</v>
      </c>
      <c r="U258" s="165" t="str">
        <f t="shared" si="173"/>
        <v>Bajo</v>
      </c>
      <c r="V258" s="165">
        <v>1</v>
      </c>
      <c r="W258" s="165" t="str">
        <f t="shared" si="174"/>
        <v>Esporadica</v>
      </c>
      <c r="X258" s="165">
        <f t="shared" si="175"/>
        <v>0</v>
      </c>
      <c r="Y258" s="165" t="str">
        <f t="shared" si="176"/>
        <v>Bajo</v>
      </c>
      <c r="Z258" s="165">
        <v>60</v>
      </c>
      <c r="AA258" s="165" t="str">
        <f t="shared" si="177"/>
        <v>Muy Grave</v>
      </c>
      <c r="AB258" s="165">
        <f t="shared" si="163"/>
        <v>0</v>
      </c>
      <c r="AC258" s="165" t="str">
        <f t="shared" si="164"/>
        <v>IV</v>
      </c>
      <c r="AD258" s="165" t="str">
        <f t="shared" si="165"/>
        <v>ACEPTABLE</v>
      </c>
      <c r="AE258" s="165" t="s">
        <v>258</v>
      </c>
      <c r="AF258" s="165" t="str">
        <f>N258</f>
        <v>Alteraciones de la piel, deshidratación, alteración en algunos tejidos blandos (ojos). Fatiga, estrés, cambios neurológico, resfriados.</v>
      </c>
      <c r="AG258" s="165" t="s">
        <v>38</v>
      </c>
      <c r="AH258" s="165"/>
      <c r="AI258" s="165" t="s">
        <v>63</v>
      </c>
      <c r="AJ258" s="165" t="s">
        <v>63</v>
      </c>
      <c r="AK258" s="165" t="s">
        <v>63</v>
      </c>
      <c r="AL258" s="165"/>
      <c r="AM258" s="165"/>
      <c r="AN258" s="165"/>
      <c r="AO258" s="165"/>
      <c r="AP258" s="165"/>
      <c r="AQ258" s="165"/>
      <c r="AR258" s="165"/>
      <c r="AS258" s="156"/>
      <c r="AT258" s="157"/>
      <c r="AU258" s="165" t="str">
        <f t="shared" si="166"/>
        <v>Bajo</v>
      </c>
      <c r="AV258" s="157"/>
      <c r="AW258" s="165" t="b">
        <f t="shared" si="167"/>
        <v>0</v>
      </c>
      <c r="AX258" s="165">
        <f t="shared" si="168"/>
        <v>0</v>
      </c>
      <c r="AY258" s="165" t="str">
        <f t="shared" si="169"/>
        <v>Bajo</v>
      </c>
      <c r="AZ258" s="157"/>
      <c r="BA258" s="165" t="b">
        <f t="shared" si="170"/>
        <v>0</v>
      </c>
      <c r="BB258" s="165">
        <f t="shared" si="171"/>
        <v>0</v>
      </c>
      <c r="BC258" s="165" t="str">
        <f t="shared" si="179"/>
        <v>IV</v>
      </c>
      <c r="BD258" s="165" t="str">
        <f t="shared" si="172"/>
        <v>ACEPTABLE</v>
      </c>
      <c r="BE258" s="155"/>
    </row>
    <row r="259" spans="1:57" ht="72.75" hidden="1" customHeight="1" x14ac:dyDescent="0.2">
      <c r="A259" s="156"/>
      <c r="B259" s="165" t="s">
        <v>259</v>
      </c>
      <c r="C259" s="168" t="s">
        <v>707</v>
      </c>
      <c r="D259" s="166" t="s">
        <v>630</v>
      </c>
      <c r="E259" s="166" t="s">
        <v>1161</v>
      </c>
      <c r="F259" s="166" t="s">
        <v>673</v>
      </c>
      <c r="G259" s="166" t="s">
        <v>714</v>
      </c>
      <c r="H259" s="165"/>
      <c r="I259" s="165" t="s">
        <v>63</v>
      </c>
      <c r="J259" s="166" t="s">
        <v>252</v>
      </c>
      <c r="K259" s="165" t="s">
        <v>276</v>
      </c>
      <c r="L259" s="168" t="s">
        <v>178</v>
      </c>
      <c r="M259" s="170" t="s">
        <v>702</v>
      </c>
      <c r="N259" s="170" t="s">
        <v>180</v>
      </c>
      <c r="O259" s="165"/>
      <c r="P259" s="165"/>
      <c r="Q259" s="171"/>
      <c r="R259" s="171" t="s">
        <v>521</v>
      </c>
      <c r="S259" s="171" t="s">
        <v>601</v>
      </c>
      <c r="T259" s="165">
        <v>0</v>
      </c>
      <c r="U259" s="165" t="str">
        <f t="shared" si="173"/>
        <v>Bajo</v>
      </c>
      <c r="V259" s="165">
        <v>1</v>
      </c>
      <c r="W259" s="165" t="str">
        <f t="shared" si="174"/>
        <v>Esporadica</v>
      </c>
      <c r="X259" s="165">
        <f t="shared" si="175"/>
        <v>0</v>
      </c>
      <c r="Y259" s="165" t="str">
        <f t="shared" si="176"/>
        <v>Bajo</v>
      </c>
      <c r="Z259" s="165">
        <v>60</v>
      </c>
      <c r="AA259" s="165" t="str">
        <f t="shared" si="177"/>
        <v>Muy Grave</v>
      </c>
      <c r="AB259" s="165">
        <f t="shared" si="163"/>
        <v>0</v>
      </c>
      <c r="AC259" s="165" t="str">
        <f t="shared" si="164"/>
        <v>IV</v>
      </c>
      <c r="AD259" s="165" t="str">
        <f t="shared" si="165"/>
        <v>ACEPTABLE</v>
      </c>
      <c r="AE259" s="165" t="s">
        <v>258</v>
      </c>
      <c r="AF259" s="165" t="str">
        <f>N259</f>
        <v>Alteraciones de la piel, deshidratación, alteración en algunos tejidos blandos (ojos). Fatiga, estrés, cambios neurológico, resfriados.</v>
      </c>
      <c r="AG259" s="165" t="s">
        <v>38</v>
      </c>
      <c r="AH259" s="165"/>
      <c r="AI259" s="165" t="s">
        <v>63</v>
      </c>
      <c r="AJ259" s="165" t="s">
        <v>63</v>
      </c>
      <c r="AK259" s="165" t="s">
        <v>63</v>
      </c>
      <c r="AL259" s="165"/>
      <c r="AM259" s="165"/>
      <c r="AN259" s="165"/>
      <c r="AO259" s="165"/>
      <c r="AP259" s="165"/>
      <c r="AQ259" s="165"/>
      <c r="AR259" s="165"/>
      <c r="AS259" s="156"/>
      <c r="AT259" s="157"/>
      <c r="AU259" s="165" t="str">
        <f t="shared" si="166"/>
        <v>Bajo</v>
      </c>
      <c r="AV259" s="157"/>
      <c r="AW259" s="165" t="b">
        <f t="shared" si="167"/>
        <v>0</v>
      </c>
      <c r="AX259" s="165">
        <f t="shared" si="168"/>
        <v>0</v>
      </c>
      <c r="AY259" s="165" t="str">
        <f t="shared" si="169"/>
        <v>Bajo</v>
      </c>
      <c r="AZ259" s="157"/>
      <c r="BA259" s="165" t="b">
        <f t="shared" si="170"/>
        <v>0</v>
      </c>
      <c r="BB259" s="165">
        <f t="shared" si="171"/>
        <v>0</v>
      </c>
      <c r="BC259" s="165" t="str">
        <f t="shared" si="179"/>
        <v>IV</v>
      </c>
      <c r="BD259" s="165" t="str">
        <f t="shared" si="172"/>
        <v>ACEPTABLE</v>
      </c>
      <c r="BE259" s="155"/>
    </row>
    <row r="260" spans="1:57" ht="72.75" hidden="1" customHeight="1" x14ac:dyDescent="0.2">
      <c r="A260" s="156"/>
      <c r="B260" s="165" t="s">
        <v>259</v>
      </c>
      <c r="C260" s="168" t="s">
        <v>707</v>
      </c>
      <c r="D260" s="166" t="s">
        <v>443</v>
      </c>
      <c r="E260" s="166" t="s">
        <v>1158</v>
      </c>
      <c r="F260" s="166" t="s">
        <v>715</v>
      </c>
      <c r="G260" s="166" t="s">
        <v>716</v>
      </c>
      <c r="H260" s="165"/>
      <c r="I260" s="165" t="s">
        <v>63</v>
      </c>
      <c r="J260" s="166" t="s">
        <v>252</v>
      </c>
      <c r="K260" s="165" t="s">
        <v>276</v>
      </c>
      <c r="L260" s="168" t="s">
        <v>178</v>
      </c>
      <c r="M260" s="170" t="s">
        <v>702</v>
      </c>
      <c r="N260" s="170" t="s">
        <v>180</v>
      </c>
      <c r="O260" s="165"/>
      <c r="P260" s="165"/>
      <c r="Q260" s="171"/>
      <c r="R260" s="171" t="s">
        <v>521</v>
      </c>
      <c r="S260" s="171" t="s">
        <v>601</v>
      </c>
      <c r="T260" s="165">
        <v>0</v>
      </c>
      <c r="U260" s="165" t="str">
        <f t="shared" si="173"/>
        <v>Bajo</v>
      </c>
      <c r="V260" s="165">
        <v>1</v>
      </c>
      <c r="W260" s="165" t="str">
        <f t="shared" si="174"/>
        <v>Esporadica</v>
      </c>
      <c r="X260" s="165">
        <f t="shared" si="175"/>
        <v>0</v>
      </c>
      <c r="Y260" s="165" t="str">
        <f t="shared" si="176"/>
        <v>Bajo</v>
      </c>
      <c r="Z260" s="165">
        <v>60</v>
      </c>
      <c r="AA260" s="165" t="str">
        <f t="shared" si="177"/>
        <v>Muy Grave</v>
      </c>
      <c r="AB260" s="165">
        <f t="shared" si="163"/>
        <v>0</v>
      </c>
      <c r="AC260" s="165" t="str">
        <f t="shared" si="164"/>
        <v>IV</v>
      </c>
      <c r="AD260" s="165" t="str">
        <f t="shared" si="165"/>
        <v>ACEPTABLE</v>
      </c>
      <c r="AE260" s="165" t="s">
        <v>258</v>
      </c>
      <c r="AF260" s="165" t="str">
        <f>N260</f>
        <v>Alteraciones de la piel, deshidratación, alteración en algunos tejidos blandos (ojos). Fatiga, estrés, cambios neurológico, resfriados.</v>
      </c>
      <c r="AG260" s="165" t="s">
        <v>38</v>
      </c>
      <c r="AH260" s="165"/>
      <c r="AI260" s="165" t="s">
        <v>63</v>
      </c>
      <c r="AJ260" s="165" t="s">
        <v>63</v>
      </c>
      <c r="AK260" s="165" t="s">
        <v>63</v>
      </c>
      <c r="AL260" s="165"/>
      <c r="AM260" s="165"/>
      <c r="AN260" s="165"/>
      <c r="AO260" s="165"/>
      <c r="AP260" s="165"/>
      <c r="AQ260" s="165"/>
      <c r="AR260" s="165"/>
      <c r="AS260" s="156"/>
      <c r="AT260" s="157"/>
      <c r="AU260" s="165" t="str">
        <f t="shared" si="166"/>
        <v>Bajo</v>
      </c>
      <c r="AV260" s="157"/>
      <c r="AW260" s="165" t="b">
        <f t="shared" si="167"/>
        <v>0</v>
      </c>
      <c r="AX260" s="165">
        <f t="shared" si="168"/>
        <v>0</v>
      </c>
      <c r="AY260" s="165" t="str">
        <f t="shared" si="169"/>
        <v>Bajo</v>
      </c>
      <c r="AZ260" s="157"/>
      <c r="BA260" s="165" t="b">
        <f t="shared" si="170"/>
        <v>0</v>
      </c>
      <c r="BB260" s="165">
        <f t="shared" si="171"/>
        <v>0</v>
      </c>
      <c r="BC260" s="165" t="str">
        <f t="shared" si="179"/>
        <v>IV</v>
      </c>
      <c r="BD260" s="165" t="str">
        <f t="shared" si="172"/>
        <v>ACEPTABLE</v>
      </c>
      <c r="BE260" s="155"/>
    </row>
    <row r="261" spans="1:57" ht="51" hidden="1" x14ac:dyDescent="0.2">
      <c r="A261" s="156"/>
      <c r="B261" s="165" t="s">
        <v>259</v>
      </c>
      <c r="C261" s="168" t="s">
        <v>707</v>
      </c>
      <c r="D261" s="166" t="s">
        <v>433</v>
      </c>
      <c r="E261" s="166" t="s">
        <v>1159</v>
      </c>
      <c r="F261" s="166" t="s">
        <v>1203</v>
      </c>
      <c r="G261" s="166" t="s">
        <v>1204</v>
      </c>
      <c r="H261" s="165"/>
      <c r="I261" s="165" t="s">
        <v>63</v>
      </c>
      <c r="J261" s="166" t="s">
        <v>252</v>
      </c>
      <c r="K261" s="165" t="s">
        <v>276</v>
      </c>
      <c r="L261" s="165" t="s">
        <v>528</v>
      </c>
      <c r="M261" s="171" t="s">
        <v>704</v>
      </c>
      <c r="N261" s="171" t="s">
        <v>512</v>
      </c>
      <c r="O261" s="165"/>
      <c r="P261" s="165"/>
      <c r="Q261" s="171"/>
      <c r="R261" s="171" t="s">
        <v>705</v>
      </c>
      <c r="S261" s="171" t="s">
        <v>706</v>
      </c>
      <c r="T261" s="165">
        <v>0</v>
      </c>
      <c r="U261" s="165" t="str">
        <f t="shared" si="173"/>
        <v>Bajo</v>
      </c>
      <c r="V261" s="165">
        <v>1</v>
      </c>
      <c r="W261" s="165" t="str">
        <f t="shared" si="174"/>
        <v>Esporadica</v>
      </c>
      <c r="X261" s="165">
        <f t="shared" si="175"/>
        <v>0</v>
      </c>
      <c r="Y261" s="165" t="str">
        <f t="shared" si="176"/>
        <v>Bajo</v>
      </c>
      <c r="Z261" s="165">
        <v>60</v>
      </c>
      <c r="AA261" s="165" t="str">
        <f t="shared" si="177"/>
        <v>Muy Grave</v>
      </c>
      <c r="AB261" s="165">
        <f t="shared" si="163"/>
        <v>0</v>
      </c>
      <c r="AC261" s="165" t="str">
        <f t="shared" si="164"/>
        <v>IV</v>
      </c>
      <c r="AD261" s="165" t="str">
        <f t="shared" si="165"/>
        <v>ACEPTABLE</v>
      </c>
      <c r="AE261" s="165">
        <v>2</v>
      </c>
      <c r="AF261" s="165" t="s">
        <v>145</v>
      </c>
      <c r="AG261" s="165" t="s">
        <v>38</v>
      </c>
      <c r="AH261" s="165"/>
      <c r="AI261" s="165"/>
      <c r="AJ261" s="165" t="s">
        <v>63</v>
      </c>
      <c r="AK261" s="165"/>
      <c r="AL261" s="165"/>
      <c r="AM261" s="165"/>
      <c r="AN261" s="165"/>
      <c r="AO261" s="165"/>
      <c r="AP261" s="165"/>
      <c r="AQ261" s="165"/>
      <c r="AR261" s="165"/>
      <c r="AS261" s="156"/>
      <c r="AT261" s="157"/>
      <c r="AU261" s="165" t="str">
        <f t="shared" si="166"/>
        <v>Bajo</v>
      </c>
      <c r="AV261" s="157"/>
      <c r="AW261" s="165" t="b">
        <f t="shared" si="167"/>
        <v>0</v>
      </c>
      <c r="AX261" s="165">
        <f t="shared" si="168"/>
        <v>0</v>
      </c>
      <c r="AY261" s="165" t="str">
        <f t="shared" si="169"/>
        <v>Bajo</v>
      </c>
      <c r="AZ261" s="157"/>
      <c r="BA261" s="165" t="b">
        <f t="shared" si="170"/>
        <v>0</v>
      </c>
      <c r="BB261" s="165">
        <f t="shared" si="171"/>
        <v>0</v>
      </c>
      <c r="BC261" s="165" t="str">
        <f t="shared" si="179"/>
        <v>IV</v>
      </c>
      <c r="BD261" s="165" t="str">
        <f t="shared" si="172"/>
        <v>ACEPTABLE</v>
      </c>
      <c r="BE261" s="155"/>
    </row>
    <row r="262" spans="1:57" ht="72.75" hidden="1" customHeight="1" x14ac:dyDescent="0.2">
      <c r="A262" s="156"/>
      <c r="B262" s="165" t="s">
        <v>259</v>
      </c>
      <c r="C262" s="168" t="s">
        <v>707</v>
      </c>
      <c r="D262" s="166" t="s">
        <v>498</v>
      </c>
      <c r="E262" s="166" t="s">
        <v>499</v>
      </c>
      <c r="F262" s="166" t="s">
        <v>715</v>
      </c>
      <c r="G262" s="166" t="s">
        <v>716</v>
      </c>
      <c r="H262" s="165"/>
      <c r="I262" s="165" t="s">
        <v>63</v>
      </c>
      <c r="J262" s="166" t="s">
        <v>252</v>
      </c>
      <c r="K262" s="165" t="s">
        <v>276</v>
      </c>
      <c r="L262" s="165" t="s">
        <v>528</v>
      </c>
      <c r="M262" s="171" t="s">
        <v>704</v>
      </c>
      <c r="N262" s="171" t="s">
        <v>512</v>
      </c>
      <c r="O262" s="165"/>
      <c r="P262" s="165"/>
      <c r="Q262" s="171"/>
      <c r="R262" s="171" t="s">
        <v>705</v>
      </c>
      <c r="S262" s="171" t="s">
        <v>706</v>
      </c>
      <c r="T262" s="165">
        <v>0</v>
      </c>
      <c r="U262" s="165" t="str">
        <f t="shared" si="173"/>
        <v>Bajo</v>
      </c>
      <c r="V262" s="165">
        <v>1</v>
      </c>
      <c r="W262" s="165" t="str">
        <f t="shared" si="174"/>
        <v>Esporadica</v>
      </c>
      <c r="X262" s="165">
        <f t="shared" si="175"/>
        <v>0</v>
      </c>
      <c r="Y262" s="165" t="str">
        <f t="shared" si="176"/>
        <v>Bajo</v>
      </c>
      <c r="Z262" s="165">
        <v>60</v>
      </c>
      <c r="AA262" s="165" t="str">
        <f t="shared" si="177"/>
        <v>Muy Grave</v>
      </c>
      <c r="AB262" s="165">
        <f t="shared" si="163"/>
        <v>0</v>
      </c>
      <c r="AC262" s="165" t="str">
        <f t="shared" si="164"/>
        <v>IV</v>
      </c>
      <c r="AD262" s="165" t="str">
        <f t="shared" si="165"/>
        <v>ACEPTABLE</v>
      </c>
      <c r="AE262" s="165" t="s">
        <v>258</v>
      </c>
      <c r="AF262" s="165" t="str">
        <f t="shared" ref="AF262:AF281" si="180">N262</f>
        <v>Fatiga, estrés</v>
      </c>
      <c r="AG262" s="165" t="s">
        <v>38</v>
      </c>
      <c r="AH262" s="165"/>
      <c r="AI262" s="165" t="s">
        <v>63</v>
      </c>
      <c r="AJ262" s="165" t="s">
        <v>63</v>
      </c>
      <c r="AK262" s="165" t="s">
        <v>63</v>
      </c>
      <c r="AL262" s="165"/>
      <c r="AM262" s="165"/>
      <c r="AN262" s="165"/>
      <c r="AO262" s="165"/>
      <c r="AP262" s="165"/>
      <c r="AQ262" s="165"/>
      <c r="AR262" s="165"/>
      <c r="AS262" s="156"/>
      <c r="AT262" s="157"/>
      <c r="AU262" s="165" t="str">
        <f t="shared" si="166"/>
        <v>Bajo</v>
      </c>
      <c r="AV262" s="157"/>
      <c r="AW262" s="165" t="b">
        <f t="shared" si="167"/>
        <v>0</v>
      </c>
      <c r="AX262" s="165">
        <f t="shared" si="168"/>
        <v>0</v>
      </c>
      <c r="AY262" s="165" t="str">
        <f t="shared" si="169"/>
        <v>Bajo</v>
      </c>
      <c r="AZ262" s="157"/>
      <c r="BA262" s="165" t="b">
        <f t="shared" si="170"/>
        <v>0</v>
      </c>
      <c r="BB262" s="165">
        <f t="shared" si="171"/>
        <v>0</v>
      </c>
      <c r="BC262" s="165" t="str">
        <f t="shared" si="179"/>
        <v>IV</v>
      </c>
      <c r="BD262" s="165" t="str">
        <f t="shared" si="172"/>
        <v>ACEPTABLE</v>
      </c>
      <c r="BE262" s="155"/>
    </row>
    <row r="263" spans="1:57" ht="72.75" hidden="1" customHeight="1" x14ac:dyDescent="0.2">
      <c r="A263" s="156"/>
      <c r="B263" s="165" t="s">
        <v>259</v>
      </c>
      <c r="C263" s="168" t="s">
        <v>707</v>
      </c>
      <c r="D263" s="166" t="s">
        <v>310</v>
      </c>
      <c r="E263" s="166" t="s">
        <v>311</v>
      </c>
      <c r="F263" s="166" t="s">
        <v>715</v>
      </c>
      <c r="G263" s="166" t="s">
        <v>716</v>
      </c>
      <c r="H263" s="165"/>
      <c r="I263" s="165" t="s">
        <v>63</v>
      </c>
      <c r="J263" s="166" t="s">
        <v>252</v>
      </c>
      <c r="K263" s="165" t="s">
        <v>276</v>
      </c>
      <c r="L263" s="165" t="s">
        <v>528</v>
      </c>
      <c r="M263" s="171" t="s">
        <v>704</v>
      </c>
      <c r="N263" s="171" t="s">
        <v>512</v>
      </c>
      <c r="O263" s="165"/>
      <c r="P263" s="165"/>
      <c r="Q263" s="171"/>
      <c r="R263" s="171" t="s">
        <v>705</v>
      </c>
      <c r="S263" s="171" t="s">
        <v>706</v>
      </c>
      <c r="T263" s="165">
        <v>0</v>
      </c>
      <c r="U263" s="165" t="str">
        <f t="shared" si="173"/>
        <v>Bajo</v>
      </c>
      <c r="V263" s="165">
        <v>1</v>
      </c>
      <c r="W263" s="165" t="str">
        <f t="shared" si="174"/>
        <v>Esporadica</v>
      </c>
      <c r="X263" s="165">
        <f t="shared" si="175"/>
        <v>0</v>
      </c>
      <c r="Y263" s="165" t="str">
        <f t="shared" si="176"/>
        <v>Bajo</v>
      </c>
      <c r="Z263" s="165">
        <v>60</v>
      </c>
      <c r="AA263" s="165" t="str">
        <f t="shared" si="177"/>
        <v>Muy Grave</v>
      </c>
      <c r="AB263" s="165">
        <f t="shared" si="163"/>
        <v>0</v>
      </c>
      <c r="AC263" s="165" t="str">
        <f t="shared" si="164"/>
        <v>IV</v>
      </c>
      <c r="AD263" s="165" t="str">
        <f t="shared" si="165"/>
        <v>ACEPTABLE</v>
      </c>
      <c r="AE263" s="165" t="s">
        <v>258</v>
      </c>
      <c r="AF263" s="165" t="str">
        <f t="shared" si="180"/>
        <v>Fatiga, estrés</v>
      </c>
      <c r="AG263" s="165" t="s">
        <v>38</v>
      </c>
      <c r="AH263" s="165"/>
      <c r="AI263" s="165" t="s">
        <v>63</v>
      </c>
      <c r="AJ263" s="165" t="s">
        <v>63</v>
      </c>
      <c r="AK263" s="165" t="s">
        <v>63</v>
      </c>
      <c r="AL263" s="165"/>
      <c r="AM263" s="165"/>
      <c r="AN263" s="165"/>
      <c r="AO263" s="165"/>
      <c r="AP263" s="165"/>
      <c r="AQ263" s="165"/>
      <c r="AR263" s="165"/>
      <c r="AS263" s="156"/>
      <c r="AT263" s="157"/>
      <c r="AU263" s="165" t="str">
        <f t="shared" si="166"/>
        <v>Bajo</v>
      </c>
      <c r="AV263" s="157"/>
      <c r="AW263" s="165" t="b">
        <f t="shared" si="167"/>
        <v>0</v>
      </c>
      <c r="AX263" s="165">
        <f t="shared" si="168"/>
        <v>0</v>
      </c>
      <c r="AY263" s="165" t="str">
        <f t="shared" si="169"/>
        <v>Bajo</v>
      </c>
      <c r="AZ263" s="157"/>
      <c r="BA263" s="165" t="b">
        <f t="shared" si="170"/>
        <v>0</v>
      </c>
      <c r="BB263" s="165">
        <f t="shared" si="171"/>
        <v>0</v>
      </c>
      <c r="BC263" s="165" t="str">
        <f t="shared" si="179"/>
        <v>IV</v>
      </c>
      <c r="BD263" s="165" t="str">
        <f t="shared" si="172"/>
        <v>ACEPTABLE</v>
      </c>
      <c r="BE263" s="155"/>
    </row>
    <row r="264" spans="1:57" ht="72.75" hidden="1" customHeight="1" x14ac:dyDescent="0.2">
      <c r="A264" s="156"/>
      <c r="B264" s="165" t="s">
        <v>259</v>
      </c>
      <c r="C264" s="168" t="s">
        <v>707</v>
      </c>
      <c r="D264" s="166" t="s">
        <v>391</v>
      </c>
      <c r="E264" s="166" t="s">
        <v>666</v>
      </c>
      <c r="F264" s="166" t="s">
        <v>715</v>
      </c>
      <c r="G264" s="166" t="s">
        <v>719</v>
      </c>
      <c r="H264" s="165"/>
      <c r="I264" s="165" t="s">
        <v>63</v>
      </c>
      <c r="J264" s="166" t="s">
        <v>252</v>
      </c>
      <c r="K264" s="165" t="s">
        <v>276</v>
      </c>
      <c r="L264" s="165" t="s">
        <v>528</v>
      </c>
      <c r="M264" s="171" t="s">
        <v>704</v>
      </c>
      <c r="N264" s="171" t="s">
        <v>512</v>
      </c>
      <c r="O264" s="165"/>
      <c r="P264" s="165"/>
      <c r="Q264" s="171"/>
      <c r="R264" s="171" t="s">
        <v>705</v>
      </c>
      <c r="S264" s="171" t="s">
        <v>706</v>
      </c>
      <c r="T264" s="165">
        <v>0</v>
      </c>
      <c r="U264" s="165" t="str">
        <f t="shared" si="173"/>
        <v>Bajo</v>
      </c>
      <c r="V264" s="165">
        <v>1</v>
      </c>
      <c r="W264" s="165" t="str">
        <f t="shared" si="174"/>
        <v>Esporadica</v>
      </c>
      <c r="X264" s="165">
        <f t="shared" si="175"/>
        <v>0</v>
      </c>
      <c r="Y264" s="165" t="str">
        <f t="shared" si="176"/>
        <v>Bajo</v>
      </c>
      <c r="Z264" s="165">
        <v>60</v>
      </c>
      <c r="AA264" s="165" t="str">
        <f t="shared" si="177"/>
        <v>Muy Grave</v>
      </c>
      <c r="AB264" s="165">
        <f t="shared" si="163"/>
        <v>0</v>
      </c>
      <c r="AC264" s="165" t="str">
        <f t="shared" si="164"/>
        <v>IV</v>
      </c>
      <c r="AD264" s="165" t="str">
        <f t="shared" si="165"/>
        <v>ACEPTABLE</v>
      </c>
      <c r="AE264" s="165" t="s">
        <v>258</v>
      </c>
      <c r="AF264" s="165" t="str">
        <f t="shared" si="180"/>
        <v>Fatiga, estrés</v>
      </c>
      <c r="AG264" s="165" t="s">
        <v>38</v>
      </c>
      <c r="AH264" s="165"/>
      <c r="AI264" s="165" t="s">
        <v>63</v>
      </c>
      <c r="AJ264" s="165" t="s">
        <v>63</v>
      </c>
      <c r="AK264" s="165" t="s">
        <v>63</v>
      </c>
      <c r="AL264" s="165"/>
      <c r="AM264" s="165"/>
      <c r="AN264" s="165"/>
      <c r="AO264" s="165"/>
      <c r="AP264" s="165"/>
      <c r="AQ264" s="165"/>
      <c r="AR264" s="165"/>
      <c r="AS264" s="156"/>
      <c r="AT264" s="157"/>
      <c r="AU264" s="165" t="str">
        <f t="shared" si="166"/>
        <v>Bajo</v>
      </c>
      <c r="AV264" s="157"/>
      <c r="AW264" s="165" t="b">
        <f t="shared" si="167"/>
        <v>0</v>
      </c>
      <c r="AX264" s="165">
        <f t="shared" si="168"/>
        <v>0</v>
      </c>
      <c r="AY264" s="165" t="str">
        <f t="shared" si="169"/>
        <v>Bajo</v>
      </c>
      <c r="AZ264" s="157"/>
      <c r="BA264" s="165" t="b">
        <f t="shared" si="170"/>
        <v>0</v>
      </c>
      <c r="BB264" s="165">
        <f t="shared" si="171"/>
        <v>0</v>
      </c>
      <c r="BC264" s="165" t="str">
        <f t="shared" si="179"/>
        <v>IV</v>
      </c>
      <c r="BD264" s="165" t="str">
        <f t="shared" si="172"/>
        <v>ACEPTABLE</v>
      </c>
      <c r="BE264" s="155"/>
    </row>
    <row r="265" spans="1:57" ht="72.75" hidden="1" customHeight="1" x14ac:dyDescent="0.2">
      <c r="A265" s="156"/>
      <c r="B265" s="165" t="s">
        <v>259</v>
      </c>
      <c r="C265" s="168" t="s">
        <v>707</v>
      </c>
      <c r="D265" s="166" t="s">
        <v>630</v>
      </c>
      <c r="E265" s="166" t="s">
        <v>1161</v>
      </c>
      <c r="F265" s="166" t="s">
        <v>673</v>
      </c>
      <c r="G265" s="166" t="s">
        <v>714</v>
      </c>
      <c r="H265" s="165"/>
      <c r="I265" s="165" t="s">
        <v>63</v>
      </c>
      <c r="J265" s="166" t="s">
        <v>252</v>
      </c>
      <c r="K265" s="165" t="s">
        <v>276</v>
      </c>
      <c r="L265" s="165" t="s">
        <v>528</v>
      </c>
      <c r="M265" s="171" t="s">
        <v>704</v>
      </c>
      <c r="N265" s="171" t="s">
        <v>512</v>
      </c>
      <c r="O265" s="165"/>
      <c r="P265" s="165"/>
      <c r="Q265" s="171"/>
      <c r="R265" s="171" t="s">
        <v>705</v>
      </c>
      <c r="S265" s="171" t="s">
        <v>706</v>
      </c>
      <c r="T265" s="165">
        <v>0</v>
      </c>
      <c r="U265" s="165" t="str">
        <f t="shared" si="173"/>
        <v>Bajo</v>
      </c>
      <c r="V265" s="165">
        <v>1</v>
      </c>
      <c r="W265" s="165" t="str">
        <f t="shared" si="174"/>
        <v>Esporadica</v>
      </c>
      <c r="X265" s="165">
        <f t="shared" si="175"/>
        <v>0</v>
      </c>
      <c r="Y265" s="165" t="str">
        <f t="shared" si="176"/>
        <v>Bajo</v>
      </c>
      <c r="Z265" s="165">
        <v>60</v>
      </c>
      <c r="AA265" s="165" t="str">
        <f t="shared" si="177"/>
        <v>Muy Grave</v>
      </c>
      <c r="AB265" s="165">
        <f t="shared" si="163"/>
        <v>0</v>
      </c>
      <c r="AC265" s="165" t="str">
        <f t="shared" si="164"/>
        <v>IV</v>
      </c>
      <c r="AD265" s="165" t="str">
        <f t="shared" si="165"/>
        <v>ACEPTABLE</v>
      </c>
      <c r="AE265" s="165" t="s">
        <v>258</v>
      </c>
      <c r="AF265" s="165" t="str">
        <f t="shared" si="180"/>
        <v>Fatiga, estrés</v>
      </c>
      <c r="AG265" s="165" t="s">
        <v>38</v>
      </c>
      <c r="AH265" s="165"/>
      <c r="AI265" s="165" t="s">
        <v>63</v>
      </c>
      <c r="AJ265" s="165" t="s">
        <v>63</v>
      </c>
      <c r="AK265" s="165" t="s">
        <v>63</v>
      </c>
      <c r="AL265" s="165"/>
      <c r="AM265" s="165"/>
      <c r="AN265" s="165"/>
      <c r="AO265" s="165"/>
      <c r="AP265" s="165"/>
      <c r="AQ265" s="165"/>
      <c r="AR265" s="165"/>
      <c r="AS265" s="156"/>
      <c r="AT265" s="157"/>
      <c r="AU265" s="165" t="str">
        <f t="shared" si="166"/>
        <v>Bajo</v>
      </c>
      <c r="AV265" s="157"/>
      <c r="AW265" s="165" t="b">
        <f t="shared" si="167"/>
        <v>0</v>
      </c>
      <c r="AX265" s="165">
        <f t="shared" si="168"/>
        <v>0</v>
      </c>
      <c r="AY265" s="165" t="str">
        <f t="shared" si="169"/>
        <v>Bajo</v>
      </c>
      <c r="AZ265" s="157"/>
      <c r="BA265" s="165" t="b">
        <f t="shared" si="170"/>
        <v>0</v>
      </c>
      <c r="BB265" s="165">
        <f t="shared" si="171"/>
        <v>0</v>
      </c>
      <c r="BC265" s="165" t="str">
        <f t="shared" si="179"/>
        <v>IV</v>
      </c>
      <c r="BD265" s="165" t="str">
        <f t="shared" si="172"/>
        <v>ACEPTABLE</v>
      </c>
      <c r="BE265" s="155"/>
    </row>
    <row r="266" spans="1:57" ht="72.75" hidden="1" customHeight="1" x14ac:dyDescent="0.2">
      <c r="A266" s="156"/>
      <c r="B266" s="165" t="s">
        <v>259</v>
      </c>
      <c r="C266" s="168" t="s">
        <v>707</v>
      </c>
      <c r="D266" s="166" t="s">
        <v>443</v>
      </c>
      <c r="E266" s="166" t="s">
        <v>1158</v>
      </c>
      <c r="F266" s="166" t="s">
        <v>715</v>
      </c>
      <c r="G266" s="166" t="s">
        <v>716</v>
      </c>
      <c r="H266" s="165"/>
      <c r="I266" s="165" t="s">
        <v>63</v>
      </c>
      <c r="J266" s="166" t="s">
        <v>252</v>
      </c>
      <c r="K266" s="165" t="s">
        <v>276</v>
      </c>
      <c r="L266" s="165" t="s">
        <v>528</v>
      </c>
      <c r="M266" s="171" t="s">
        <v>704</v>
      </c>
      <c r="N266" s="171" t="s">
        <v>512</v>
      </c>
      <c r="O266" s="165"/>
      <c r="P266" s="165"/>
      <c r="Q266" s="171"/>
      <c r="R266" s="171" t="s">
        <v>705</v>
      </c>
      <c r="S266" s="171" t="s">
        <v>706</v>
      </c>
      <c r="T266" s="165">
        <v>0</v>
      </c>
      <c r="U266" s="165" t="str">
        <f t="shared" si="173"/>
        <v>Bajo</v>
      </c>
      <c r="V266" s="165">
        <v>1</v>
      </c>
      <c r="W266" s="165" t="str">
        <f t="shared" si="174"/>
        <v>Esporadica</v>
      </c>
      <c r="X266" s="165">
        <f t="shared" si="175"/>
        <v>0</v>
      </c>
      <c r="Y266" s="165" t="str">
        <f t="shared" si="176"/>
        <v>Bajo</v>
      </c>
      <c r="Z266" s="165">
        <v>60</v>
      </c>
      <c r="AA266" s="165" t="str">
        <f t="shared" si="177"/>
        <v>Muy Grave</v>
      </c>
      <c r="AB266" s="165">
        <f t="shared" si="163"/>
        <v>0</v>
      </c>
      <c r="AC266" s="165" t="str">
        <f t="shared" si="164"/>
        <v>IV</v>
      </c>
      <c r="AD266" s="165" t="str">
        <f t="shared" si="165"/>
        <v>ACEPTABLE</v>
      </c>
      <c r="AE266" s="165" t="s">
        <v>258</v>
      </c>
      <c r="AF266" s="165" t="str">
        <f t="shared" si="180"/>
        <v>Fatiga, estrés</v>
      </c>
      <c r="AG266" s="165" t="s">
        <v>38</v>
      </c>
      <c r="AH266" s="165"/>
      <c r="AI266" s="165" t="s">
        <v>63</v>
      </c>
      <c r="AJ266" s="165" t="s">
        <v>63</v>
      </c>
      <c r="AK266" s="165" t="s">
        <v>63</v>
      </c>
      <c r="AL266" s="165"/>
      <c r="AM266" s="165"/>
      <c r="AN266" s="165"/>
      <c r="AO266" s="165"/>
      <c r="AP266" s="165"/>
      <c r="AQ266" s="165"/>
      <c r="AR266" s="165"/>
      <c r="AS266" s="156"/>
      <c r="AT266" s="157"/>
      <c r="AU266" s="165" t="str">
        <f t="shared" si="166"/>
        <v>Bajo</v>
      </c>
      <c r="AV266" s="157"/>
      <c r="AW266" s="165" t="b">
        <f t="shared" si="167"/>
        <v>0</v>
      </c>
      <c r="AX266" s="165">
        <f t="shared" si="168"/>
        <v>0</v>
      </c>
      <c r="AY266" s="165" t="str">
        <f t="shared" si="169"/>
        <v>Bajo</v>
      </c>
      <c r="AZ266" s="157"/>
      <c r="BA266" s="165" t="b">
        <f t="shared" si="170"/>
        <v>0</v>
      </c>
      <c r="BB266" s="165">
        <f t="shared" si="171"/>
        <v>0</v>
      </c>
      <c r="BC266" s="165" t="str">
        <f t="shared" si="179"/>
        <v>IV</v>
      </c>
      <c r="BD266" s="165" t="str">
        <f t="shared" si="172"/>
        <v>ACEPTABLE</v>
      </c>
      <c r="BE266" s="155"/>
    </row>
    <row r="267" spans="1:57" ht="72.599999999999994" hidden="1" customHeight="1" x14ac:dyDescent="0.2">
      <c r="A267" s="156"/>
      <c r="B267" s="165" t="s">
        <v>259</v>
      </c>
      <c r="C267" s="168" t="s">
        <v>707</v>
      </c>
      <c r="D267" s="166" t="s">
        <v>433</v>
      </c>
      <c r="E267" s="166" t="s">
        <v>1159</v>
      </c>
      <c r="F267" s="166" t="s">
        <v>1203</v>
      </c>
      <c r="G267" s="166" t="s">
        <v>1204</v>
      </c>
      <c r="H267" s="165"/>
      <c r="I267" s="165" t="s">
        <v>63</v>
      </c>
      <c r="J267" s="166" t="s">
        <v>252</v>
      </c>
      <c r="K267" s="167" t="s">
        <v>72</v>
      </c>
      <c r="L267" s="168" t="s">
        <v>73</v>
      </c>
      <c r="M267" s="170" t="s">
        <v>654</v>
      </c>
      <c r="N267" s="170" t="s">
        <v>75</v>
      </c>
      <c r="O267" s="165"/>
      <c r="P267" s="165"/>
      <c r="Q267" s="165"/>
      <c r="R267" s="271" t="s">
        <v>655</v>
      </c>
      <c r="S267" s="165"/>
      <c r="T267" s="165">
        <v>0</v>
      </c>
      <c r="U267" s="165" t="str">
        <f t="shared" si="173"/>
        <v>Bajo</v>
      </c>
      <c r="V267" s="165">
        <v>1</v>
      </c>
      <c r="W267" s="165" t="str">
        <f t="shared" si="174"/>
        <v>Esporadica</v>
      </c>
      <c r="X267" s="165">
        <f t="shared" si="175"/>
        <v>0</v>
      </c>
      <c r="Y267" s="165" t="str">
        <f t="shared" si="176"/>
        <v>Bajo</v>
      </c>
      <c r="Z267" s="165">
        <v>60</v>
      </c>
      <c r="AA267" s="165" t="str">
        <f t="shared" si="177"/>
        <v>Muy Grave</v>
      </c>
      <c r="AB267" s="165">
        <f t="shared" si="163"/>
        <v>0</v>
      </c>
      <c r="AC267" s="165" t="str">
        <f t="shared" si="164"/>
        <v>IV</v>
      </c>
      <c r="AD267" s="165" t="str">
        <f t="shared" si="165"/>
        <v>ACEPTABLE</v>
      </c>
      <c r="AE267" s="165" t="s">
        <v>258</v>
      </c>
      <c r="AF267" s="165" t="str">
        <f t="shared" si="180"/>
        <v>Heridas, golpes, muerte, fatiga, estrés, disminución de la destreza y precisión. Estados de ansiedad y/o depresión y trastornos del aparato digestivo.</v>
      </c>
      <c r="AG267" s="165" t="s">
        <v>38</v>
      </c>
      <c r="AH267" s="165"/>
      <c r="AI267" s="165" t="s">
        <v>63</v>
      </c>
      <c r="AJ267" s="165" t="s">
        <v>63</v>
      </c>
      <c r="AK267" s="165" t="s">
        <v>63</v>
      </c>
      <c r="AL267" s="165"/>
      <c r="AM267" s="165"/>
      <c r="AN267" s="165"/>
      <c r="AO267" s="165"/>
      <c r="AP267" s="165"/>
      <c r="AQ267" s="165"/>
      <c r="AR267" s="165"/>
      <c r="AS267" s="156"/>
      <c r="AT267" s="157"/>
      <c r="AU267" s="165" t="str">
        <f t="shared" si="166"/>
        <v>Bajo</v>
      </c>
      <c r="AV267" s="157"/>
      <c r="AW267" s="165" t="b">
        <f t="shared" si="167"/>
        <v>0</v>
      </c>
      <c r="AX267" s="165">
        <f t="shared" si="168"/>
        <v>0</v>
      </c>
      <c r="AY267" s="165" t="str">
        <f t="shared" si="169"/>
        <v>Bajo</v>
      </c>
      <c r="AZ267" s="157"/>
      <c r="BA267" s="165" t="b">
        <f t="shared" si="170"/>
        <v>0</v>
      </c>
      <c r="BB267" s="165">
        <f t="shared" si="171"/>
        <v>0</v>
      </c>
      <c r="BC267" s="165" t="str">
        <f t="shared" si="179"/>
        <v>IV</v>
      </c>
      <c r="BD267" s="165" t="str">
        <f t="shared" si="172"/>
        <v>ACEPTABLE</v>
      </c>
      <c r="BE267" s="155"/>
    </row>
    <row r="268" spans="1:57" ht="72.75" hidden="1" customHeight="1" x14ac:dyDescent="0.2">
      <c r="A268" s="156"/>
      <c r="B268" s="165" t="s">
        <v>259</v>
      </c>
      <c r="C268" s="168" t="s">
        <v>707</v>
      </c>
      <c r="D268" s="166" t="s">
        <v>498</v>
      </c>
      <c r="E268" s="166" t="s">
        <v>499</v>
      </c>
      <c r="F268" s="166" t="s">
        <v>715</v>
      </c>
      <c r="G268" s="166" t="s">
        <v>716</v>
      </c>
      <c r="H268" s="165"/>
      <c r="I268" s="165" t="s">
        <v>63</v>
      </c>
      <c r="J268" s="166" t="s">
        <v>252</v>
      </c>
      <c r="K268" s="167" t="s">
        <v>72</v>
      </c>
      <c r="L268" s="168" t="s">
        <v>73</v>
      </c>
      <c r="M268" s="170" t="s">
        <v>654</v>
      </c>
      <c r="N268" s="170" t="s">
        <v>75</v>
      </c>
      <c r="O268" s="165"/>
      <c r="P268" s="165"/>
      <c r="Q268" s="165"/>
      <c r="R268" s="271" t="s">
        <v>655</v>
      </c>
      <c r="S268" s="165"/>
      <c r="T268" s="165">
        <v>0</v>
      </c>
      <c r="U268" s="165" t="str">
        <f t="shared" si="173"/>
        <v>Bajo</v>
      </c>
      <c r="V268" s="165">
        <v>1</v>
      </c>
      <c r="W268" s="165" t="str">
        <f t="shared" si="174"/>
        <v>Esporadica</v>
      </c>
      <c r="X268" s="165">
        <f t="shared" si="175"/>
        <v>0</v>
      </c>
      <c r="Y268" s="165" t="str">
        <f t="shared" si="176"/>
        <v>Bajo</v>
      </c>
      <c r="Z268" s="165">
        <v>60</v>
      </c>
      <c r="AA268" s="165" t="str">
        <f t="shared" si="177"/>
        <v>Muy Grave</v>
      </c>
      <c r="AB268" s="165">
        <f t="shared" si="163"/>
        <v>0</v>
      </c>
      <c r="AC268" s="165" t="str">
        <f t="shared" si="164"/>
        <v>IV</v>
      </c>
      <c r="AD268" s="165" t="str">
        <f t="shared" si="165"/>
        <v>ACEPTABLE</v>
      </c>
      <c r="AE268" s="165" t="s">
        <v>258</v>
      </c>
      <c r="AF268" s="165" t="str">
        <f t="shared" si="180"/>
        <v>Heridas, golpes, muerte, fatiga, estrés, disminución de la destreza y precisión. Estados de ansiedad y/o depresión y trastornos del aparato digestivo.</v>
      </c>
      <c r="AG268" s="165" t="s">
        <v>38</v>
      </c>
      <c r="AH268" s="165"/>
      <c r="AI268" s="165" t="s">
        <v>63</v>
      </c>
      <c r="AJ268" s="165" t="s">
        <v>63</v>
      </c>
      <c r="AK268" s="165" t="s">
        <v>63</v>
      </c>
      <c r="AL268" s="165"/>
      <c r="AM268" s="165"/>
      <c r="AN268" s="165"/>
      <c r="AO268" s="165"/>
      <c r="AP268" s="165"/>
      <c r="AQ268" s="165"/>
      <c r="AR268" s="165"/>
      <c r="AS268" s="156"/>
      <c r="AT268" s="157"/>
      <c r="AU268" s="165" t="str">
        <f t="shared" si="166"/>
        <v>Bajo</v>
      </c>
      <c r="AV268" s="157"/>
      <c r="AW268" s="165" t="b">
        <f t="shared" si="167"/>
        <v>0</v>
      </c>
      <c r="AX268" s="165">
        <f t="shared" si="168"/>
        <v>0</v>
      </c>
      <c r="AY268" s="165" t="str">
        <f t="shared" si="169"/>
        <v>Bajo</v>
      </c>
      <c r="AZ268" s="157"/>
      <c r="BA268" s="165" t="b">
        <f t="shared" si="170"/>
        <v>0</v>
      </c>
      <c r="BB268" s="165">
        <f t="shared" si="171"/>
        <v>0</v>
      </c>
      <c r="BC268" s="165" t="str">
        <f t="shared" si="179"/>
        <v>IV</v>
      </c>
      <c r="BD268" s="165" t="str">
        <f t="shared" si="172"/>
        <v>ACEPTABLE</v>
      </c>
      <c r="BE268" s="155"/>
    </row>
    <row r="269" spans="1:57" ht="72.75" hidden="1" customHeight="1" x14ac:dyDescent="0.2">
      <c r="A269" s="156"/>
      <c r="B269" s="165" t="s">
        <v>259</v>
      </c>
      <c r="C269" s="168" t="s">
        <v>707</v>
      </c>
      <c r="D269" s="166" t="s">
        <v>630</v>
      </c>
      <c r="E269" s="166" t="s">
        <v>1161</v>
      </c>
      <c r="F269" s="166" t="s">
        <v>673</v>
      </c>
      <c r="G269" s="166" t="s">
        <v>714</v>
      </c>
      <c r="H269" s="165"/>
      <c r="I269" s="165" t="s">
        <v>63</v>
      </c>
      <c r="J269" s="166" t="s">
        <v>252</v>
      </c>
      <c r="K269" s="167" t="s">
        <v>72</v>
      </c>
      <c r="L269" s="168" t="s">
        <v>73</v>
      </c>
      <c r="M269" s="170" t="s">
        <v>654</v>
      </c>
      <c r="N269" s="170" t="s">
        <v>75</v>
      </c>
      <c r="O269" s="165"/>
      <c r="P269" s="165"/>
      <c r="Q269" s="165"/>
      <c r="R269" s="271" t="s">
        <v>655</v>
      </c>
      <c r="S269" s="165"/>
      <c r="T269" s="165">
        <v>0</v>
      </c>
      <c r="U269" s="165" t="str">
        <f t="shared" si="173"/>
        <v>Bajo</v>
      </c>
      <c r="V269" s="165">
        <v>1</v>
      </c>
      <c r="W269" s="165" t="str">
        <f t="shared" si="174"/>
        <v>Esporadica</v>
      </c>
      <c r="X269" s="165">
        <f t="shared" si="175"/>
        <v>0</v>
      </c>
      <c r="Y269" s="165" t="str">
        <f t="shared" si="176"/>
        <v>Bajo</v>
      </c>
      <c r="Z269" s="165">
        <v>60</v>
      </c>
      <c r="AA269" s="165" t="str">
        <f t="shared" si="177"/>
        <v>Muy Grave</v>
      </c>
      <c r="AB269" s="165">
        <f t="shared" si="163"/>
        <v>0</v>
      </c>
      <c r="AC269" s="165" t="str">
        <f t="shared" si="164"/>
        <v>IV</v>
      </c>
      <c r="AD269" s="165" t="str">
        <f t="shared" si="165"/>
        <v>ACEPTABLE</v>
      </c>
      <c r="AE269" s="165" t="s">
        <v>258</v>
      </c>
      <c r="AF269" s="165" t="str">
        <f t="shared" si="180"/>
        <v>Heridas, golpes, muerte, fatiga, estrés, disminución de la destreza y precisión. Estados de ansiedad y/o depresión y trastornos del aparato digestivo.</v>
      </c>
      <c r="AG269" s="165" t="s">
        <v>38</v>
      </c>
      <c r="AH269" s="165"/>
      <c r="AI269" s="165" t="s">
        <v>63</v>
      </c>
      <c r="AJ269" s="165" t="s">
        <v>63</v>
      </c>
      <c r="AK269" s="165" t="s">
        <v>63</v>
      </c>
      <c r="AL269" s="165"/>
      <c r="AM269" s="165"/>
      <c r="AN269" s="165"/>
      <c r="AO269" s="165"/>
      <c r="AP269" s="165"/>
      <c r="AQ269" s="165"/>
      <c r="AR269" s="165"/>
      <c r="AS269" s="156"/>
      <c r="AT269" s="157"/>
      <c r="AU269" s="165" t="str">
        <f t="shared" si="166"/>
        <v>Bajo</v>
      </c>
      <c r="AV269" s="157"/>
      <c r="AW269" s="165" t="b">
        <f t="shared" si="167"/>
        <v>0</v>
      </c>
      <c r="AX269" s="165">
        <f t="shared" si="168"/>
        <v>0</v>
      </c>
      <c r="AY269" s="165" t="str">
        <f t="shared" si="169"/>
        <v>Bajo</v>
      </c>
      <c r="AZ269" s="157"/>
      <c r="BA269" s="165" t="b">
        <f t="shared" si="170"/>
        <v>0</v>
      </c>
      <c r="BB269" s="165">
        <f t="shared" si="171"/>
        <v>0</v>
      </c>
      <c r="BC269" s="165" t="str">
        <f t="shared" si="179"/>
        <v>IV</v>
      </c>
      <c r="BD269" s="165" t="str">
        <f t="shared" si="172"/>
        <v>ACEPTABLE</v>
      </c>
      <c r="BE269" s="155"/>
    </row>
    <row r="270" spans="1:57" ht="72.75" hidden="1" customHeight="1" x14ac:dyDescent="0.2">
      <c r="A270" s="156"/>
      <c r="B270" s="165" t="s">
        <v>259</v>
      </c>
      <c r="C270" s="168" t="s">
        <v>707</v>
      </c>
      <c r="D270" s="166" t="s">
        <v>310</v>
      </c>
      <c r="E270" s="166" t="s">
        <v>311</v>
      </c>
      <c r="F270" s="166" t="s">
        <v>715</v>
      </c>
      <c r="G270" s="166" t="s">
        <v>716</v>
      </c>
      <c r="H270" s="165"/>
      <c r="I270" s="165" t="s">
        <v>63</v>
      </c>
      <c r="J270" s="166" t="s">
        <v>252</v>
      </c>
      <c r="K270" s="167" t="s">
        <v>72</v>
      </c>
      <c r="L270" s="168" t="s">
        <v>73</v>
      </c>
      <c r="M270" s="170" t="s">
        <v>654</v>
      </c>
      <c r="N270" s="170" t="s">
        <v>75</v>
      </c>
      <c r="O270" s="165"/>
      <c r="P270" s="165"/>
      <c r="Q270" s="165"/>
      <c r="R270" s="271" t="s">
        <v>655</v>
      </c>
      <c r="S270" s="165"/>
      <c r="T270" s="165">
        <v>0</v>
      </c>
      <c r="U270" s="165" t="str">
        <f t="shared" si="173"/>
        <v>Bajo</v>
      </c>
      <c r="V270" s="165">
        <v>1</v>
      </c>
      <c r="W270" s="165" t="str">
        <f t="shared" si="174"/>
        <v>Esporadica</v>
      </c>
      <c r="X270" s="165">
        <f t="shared" si="175"/>
        <v>0</v>
      </c>
      <c r="Y270" s="165" t="str">
        <f t="shared" si="176"/>
        <v>Bajo</v>
      </c>
      <c r="Z270" s="165">
        <v>60</v>
      </c>
      <c r="AA270" s="165" t="str">
        <f t="shared" si="177"/>
        <v>Muy Grave</v>
      </c>
      <c r="AB270" s="165">
        <f t="shared" si="163"/>
        <v>0</v>
      </c>
      <c r="AC270" s="165" t="str">
        <f t="shared" si="164"/>
        <v>IV</v>
      </c>
      <c r="AD270" s="165" t="str">
        <f t="shared" si="165"/>
        <v>ACEPTABLE</v>
      </c>
      <c r="AE270" s="165" t="s">
        <v>258</v>
      </c>
      <c r="AF270" s="165" t="str">
        <f t="shared" si="180"/>
        <v>Heridas, golpes, muerte, fatiga, estrés, disminución de la destreza y precisión. Estados de ansiedad y/o depresión y trastornos del aparato digestivo.</v>
      </c>
      <c r="AG270" s="165" t="s">
        <v>38</v>
      </c>
      <c r="AH270" s="165"/>
      <c r="AI270" s="165" t="s">
        <v>63</v>
      </c>
      <c r="AJ270" s="165" t="s">
        <v>63</v>
      </c>
      <c r="AK270" s="165" t="s">
        <v>63</v>
      </c>
      <c r="AL270" s="165"/>
      <c r="AM270" s="165"/>
      <c r="AN270" s="165"/>
      <c r="AO270" s="165"/>
      <c r="AP270" s="165"/>
      <c r="AQ270" s="165"/>
      <c r="AR270" s="165"/>
      <c r="AS270" s="156"/>
      <c r="AT270" s="157"/>
      <c r="AU270" s="165" t="str">
        <f t="shared" si="166"/>
        <v>Bajo</v>
      </c>
      <c r="AV270" s="157"/>
      <c r="AW270" s="165" t="b">
        <f t="shared" si="167"/>
        <v>0</v>
      </c>
      <c r="AX270" s="165">
        <f t="shared" si="168"/>
        <v>0</v>
      </c>
      <c r="AY270" s="165" t="str">
        <f t="shared" si="169"/>
        <v>Bajo</v>
      </c>
      <c r="AZ270" s="157"/>
      <c r="BA270" s="165" t="b">
        <f t="shared" si="170"/>
        <v>0</v>
      </c>
      <c r="BB270" s="165">
        <f t="shared" si="171"/>
        <v>0</v>
      </c>
      <c r="BC270" s="165" t="str">
        <f t="shared" si="179"/>
        <v>IV</v>
      </c>
      <c r="BD270" s="165" t="str">
        <f t="shared" si="172"/>
        <v>ACEPTABLE</v>
      </c>
      <c r="BE270" s="155"/>
    </row>
    <row r="271" spans="1:57" ht="72.75" hidden="1" customHeight="1" x14ac:dyDescent="0.2">
      <c r="A271" s="156"/>
      <c r="B271" s="165" t="s">
        <v>259</v>
      </c>
      <c r="C271" s="168" t="s">
        <v>707</v>
      </c>
      <c r="D271" s="166" t="s">
        <v>391</v>
      </c>
      <c r="E271" s="166" t="s">
        <v>666</v>
      </c>
      <c r="F271" s="166" t="s">
        <v>715</v>
      </c>
      <c r="G271" s="166" t="s">
        <v>719</v>
      </c>
      <c r="H271" s="165"/>
      <c r="I271" s="165" t="s">
        <v>63</v>
      </c>
      <c r="J271" s="166" t="s">
        <v>252</v>
      </c>
      <c r="K271" s="167" t="s">
        <v>72</v>
      </c>
      <c r="L271" s="168" t="s">
        <v>73</v>
      </c>
      <c r="M271" s="170" t="s">
        <v>654</v>
      </c>
      <c r="N271" s="170" t="s">
        <v>75</v>
      </c>
      <c r="O271" s="165"/>
      <c r="P271" s="165"/>
      <c r="Q271" s="165"/>
      <c r="R271" s="271" t="s">
        <v>655</v>
      </c>
      <c r="S271" s="165"/>
      <c r="T271" s="165">
        <v>0</v>
      </c>
      <c r="U271" s="165" t="str">
        <f t="shared" si="173"/>
        <v>Bajo</v>
      </c>
      <c r="V271" s="165">
        <v>1</v>
      </c>
      <c r="W271" s="165" t="str">
        <f t="shared" si="174"/>
        <v>Esporadica</v>
      </c>
      <c r="X271" s="165">
        <f t="shared" si="175"/>
        <v>0</v>
      </c>
      <c r="Y271" s="165" t="str">
        <f t="shared" si="176"/>
        <v>Bajo</v>
      </c>
      <c r="Z271" s="165">
        <v>60</v>
      </c>
      <c r="AA271" s="165" t="str">
        <f t="shared" si="177"/>
        <v>Muy Grave</v>
      </c>
      <c r="AB271" s="165">
        <f t="shared" si="163"/>
        <v>0</v>
      </c>
      <c r="AC271" s="165" t="str">
        <f t="shared" si="164"/>
        <v>IV</v>
      </c>
      <c r="AD271" s="165" t="str">
        <f t="shared" si="165"/>
        <v>ACEPTABLE</v>
      </c>
      <c r="AE271" s="165" t="s">
        <v>258</v>
      </c>
      <c r="AF271" s="165" t="str">
        <f t="shared" si="180"/>
        <v>Heridas, golpes, muerte, fatiga, estrés, disminución de la destreza y precisión. Estados de ansiedad y/o depresión y trastornos del aparato digestivo.</v>
      </c>
      <c r="AG271" s="165" t="s">
        <v>38</v>
      </c>
      <c r="AH271" s="165"/>
      <c r="AI271" s="165" t="s">
        <v>63</v>
      </c>
      <c r="AJ271" s="165" t="s">
        <v>63</v>
      </c>
      <c r="AK271" s="165" t="s">
        <v>63</v>
      </c>
      <c r="AL271" s="165"/>
      <c r="AM271" s="165"/>
      <c r="AN271" s="165"/>
      <c r="AO271" s="165"/>
      <c r="AP271" s="165"/>
      <c r="AQ271" s="165"/>
      <c r="AR271" s="165"/>
      <c r="AS271" s="156"/>
      <c r="AT271" s="157"/>
      <c r="AU271" s="165" t="str">
        <f t="shared" si="166"/>
        <v>Bajo</v>
      </c>
      <c r="AV271" s="157"/>
      <c r="AW271" s="165" t="b">
        <f t="shared" si="167"/>
        <v>0</v>
      </c>
      <c r="AX271" s="165">
        <f t="shared" si="168"/>
        <v>0</v>
      </c>
      <c r="AY271" s="165" t="str">
        <f t="shared" si="169"/>
        <v>Bajo</v>
      </c>
      <c r="AZ271" s="157"/>
      <c r="BA271" s="165" t="b">
        <f t="shared" si="170"/>
        <v>0</v>
      </c>
      <c r="BB271" s="165">
        <f t="shared" si="171"/>
        <v>0</v>
      </c>
      <c r="BC271" s="165" t="str">
        <f t="shared" si="179"/>
        <v>IV</v>
      </c>
      <c r="BD271" s="165" t="str">
        <f t="shared" si="172"/>
        <v>ACEPTABLE</v>
      </c>
      <c r="BE271" s="155"/>
    </row>
    <row r="272" spans="1:57" ht="42.6" hidden="1" customHeight="1" x14ac:dyDescent="0.2">
      <c r="A272" s="156"/>
      <c r="B272" s="165" t="s">
        <v>259</v>
      </c>
      <c r="C272" s="168" t="s">
        <v>707</v>
      </c>
      <c r="D272" s="166" t="s">
        <v>443</v>
      </c>
      <c r="E272" s="166" t="s">
        <v>1158</v>
      </c>
      <c r="F272" s="166" t="s">
        <v>715</v>
      </c>
      <c r="G272" s="166" t="s">
        <v>716</v>
      </c>
      <c r="H272" s="165"/>
      <c r="I272" s="165" t="s">
        <v>63</v>
      </c>
      <c r="J272" s="166" t="s">
        <v>252</v>
      </c>
      <c r="K272" s="167" t="s">
        <v>72</v>
      </c>
      <c r="L272" s="168" t="s">
        <v>73</v>
      </c>
      <c r="M272" s="170" t="s">
        <v>654</v>
      </c>
      <c r="N272" s="170" t="s">
        <v>75</v>
      </c>
      <c r="O272" s="165"/>
      <c r="P272" s="165"/>
      <c r="Q272" s="165"/>
      <c r="R272" s="271" t="s">
        <v>655</v>
      </c>
      <c r="S272" s="165"/>
      <c r="T272" s="165">
        <v>0</v>
      </c>
      <c r="U272" s="165" t="str">
        <f t="shared" si="173"/>
        <v>Bajo</v>
      </c>
      <c r="V272" s="165">
        <v>1</v>
      </c>
      <c r="W272" s="165" t="str">
        <f t="shared" si="174"/>
        <v>Esporadica</v>
      </c>
      <c r="X272" s="165">
        <f t="shared" si="175"/>
        <v>0</v>
      </c>
      <c r="Y272" s="165" t="str">
        <f t="shared" si="176"/>
        <v>Bajo</v>
      </c>
      <c r="Z272" s="165">
        <v>60</v>
      </c>
      <c r="AA272" s="165" t="str">
        <f t="shared" si="177"/>
        <v>Muy Grave</v>
      </c>
      <c r="AB272" s="165">
        <f t="shared" ref="AB272:AB335" si="181">X272*Z272</f>
        <v>0</v>
      </c>
      <c r="AC272" s="165" t="str">
        <f t="shared" ref="AC272:AC335" si="182">IF(AND(AB272&gt;=600,Z272&lt;=4000),"I",IF(AND(AB272&gt;=150,AB272&lt;=500),"II",IF(AND(AB272&gt;=40,AB272&lt;=120),"III",IF(AND(AB272&gt;=0,AB272&lt;=40),"IV"))))</f>
        <v>IV</v>
      </c>
      <c r="AD272" s="165" t="str">
        <f t="shared" ref="AD272:AD341" si="183">IF(AND(AC272="I"),"NO ACEPTABLE",IF(AND(AC272="II"),"ACEPTABLE CON CONTROL ESPECIFICO",IF(AND(AC272="III"),"MEJORABLE",IF(AND(AC272="IV"),"ACEPTABLE"))))</f>
        <v>ACEPTABLE</v>
      </c>
      <c r="AE272" s="165" t="s">
        <v>258</v>
      </c>
      <c r="AF272" s="165" t="str">
        <f t="shared" si="180"/>
        <v>Heridas, golpes, muerte, fatiga, estrés, disminución de la destreza y precisión. Estados de ansiedad y/o depresión y trastornos del aparato digestivo.</v>
      </c>
      <c r="AG272" s="165" t="s">
        <v>38</v>
      </c>
      <c r="AH272" s="165"/>
      <c r="AI272" s="165" t="s">
        <v>63</v>
      </c>
      <c r="AJ272" s="165" t="s">
        <v>63</v>
      </c>
      <c r="AK272" s="165" t="s">
        <v>63</v>
      </c>
      <c r="AL272" s="165"/>
      <c r="AM272" s="165"/>
      <c r="AN272" s="165"/>
      <c r="AO272" s="165"/>
      <c r="AP272" s="165"/>
      <c r="AQ272" s="165"/>
      <c r="AR272" s="165"/>
      <c r="AS272" s="156"/>
      <c r="AT272" s="157"/>
      <c r="AU272" s="165" t="str">
        <f t="shared" ref="AU272:AU341" si="184">IF(AT272=10,"Muy Alto",IF(AT272=6,"Alto",IF(AT272=2,"Medio",IF(AT272=0,"Bajo"))))</f>
        <v>Bajo</v>
      </c>
      <c r="AV272" s="157"/>
      <c r="AW272" s="165" t="b">
        <f t="shared" ref="AW272:AW341" si="185">IF(AV272=4,"Continua",IF(AV272=3,"Frecuente",IF(AV272=2,"Ocasional",IF(AV272=1,"Esporadica"))))</f>
        <v>0</v>
      </c>
      <c r="AX272" s="165">
        <f t="shared" ref="AX272:AX341" si="186">AT272*AV272</f>
        <v>0</v>
      </c>
      <c r="AY272" s="165" t="str">
        <f t="shared" ref="AY272:AY341" si="187">IF(AND(AX272&gt;=24,AX272&lt;=40),"Medio Alto",IF(AND(AX272&gt;=10,AX272&lt;=20),"Alto",IF(AND(AX272&gt;=6,AX272&lt;=8),"Medio",IF(AND(AX272&gt;=0,AX272&lt;=4),"Bajo"))))</f>
        <v>Bajo</v>
      </c>
      <c r="AZ272" s="157"/>
      <c r="BA272" s="165" t="b">
        <f t="shared" ref="BA272:BA341" si="188">IF(AZ272=100,"Mortal o Catrastrofico",IF(AZ272=60,"Muy Grave",IF(AZ272=25,"Grave",IF(AZ272=10,"Leve"))))</f>
        <v>0</v>
      </c>
      <c r="BB272" s="165">
        <f t="shared" ref="BB272:BB341" si="189">AX272*AZ272</f>
        <v>0</v>
      </c>
      <c r="BC272" s="165" t="str">
        <f t="shared" si="179"/>
        <v>IV</v>
      </c>
      <c r="BD272" s="165" t="str">
        <f t="shared" ref="BD272:BD341" si="190">IF(AND(BC272="I"),"NO ACEPTABLE",IF(AND(BC272="II"),"ACEPTABLE CON CONTROL ESPECIFICO",IF(AND(BC272="III"),"MEJORABLE",IF(AND(BC272="IV"),"ACEPTABLE"))))</f>
        <v>ACEPTABLE</v>
      </c>
      <c r="BE272" s="155"/>
    </row>
    <row r="273" spans="1:57" ht="72.75" customHeight="1" x14ac:dyDescent="0.2">
      <c r="A273" s="156"/>
      <c r="B273" s="165" t="s">
        <v>259</v>
      </c>
      <c r="C273" s="168" t="s">
        <v>707</v>
      </c>
      <c r="D273" s="166" t="s">
        <v>433</v>
      </c>
      <c r="E273" s="166" t="s">
        <v>1159</v>
      </c>
      <c r="F273" s="166" t="s">
        <v>1203</v>
      </c>
      <c r="G273" s="166" t="s">
        <v>1204</v>
      </c>
      <c r="H273" s="165"/>
      <c r="I273" s="165" t="s">
        <v>63</v>
      </c>
      <c r="J273" s="166" t="s">
        <v>252</v>
      </c>
      <c r="K273" s="167" t="s">
        <v>282</v>
      </c>
      <c r="L273" s="168" t="s">
        <v>669</v>
      </c>
      <c r="M273" s="170" t="s">
        <v>344</v>
      </c>
      <c r="N273" s="170" t="s">
        <v>670</v>
      </c>
      <c r="O273" s="165"/>
      <c r="P273" s="165"/>
      <c r="Q273" s="165"/>
      <c r="R273" s="171" t="s">
        <v>671</v>
      </c>
      <c r="S273" s="165" t="s">
        <v>672</v>
      </c>
      <c r="T273" s="165">
        <v>0</v>
      </c>
      <c r="U273" s="165" t="str">
        <f t="shared" ref="U273:U336" si="191">IF(T273=10,"Muy Alto",IF(T273=6,"Alto",IF(T273=2,"Medio",IF(T273=0,"Bajo"))))</f>
        <v>Bajo</v>
      </c>
      <c r="V273" s="165">
        <v>1</v>
      </c>
      <c r="W273" s="165" t="str">
        <f t="shared" ref="W273:W336" si="192">IF(V273=4,"Continua",IF(V273=3,"Frecuente",IF(V273=2,"Ocasional",IF(V273=1,"Esporadica"))))</f>
        <v>Esporadica</v>
      </c>
      <c r="X273" s="165">
        <f t="shared" ref="X273:X336" si="193">T273*V273</f>
        <v>0</v>
      </c>
      <c r="Y273" s="165" t="str">
        <f t="shared" ref="Y273:Y336" si="194">IF(AND(X273&gt;=24,X273&lt;=40),"Medio Alto",IF(AND(X273&gt;=10,X273&lt;=20),"Alto",IF(AND(X273&gt;=6,X273&lt;=8),"Medio",IF(AND(X273&gt;=0,X273&lt;=4),"Bajo"))))</f>
        <v>Bajo</v>
      </c>
      <c r="Z273" s="165">
        <v>60</v>
      </c>
      <c r="AA273" s="165" t="str">
        <f t="shared" ref="AA273:AA336" si="195">IF(Z273=100,"Mortal o Catrastrofico",IF(Z273=60,"Muy Grave",IF(Z273=25,"Grave",IF(Z273=10,"Leve"))))</f>
        <v>Muy Grave</v>
      </c>
      <c r="AB273" s="165">
        <f t="shared" si="181"/>
        <v>0</v>
      </c>
      <c r="AC273" s="165" t="str">
        <f t="shared" si="182"/>
        <v>IV</v>
      </c>
      <c r="AD273" s="165" t="str">
        <f t="shared" si="183"/>
        <v>ACEPTABLE</v>
      </c>
      <c r="AE273" s="165" t="s">
        <v>258</v>
      </c>
      <c r="AF273" s="165" t="str">
        <f t="shared" si="180"/>
        <v>Heridas, golpes, ahogamiento, muerte</v>
      </c>
      <c r="AG273" s="165" t="s">
        <v>38</v>
      </c>
      <c r="AH273" s="165"/>
      <c r="AI273" s="165" t="s">
        <v>63</v>
      </c>
      <c r="AJ273" s="165" t="s">
        <v>63</v>
      </c>
      <c r="AK273" s="165" t="s">
        <v>63</v>
      </c>
      <c r="AL273" s="165"/>
      <c r="AM273" s="165"/>
      <c r="AN273" s="165"/>
      <c r="AO273" s="165"/>
      <c r="AP273" s="165"/>
      <c r="AQ273" s="165"/>
      <c r="AR273" s="165"/>
      <c r="AS273" s="156"/>
      <c r="AT273" s="157"/>
      <c r="AU273" s="165" t="str">
        <f t="shared" si="184"/>
        <v>Bajo</v>
      </c>
      <c r="AV273" s="157"/>
      <c r="AW273" s="165" t="b">
        <f t="shared" si="185"/>
        <v>0</v>
      </c>
      <c r="AX273" s="165">
        <f t="shared" si="186"/>
        <v>0</v>
      </c>
      <c r="AY273" s="165" t="str">
        <f t="shared" si="187"/>
        <v>Bajo</v>
      </c>
      <c r="AZ273" s="157"/>
      <c r="BA273" s="165" t="b">
        <f t="shared" si="188"/>
        <v>0</v>
      </c>
      <c r="BB273" s="165">
        <f t="shared" si="189"/>
        <v>0</v>
      </c>
      <c r="BC273" s="165" t="str">
        <f t="shared" si="179"/>
        <v>IV</v>
      </c>
      <c r="BD273" s="165" t="str">
        <f t="shared" si="190"/>
        <v>ACEPTABLE</v>
      </c>
      <c r="BE273" s="155"/>
    </row>
    <row r="274" spans="1:57" ht="72.75" customHeight="1" x14ac:dyDescent="0.2">
      <c r="A274" s="156"/>
      <c r="B274" s="165" t="s">
        <v>259</v>
      </c>
      <c r="C274" s="168" t="s">
        <v>707</v>
      </c>
      <c r="D274" s="166" t="s">
        <v>498</v>
      </c>
      <c r="E274" s="166" t="s">
        <v>499</v>
      </c>
      <c r="F274" s="166" t="s">
        <v>715</v>
      </c>
      <c r="G274" s="166" t="s">
        <v>716</v>
      </c>
      <c r="H274" s="165"/>
      <c r="I274" s="165" t="s">
        <v>63</v>
      </c>
      <c r="J274" s="166" t="s">
        <v>252</v>
      </c>
      <c r="K274" s="167" t="s">
        <v>282</v>
      </c>
      <c r="L274" s="168" t="s">
        <v>669</v>
      </c>
      <c r="M274" s="170" t="s">
        <v>344</v>
      </c>
      <c r="N274" s="170" t="s">
        <v>670</v>
      </c>
      <c r="O274" s="165"/>
      <c r="P274" s="165"/>
      <c r="Q274" s="165"/>
      <c r="R274" s="171" t="s">
        <v>671</v>
      </c>
      <c r="S274" s="165" t="s">
        <v>672</v>
      </c>
      <c r="T274" s="165">
        <v>0</v>
      </c>
      <c r="U274" s="165" t="str">
        <f t="shared" si="191"/>
        <v>Bajo</v>
      </c>
      <c r="V274" s="165">
        <v>1</v>
      </c>
      <c r="W274" s="165" t="str">
        <f t="shared" si="192"/>
        <v>Esporadica</v>
      </c>
      <c r="X274" s="165">
        <f t="shared" si="193"/>
        <v>0</v>
      </c>
      <c r="Y274" s="165" t="str">
        <f t="shared" si="194"/>
        <v>Bajo</v>
      </c>
      <c r="Z274" s="165">
        <v>60</v>
      </c>
      <c r="AA274" s="165" t="str">
        <f t="shared" si="195"/>
        <v>Muy Grave</v>
      </c>
      <c r="AB274" s="165">
        <f t="shared" si="181"/>
        <v>0</v>
      </c>
      <c r="AC274" s="165" t="str">
        <f t="shared" si="182"/>
        <v>IV</v>
      </c>
      <c r="AD274" s="165" t="str">
        <f t="shared" si="183"/>
        <v>ACEPTABLE</v>
      </c>
      <c r="AE274" s="165" t="s">
        <v>258</v>
      </c>
      <c r="AF274" s="165" t="str">
        <f t="shared" si="180"/>
        <v>Heridas, golpes, ahogamiento, muerte</v>
      </c>
      <c r="AG274" s="165" t="s">
        <v>38</v>
      </c>
      <c r="AH274" s="165"/>
      <c r="AI274" s="165" t="s">
        <v>63</v>
      </c>
      <c r="AJ274" s="165" t="s">
        <v>63</v>
      </c>
      <c r="AK274" s="165" t="s">
        <v>63</v>
      </c>
      <c r="AL274" s="165"/>
      <c r="AM274" s="165"/>
      <c r="AN274" s="165"/>
      <c r="AO274" s="165"/>
      <c r="AP274" s="165"/>
      <c r="AQ274" s="165"/>
      <c r="AR274" s="165"/>
      <c r="AS274" s="156"/>
      <c r="AT274" s="157"/>
      <c r="AU274" s="165" t="str">
        <f t="shared" si="184"/>
        <v>Bajo</v>
      </c>
      <c r="AV274" s="157"/>
      <c r="AW274" s="165" t="b">
        <f t="shared" si="185"/>
        <v>0</v>
      </c>
      <c r="AX274" s="165">
        <f t="shared" si="186"/>
        <v>0</v>
      </c>
      <c r="AY274" s="165" t="str">
        <f t="shared" si="187"/>
        <v>Bajo</v>
      </c>
      <c r="AZ274" s="157"/>
      <c r="BA274" s="165" t="b">
        <f t="shared" si="188"/>
        <v>0</v>
      </c>
      <c r="BB274" s="165">
        <f t="shared" si="189"/>
        <v>0</v>
      </c>
      <c r="BC274" s="165" t="str">
        <f t="shared" si="179"/>
        <v>IV</v>
      </c>
      <c r="BD274" s="165" t="str">
        <f t="shared" si="190"/>
        <v>ACEPTABLE</v>
      </c>
      <c r="BE274" s="155"/>
    </row>
    <row r="275" spans="1:57" ht="72.75" customHeight="1" x14ac:dyDescent="0.2">
      <c r="A275" s="156"/>
      <c r="B275" s="165" t="s">
        <v>259</v>
      </c>
      <c r="C275" s="168" t="s">
        <v>707</v>
      </c>
      <c r="D275" s="166" t="s">
        <v>630</v>
      </c>
      <c r="E275" s="166" t="s">
        <v>1161</v>
      </c>
      <c r="F275" s="166" t="s">
        <v>673</v>
      </c>
      <c r="G275" s="166" t="s">
        <v>714</v>
      </c>
      <c r="H275" s="165"/>
      <c r="I275" s="165" t="s">
        <v>63</v>
      </c>
      <c r="J275" s="166" t="s">
        <v>252</v>
      </c>
      <c r="K275" s="167" t="s">
        <v>282</v>
      </c>
      <c r="L275" s="168" t="s">
        <v>669</v>
      </c>
      <c r="M275" s="170" t="s">
        <v>344</v>
      </c>
      <c r="N275" s="170" t="s">
        <v>670</v>
      </c>
      <c r="O275" s="165"/>
      <c r="P275" s="165"/>
      <c r="Q275" s="165"/>
      <c r="R275" s="171" t="s">
        <v>671</v>
      </c>
      <c r="S275" s="165" t="s">
        <v>672</v>
      </c>
      <c r="T275" s="165">
        <v>0</v>
      </c>
      <c r="U275" s="165" t="str">
        <f t="shared" si="191"/>
        <v>Bajo</v>
      </c>
      <c r="V275" s="165">
        <v>1</v>
      </c>
      <c r="W275" s="165" t="str">
        <f t="shared" si="192"/>
        <v>Esporadica</v>
      </c>
      <c r="X275" s="165">
        <f t="shared" si="193"/>
        <v>0</v>
      </c>
      <c r="Y275" s="165" t="str">
        <f t="shared" si="194"/>
        <v>Bajo</v>
      </c>
      <c r="Z275" s="165">
        <v>60</v>
      </c>
      <c r="AA275" s="165" t="str">
        <f t="shared" si="195"/>
        <v>Muy Grave</v>
      </c>
      <c r="AB275" s="165">
        <f t="shared" si="181"/>
        <v>0</v>
      </c>
      <c r="AC275" s="165" t="str">
        <f t="shared" si="182"/>
        <v>IV</v>
      </c>
      <c r="AD275" s="165" t="str">
        <f t="shared" si="183"/>
        <v>ACEPTABLE</v>
      </c>
      <c r="AE275" s="165" t="s">
        <v>258</v>
      </c>
      <c r="AF275" s="165" t="str">
        <f t="shared" si="180"/>
        <v>Heridas, golpes, ahogamiento, muerte</v>
      </c>
      <c r="AG275" s="165" t="s">
        <v>38</v>
      </c>
      <c r="AH275" s="165"/>
      <c r="AI275" s="165" t="s">
        <v>63</v>
      </c>
      <c r="AJ275" s="165" t="s">
        <v>63</v>
      </c>
      <c r="AK275" s="165" t="s">
        <v>63</v>
      </c>
      <c r="AL275" s="165"/>
      <c r="AM275" s="165"/>
      <c r="AN275" s="165"/>
      <c r="AO275" s="165"/>
      <c r="AP275" s="165"/>
      <c r="AQ275" s="165"/>
      <c r="AR275" s="165"/>
      <c r="AS275" s="156"/>
      <c r="AT275" s="157"/>
      <c r="AU275" s="165" t="str">
        <f t="shared" si="184"/>
        <v>Bajo</v>
      </c>
      <c r="AV275" s="157"/>
      <c r="AW275" s="165" t="b">
        <f t="shared" si="185"/>
        <v>0</v>
      </c>
      <c r="AX275" s="165">
        <f t="shared" si="186"/>
        <v>0</v>
      </c>
      <c r="AY275" s="165" t="str">
        <f t="shared" si="187"/>
        <v>Bajo</v>
      </c>
      <c r="AZ275" s="157"/>
      <c r="BA275" s="165" t="b">
        <f t="shared" si="188"/>
        <v>0</v>
      </c>
      <c r="BB275" s="165">
        <f t="shared" si="189"/>
        <v>0</v>
      </c>
      <c r="BC275" s="165" t="str">
        <f t="shared" si="179"/>
        <v>IV</v>
      </c>
      <c r="BD275" s="165" t="str">
        <f t="shared" si="190"/>
        <v>ACEPTABLE</v>
      </c>
      <c r="BE275" s="155"/>
    </row>
    <row r="276" spans="1:57" ht="72.75" customHeight="1" x14ac:dyDescent="0.2">
      <c r="A276" s="156"/>
      <c r="B276" s="165" t="s">
        <v>259</v>
      </c>
      <c r="C276" s="168" t="s">
        <v>707</v>
      </c>
      <c r="D276" s="166" t="s">
        <v>310</v>
      </c>
      <c r="E276" s="166" t="s">
        <v>311</v>
      </c>
      <c r="F276" s="166" t="s">
        <v>715</v>
      </c>
      <c r="G276" s="166" t="s">
        <v>716</v>
      </c>
      <c r="H276" s="165"/>
      <c r="I276" s="165" t="s">
        <v>63</v>
      </c>
      <c r="J276" s="166" t="s">
        <v>252</v>
      </c>
      <c r="K276" s="167" t="s">
        <v>282</v>
      </c>
      <c r="L276" s="168" t="s">
        <v>669</v>
      </c>
      <c r="M276" s="170" t="s">
        <v>344</v>
      </c>
      <c r="N276" s="170" t="s">
        <v>670</v>
      </c>
      <c r="O276" s="165"/>
      <c r="P276" s="165"/>
      <c r="Q276" s="165"/>
      <c r="R276" s="171" t="s">
        <v>671</v>
      </c>
      <c r="S276" s="165" t="s">
        <v>672</v>
      </c>
      <c r="T276" s="165">
        <v>0</v>
      </c>
      <c r="U276" s="165" t="str">
        <f t="shared" si="191"/>
        <v>Bajo</v>
      </c>
      <c r="V276" s="165">
        <v>1</v>
      </c>
      <c r="W276" s="165" t="str">
        <f t="shared" si="192"/>
        <v>Esporadica</v>
      </c>
      <c r="X276" s="165">
        <f t="shared" si="193"/>
        <v>0</v>
      </c>
      <c r="Y276" s="165" t="str">
        <f t="shared" si="194"/>
        <v>Bajo</v>
      </c>
      <c r="Z276" s="165">
        <v>60</v>
      </c>
      <c r="AA276" s="165" t="str">
        <f t="shared" si="195"/>
        <v>Muy Grave</v>
      </c>
      <c r="AB276" s="165">
        <f t="shared" si="181"/>
        <v>0</v>
      </c>
      <c r="AC276" s="165" t="str">
        <f t="shared" si="182"/>
        <v>IV</v>
      </c>
      <c r="AD276" s="165" t="str">
        <f t="shared" si="183"/>
        <v>ACEPTABLE</v>
      </c>
      <c r="AE276" s="165" t="s">
        <v>258</v>
      </c>
      <c r="AF276" s="165" t="str">
        <f t="shared" si="180"/>
        <v>Heridas, golpes, ahogamiento, muerte</v>
      </c>
      <c r="AG276" s="165" t="s">
        <v>38</v>
      </c>
      <c r="AH276" s="165"/>
      <c r="AI276" s="165" t="s">
        <v>63</v>
      </c>
      <c r="AJ276" s="165" t="s">
        <v>63</v>
      </c>
      <c r="AK276" s="165" t="s">
        <v>63</v>
      </c>
      <c r="AL276" s="165"/>
      <c r="AM276" s="165"/>
      <c r="AN276" s="165"/>
      <c r="AO276" s="165"/>
      <c r="AP276" s="165"/>
      <c r="AQ276" s="165"/>
      <c r="AR276" s="165"/>
      <c r="AS276" s="156"/>
      <c r="AT276" s="157"/>
      <c r="AU276" s="165" t="str">
        <f t="shared" si="184"/>
        <v>Bajo</v>
      </c>
      <c r="AV276" s="157"/>
      <c r="AW276" s="165" t="b">
        <f t="shared" si="185"/>
        <v>0</v>
      </c>
      <c r="AX276" s="165">
        <f t="shared" si="186"/>
        <v>0</v>
      </c>
      <c r="AY276" s="165" t="str">
        <f t="shared" si="187"/>
        <v>Bajo</v>
      </c>
      <c r="AZ276" s="157"/>
      <c r="BA276" s="165" t="b">
        <f t="shared" si="188"/>
        <v>0</v>
      </c>
      <c r="BB276" s="165">
        <f t="shared" si="189"/>
        <v>0</v>
      </c>
      <c r="BC276" s="165" t="str">
        <f t="shared" si="179"/>
        <v>IV</v>
      </c>
      <c r="BD276" s="165" t="str">
        <f t="shared" si="190"/>
        <v>ACEPTABLE</v>
      </c>
      <c r="BE276" s="155"/>
    </row>
    <row r="277" spans="1:57" ht="72.75" customHeight="1" x14ac:dyDescent="0.2">
      <c r="A277" s="156"/>
      <c r="B277" s="165" t="s">
        <v>259</v>
      </c>
      <c r="C277" s="168" t="s">
        <v>707</v>
      </c>
      <c r="D277" s="166" t="s">
        <v>391</v>
      </c>
      <c r="E277" s="166" t="s">
        <v>666</v>
      </c>
      <c r="F277" s="166" t="s">
        <v>715</v>
      </c>
      <c r="G277" s="166" t="s">
        <v>719</v>
      </c>
      <c r="H277" s="165"/>
      <c r="I277" s="165" t="s">
        <v>63</v>
      </c>
      <c r="J277" s="166" t="s">
        <v>252</v>
      </c>
      <c r="K277" s="167" t="s">
        <v>282</v>
      </c>
      <c r="L277" s="168" t="s">
        <v>669</v>
      </c>
      <c r="M277" s="170" t="s">
        <v>344</v>
      </c>
      <c r="N277" s="170" t="s">
        <v>670</v>
      </c>
      <c r="O277" s="165"/>
      <c r="P277" s="165"/>
      <c r="Q277" s="165"/>
      <c r="R277" s="171" t="s">
        <v>671</v>
      </c>
      <c r="S277" s="165" t="s">
        <v>672</v>
      </c>
      <c r="T277" s="165">
        <v>0</v>
      </c>
      <c r="U277" s="165" t="str">
        <f t="shared" si="191"/>
        <v>Bajo</v>
      </c>
      <c r="V277" s="165">
        <v>1</v>
      </c>
      <c r="W277" s="165" t="str">
        <f t="shared" si="192"/>
        <v>Esporadica</v>
      </c>
      <c r="X277" s="165">
        <f t="shared" si="193"/>
        <v>0</v>
      </c>
      <c r="Y277" s="165" t="str">
        <f t="shared" si="194"/>
        <v>Bajo</v>
      </c>
      <c r="Z277" s="165">
        <v>60</v>
      </c>
      <c r="AA277" s="165" t="str">
        <f t="shared" si="195"/>
        <v>Muy Grave</v>
      </c>
      <c r="AB277" s="165">
        <f t="shared" si="181"/>
        <v>0</v>
      </c>
      <c r="AC277" s="165" t="str">
        <f t="shared" si="182"/>
        <v>IV</v>
      </c>
      <c r="AD277" s="165" t="str">
        <f t="shared" si="183"/>
        <v>ACEPTABLE</v>
      </c>
      <c r="AE277" s="165" t="s">
        <v>258</v>
      </c>
      <c r="AF277" s="165" t="str">
        <f t="shared" si="180"/>
        <v>Heridas, golpes, ahogamiento, muerte</v>
      </c>
      <c r="AG277" s="165" t="s">
        <v>38</v>
      </c>
      <c r="AH277" s="165"/>
      <c r="AI277" s="165" t="s">
        <v>63</v>
      </c>
      <c r="AJ277" s="165" t="s">
        <v>63</v>
      </c>
      <c r="AK277" s="165" t="s">
        <v>63</v>
      </c>
      <c r="AL277" s="165"/>
      <c r="AM277" s="165"/>
      <c r="AN277" s="165"/>
      <c r="AO277" s="165"/>
      <c r="AP277" s="165"/>
      <c r="AQ277" s="165"/>
      <c r="AR277" s="165"/>
      <c r="AS277" s="156"/>
      <c r="AT277" s="157"/>
      <c r="AU277" s="165" t="str">
        <f t="shared" si="184"/>
        <v>Bajo</v>
      </c>
      <c r="AV277" s="157"/>
      <c r="AW277" s="165" t="b">
        <f t="shared" si="185"/>
        <v>0</v>
      </c>
      <c r="AX277" s="165">
        <f t="shared" si="186"/>
        <v>0</v>
      </c>
      <c r="AY277" s="165" t="str">
        <f t="shared" si="187"/>
        <v>Bajo</v>
      </c>
      <c r="AZ277" s="157"/>
      <c r="BA277" s="165" t="b">
        <f t="shared" si="188"/>
        <v>0</v>
      </c>
      <c r="BB277" s="165">
        <f t="shared" si="189"/>
        <v>0</v>
      </c>
      <c r="BC277" s="165" t="str">
        <f t="shared" si="179"/>
        <v>IV</v>
      </c>
      <c r="BD277" s="165" t="str">
        <f t="shared" si="190"/>
        <v>ACEPTABLE</v>
      </c>
      <c r="BE277" s="155"/>
    </row>
    <row r="278" spans="1:57" ht="72.75" customHeight="1" x14ac:dyDescent="0.2">
      <c r="A278" s="156"/>
      <c r="B278" s="165" t="s">
        <v>259</v>
      </c>
      <c r="C278" s="168" t="s">
        <v>707</v>
      </c>
      <c r="D278" s="166" t="s">
        <v>630</v>
      </c>
      <c r="E278" s="166" t="s">
        <v>1161</v>
      </c>
      <c r="F278" s="166" t="s">
        <v>673</v>
      </c>
      <c r="G278" s="166" t="s">
        <v>714</v>
      </c>
      <c r="H278" s="165"/>
      <c r="I278" s="165" t="s">
        <v>63</v>
      </c>
      <c r="J278" s="166" t="s">
        <v>252</v>
      </c>
      <c r="K278" s="167" t="s">
        <v>282</v>
      </c>
      <c r="L278" s="168" t="s">
        <v>669</v>
      </c>
      <c r="M278" s="170" t="s">
        <v>344</v>
      </c>
      <c r="N278" s="170" t="s">
        <v>670</v>
      </c>
      <c r="O278" s="165"/>
      <c r="P278" s="165"/>
      <c r="Q278" s="165"/>
      <c r="R278" s="171" t="s">
        <v>671</v>
      </c>
      <c r="S278" s="165" t="s">
        <v>672</v>
      </c>
      <c r="T278" s="165">
        <v>0</v>
      </c>
      <c r="U278" s="165" t="str">
        <f t="shared" si="191"/>
        <v>Bajo</v>
      </c>
      <c r="V278" s="165">
        <v>1</v>
      </c>
      <c r="W278" s="165" t="str">
        <f t="shared" si="192"/>
        <v>Esporadica</v>
      </c>
      <c r="X278" s="165">
        <f t="shared" si="193"/>
        <v>0</v>
      </c>
      <c r="Y278" s="165" t="str">
        <f t="shared" si="194"/>
        <v>Bajo</v>
      </c>
      <c r="Z278" s="165">
        <v>60</v>
      </c>
      <c r="AA278" s="165" t="str">
        <f t="shared" si="195"/>
        <v>Muy Grave</v>
      </c>
      <c r="AB278" s="165">
        <f t="shared" si="181"/>
        <v>0</v>
      </c>
      <c r="AC278" s="165" t="str">
        <f t="shared" si="182"/>
        <v>IV</v>
      </c>
      <c r="AD278" s="165" t="str">
        <f t="shared" si="183"/>
        <v>ACEPTABLE</v>
      </c>
      <c r="AE278" s="165" t="s">
        <v>258</v>
      </c>
      <c r="AF278" s="165" t="str">
        <f t="shared" si="180"/>
        <v>Heridas, golpes, ahogamiento, muerte</v>
      </c>
      <c r="AG278" s="165" t="s">
        <v>38</v>
      </c>
      <c r="AH278" s="165"/>
      <c r="AI278" s="165" t="s">
        <v>63</v>
      </c>
      <c r="AJ278" s="165" t="s">
        <v>63</v>
      </c>
      <c r="AK278" s="165" t="s">
        <v>63</v>
      </c>
      <c r="AL278" s="165"/>
      <c r="AM278" s="165"/>
      <c r="AN278" s="165"/>
      <c r="AO278" s="165"/>
      <c r="AP278" s="165"/>
      <c r="AQ278" s="165"/>
      <c r="AR278" s="165"/>
      <c r="AS278" s="156"/>
      <c r="AT278" s="157"/>
      <c r="AU278" s="165" t="str">
        <f t="shared" si="184"/>
        <v>Bajo</v>
      </c>
      <c r="AV278" s="157"/>
      <c r="AW278" s="165" t="b">
        <f t="shared" si="185"/>
        <v>0</v>
      </c>
      <c r="AX278" s="165">
        <f t="shared" si="186"/>
        <v>0</v>
      </c>
      <c r="AY278" s="165" t="str">
        <f t="shared" si="187"/>
        <v>Bajo</v>
      </c>
      <c r="AZ278" s="157"/>
      <c r="BA278" s="165" t="b">
        <f t="shared" si="188"/>
        <v>0</v>
      </c>
      <c r="BB278" s="165">
        <f t="shared" si="189"/>
        <v>0</v>
      </c>
      <c r="BC278" s="165" t="str">
        <f t="shared" si="179"/>
        <v>IV</v>
      </c>
      <c r="BD278" s="165" t="str">
        <f t="shared" si="190"/>
        <v>ACEPTABLE</v>
      </c>
      <c r="BE278" s="155"/>
    </row>
    <row r="279" spans="1:57" ht="72.75" customHeight="1" x14ac:dyDescent="0.2">
      <c r="A279" s="156"/>
      <c r="B279" s="165" t="s">
        <v>259</v>
      </c>
      <c r="C279" s="168" t="s">
        <v>707</v>
      </c>
      <c r="D279" s="166" t="s">
        <v>443</v>
      </c>
      <c r="E279" s="166" t="s">
        <v>1158</v>
      </c>
      <c r="F279" s="166" t="s">
        <v>715</v>
      </c>
      <c r="G279" s="166" t="s">
        <v>716</v>
      </c>
      <c r="H279" s="165"/>
      <c r="I279" s="165" t="s">
        <v>63</v>
      </c>
      <c r="J279" s="166" t="s">
        <v>252</v>
      </c>
      <c r="K279" s="167" t="s">
        <v>282</v>
      </c>
      <c r="L279" s="168" t="s">
        <v>669</v>
      </c>
      <c r="M279" s="170" t="s">
        <v>344</v>
      </c>
      <c r="N279" s="170" t="s">
        <v>670</v>
      </c>
      <c r="O279" s="165"/>
      <c r="P279" s="165"/>
      <c r="Q279" s="165"/>
      <c r="R279" s="171" t="s">
        <v>671</v>
      </c>
      <c r="S279" s="165" t="s">
        <v>672</v>
      </c>
      <c r="T279" s="165">
        <v>0</v>
      </c>
      <c r="U279" s="165" t="str">
        <f t="shared" si="191"/>
        <v>Bajo</v>
      </c>
      <c r="V279" s="165">
        <v>1</v>
      </c>
      <c r="W279" s="165" t="str">
        <f t="shared" si="192"/>
        <v>Esporadica</v>
      </c>
      <c r="X279" s="165">
        <f t="shared" si="193"/>
        <v>0</v>
      </c>
      <c r="Y279" s="165" t="str">
        <f t="shared" si="194"/>
        <v>Bajo</v>
      </c>
      <c r="Z279" s="165">
        <v>60</v>
      </c>
      <c r="AA279" s="165" t="str">
        <f t="shared" si="195"/>
        <v>Muy Grave</v>
      </c>
      <c r="AB279" s="165">
        <f t="shared" si="181"/>
        <v>0</v>
      </c>
      <c r="AC279" s="165" t="str">
        <f t="shared" si="182"/>
        <v>IV</v>
      </c>
      <c r="AD279" s="165" t="str">
        <f t="shared" si="183"/>
        <v>ACEPTABLE</v>
      </c>
      <c r="AE279" s="165" t="s">
        <v>258</v>
      </c>
      <c r="AF279" s="165" t="str">
        <f t="shared" si="180"/>
        <v>Heridas, golpes, ahogamiento, muerte</v>
      </c>
      <c r="AG279" s="165" t="s">
        <v>38</v>
      </c>
      <c r="AH279" s="165"/>
      <c r="AI279" s="165" t="s">
        <v>63</v>
      </c>
      <c r="AJ279" s="165" t="s">
        <v>63</v>
      </c>
      <c r="AK279" s="165" t="s">
        <v>63</v>
      </c>
      <c r="AL279" s="165"/>
      <c r="AM279" s="165"/>
      <c r="AN279" s="165"/>
      <c r="AO279" s="165"/>
      <c r="AP279" s="165"/>
      <c r="AQ279" s="165"/>
      <c r="AR279" s="165"/>
      <c r="AS279" s="156"/>
      <c r="AT279" s="157"/>
      <c r="AU279" s="165" t="str">
        <f t="shared" si="184"/>
        <v>Bajo</v>
      </c>
      <c r="AV279" s="157"/>
      <c r="AW279" s="165" t="b">
        <f t="shared" si="185"/>
        <v>0</v>
      </c>
      <c r="AX279" s="165">
        <f t="shared" si="186"/>
        <v>0</v>
      </c>
      <c r="AY279" s="165" t="str">
        <f t="shared" si="187"/>
        <v>Bajo</v>
      </c>
      <c r="AZ279" s="157"/>
      <c r="BA279" s="165" t="b">
        <f t="shared" si="188"/>
        <v>0</v>
      </c>
      <c r="BB279" s="165">
        <f t="shared" si="189"/>
        <v>0</v>
      </c>
      <c r="BC279" s="165" t="str">
        <f t="shared" si="179"/>
        <v>IV</v>
      </c>
      <c r="BD279" s="165" t="str">
        <f t="shared" si="190"/>
        <v>ACEPTABLE</v>
      </c>
      <c r="BE279" s="155"/>
    </row>
    <row r="280" spans="1:57" ht="63.75" hidden="1" x14ac:dyDescent="0.2">
      <c r="A280" s="189"/>
      <c r="B280" s="165" t="s">
        <v>259</v>
      </c>
      <c r="C280" s="168" t="s">
        <v>722</v>
      </c>
      <c r="D280" s="166" t="s">
        <v>310</v>
      </c>
      <c r="E280" s="166" t="s">
        <v>311</v>
      </c>
      <c r="F280" s="166" t="s">
        <v>723</v>
      </c>
      <c r="G280" s="166" t="s">
        <v>724</v>
      </c>
      <c r="H280" s="165" t="s">
        <v>63</v>
      </c>
      <c r="I280" s="165"/>
      <c r="J280" s="166" t="s">
        <v>252</v>
      </c>
      <c r="K280" s="167" t="s">
        <v>65</v>
      </c>
      <c r="L280" s="196" t="s">
        <v>316</v>
      </c>
      <c r="M280" s="171" t="s">
        <v>1206</v>
      </c>
      <c r="N280" s="170" t="s">
        <v>145</v>
      </c>
      <c r="O280" s="165" t="s">
        <v>69</v>
      </c>
      <c r="P280" s="165" t="s">
        <v>69</v>
      </c>
      <c r="Q280" s="165"/>
      <c r="R280" s="170" t="s">
        <v>727</v>
      </c>
      <c r="S280" s="165"/>
      <c r="T280" s="165"/>
      <c r="U280" s="165" t="str">
        <f t="shared" si="191"/>
        <v>Bajo</v>
      </c>
      <c r="V280" s="165">
        <v>2</v>
      </c>
      <c r="W280" s="165" t="str">
        <f t="shared" si="192"/>
        <v>Ocasional</v>
      </c>
      <c r="X280" s="165">
        <f t="shared" si="193"/>
        <v>0</v>
      </c>
      <c r="Y280" s="165" t="str">
        <f t="shared" si="194"/>
        <v>Bajo</v>
      </c>
      <c r="Z280" s="165">
        <v>10</v>
      </c>
      <c r="AA280" s="165" t="str">
        <f t="shared" si="195"/>
        <v>Leve</v>
      </c>
      <c r="AB280" s="165">
        <f t="shared" si="181"/>
        <v>0</v>
      </c>
      <c r="AC280" s="165" t="str">
        <f t="shared" si="182"/>
        <v>IV</v>
      </c>
      <c r="AD280" s="165" t="str">
        <f t="shared" si="183"/>
        <v>ACEPTABLE</v>
      </c>
      <c r="AE280" s="165" t="s">
        <v>258</v>
      </c>
      <c r="AF280" s="165" t="str">
        <f t="shared" si="180"/>
        <v>Golpes, traumas, heridas, infecciones, intoxicación, Mordeduras, picaduras, punciones, reacciones alérgicas, muerte</v>
      </c>
      <c r="AG280" s="165" t="s">
        <v>38</v>
      </c>
      <c r="AH280" s="165" t="s">
        <v>63</v>
      </c>
      <c r="AI280" s="165" t="s">
        <v>63</v>
      </c>
      <c r="AJ280" s="165" t="s">
        <v>63</v>
      </c>
      <c r="AK280" s="165"/>
      <c r="AL280" s="165"/>
      <c r="AM280" s="165"/>
      <c r="AN280" s="165"/>
      <c r="AO280" s="165"/>
      <c r="AP280" s="165"/>
      <c r="AQ280" s="165"/>
      <c r="AR280" s="165"/>
      <c r="AS280" s="156"/>
      <c r="AT280" s="157"/>
      <c r="AU280" s="165" t="str">
        <f t="shared" si="184"/>
        <v>Bajo</v>
      </c>
      <c r="AV280" s="157"/>
      <c r="AW280" s="165" t="b">
        <f t="shared" si="185"/>
        <v>0</v>
      </c>
      <c r="AX280" s="165">
        <f t="shared" si="186"/>
        <v>0</v>
      </c>
      <c r="AY280" s="165" t="str">
        <f t="shared" si="187"/>
        <v>Bajo</v>
      </c>
      <c r="AZ280" s="157"/>
      <c r="BA280" s="165" t="b">
        <f t="shared" si="188"/>
        <v>0</v>
      </c>
      <c r="BB280" s="165">
        <f t="shared" si="189"/>
        <v>0</v>
      </c>
      <c r="BC280" s="165" t="str">
        <f t="shared" si="179"/>
        <v>IV</v>
      </c>
      <c r="BD280" s="165" t="str">
        <f t="shared" si="190"/>
        <v>ACEPTABLE</v>
      </c>
      <c r="BE280" s="155"/>
    </row>
    <row r="281" spans="1:57" ht="63.75" hidden="1" x14ac:dyDescent="0.2">
      <c r="A281" s="189"/>
      <c r="B281" s="165" t="s">
        <v>259</v>
      </c>
      <c r="C281" s="168" t="s">
        <v>722</v>
      </c>
      <c r="D281" s="166" t="s">
        <v>310</v>
      </c>
      <c r="E281" s="166" t="s">
        <v>311</v>
      </c>
      <c r="F281" s="166" t="s">
        <v>723</v>
      </c>
      <c r="G281" s="166" t="s">
        <v>724</v>
      </c>
      <c r="H281" s="165" t="s">
        <v>63</v>
      </c>
      <c r="I281" s="165"/>
      <c r="J281" s="166" t="s">
        <v>252</v>
      </c>
      <c r="K281" s="167" t="s">
        <v>72</v>
      </c>
      <c r="L281" s="196" t="s">
        <v>319</v>
      </c>
      <c r="M281" s="171" t="s">
        <v>728</v>
      </c>
      <c r="N281" s="171" t="s">
        <v>127</v>
      </c>
      <c r="O281" s="165" t="s">
        <v>69</v>
      </c>
      <c r="P281" s="165" t="s">
        <v>69</v>
      </c>
      <c r="Q281" s="171"/>
      <c r="R281" s="171" t="s">
        <v>729</v>
      </c>
      <c r="S281" s="165" t="s">
        <v>69</v>
      </c>
      <c r="T281" s="165">
        <v>0</v>
      </c>
      <c r="U281" s="165" t="str">
        <f t="shared" si="191"/>
        <v>Bajo</v>
      </c>
      <c r="V281" s="165">
        <v>2</v>
      </c>
      <c r="W281" s="165" t="str">
        <f t="shared" si="192"/>
        <v>Ocasional</v>
      </c>
      <c r="X281" s="165">
        <f t="shared" si="193"/>
        <v>0</v>
      </c>
      <c r="Y281" s="165" t="str">
        <f t="shared" si="194"/>
        <v>Bajo</v>
      </c>
      <c r="Z281" s="165">
        <v>60</v>
      </c>
      <c r="AA281" s="165" t="str">
        <f t="shared" si="195"/>
        <v>Muy Grave</v>
      </c>
      <c r="AB281" s="165">
        <f t="shared" si="181"/>
        <v>0</v>
      </c>
      <c r="AC281" s="165" t="str">
        <f t="shared" si="182"/>
        <v>IV</v>
      </c>
      <c r="AD281" s="165" t="str">
        <f t="shared" si="183"/>
        <v>ACEPTABLE</v>
      </c>
      <c r="AE281" s="165" t="s">
        <v>258</v>
      </c>
      <c r="AF281" s="165" t="str">
        <f t="shared" si="180"/>
        <v>Descargas eléctricas, dolor de cabeza, quemaduras, shock, golpes, heridas, contusiones.</v>
      </c>
      <c r="AG281" s="165" t="s">
        <v>38</v>
      </c>
      <c r="AH281" s="165" t="s">
        <v>63</v>
      </c>
      <c r="AI281" s="165" t="s">
        <v>63</v>
      </c>
      <c r="AJ281" s="165" t="s">
        <v>63</v>
      </c>
      <c r="AK281" s="165"/>
      <c r="AL281" s="165"/>
      <c r="AM281" s="165"/>
      <c r="AN281" s="165"/>
      <c r="AO281" s="165"/>
      <c r="AP281" s="165"/>
      <c r="AQ281" s="165"/>
      <c r="AR281" s="165"/>
      <c r="AS281" s="156"/>
      <c r="AT281" s="157"/>
      <c r="AU281" s="165" t="str">
        <f t="shared" si="184"/>
        <v>Bajo</v>
      </c>
      <c r="AV281" s="157"/>
      <c r="AW281" s="165" t="b">
        <f t="shared" si="185"/>
        <v>0</v>
      </c>
      <c r="AX281" s="165">
        <f t="shared" si="186"/>
        <v>0</v>
      </c>
      <c r="AY281" s="165" t="str">
        <f t="shared" si="187"/>
        <v>Bajo</v>
      </c>
      <c r="AZ281" s="157"/>
      <c r="BA281" s="165" t="b">
        <f t="shared" si="188"/>
        <v>0</v>
      </c>
      <c r="BB281" s="165">
        <f t="shared" si="189"/>
        <v>0</v>
      </c>
      <c r="BC281" s="165" t="str">
        <f t="shared" si="179"/>
        <v>IV</v>
      </c>
      <c r="BD281" s="165" t="str">
        <f t="shared" si="190"/>
        <v>ACEPTABLE</v>
      </c>
      <c r="BE281" s="155"/>
    </row>
    <row r="282" spans="1:57" ht="63.75" hidden="1" x14ac:dyDescent="0.2">
      <c r="A282" s="156"/>
      <c r="B282" s="165" t="s">
        <v>259</v>
      </c>
      <c r="C282" s="168" t="s">
        <v>722</v>
      </c>
      <c r="D282" s="166" t="s">
        <v>310</v>
      </c>
      <c r="E282" s="166" t="s">
        <v>311</v>
      </c>
      <c r="F282" s="166" t="s">
        <v>723</v>
      </c>
      <c r="G282" s="166" t="s">
        <v>724</v>
      </c>
      <c r="H282" s="165" t="s">
        <v>63</v>
      </c>
      <c r="I282" s="165"/>
      <c r="J282" s="166" t="s">
        <v>252</v>
      </c>
      <c r="K282" s="167" t="s">
        <v>72</v>
      </c>
      <c r="L282" s="168" t="s">
        <v>119</v>
      </c>
      <c r="M282" s="169" t="s">
        <v>730</v>
      </c>
      <c r="N282" s="170" t="s">
        <v>731</v>
      </c>
      <c r="O282" s="165" t="s">
        <v>69</v>
      </c>
      <c r="P282" s="165" t="s">
        <v>69</v>
      </c>
      <c r="Q282" s="170" t="s">
        <v>732</v>
      </c>
      <c r="R282" s="170" t="s">
        <v>733</v>
      </c>
      <c r="S282" s="171" t="s">
        <v>734</v>
      </c>
      <c r="T282" s="165">
        <v>0</v>
      </c>
      <c r="U282" s="165" t="str">
        <f t="shared" si="191"/>
        <v>Bajo</v>
      </c>
      <c r="V282" s="165">
        <v>2</v>
      </c>
      <c r="W282" s="165" t="str">
        <f t="shared" si="192"/>
        <v>Ocasional</v>
      </c>
      <c r="X282" s="165">
        <f t="shared" si="193"/>
        <v>0</v>
      </c>
      <c r="Y282" s="165" t="str">
        <f t="shared" si="194"/>
        <v>Bajo</v>
      </c>
      <c r="Z282" s="165">
        <v>60</v>
      </c>
      <c r="AA282" s="165" t="str">
        <f t="shared" si="195"/>
        <v>Muy Grave</v>
      </c>
      <c r="AB282" s="165">
        <f t="shared" si="181"/>
        <v>0</v>
      </c>
      <c r="AC282" s="165" t="str">
        <f t="shared" si="182"/>
        <v>IV</v>
      </c>
      <c r="AD282" s="165" t="str">
        <f t="shared" si="183"/>
        <v>ACEPTABLE</v>
      </c>
      <c r="AE282" s="165" t="s">
        <v>258</v>
      </c>
      <c r="AF282" s="165" t="s">
        <v>731</v>
      </c>
      <c r="AG282" s="165" t="s">
        <v>38</v>
      </c>
      <c r="AH282" s="165" t="s">
        <v>63</v>
      </c>
      <c r="AI282" s="165" t="s">
        <v>63</v>
      </c>
      <c r="AJ282" s="165" t="s">
        <v>63</v>
      </c>
      <c r="AK282" s="165"/>
      <c r="AL282" s="165"/>
      <c r="AM282" s="165"/>
      <c r="AN282" s="165"/>
      <c r="AO282" s="165"/>
      <c r="AP282" s="165"/>
      <c r="AQ282" s="165"/>
      <c r="AR282" s="165"/>
      <c r="AS282" s="156"/>
      <c r="AT282" s="157"/>
      <c r="AU282" s="165" t="str">
        <f t="shared" si="184"/>
        <v>Bajo</v>
      </c>
      <c r="AV282" s="157"/>
      <c r="AW282" s="165" t="b">
        <f t="shared" si="185"/>
        <v>0</v>
      </c>
      <c r="AX282" s="165">
        <f t="shared" si="186"/>
        <v>0</v>
      </c>
      <c r="AY282" s="165" t="str">
        <f t="shared" si="187"/>
        <v>Bajo</v>
      </c>
      <c r="AZ282" s="157"/>
      <c r="BA282" s="165" t="b">
        <f t="shared" si="188"/>
        <v>0</v>
      </c>
      <c r="BB282" s="165">
        <f t="shared" si="189"/>
        <v>0</v>
      </c>
      <c r="BC282" s="165" t="str">
        <f t="shared" si="179"/>
        <v>IV</v>
      </c>
      <c r="BD282" s="165" t="str">
        <f t="shared" si="190"/>
        <v>ACEPTABLE</v>
      </c>
      <c r="BE282" s="155"/>
    </row>
    <row r="283" spans="1:57" ht="63.75" x14ac:dyDescent="0.2">
      <c r="A283" s="189"/>
      <c r="B283" s="165" t="s">
        <v>259</v>
      </c>
      <c r="C283" s="168" t="s">
        <v>722</v>
      </c>
      <c r="D283" s="166" t="s">
        <v>310</v>
      </c>
      <c r="E283" s="166" t="s">
        <v>311</v>
      </c>
      <c r="F283" s="166" t="s">
        <v>723</v>
      </c>
      <c r="G283" s="166" t="s">
        <v>724</v>
      </c>
      <c r="H283" s="165" t="s">
        <v>63</v>
      </c>
      <c r="I283" s="165"/>
      <c r="J283" s="166" t="s">
        <v>252</v>
      </c>
      <c r="K283" s="167" t="s">
        <v>282</v>
      </c>
      <c r="L283" s="168" t="s">
        <v>88</v>
      </c>
      <c r="M283" s="170" t="s">
        <v>344</v>
      </c>
      <c r="N283" s="171" t="s">
        <v>345</v>
      </c>
      <c r="O283" s="165"/>
      <c r="P283" s="165"/>
      <c r="Q283" s="171" t="s">
        <v>735</v>
      </c>
      <c r="R283" s="165" t="s">
        <v>346</v>
      </c>
      <c r="S283" s="171" t="s">
        <v>92</v>
      </c>
      <c r="T283" s="165">
        <v>0</v>
      </c>
      <c r="U283" s="165" t="str">
        <f t="shared" si="191"/>
        <v>Bajo</v>
      </c>
      <c r="V283" s="165">
        <v>2</v>
      </c>
      <c r="W283" s="165" t="str">
        <f t="shared" si="192"/>
        <v>Ocasional</v>
      </c>
      <c r="X283" s="165">
        <f t="shared" si="193"/>
        <v>0</v>
      </c>
      <c r="Y283" s="165" t="str">
        <f t="shared" si="194"/>
        <v>Bajo</v>
      </c>
      <c r="Z283" s="165">
        <v>25</v>
      </c>
      <c r="AA283" s="165" t="str">
        <f t="shared" si="195"/>
        <v>Grave</v>
      </c>
      <c r="AB283" s="165">
        <f t="shared" si="181"/>
        <v>0</v>
      </c>
      <c r="AC283" s="165" t="str">
        <f t="shared" si="182"/>
        <v>IV</v>
      </c>
      <c r="AD283" s="165" t="str">
        <f t="shared" si="183"/>
        <v>ACEPTABLE</v>
      </c>
      <c r="AE283" s="165" t="s">
        <v>258</v>
      </c>
      <c r="AF283" s="165" t="str">
        <f>N283</f>
        <v>Golpes, descargas electricas, heridas</v>
      </c>
      <c r="AG283" s="165" t="s">
        <v>38</v>
      </c>
      <c r="AH283" s="165" t="s">
        <v>63</v>
      </c>
      <c r="AI283" s="165" t="s">
        <v>63</v>
      </c>
      <c r="AJ283" s="165" t="s">
        <v>63</v>
      </c>
      <c r="AK283" s="165"/>
      <c r="AL283" s="165"/>
      <c r="AM283" s="165"/>
      <c r="AN283" s="165"/>
      <c r="AO283" s="165"/>
      <c r="AP283" s="165"/>
      <c r="AQ283" s="165"/>
      <c r="AR283" s="165"/>
      <c r="AS283" s="156"/>
      <c r="AT283" s="157"/>
      <c r="AU283" s="165" t="str">
        <f t="shared" si="184"/>
        <v>Bajo</v>
      </c>
      <c r="AV283" s="157"/>
      <c r="AW283" s="165" t="b">
        <f t="shared" si="185"/>
        <v>0</v>
      </c>
      <c r="AX283" s="165">
        <f t="shared" si="186"/>
        <v>0</v>
      </c>
      <c r="AY283" s="165" t="str">
        <f t="shared" si="187"/>
        <v>Bajo</v>
      </c>
      <c r="AZ283" s="157"/>
      <c r="BA283" s="165" t="b">
        <f t="shared" si="188"/>
        <v>0</v>
      </c>
      <c r="BB283" s="165">
        <f t="shared" si="189"/>
        <v>0</v>
      </c>
      <c r="BC283" s="165" t="str">
        <f t="shared" si="179"/>
        <v>IV</v>
      </c>
      <c r="BD283" s="165" t="str">
        <f t="shared" si="190"/>
        <v>ACEPTABLE</v>
      </c>
      <c r="BE283" s="155"/>
    </row>
    <row r="284" spans="1:57" ht="63.75" x14ac:dyDescent="0.2">
      <c r="A284" s="189"/>
      <c r="B284" s="165" t="s">
        <v>259</v>
      </c>
      <c r="C284" s="168" t="s">
        <v>722</v>
      </c>
      <c r="D284" s="166" t="s">
        <v>310</v>
      </c>
      <c r="E284" s="166" t="s">
        <v>311</v>
      </c>
      <c r="F284" s="166" t="s">
        <v>723</v>
      </c>
      <c r="G284" s="166" t="s">
        <v>724</v>
      </c>
      <c r="H284" s="165" t="s">
        <v>63</v>
      </c>
      <c r="I284" s="165"/>
      <c r="J284" s="166" t="s">
        <v>252</v>
      </c>
      <c r="K284" s="167" t="s">
        <v>282</v>
      </c>
      <c r="L284" s="196" t="s">
        <v>641</v>
      </c>
      <c r="M284" s="171" t="s">
        <v>642</v>
      </c>
      <c r="N284" s="171" t="s">
        <v>643</v>
      </c>
      <c r="O284" s="165"/>
      <c r="P284" s="165"/>
      <c r="Q284" s="171" t="s">
        <v>736</v>
      </c>
      <c r="R284" s="165" t="s">
        <v>644</v>
      </c>
      <c r="S284" s="165" t="s">
        <v>645</v>
      </c>
      <c r="T284" s="165">
        <v>0</v>
      </c>
      <c r="U284" s="165" t="str">
        <f t="shared" si="191"/>
        <v>Bajo</v>
      </c>
      <c r="V284" s="165">
        <v>1</v>
      </c>
      <c r="W284" s="165" t="str">
        <f t="shared" si="192"/>
        <v>Esporadica</v>
      </c>
      <c r="X284" s="165">
        <f t="shared" si="193"/>
        <v>0</v>
      </c>
      <c r="Y284" s="165" t="str">
        <f t="shared" si="194"/>
        <v>Bajo</v>
      </c>
      <c r="Z284" s="165">
        <v>60</v>
      </c>
      <c r="AA284" s="165" t="str">
        <f t="shared" si="195"/>
        <v>Muy Grave</v>
      </c>
      <c r="AB284" s="165">
        <f t="shared" si="181"/>
        <v>0</v>
      </c>
      <c r="AC284" s="165" t="str">
        <f t="shared" si="182"/>
        <v>IV</v>
      </c>
      <c r="AD284" s="165" t="str">
        <f t="shared" si="183"/>
        <v>ACEPTABLE</v>
      </c>
      <c r="AE284" s="165" t="s">
        <v>258</v>
      </c>
      <c r="AF284" s="165" t="str">
        <f>N284</f>
        <v>Golpes, heridas, atrapamiento muerte</v>
      </c>
      <c r="AG284" s="165" t="s">
        <v>38</v>
      </c>
      <c r="AH284" s="165" t="s">
        <v>63</v>
      </c>
      <c r="AI284" s="165" t="s">
        <v>63</v>
      </c>
      <c r="AJ284" s="165" t="s">
        <v>63</v>
      </c>
      <c r="AK284" s="165"/>
      <c r="AL284" s="165"/>
      <c r="AM284" s="165"/>
      <c r="AN284" s="165"/>
      <c r="AO284" s="165"/>
      <c r="AP284" s="165"/>
      <c r="AQ284" s="165"/>
      <c r="AR284" s="165"/>
      <c r="AS284" s="156"/>
      <c r="AT284" s="157"/>
      <c r="AU284" s="165" t="str">
        <f t="shared" si="184"/>
        <v>Bajo</v>
      </c>
      <c r="AV284" s="157"/>
      <c r="AW284" s="165" t="b">
        <f t="shared" si="185"/>
        <v>0</v>
      </c>
      <c r="AX284" s="165">
        <f t="shared" si="186"/>
        <v>0</v>
      </c>
      <c r="AY284" s="165" t="str">
        <f t="shared" si="187"/>
        <v>Bajo</v>
      </c>
      <c r="AZ284" s="157"/>
      <c r="BA284" s="165" t="b">
        <f t="shared" si="188"/>
        <v>0</v>
      </c>
      <c r="BB284" s="165">
        <f t="shared" si="189"/>
        <v>0</v>
      </c>
      <c r="BC284" s="165" t="str">
        <f t="shared" si="179"/>
        <v>IV</v>
      </c>
      <c r="BD284" s="165" t="str">
        <f t="shared" si="190"/>
        <v>ACEPTABLE</v>
      </c>
      <c r="BE284" s="155"/>
    </row>
    <row r="285" spans="1:57" ht="63.75" hidden="1" x14ac:dyDescent="0.2">
      <c r="A285" s="156"/>
      <c r="B285" s="165" t="s">
        <v>259</v>
      </c>
      <c r="C285" s="168" t="s">
        <v>722</v>
      </c>
      <c r="D285" s="166" t="s">
        <v>310</v>
      </c>
      <c r="E285" s="166" t="s">
        <v>311</v>
      </c>
      <c r="F285" s="166" t="s">
        <v>723</v>
      </c>
      <c r="G285" s="166" t="s">
        <v>724</v>
      </c>
      <c r="H285" s="165" t="s">
        <v>63</v>
      </c>
      <c r="I285" s="165"/>
      <c r="J285" s="166" t="s">
        <v>252</v>
      </c>
      <c r="K285" s="165" t="s">
        <v>276</v>
      </c>
      <c r="L285" s="196" t="s">
        <v>528</v>
      </c>
      <c r="M285" s="171" t="s">
        <v>704</v>
      </c>
      <c r="N285" s="171" t="s">
        <v>512</v>
      </c>
      <c r="O285" s="165"/>
      <c r="P285" s="165"/>
      <c r="Q285" s="171"/>
      <c r="R285" s="171" t="s">
        <v>737</v>
      </c>
      <c r="S285" s="171" t="s">
        <v>648</v>
      </c>
      <c r="T285" s="165">
        <v>0</v>
      </c>
      <c r="U285" s="165" t="str">
        <f t="shared" si="191"/>
        <v>Bajo</v>
      </c>
      <c r="V285" s="165">
        <v>3</v>
      </c>
      <c r="W285" s="165" t="str">
        <f t="shared" si="192"/>
        <v>Frecuente</v>
      </c>
      <c r="X285" s="165">
        <f t="shared" si="193"/>
        <v>0</v>
      </c>
      <c r="Y285" s="165" t="str">
        <f t="shared" si="194"/>
        <v>Bajo</v>
      </c>
      <c r="Z285" s="165">
        <v>25</v>
      </c>
      <c r="AA285" s="165" t="str">
        <f t="shared" si="195"/>
        <v>Grave</v>
      </c>
      <c r="AB285" s="165">
        <f t="shared" si="181"/>
        <v>0</v>
      </c>
      <c r="AC285" s="165" t="str">
        <f t="shared" si="182"/>
        <v>IV</v>
      </c>
      <c r="AD285" s="165" t="str">
        <f t="shared" si="183"/>
        <v>ACEPTABLE</v>
      </c>
      <c r="AE285" s="165" t="s">
        <v>258</v>
      </c>
      <c r="AF285" s="165" t="s">
        <v>512</v>
      </c>
      <c r="AG285" s="165"/>
      <c r="AH285" s="165" t="s">
        <v>63</v>
      </c>
      <c r="AI285" s="165" t="s">
        <v>63</v>
      </c>
      <c r="AJ285" s="165" t="s">
        <v>63</v>
      </c>
      <c r="AK285" s="165"/>
      <c r="AL285" s="165"/>
      <c r="AM285" s="165"/>
      <c r="AN285" s="165"/>
      <c r="AO285" s="165"/>
      <c r="AP285" s="165"/>
      <c r="AQ285" s="165"/>
      <c r="AR285" s="165"/>
      <c r="AS285" s="156"/>
      <c r="AT285" s="157"/>
      <c r="AU285" s="165" t="str">
        <f t="shared" si="184"/>
        <v>Bajo</v>
      </c>
      <c r="AV285" s="157"/>
      <c r="AW285" s="165" t="b">
        <f t="shared" si="185"/>
        <v>0</v>
      </c>
      <c r="AX285" s="165">
        <f t="shared" si="186"/>
        <v>0</v>
      </c>
      <c r="AY285" s="165" t="str">
        <f t="shared" si="187"/>
        <v>Bajo</v>
      </c>
      <c r="AZ285" s="157"/>
      <c r="BA285" s="165" t="b">
        <f t="shared" si="188"/>
        <v>0</v>
      </c>
      <c r="BB285" s="165">
        <f t="shared" si="189"/>
        <v>0</v>
      </c>
      <c r="BC285" s="165" t="str">
        <f t="shared" si="179"/>
        <v>IV</v>
      </c>
      <c r="BD285" s="165" t="str">
        <f t="shared" si="190"/>
        <v>ACEPTABLE</v>
      </c>
      <c r="BE285" s="155"/>
    </row>
    <row r="286" spans="1:57" ht="63.75" hidden="1" x14ac:dyDescent="0.2">
      <c r="A286" s="156"/>
      <c r="B286" s="165" t="s">
        <v>259</v>
      </c>
      <c r="C286" s="168" t="s">
        <v>722</v>
      </c>
      <c r="D286" s="166" t="s">
        <v>310</v>
      </c>
      <c r="E286" s="166" t="s">
        <v>311</v>
      </c>
      <c r="F286" s="166" t="s">
        <v>723</v>
      </c>
      <c r="G286" s="166" t="s">
        <v>724</v>
      </c>
      <c r="H286" s="165" t="s">
        <v>63</v>
      </c>
      <c r="I286" s="165"/>
      <c r="J286" s="166" t="s">
        <v>252</v>
      </c>
      <c r="K286" s="165" t="s">
        <v>276</v>
      </c>
      <c r="L286" s="196" t="s">
        <v>178</v>
      </c>
      <c r="M286" s="170" t="s">
        <v>738</v>
      </c>
      <c r="N286" s="170" t="s">
        <v>180</v>
      </c>
      <c r="O286" s="165"/>
      <c r="P286" s="165"/>
      <c r="Q286" s="171"/>
      <c r="R286" s="171" t="s">
        <v>737</v>
      </c>
      <c r="S286" s="171" t="s">
        <v>648</v>
      </c>
      <c r="T286" s="165">
        <v>0</v>
      </c>
      <c r="U286" s="165" t="str">
        <f t="shared" si="191"/>
        <v>Bajo</v>
      </c>
      <c r="V286" s="165">
        <v>3</v>
      </c>
      <c r="W286" s="165" t="str">
        <f t="shared" si="192"/>
        <v>Frecuente</v>
      </c>
      <c r="X286" s="165">
        <f t="shared" si="193"/>
        <v>0</v>
      </c>
      <c r="Y286" s="165" t="str">
        <f t="shared" si="194"/>
        <v>Bajo</v>
      </c>
      <c r="Z286" s="165">
        <v>25</v>
      </c>
      <c r="AA286" s="165" t="str">
        <f t="shared" si="195"/>
        <v>Grave</v>
      </c>
      <c r="AB286" s="165">
        <f t="shared" si="181"/>
        <v>0</v>
      </c>
      <c r="AC286" s="165" t="str">
        <f t="shared" si="182"/>
        <v>IV</v>
      </c>
      <c r="AD286" s="165" t="str">
        <f t="shared" si="183"/>
        <v>ACEPTABLE</v>
      </c>
      <c r="AE286" s="165" t="s">
        <v>258</v>
      </c>
      <c r="AF286" s="165" t="s">
        <v>180</v>
      </c>
      <c r="AG286" s="165"/>
      <c r="AH286" s="165" t="s">
        <v>63</v>
      </c>
      <c r="AI286" s="165" t="s">
        <v>63</v>
      </c>
      <c r="AJ286" s="165" t="s">
        <v>63</v>
      </c>
      <c r="AK286" s="165"/>
      <c r="AL286" s="165"/>
      <c r="AM286" s="165"/>
      <c r="AN286" s="165"/>
      <c r="AO286" s="165"/>
      <c r="AP286" s="165"/>
      <c r="AQ286" s="165"/>
      <c r="AR286" s="165"/>
      <c r="AS286" s="156"/>
      <c r="AT286" s="157"/>
      <c r="AU286" s="165" t="str">
        <f t="shared" si="184"/>
        <v>Bajo</v>
      </c>
      <c r="AV286" s="157"/>
      <c r="AW286" s="165" t="b">
        <f t="shared" si="185"/>
        <v>0</v>
      </c>
      <c r="AX286" s="165">
        <f t="shared" si="186"/>
        <v>0</v>
      </c>
      <c r="AY286" s="165" t="str">
        <f t="shared" si="187"/>
        <v>Bajo</v>
      </c>
      <c r="AZ286" s="157"/>
      <c r="BA286" s="165" t="b">
        <f t="shared" si="188"/>
        <v>0</v>
      </c>
      <c r="BB286" s="165">
        <f t="shared" si="189"/>
        <v>0</v>
      </c>
      <c r="BC286" s="165" t="str">
        <f t="shared" ref="BC286:BC320" si="196">IF(AND(BB286&gt;=600,AZ286&lt;=4000),"I",IF(AND(BB286&gt;=150,BB286&lt;=500),"II",IF(AND(BB286&gt;=40,BB286&lt;=120),"III",IF(AND(BB286&gt;=0,BB286&lt;=40),"IV"))))</f>
        <v>IV</v>
      </c>
      <c r="BD286" s="165" t="str">
        <f t="shared" si="190"/>
        <v>ACEPTABLE</v>
      </c>
      <c r="BE286" s="155"/>
    </row>
    <row r="287" spans="1:57" ht="63.75" x14ac:dyDescent="0.2">
      <c r="A287" s="156"/>
      <c r="B287" s="165" t="s">
        <v>259</v>
      </c>
      <c r="C287" s="168" t="s">
        <v>722</v>
      </c>
      <c r="D287" s="166" t="s">
        <v>310</v>
      </c>
      <c r="E287" s="166" t="s">
        <v>311</v>
      </c>
      <c r="F287" s="166" t="s">
        <v>723</v>
      </c>
      <c r="G287" s="166" t="s">
        <v>724</v>
      </c>
      <c r="H287" s="165" t="s">
        <v>63</v>
      </c>
      <c r="I287" s="165"/>
      <c r="J287" s="166" t="s">
        <v>252</v>
      </c>
      <c r="K287" s="167" t="s">
        <v>282</v>
      </c>
      <c r="L287" s="168" t="s">
        <v>739</v>
      </c>
      <c r="M287" s="170" t="s">
        <v>740</v>
      </c>
      <c r="N287" s="171" t="s">
        <v>741</v>
      </c>
      <c r="O287" s="165"/>
      <c r="P287" s="165"/>
      <c r="Q287" s="171"/>
      <c r="R287" s="165" t="s">
        <v>742</v>
      </c>
      <c r="S287" s="171" t="s">
        <v>743</v>
      </c>
      <c r="T287" s="165"/>
      <c r="U287" s="165" t="str">
        <f t="shared" si="191"/>
        <v>Bajo</v>
      </c>
      <c r="V287" s="165">
        <v>1</v>
      </c>
      <c r="W287" s="165" t="str">
        <f t="shared" si="192"/>
        <v>Esporadica</v>
      </c>
      <c r="X287" s="165">
        <f t="shared" si="193"/>
        <v>0</v>
      </c>
      <c r="Y287" s="165" t="str">
        <f t="shared" si="194"/>
        <v>Bajo</v>
      </c>
      <c r="Z287" s="165">
        <v>25</v>
      </c>
      <c r="AA287" s="165" t="str">
        <f t="shared" si="195"/>
        <v>Grave</v>
      </c>
      <c r="AB287" s="165">
        <f t="shared" si="181"/>
        <v>0</v>
      </c>
      <c r="AC287" s="165" t="str">
        <f t="shared" si="182"/>
        <v>IV</v>
      </c>
      <c r="AD287" s="165" t="str">
        <f>IF(AND(AC287="I"),"NO ACEPTABLE",IF(AND(AC287="II"),"ACEPTABLE CON CONTROL ESPECIFICO",IF(AND(AC287="III"),"MEJORABLE",IF(AND(AC287="IV"),"ACEPTABLE"))))</f>
        <v>ACEPTABLE</v>
      </c>
      <c r="AE287" s="165">
        <v>2</v>
      </c>
      <c r="AF287" s="165" t="s">
        <v>180</v>
      </c>
      <c r="AG287" s="165" t="s">
        <v>38</v>
      </c>
      <c r="AH287" s="165"/>
      <c r="AI287" s="165"/>
      <c r="AJ287" s="165" t="s">
        <v>63</v>
      </c>
      <c r="AK287" s="165"/>
      <c r="AL287" s="165"/>
      <c r="AM287" s="165"/>
      <c r="AN287" s="165"/>
      <c r="AO287" s="165"/>
      <c r="AP287" s="165"/>
      <c r="AQ287" s="165"/>
      <c r="AR287" s="165"/>
      <c r="AS287" s="156"/>
      <c r="AT287" s="157"/>
      <c r="AU287" s="165" t="str">
        <f>IF(AT287=10,"Muy Alto",IF(AT287=6,"Alto",IF(AT287=2,"Medio",IF(AT287=0,"Bajo"))))</f>
        <v>Bajo</v>
      </c>
      <c r="AV287" s="157"/>
      <c r="AW287" s="165" t="b">
        <f>IF(AV287=4,"Continua",IF(AV287=3,"Frecuente",IF(AV287=2,"Ocasional",IF(AV287=1,"Esporadica"))))</f>
        <v>0</v>
      </c>
      <c r="AX287" s="165">
        <f>AT287*AV287</f>
        <v>0</v>
      </c>
      <c r="AY287" s="165" t="str">
        <f>IF(AND(AX287&gt;=24,AX287&lt;=40),"Medio Alto",IF(AND(AX287&gt;=10,AX287&lt;=20),"Alto",IF(AND(AX287&gt;=6,AX287&lt;=8),"Medio",IF(AND(AX287&gt;=0,AX287&lt;=4),"Bajo"))))</f>
        <v>Bajo</v>
      </c>
      <c r="AZ287" s="157"/>
      <c r="BA287" s="165" t="b">
        <f>IF(AZ287=100,"Mortal o Catrastrofico",IF(AZ287=60,"Muy Grave",IF(AZ287=25,"Grave",IF(AZ287=10,"Leve"))))</f>
        <v>0</v>
      </c>
      <c r="BB287" s="165">
        <f>AX287*AZ287</f>
        <v>0</v>
      </c>
      <c r="BC287" s="165" t="str">
        <f>IF(AND(BB287&gt;=600,AZ287&lt;=4000),"I",IF(AND(BB287&gt;=150,BB287&lt;=500),"II",IF(AND(BB287&gt;=40,BB287&lt;=120),"III",IF(AND(BB287&gt;=0,BB287&lt;=40),"IV"))))</f>
        <v>IV</v>
      </c>
      <c r="BD287" s="165" t="str">
        <f>IF(AND(BC287="I"),"NO ACEPTABLE",IF(AND(BC287="II"),"ACEPTABLE CON CONTROL ESPECIFICO",IF(AND(BC287="III"),"MEJORABLE",IF(AND(BC287="IV"),"ACEPTABLE"))))</f>
        <v>ACEPTABLE</v>
      </c>
      <c r="BE287" s="155"/>
    </row>
    <row r="288" spans="1:57" ht="102" hidden="1" x14ac:dyDescent="0.2">
      <c r="A288" s="156"/>
      <c r="B288" s="165" t="s">
        <v>259</v>
      </c>
      <c r="C288" s="168" t="s">
        <v>722</v>
      </c>
      <c r="D288" s="166" t="s">
        <v>310</v>
      </c>
      <c r="E288" s="166" t="s">
        <v>311</v>
      </c>
      <c r="F288" s="166" t="s">
        <v>723</v>
      </c>
      <c r="G288" s="166" t="s">
        <v>724</v>
      </c>
      <c r="H288" s="165" t="s">
        <v>63</v>
      </c>
      <c r="I288" s="165"/>
      <c r="J288" s="166" t="s">
        <v>252</v>
      </c>
      <c r="K288" s="165" t="s">
        <v>99</v>
      </c>
      <c r="L288" s="165" t="s">
        <v>100</v>
      </c>
      <c r="M288" s="171" t="s">
        <v>333</v>
      </c>
      <c r="N288" s="171" t="s">
        <v>102</v>
      </c>
      <c r="O288" s="267"/>
      <c r="P288" s="267"/>
      <c r="Q288" s="267"/>
      <c r="R288" s="279" t="s">
        <v>477</v>
      </c>
      <c r="S288" s="267"/>
      <c r="T288" s="165"/>
      <c r="U288" s="165" t="str">
        <f t="shared" si="191"/>
        <v>Bajo</v>
      </c>
      <c r="V288" s="165">
        <v>3</v>
      </c>
      <c r="W288" s="165" t="str">
        <f t="shared" si="192"/>
        <v>Frecuente</v>
      </c>
      <c r="X288" s="165">
        <f t="shared" si="193"/>
        <v>0</v>
      </c>
      <c r="Y288" s="165" t="str">
        <f t="shared" si="194"/>
        <v>Bajo</v>
      </c>
      <c r="Z288" s="165">
        <v>25</v>
      </c>
      <c r="AA288" s="165" t="str">
        <f t="shared" si="195"/>
        <v>Grave</v>
      </c>
      <c r="AB288" s="165">
        <f t="shared" si="181"/>
        <v>0</v>
      </c>
      <c r="AC288" s="165" t="str">
        <f t="shared" si="182"/>
        <v>IV</v>
      </c>
      <c r="AD288" s="165" t="str">
        <f t="shared" si="183"/>
        <v>ACEPTABLE</v>
      </c>
      <c r="AE288" s="165" t="s">
        <v>258</v>
      </c>
      <c r="AF288" s="165" t="s">
        <v>102</v>
      </c>
      <c r="AG288" s="165" t="s">
        <v>38</v>
      </c>
      <c r="AH288" s="165" t="s">
        <v>63</v>
      </c>
      <c r="AI288" s="165" t="s">
        <v>63</v>
      </c>
      <c r="AJ288" s="165" t="s">
        <v>63</v>
      </c>
      <c r="AK288" s="165"/>
      <c r="AL288" s="165"/>
      <c r="AM288" s="165"/>
      <c r="AN288" s="165"/>
      <c r="AO288" s="165"/>
      <c r="AP288" s="165"/>
      <c r="AQ288" s="165"/>
      <c r="AR288" s="165"/>
      <c r="AS288" s="200"/>
      <c r="AT288" s="156"/>
      <c r="AU288" s="165" t="str">
        <f t="shared" si="184"/>
        <v>Bajo</v>
      </c>
      <c r="AV288" s="156"/>
      <c r="AW288" s="165" t="b">
        <f t="shared" si="185"/>
        <v>0</v>
      </c>
      <c r="AX288" s="165">
        <f t="shared" si="186"/>
        <v>0</v>
      </c>
      <c r="AY288" s="165" t="str">
        <f t="shared" si="187"/>
        <v>Bajo</v>
      </c>
      <c r="AZ288" s="156"/>
      <c r="BA288" s="165" t="b">
        <f t="shared" si="188"/>
        <v>0</v>
      </c>
      <c r="BB288" s="165">
        <f t="shared" si="189"/>
        <v>0</v>
      </c>
      <c r="BC288" s="165" t="str">
        <f t="shared" si="196"/>
        <v>IV</v>
      </c>
      <c r="BD288" s="165" t="str">
        <f t="shared" si="190"/>
        <v>ACEPTABLE</v>
      </c>
      <c r="BE288" s="155"/>
    </row>
    <row r="289" spans="1:57" ht="63.75" hidden="1" x14ac:dyDescent="0.2">
      <c r="A289" s="156"/>
      <c r="B289" s="165" t="s">
        <v>259</v>
      </c>
      <c r="C289" s="168" t="s">
        <v>722</v>
      </c>
      <c r="D289" s="166" t="s">
        <v>310</v>
      </c>
      <c r="E289" s="166" t="s">
        <v>311</v>
      </c>
      <c r="F289" s="166" t="s">
        <v>723</v>
      </c>
      <c r="G289" s="166" t="s">
        <v>724</v>
      </c>
      <c r="H289" s="165" t="s">
        <v>63</v>
      </c>
      <c r="I289" s="165"/>
      <c r="J289" s="199" t="s">
        <v>1207</v>
      </c>
      <c r="K289" s="167" t="s">
        <v>72</v>
      </c>
      <c r="L289" s="168" t="s">
        <v>73</v>
      </c>
      <c r="M289" s="170" t="s">
        <v>744</v>
      </c>
      <c r="N289" s="170" t="s">
        <v>75</v>
      </c>
      <c r="O289" s="165" t="s">
        <v>69</v>
      </c>
      <c r="P289" s="165" t="s">
        <v>69</v>
      </c>
      <c r="Q289" s="165" t="s">
        <v>69</v>
      </c>
      <c r="R289" s="171" t="s">
        <v>745</v>
      </c>
      <c r="S289" s="165" t="s">
        <v>69</v>
      </c>
      <c r="T289" s="165">
        <v>2</v>
      </c>
      <c r="U289" s="165" t="str">
        <f t="shared" si="191"/>
        <v>Medio</v>
      </c>
      <c r="V289" s="165">
        <v>1</v>
      </c>
      <c r="W289" s="165" t="str">
        <f t="shared" si="192"/>
        <v>Esporadica</v>
      </c>
      <c r="X289" s="165">
        <f t="shared" si="193"/>
        <v>2</v>
      </c>
      <c r="Y289" s="165" t="str">
        <f t="shared" si="194"/>
        <v>Bajo</v>
      </c>
      <c r="Z289" s="165">
        <v>25</v>
      </c>
      <c r="AA289" s="165" t="str">
        <f t="shared" si="195"/>
        <v>Grave</v>
      </c>
      <c r="AB289" s="165">
        <f t="shared" si="181"/>
        <v>50</v>
      </c>
      <c r="AC289" s="165" t="str">
        <f t="shared" si="182"/>
        <v>III</v>
      </c>
      <c r="AD289" s="165" t="str">
        <f t="shared" si="183"/>
        <v>MEJORABLE</v>
      </c>
      <c r="AE289" s="165" t="s">
        <v>258</v>
      </c>
      <c r="AF289" s="165" t="s">
        <v>75</v>
      </c>
      <c r="AG289" s="165" t="s">
        <v>38</v>
      </c>
      <c r="AH289" s="165"/>
      <c r="AI289" s="165" t="s">
        <v>63</v>
      </c>
      <c r="AJ289" s="165" t="s">
        <v>63</v>
      </c>
      <c r="AK289" s="165" t="s">
        <v>63</v>
      </c>
      <c r="AL289" s="165" t="s">
        <v>63</v>
      </c>
      <c r="AM289" s="165"/>
      <c r="AN289" s="165"/>
      <c r="AO289" s="165"/>
      <c r="AP289" s="165"/>
      <c r="AQ289" s="165"/>
      <c r="AR289" s="165"/>
      <c r="AS289" s="156"/>
      <c r="AT289" s="157"/>
      <c r="AU289" s="165" t="str">
        <f t="shared" si="184"/>
        <v>Bajo</v>
      </c>
      <c r="AV289" s="157"/>
      <c r="AW289" s="165" t="b">
        <f t="shared" si="185"/>
        <v>0</v>
      </c>
      <c r="AX289" s="165">
        <f t="shared" si="186"/>
        <v>0</v>
      </c>
      <c r="AY289" s="165" t="str">
        <f t="shared" si="187"/>
        <v>Bajo</v>
      </c>
      <c r="AZ289" s="157"/>
      <c r="BA289" s="165" t="b">
        <f t="shared" si="188"/>
        <v>0</v>
      </c>
      <c r="BB289" s="165">
        <f t="shared" si="189"/>
        <v>0</v>
      </c>
      <c r="BC289" s="165" t="str">
        <f t="shared" si="196"/>
        <v>IV</v>
      </c>
      <c r="BD289" s="165" t="str">
        <f t="shared" si="190"/>
        <v>ACEPTABLE</v>
      </c>
      <c r="BE289" s="155"/>
    </row>
    <row r="290" spans="1:57" ht="63.75" x14ac:dyDescent="0.2">
      <c r="A290" s="156"/>
      <c r="B290" s="165" t="s">
        <v>259</v>
      </c>
      <c r="C290" s="168" t="s">
        <v>722</v>
      </c>
      <c r="D290" s="166" t="s">
        <v>310</v>
      </c>
      <c r="E290" s="166" t="s">
        <v>311</v>
      </c>
      <c r="F290" s="166" t="s">
        <v>723</v>
      </c>
      <c r="G290" s="166" t="s">
        <v>724</v>
      </c>
      <c r="H290" s="165" t="s">
        <v>63</v>
      </c>
      <c r="I290" s="165"/>
      <c r="J290" s="166" t="s">
        <v>773</v>
      </c>
      <c r="K290" s="167" t="s">
        <v>282</v>
      </c>
      <c r="L290" s="168" t="s">
        <v>747</v>
      </c>
      <c r="M290" s="170" t="s">
        <v>748</v>
      </c>
      <c r="N290" s="170" t="s">
        <v>289</v>
      </c>
      <c r="O290" s="165" t="s">
        <v>69</v>
      </c>
      <c r="P290" s="165" t="s">
        <v>69</v>
      </c>
      <c r="Q290" s="165"/>
      <c r="R290" s="171" t="s">
        <v>749</v>
      </c>
      <c r="S290" s="165" t="s">
        <v>672</v>
      </c>
      <c r="T290" s="165">
        <v>0</v>
      </c>
      <c r="U290" s="165" t="str">
        <f t="shared" si="191"/>
        <v>Bajo</v>
      </c>
      <c r="V290" s="165">
        <v>1</v>
      </c>
      <c r="W290" s="165" t="str">
        <f t="shared" si="192"/>
        <v>Esporadica</v>
      </c>
      <c r="X290" s="165">
        <f t="shared" si="193"/>
        <v>0</v>
      </c>
      <c r="Y290" s="165" t="str">
        <f t="shared" si="194"/>
        <v>Bajo</v>
      </c>
      <c r="Z290" s="165">
        <v>25</v>
      </c>
      <c r="AA290" s="165" t="str">
        <f t="shared" si="195"/>
        <v>Grave</v>
      </c>
      <c r="AB290" s="165">
        <f t="shared" si="181"/>
        <v>0</v>
      </c>
      <c r="AC290" s="165" t="str">
        <f t="shared" si="182"/>
        <v>IV</v>
      </c>
      <c r="AD290" s="165" t="str">
        <f t="shared" si="183"/>
        <v>ACEPTABLE</v>
      </c>
      <c r="AE290" s="165" t="s">
        <v>258</v>
      </c>
      <c r="AF290" s="165" t="str">
        <f>N290</f>
        <v>Golpes, trapamientos, aplastamiento, muerte</v>
      </c>
      <c r="AG290" s="165" t="s">
        <v>38</v>
      </c>
      <c r="AH290" s="165"/>
      <c r="AI290" s="165" t="s">
        <v>63</v>
      </c>
      <c r="AJ290" s="165" t="s">
        <v>63</v>
      </c>
      <c r="AK290" s="165" t="s">
        <v>63</v>
      </c>
      <c r="AL290" s="165"/>
      <c r="AM290" s="165"/>
      <c r="AN290" s="165"/>
      <c r="AO290" s="165"/>
      <c r="AP290" s="165"/>
      <c r="AQ290" s="165"/>
      <c r="AR290" s="165"/>
      <c r="AS290" s="156"/>
      <c r="AT290" s="157"/>
      <c r="AU290" s="165" t="str">
        <f t="shared" si="184"/>
        <v>Bajo</v>
      </c>
      <c r="AV290" s="157"/>
      <c r="AW290" s="165" t="b">
        <f t="shared" si="185"/>
        <v>0</v>
      </c>
      <c r="AX290" s="165">
        <f t="shared" si="186"/>
        <v>0</v>
      </c>
      <c r="AY290" s="165" t="str">
        <f t="shared" si="187"/>
        <v>Bajo</v>
      </c>
      <c r="AZ290" s="157"/>
      <c r="BA290" s="165" t="b">
        <f t="shared" si="188"/>
        <v>0</v>
      </c>
      <c r="BB290" s="165">
        <f t="shared" si="189"/>
        <v>0</v>
      </c>
      <c r="BC290" s="165" t="str">
        <f t="shared" si="196"/>
        <v>IV</v>
      </c>
      <c r="BD290" s="165" t="str">
        <f t="shared" si="190"/>
        <v>ACEPTABLE</v>
      </c>
      <c r="BE290" s="155"/>
    </row>
    <row r="291" spans="1:57" ht="63.75" hidden="1" x14ac:dyDescent="0.2">
      <c r="A291" s="189"/>
      <c r="B291" s="165" t="s">
        <v>259</v>
      </c>
      <c r="C291" s="168" t="s">
        <v>722</v>
      </c>
      <c r="D291" s="166" t="s">
        <v>498</v>
      </c>
      <c r="E291" s="166" t="s">
        <v>499</v>
      </c>
      <c r="F291" s="166" t="s">
        <v>723</v>
      </c>
      <c r="G291" s="166" t="s">
        <v>724</v>
      </c>
      <c r="H291" s="165" t="s">
        <v>63</v>
      </c>
      <c r="I291" s="165"/>
      <c r="J291" s="166" t="s">
        <v>252</v>
      </c>
      <c r="K291" s="167" t="s">
        <v>65</v>
      </c>
      <c r="L291" s="196" t="s">
        <v>316</v>
      </c>
      <c r="M291" s="171" t="s">
        <v>1206</v>
      </c>
      <c r="N291" s="170" t="s">
        <v>145</v>
      </c>
      <c r="O291" s="165" t="s">
        <v>69</v>
      </c>
      <c r="P291" s="165" t="s">
        <v>69</v>
      </c>
      <c r="Q291" s="165"/>
      <c r="R291" s="170" t="s">
        <v>727</v>
      </c>
      <c r="S291" s="165"/>
      <c r="T291" s="165"/>
      <c r="U291" s="165" t="str">
        <f t="shared" si="191"/>
        <v>Bajo</v>
      </c>
      <c r="V291" s="165">
        <v>2</v>
      </c>
      <c r="W291" s="165" t="str">
        <f t="shared" si="192"/>
        <v>Ocasional</v>
      </c>
      <c r="X291" s="165">
        <f t="shared" si="193"/>
        <v>0</v>
      </c>
      <c r="Y291" s="165" t="str">
        <f t="shared" si="194"/>
        <v>Bajo</v>
      </c>
      <c r="Z291" s="165">
        <v>10</v>
      </c>
      <c r="AA291" s="165" t="str">
        <f t="shared" si="195"/>
        <v>Leve</v>
      </c>
      <c r="AB291" s="165">
        <f t="shared" si="181"/>
        <v>0</v>
      </c>
      <c r="AC291" s="165" t="str">
        <f t="shared" si="182"/>
        <v>IV</v>
      </c>
      <c r="AD291" s="165" t="str">
        <f t="shared" si="183"/>
        <v>ACEPTABLE</v>
      </c>
      <c r="AE291" s="165" t="s">
        <v>258</v>
      </c>
      <c r="AF291" s="165" t="str">
        <f>N291</f>
        <v>Golpes, traumas, heridas, infecciones, intoxicación, Mordeduras, picaduras, punciones, reacciones alérgicas, muerte</v>
      </c>
      <c r="AG291" s="165" t="s">
        <v>38</v>
      </c>
      <c r="AH291" s="165" t="s">
        <v>63</v>
      </c>
      <c r="AI291" s="165" t="s">
        <v>63</v>
      </c>
      <c r="AJ291" s="165" t="s">
        <v>63</v>
      </c>
      <c r="AK291" s="165"/>
      <c r="AL291" s="165"/>
      <c r="AM291" s="165"/>
      <c r="AN291" s="165"/>
      <c r="AO291" s="165"/>
      <c r="AP291" s="165"/>
      <c r="AQ291" s="165"/>
      <c r="AR291" s="165"/>
      <c r="AS291" s="156"/>
      <c r="AT291" s="157"/>
      <c r="AU291" s="165" t="str">
        <f t="shared" si="184"/>
        <v>Bajo</v>
      </c>
      <c r="AV291" s="157"/>
      <c r="AW291" s="165" t="b">
        <f t="shared" si="185"/>
        <v>0</v>
      </c>
      <c r="AX291" s="165">
        <f t="shared" si="186"/>
        <v>0</v>
      </c>
      <c r="AY291" s="165" t="str">
        <f t="shared" si="187"/>
        <v>Bajo</v>
      </c>
      <c r="AZ291" s="157"/>
      <c r="BA291" s="165" t="b">
        <f t="shared" si="188"/>
        <v>0</v>
      </c>
      <c r="BB291" s="165">
        <f t="shared" si="189"/>
        <v>0</v>
      </c>
      <c r="BC291" s="165" t="str">
        <f t="shared" si="196"/>
        <v>IV</v>
      </c>
      <c r="BD291" s="165" t="str">
        <f t="shared" si="190"/>
        <v>ACEPTABLE</v>
      </c>
      <c r="BE291" s="155"/>
    </row>
    <row r="292" spans="1:57" ht="63.75" hidden="1" x14ac:dyDescent="0.2">
      <c r="A292" s="189"/>
      <c r="B292" s="165" t="s">
        <v>259</v>
      </c>
      <c r="C292" s="168" t="s">
        <v>722</v>
      </c>
      <c r="D292" s="166" t="s">
        <v>498</v>
      </c>
      <c r="E292" s="166" t="s">
        <v>499</v>
      </c>
      <c r="F292" s="166" t="s">
        <v>723</v>
      </c>
      <c r="G292" s="166" t="s">
        <v>724</v>
      </c>
      <c r="H292" s="165" t="s">
        <v>63</v>
      </c>
      <c r="I292" s="165"/>
      <c r="J292" s="166" t="s">
        <v>252</v>
      </c>
      <c r="K292" s="167" t="s">
        <v>72</v>
      </c>
      <c r="L292" s="196" t="s">
        <v>319</v>
      </c>
      <c r="M292" s="171" t="s">
        <v>728</v>
      </c>
      <c r="N292" s="171" t="s">
        <v>127</v>
      </c>
      <c r="O292" s="165" t="s">
        <v>69</v>
      </c>
      <c r="P292" s="165" t="s">
        <v>69</v>
      </c>
      <c r="Q292" s="171"/>
      <c r="R292" s="171" t="s">
        <v>729</v>
      </c>
      <c r="S292" s="165" t="s">
        <v>69</v>
      </c>
      <c r="T292" s="165">
        <v>0</v>
      </c>
      <c r="U292" s="165" t="str">
        <f t="shared" si="191"/>
        <v>Bajo</v>
      </c>
      <c r="V292" s="165">
        <v>2</v>
      </c>
      <c r="W292" s="165" t="str">
        <f t="shared" si="192"/>
        <v>Ocasional</v>
      </c>
      <c r="X292" s="165">
        <f t="shared" si="193"/>
        <v>0</v>
      </c>
      <c r="Y292" s="165" t="str">
        <f t="shared" si="194"/>
        <v>Bajo</v>
      </c>
      <c r="Z292" s="165">
        <v>60</v>
      </c>
      <c r="AA292" s="165" t="str">
        <f t="shared" si="195"/>
        <v>Muy Grave</v>
      </c>
      <c r="AB292" s="165">
        <f t="shared" si="181"/>
        <v>0</v>
      </c>
      <c r="AC292" s="165" t="str">
        <f t="shared" si="182"/>
        <v>IV</v>
      </c>
      <c r="AD292" s="165" t="str">
        <f t="shared" si="183"/>
        <v>ACEPTABLE</v>
      </c>
      <c r="AE292" s="165" t="s">
        <v>258</v>
      </c>
      <c r="AF292" s="165" t="str">
        <f>N292</f>
        <v>Descargas eléctricas, dolor de cabeza, quemaduras, shock, golpes, heridas, contusiones.</v>
      </c>
      <c r="AG292" s="165" t="s">
        <v>38</v>
      </c>
      <c r="AH292" s="165" t="s">
        <v>63</v>
      </c>
      <c r="AI292" s="165" t="s">
        <v>63</v>
      </c>
      <c r="AJ292" s="165" t="s">
        <v>63</v>
      </c>
      <c r="AK292" s="165"/>
      <c r="AL292" s="165"/>
      <c r="AM292" s="165"/>
      <c r="AN292" s="165"/>
      <c r="AO292" s="165"/>
      <c r="AP292" s="165"/>
      <c r="AQ292" s="165"/>
      <c r="AR292" s="165"/>
      <c r="AS292" s="156"/>
      <c r="AT292" s="157"/>
      <c r="AU292" s="165" t="str">
        <f t="shared" si="184"/>
        <v>Bajo</v>
      </c>
      <c r="AV292" s="157"/>
      <c r="AW292" s="165" t="b">
        <f t="shared" si="185"/>
        <v>0</v>
      </c>
      <c r="AX292" s="165">
        <f t="shared" si="186"/>
        <v>0</v>
      </c>
      <c r="AY292" s="165" t="str">
        <f t="shared" si="187"/>
        <v>Bajo</v>
      </c>
      <c r="AZ292" s="157"/>
      <c r="BA292" s="165" t="b">
        <f t="shared" si="188"/>
        <v>0</v>
      </c>
      <c r="BB292" s="165">
        <f t="shared" si="189"/>
        <v>0</v>
      </c>
      <c r="BC292" s="165" t="str">
        <f t="shared" si="196"/>
        <v>IV</v>
      </c>
      <c r="BD292" s="165" t="str">
        <f t="shared" si="190"/>
        <v>ACEPTABLE</v>
      </c>
      <c r="BE292" s="155"/>
    </row>
    <row r="293" spans="1:57" ht="63.75" hidden="1" x14ac:dyDescent="0.2">
      <c r="A293" s="156"/>
      <c r="B293" s="165" t="s">
        <v>259</v>
      </c>
      <c r="C293" s="168" t="s">
        <v>722</v>
      </c>
      <c r="D293" s="166" t="s">
        <v>498</v>
      </c>
      <c r="E293" s="166" t="s">
        <v>499</v>
      </c>
      <c r="F293" s="166" t="s">
        <v>723</v>
      </c>
      <c r="G293" s="166" t="s">
        <v>724</v>
      </c>
      <c r="H293" s="165" t="s">
        <v>63</v>
      </c>
      <c r="I293" s="165"/>
      <c r="J293" s="166" t="s">
        <v>252</v>
      </c>
      <c r="K293" s="167" t="s">
        <v>72</v>
      </c>
      <c r="L293" s="168" t="s">
        <v>119</v>
      </c>
      <c r="M293" s="169" t="s">
        <v>730</v>
      </c>
      <c r="N293" s="170" t="s">
        <v>731</v>
      </c>
      <c r="O293" s="165" t="s">
        <v>69</v>
      </c>
      <c r="P293" s="165" t="s">
        <v>69</v>
      </c>
      <c r="Q293" s="170" t="s">
        <v>732</v>
      </c>
      <c r="R293" s="170" t="s">
        <v>733</v>
      </c>
      <c r="S293" s="171" t="s">
        <v>734</v>
      </c>
      <c r="T293" s="165">
        <v>0</v>
      </c>
      <c r="U293" s="165" t="str">
        <f t="shared" si="191"/>
        <v>Bajo</v>
      </c>
      <c r="V293" s="165">
        <v>2</v>
      </c>
      <c r="W293" s="165" t="str">
        <f t="shared" si="192"/>
        <v>Ocasional</v>
      </c>
      <c r="X293" s="165">
        <f t="shared" si="193"/>
        <v>0</v>
      </c>
      <c r="Y293" s="165" t="str">
        <f t="shared" si="194"/>
        <v>Bajo</v>
      </c>
      <c r="Z293" s="165">
        <v>60</v>
      </c>
      <c r="AA293" s="165" t="str">
        <f t="shared" si="195"/>
        <v>Muy Grave</v>
      </c>
      <c r="AB293" s="165">
        <f t="shared" si="181"/>
        <v>0</v>
      </c>
      <c r="AC293" s="165" t="str">
        <f t="shared" si="182"/>
        <v>IV</v>
      </c>
      <c r="AD293" s="165" t="str">
        <f t="shared" si="183"/>
        <v>ACEPTABLE</v>
      </c>
      <c r="AE293" s="165" t="s">
        <v>258</v>
      </c>
      <c r="AF293" s="165" t="s">
        <v>731</v>
      </c>
      <c r="AG293" s="165" t="s">
        <v>38</v>
      </c>
      <c r="AH293" s="165" t="s">
        <v>63</v>
      </c>
      <c r="AI293" s="165" t="s">
        <v>63</v>
      </c>
      <c r="AJ293" s="165" t="s">
        <v>63</v>
      </c>
      <c r="AK293" s="165"/>
      <c r="AL293" s="165"/>
      <c r="AM293" s="165"/>
      <c r="AN293" s="165"/>
      <c r="AO293" s="165"/>
      <c r="AP293" s="165"/>
      <c r="AQ293" s="165"/>
      <c r="AR293" s="165"/>
      <c r="AS293" s="156"/>
      <c r="AT293" s="157"/>
      <c r="AU293" s="165" t="str">
        <f t="shared" si="184"/>
        <v>Bajo</v>
      </c>
      <c r="AV293" s="157"/>
      <c r="AW293" s="165" t="b">
        <f t="shared" si="185"/>
        <v>0</v>
      </c>
      <c r="AX293" s="165">
        <f t="shared" si="186"/>
        <v>0</v>
      </c>
      <c r="AY293" s="165" t="str">
        <f t="shared" si="187"/>
        <v>Bajo</v>
      </c>
      <c r="AZ293" s="157"/>
      <c r="BA293" s="165" t="b">
        <f t="shared" si="188"/>
        <v>0</v>
      </c>
      <c r="BB293" s="165">
        <f t="shared" si="189"/>
        <v>0</v>
      </c>
      <c r="BC293" s="165" t="str">
        <f t="shared" si="196"/>
        <v>IV</v>
      </c>
      <c r="BD293" s="165" t="str">
        <f t="shared" si="190"/>
        <v>ACEPTABLE</v>
      </c>
      <c r="BE293" s="155"/>
    </row>
    <row r="294" spans="1:57" ht="63.75" x14ac:dyDescent="0.2">
      <c r="A294" s="189"/>
      <c r="B294" s="165" t="s">
        <v>259</v>
      </c>
      <c r="C294" s="168" t="s">
        <v>722</v>
      </c>
      <c r="D294" s="166" t="s">
        <v>498</v>
      </c>
      <c r="E294" s="166" t="s">
        <v>499</v>
      </c>
      <c r="F294" s="166" t="s">
        <v>723</v>
      </c>
      <c r="G294" s="166" t="s">
        <v>724</v>
      </c>
      <c r="H294" s="165" t="s">
        <v>63</v>
      </c>
      <c r="I294" s="165"/>
      <c r="J294" s="166" t="s">
        <v>252</v>
      </c>
      <c r="K294" s="167" t="s">
        <v>282</v>
      </c>
      <c r="L294" s="168" t="s">
        <v>88</v>
      </c>
      <c r="M294" s="170" t="s">
        <v>344</v>
      </c>
      <c r="N294" s="171" t="s">
        <v>345</v>
      </c>
      <c r="O294" s="165"/>
      <c r="P294" s="165"/>
      <c r="Q294" s="171" t="s">
        <v>735</v>
      </c>
      <c r="R294" s="165" t="s">
        <v>346</v>
      </c>
      <c r="S294" s="171" t="s">
        <v>92</v>
      </c>
      <c r="T294" s="165">
        <v>0</v>
      </c>
      <c r="U294" s="165" t="str">
        <f t="shared" si="191"/>
        <v>Bajo</v>
      </c>
      <c r="V294" s="165">
        <v>2</v>
      </c>
      <c r="W294" s="165" t="str">
        <f t="shared" si="192"/>
        <v>Ocasional</v>
      </c>
      <c r="X294" s="165">
        <f t="shared" si="193"/>
        <v>0</v>
      </c>
      <c r="Y294" s="165" t="str">
        <f t="shared" si="194"/>
        <v>Bajo</v>
      </c>
      <c r="Z294" s="165">
        <v>25</v>
      </c>
      <c r="AA294" s="165" t="str">
        <f t="shared" si="195"/>
        <v>Grave</v>
      </c>
      <c r="AB294" s="165">
        <f t="shared" si="181"/>
        <v>0</v>
      </c>
      <c r="AC294" s="165" t="str">
        <f t="shared" si="182"/>
        <v>IV</v>
      </c>
      <c r="AD294" s="165" t="str">
        <f t="shared" si="183"/>
        <v>ACEPTABLE</v>
      </c>
      <c r="AE294" s="165" t="s">
        <v>258</v>
      </c>
      <c r="AF294" s="165" t="str">
        <f>N294</f>
        <v>Golpes, descargas electricas, heridas</v>
      </c>
      <c r="AG294" s="165" t="s">
        <v>38</v>
      </c>
      <c r="AH294" s="165" t="s">
        <v>63</v>
      </c>
      <c r="AI294" s="165" t="s">
        <v>63</v>
      </c>
      <c r="AJ294" s="165" t="s">
        <v>63</v>
      </c>
      <c r="AK294" s="165"/>
      <c r="AL294" s="165"/>
      <c r="AM294" s="165"/>
      <c r="AN294" s="165"/>
      <c r="AO294" s="165"/>
      <c r="AP294" s="165"/>
      <c r="AQ294" s="165"/>
      <c r="AR294" s="165"/>
      <c r="AS294" s="156"/>
      <c r="AT294" s="157"/>
      <c r="AU294" s="165" t="str">
        <f t="shared" si="184"/>
        <v>Bajo</v>
      </c>
      <c r="AV294" s="157"/>
      <c r="AW294" s="165" t="b">
        <f t="shared" si="185"/>
        <v>0</v>
      </c>
      <c r="AX294" s="165">
        <f t="shared" si="186"/>
        <v>0</v>
      </c>
      <c r="AY294" s="165" t="str">
        <f t="shared" si="187"/>
        <v>Bajo</v>
      </c>
      <c r="AZ294" s="157"/>
      <c r="BA294" s="165" t="b">
        <f t="shared" si="188"/>
        <v>0</v>
      </c>
      <c r="BB294" s="165">
        <f t="shared" si="189"/>
        <v>0</v>
      </c>
      <c r="BC294" s="165" t="str">
        <f t="shared" si="196"/>
        <v>IV</v>
      </c>
      <c r="BD294" s="165" t="str">
        <f t="shared" si="190"/>
        <v>ACEPTABLE</v>
      </c>
      <c r="BE294" s="155"/>
    </row>
    <row r="295" spans="1:57" ht="63.75" x14ac:dyDescent="0.2">
      <c r="A295" s="189"/>
      <c r="B295" s="165" t="s">
        <v>259</v>
      </c>
      <c r="C295" s="168" t="s">
        <v>722</v>
      </c>
      <c r="D295" s="166" t="s">
        <v>498</v>
      </c>
      <c r="E295" s="166" t="s">
        <v>499</v>
      </c>
      <c r="F295" s="166" t="s">
        <v>723</v>
      </c>
      <c r="G295" s="166" t="s">
        <v>724</v>
      </c>
      <c r="H295" s="165" t="s">
        <v>63</v>
      </c>
      <c r="I295" s="165"/>
      <c r="J295" s="166" t="s">
        <v>252</v>
      </c>
      <c r="K295" s="167" t="s">
        <v>282</v>
      </c>
      <c r="L295" s="196" t="s">
        <v>641</v>
      </c>
      <c r="M295" s="171" t="s">
        <v>642</v>
      </c>
      <c r="N295" s="171" t="s">
        <v>643</v>
      </c>
      <c r="O295" s="165"/>
      <c r="P295" s="165"/>
      <c r="Q295" s="171" t="s">
        <v>736</v>
      </c>
      <c r="R295" s="165" t="s">
        <v>751</v>
      </c>
      <c r="S295" s="165" t="s">
        <v>645</v>
      </c>
      <c r="T295" s="165">
        <v>0</v>
      </c>
      <c r="U295" s="165" t="str">
        <f t="shared" si="191"/>
        <v>Bajo</v>
      </c>
      <c r="V295" s="165">
        <v>1</v>
      </c>
      <c r="W295" s="165" t="str">
        <f t="shared" si="192"/>
        <v>Esporadica</v>
      </c>
      <c r="X295" s="165">
        <f t="shared" si="193"/>
        <v>0</v>
      </c>
      <c r="Y295" s="165" t="str">
        <f t="shared" si="194"/>
        <v>Bajo</v>
      </c>
      <c r="Z295" s="165">
        <v>60</v>
      </c>
      <c r="AA295" s="165" t="str">
        <f t="shared" si="195"/>
        <v>Muy Grave</v>
      </c>
      <c r="AB295" s="165">
        <f t="shared" si="181"/>
        <v>0</v>
      </c>
      <c r="AC295" s="165" t="str">
        <f t="shared" si="182"/>
        <v>IV</v>
      </c>
      <c r="AD295" s="165" t="str">
        <f t="shared" si="183"/>
        <v>ACEPTABLE</v>
      </c>
      <c r="AE295" s="165" t="s">
        <v>258</v>
      </c>
      <c r="AF295" s="165" t="str">
        <f>N295</f>
        <v>Golpes, heridas, atrapamiento muerte</v>
      </c>
      <c r="AG295" s="165" t="s">
        <v>38</v>
      </c>
      <c r="AH295" s="165" t="s">
        <v>63</v>
      </c>
      <c r="AI295" s="165" t="s">
        <v>63</v>
      </c>
      <c r="AJ295" s="165" t="s">
        <v>63</v>
      </c>
      <c r="AK295" s="165"/>
      <c r="AL295" s="165"/>
      <c r="AM295" s="165"/>
      <c r="AN295" s="165"/>
      <c r="AO295" s="165"/>
      <c r="AP295" s="165"/>
      <c r="AQ295" s="165"/>
      <c r="AR295" s="165"/>
      <c r="AS295" s="156"/>
      <c r="AT295" s="157"/>
      <c r="AU295" s="165" t="str">
        <f t="shared" si="184"/>
        <v>Bajo</v>
      </c>
      <c r="AV295" s="157"/>
      <c r="AW295" s="165" t="b">
        <f t="shared" si="185"/>
        <v>0</v>
      </c>
      <c r="AX295" s="165">
        <f t="shared" si="186"/>
        <v>0</v>
      </c>
      <c r="AY295" s="165" t="str">
        <f t="shared" si="187"/>
        <v>Bajo</v>
      </c>
      <c r="AZ295" s="157"/>
      <c r="BA295" s="165" t="b">
        <f t="shared" si="188"/>
        <v>0</v>
      </c>
      <c r="BB295" s="165">
        <f t="shared" si="189"/>
        <v>0</v>
      </c>
      <c r="BC295" s="165" t="str">
        <f t="shared" si="196"/>
        <v>IV</v>
      </c>
      <c r="BD295" s="165" t="str">
        <f t="shared" si="190"/>
        <v>ACEPTABLE</v>
      </c>
      <c r="BE295" s="155"/>
    </row>
    <row r="296" spans="1:57" ht="63.75" hidden="1" x14ac:dyDescent="0.2">
      <c r="A296" s="156"/>
      <c r="B296" s="165" t="s">
        <v>259</v>
      </c>
      <c r="C296" s="168" t="s">
        <v>722</v>
      </c>
      <c r="D296" s="166" t="s">
        <v>498</v>
      </c>
      <c r="E296" s="166" t="s">
        <v>499</v>
      </c>
      <c r="F296" s="166" t="s">
        <v>723</v>
      </c>
      <c r="G296" s="166" t="s">
        <v>724</v>
      </c>
      <c r="H296" s="165" t="s">
        <v>63</v>
      </c>
      <c r="I296" s="165"/>
      <c r="J296" s="166" t="s">
        <v>252</v>
      </c>
      <c r="K296" s="165" t="s">
        <v>276</v>
      </c>
      <c r="L296" s="196" t="s">
        <v>528</v>
      </c>
      <c r="M296" s="171" t="s">
        <v>704</v>
      </c>
      <c r="N296" s="171" t="s">
        <v>512</v>
      </c>
      <c r="O296" s="165"/>
      <c r="P296" s="165"/>
      <c r="Q296" s="171"/>
      <c r="R296" s="171" t="s">
        <v>737</v>
      </c>
      <c r="S296" s="171" t="s">
        <v>648</v>
      </c>
      <c r="T296" s="165">
        <v>0</v>
      </c>
      <c r="U296" s="165" t="str">
        <f t="shared" si="191"/>
        <v>Bajo</v>
      </c>
      <c r="V296" s="165">
        <v>3</v>
      </c>
      <c r="W296" s="165" t="str">
        <f t="shared" si="192"/>
        <v>Frecuente</v>
      </c>
      <c r="X296" s="165">
        <f t="shared" si="193"/>
        <v>0</v>
      </c>
      <c r="Y296" s="165" t="str">
        <f t="shared" si="194"/>
        <v>Bajo</v>
      </c>
      <c r="Z296" s="165">
        <v>25</v>
      </c>
      <c r="AA296" s="165" t="str">
        <f t="shared" si="195"/>
        <v>Grave</v>
      </c>
      <c r="AB296" s="165">
        <f t="shared" si="181"/>
        <v>0</v>
      </c>
      <c r="AC296" s="165" t="str">
        <f t="shared" si="182"/>
        <v>IV</v>
      </c>
      <c r="AD296" s="165" t="str">
        <f t="shared" si="183"/>
        <v>ACEPTABLE</v>
      </c>
      <c r="AE296" s="165" t="s">
        <v>258</v>
      </c>
      <c r="AF296" s="165" t="s">
        <v>512</v>
      </c>
      <c r="AG296" s="165"/>
      <c r="AH296" s="165" t="s">
        <v>63</v>
      </c>
      <c r="AI296" s="165" t="s">
        <v>63</v>
      </c>
      <c r="AJ296" s="165" t="s">
        <v>63</v>
      </c>
      <c r="AK296" s="165"/>
      <c r="AL296" s="165"/>
      <c r="AM296" s="165"/>
      <c r="AN296" s="165"/>
      <c r="AO296" s="165"/>
      <c r="AP296" s="165"/>
      <c r="AQ296" s="165"/>
      <c r="AR296" s="165"/>
      <c r="AS296" s="156"/>
      <c r="AT296" s="157"/>
      <c r="AU296" s="165" t="str">
        <f t="shared" si="184"/>
        <v>Bajo</v>
      </c>
      <c r="AV296" s="157"/>
      <c r="AW296" s="165" t="b">
        <f t="shared" si="185"/>
        <v>0</v>
      </c>
      <c r="AX296" s="165">
        <f t="shared" si="186"/>
        <v>0</v>
      </c>
      <c r="AY296" s="165" t="str">
        <f t="shared" si="187"/>
        <v>Bajo</v>
      </c>
      <c r="AZ296" s="157"/>
      <c r="BA296" s="165" t="b">
        <f t="shared" si="188"/>
        <v>0</v>
      </c>
      <c r="BB296" s="165">
        <f t="shared" si="189"/>
        <v>0</v>
      </c>
      <c r="BC296" s="165" t="str">
        <f t="shared" si="196"/>
        <v>IV</v>
      </c>
      <c r="BD296" s="165" t="str">
        <f t="shared" si="190"/>
        <v>ACEPTABLE</v>
      </c>
      <c r="BE296" s="155"/>
    </row>
    <row r="297" spans="1:57" ht="63.75" x14ac:dyDescent="0.2">
      <c r="A297" s="156"/>
      <c r="B297" s="165" t="s">
        <v>259</v>
      </c>
      <c r="C297" s="168" t="s">
        <v>722</v>
      </c>
      <c r="D297" s="166" t="s">
        <v>498</v>
      </c>
      <c r="E297" s="166" t="s">
        <v>499</v>
      </c>
      <c r="F297" s="166" t="s">
        <v>723</v>
      </c>
      <c r="G297" s="166" t="s">
        <v>724</v>
      </c>
      <c r="H297" s="165" t="s">
        <v>63</v>
      </c>
      <c r="I297" s="165"/>
      <c r="J297" s="166" t="s">
        <v>252</v>
      </c>
      <c r="K297" s="167" t="s">
        <v>282</v>
      </c>
      <c r="L297" s="168" t="s">
        <v>739</v>
      </c>
      <c r="M297" s="170" t="s">
        <v>740</v>
      </c>
      <c r="N297" s="171" t="s">
        <v>741</v>
      </c>
      <c r="O297" s="165"/>
      <c r="P297" s="165"/>
      <c r="Q297" s="171"/>
      <c r="R297" s="165" t="s">
        <v>742</v>
      </c>
      <c r="S297" s="171" t="s">
        <v>743</v>
      </c>
      <c r="T297" s="165"/>
      <c r="U297" s="165" t="str">
        <f t="shared" si="191"/>
        <v>Bajo</v>
      </c>
      <c r="V297" s="165">
        <v>1</v>
      </c>
      <c r="W297" s="165" t="str">
        <f t="shared" si="192"/>
        <v>Esporadica</v>
      </c>
      <c r="X297" s="165">
        <f t="shared" si="193"/>
        <v>0</v>
      </c>
      <c r="Y297" s="165" t="str">
        <f t="shared" si="194"/>
        <v>Bajo</v>
      </c>
      <c r="Z297" s="165">
        <v>25</v>
      </c>
      <c r="AA297" s="165" t="str">
        <f t="shared" si="195"/>
        <v>Grave</v>
      </c>
      <c r="AB297" s="165">
        <f t="shared" si="181"/>
        <v>0</v>
      </c>
      <c r="AC297" s="165" t="str">
        <f t="shared" si="182"/>
        <v>IV</v>
      </c>
      <c r="AD297" s="165" t="str">
        <f>IF(AND(AC297="I"),"NO ACEPTABLE",IF(AND(AC297="II"),"ACEPTABLE CON CONTROL ESPECIFICO",IF(AND(AC297="III"),"MEJORABLE",IF(AND(AC297="IV"),"ACEPTABLE"))))</f>
        <v>ACEPTABLE</v>
      </c>
      <c r="AE297" s="165">
        <v>2</v>
      </c>
      <c r="AF297" s="165" t="s">
        <v>180</v>
      </c>
      <c r="AG297" s="165" t="s">
        <v>38</v>
      </c>
      <c r="AH297" s="165"/>
      <c r="AI297" s="165"/>
      <c r="AJ297" s="165" t="s">
        <v>63</v>
      </c>
      <c r="AK297" s="165"/>
      <c r="AL297" s="165"/>
      <c r="AM297" s="165"/>
      <c r="AN297" s="165"/>
      <c r="AO297" s="165"/>
      <c r="AP297" s="165"/>
      <c r="AQ297" s="165"/>
      <c r="AR297" s="165"/>
      <c r="AS297" s="156"/>
      <c r="AT297" s="157"/>
      <c r="AU297" s="165" t="str">
        <f>IF(AT297=10,"Muy Alto",IF(AT297=6,"Alto",IF(AT297=2,"Medio",IF(AT297=0,"Bajo"))))</f>
        <v>Bajo</v>
      </c>
      <c r="AV297" s="157"/>
      <c r="AW297" s="165" t="b">
        <f>IF(AV297=4,"Continua",IF(AV297=3,"Frecuente",IF(AV297=2,"Ocasional",IF(AV297=1,"Esporadica"))))</f>
        <v>0</v>
      </c>
      <c r="AX297" s="165">
        <f>AT297*AV297</f>
        <v>0</v>
      </c>
      <c r="AY297" s="165" t="str">
        <f>IF(AND(AX297&gt;=24,AX297&lt;=40),"Medio Alto",IF(AND(AX297&gt;=10,AX297&lt;=20),"Alto",IF(AND(AX297&gt;=6,AX297&lt;=8),"Medio",IF(AND(AX297&gt;=0,AX297&lt;=4),"Bajo"))))</f>
        <v>Bajo</v>
      </c>
      <c r="AZ297" s="157"/>
      <c r="BA297" s="165" t="b">
        <f>IF(AZ297=100,"Mortal o Catrastrofico",IF(AZ297=60,"Muy Grave",IF(AZ297=25,"Grave",IF(AZ297=10,"Leve"))))</f>
        <v>0</v>
      </c>
      <c r="BB297" s="165">
        <f>AX297*AZ297</f>
        <v>0</v>
      </c>
      <c r="BC297" s="165" t="str">
        <f>IF(AND(BB297&gt;=600,AZ297&lt;=4000),"I",IF(AND(BB297&gt;=150,BB297&lt;=500),"II",IF(AND(BB297&gt;=40,BB297&lt;=120),"III",IF(AND(BB297&gt;=0,BB297&lt;=40),"IV"))))</f>
        <v>IV</v>
      </c>
      <c r="BD297" s="165" t="str">
        <f>IF(AND(BC297="I"),"NO ACEPTABLE",IF(AND(BC297="II"),"ACEPTABLE CON CONTROL ESPECIFICO",IF(AND(BC297="III"),"MEJORABLE",IF(AND(BC297="IV"),"ACEPTABLE"))))</f>
        <v>ACEPTABLE</v>
      </c>
      <c r="BE297" s="155"/>
    </row>
    <row r="298" spans="1:57" ht="63.75" hidden="1" x14ac:dyDescent="0.2">
      <c r="A298" s="156"/>
      <c r="B298" s="165" t="s">
        <v>259</v>
      </c>
      <c r="C298" s="168" t="s">
        <v>722</v>
      </c>
      <c r="D298" s="166" t="s">
        <v>498</v>
      </c>
      <c r="E298" s="166" t="s">
        <v>499</v>
      </c>
      <c r="F298" s="166" t="s">
        <v>723</v>
      </c>
      <c r="G298" s="166" t="s">
        <v>724</v>
      </c>
      <c r="H298" s="165" t="s">
        <v>63</v>
      </c>
      <c r="I298" s="165"/>
      <c r="J298" s="166" t="s">
        <v>252</v>
      </c>
      <c r="K298" s="165" t="s">
        <v>276</v>
      </c>
      <c r="L298" s="196" t="s">
        <v>178</v>
      </c>
      <c r="M298" s="170" t="s">
        <v>738</v>
      </c>
      <c r="N298" s="170" t="s">
        <v>180</v>
      </c>
      <c r="O298" s="165"/>
      <c r="P298" s="165"/>
      <c r="Q298" s="171"/>
      <c r="R298" s="171" t="s">
        <v>737</v>
      </c>
      <c r="S298" s="171" t="s">
        <v>648</v>
      </c>
      <c r="T298" s="165">
        <v>0</v>
      </c>
      <c r="U298" s="165" t="str">
        <f t="shared" si="191"/>
        <v>Bajo</v>
      </c>
      <c r="V298" s="165">
        <v>3</v>
      </c>
      <c r="W298" s="165" t="str">
        <f t="shared" si="192"/>
        <v>Frecuente</v>
      </c>
      <c r="X298" s="165">
        <f t="shared" si="193"/>
        <v>0</v>
      </c>
      <c r="Y298" s="165" t="str">
        <f t="shared" si="194"/>
        <v>Bajo</v>
      </c>
      <c r="Z298" s="165">
        <v>25</v>
      </c>
      <c r="AA298" s="165" t="str">
        <f t="shared" si="195"/>
        <v>Grave</v>
      </c>
      <c r="AB298" s="165">
        <f t="shared" si="181"/>
        <v>0</v>
      </c>
      <c r="AC298" s="165" t="str">
        <f t="shared" si="182"/>
        <v>IV</v>
      </c>
      <c r="AD298" s="165" t="str">
        <f t="shared" si="183"/>
        <v>ACEPTABLE</v>
      </c>
      <c r="AE298" s="165" t="s">
        <v>258</v>
      </c>
      <c r="AF298" s="165" t="s">
        <v>180</v>
      </c>
      <c r="AG298" s="165"/>
      <c r="AH298" s="165" t="s">
        <v>63</v>
      </c>
      <c r="AI298" s="165" t="s">
        <v>63</v>
      </c>
      <c r="AJ298" s="165" t="s">
        <v>63</v>
      </c>
      <c r="AK298" s="165"/>
      <c r="AL298" s="165"/>
      <c r="AM298" s="165"/>
      <c r="AN298" s="165"/>
      <c r="AO298" s="165"/>
      <c r="AP298" s="165"/>
      <c r="AQ298" s="165"/>
      <c r="AR298" s="165"/>
      <c r="AS298" s="156"/>
      <c r="AT298" s="157"/>
      <c r="AU298" s="165" t="str">
        <f t="shared" si="184"/>
        <v>Bajo</v>
      </c>
      <c r="AV298" s="157"/>
      <c r="AW298" s="165" t="b">
        <f t="shared" si="185"/>
        <v>0</v>
      </c>
      <c r="AX298" s="165">
        <f t="shared" si="186"/>
        <v>0</v>
      </c>
      <c r="AY298" s="165" t="str">
        <f t="shared" si="187"/>
        <v>Bajo</v>
      </c>
      <c r="AZ298" s="157"/>
      <c r="BA298" s="165" t="b">
        <f t="shared" si="188"/>
        <v>0</v>
      </c>
      <c r="BB298" s="165">
        <f t="shared" si="189"/>
        <v>0</v>
      </c>
      <c r="BC298" s="165" t="str">
        <f t="shared" si="196"/>
        <v>IV</v>
      </c>
      <c r="BD298" s="165" t="str">
        <f t="shared" si="190"/>
        <v>ACEPTABLE</v>
      </c>
      <c r="BE298" s="155"/>
    </row>
    <row r="299" spans="1:57" ht="102" hidden="1" x14ac:dyDescent="0.2">
      <c r="A299" s="156"/>
      <c r="B299" s="165" t="s">
        <v>259</v>
      </c>
      <c r="C299" s="168" t="s">
        <v>722</v>
      </c>
      <c r="D299" s="166" t="s">
        <v>498</v>
      </c>
      <c r="E299" s="166" t="s">
        <v>499</v>
      </c>
      <c r="F299" s="166" t="s">
        <v>723</v>
      </c>
      <c r="G299" s="166" t="s">
        <v>724</v>
      </c>
      <c r="H299" s="165" t="s">
        <v>63</v>
      </c>
      <c r="I299" s="165"/>
      <c r="J299" s="166" t="s">
        <v>252</v>
      </c>
      <c r="K299" s="165" t="s">
        <v>99</v>
      </c>
      <c r="L299" s="165" t="s">
        <v>100</v>
      </c>
      <c r="M299" s="171" t="s">
        <v>333</v>
      </c>
      <c r="N299" s="171" t="s">
        <v>102</v>
      </c>
      <c r="O299" s="267"/>
      <c r="P299" s="267"/>
      <c r="Q299" s="267"/>
      <c r="R299" s="279" t="s">
        <v>477</v>
      </c>
      <c r="S299" s="267"/>
      <c r="T299" s="165"/>
      <c r="U299" s="165" t="str">
        <f t="shared" si="191"/>
        <v>Bajo</v>
      </c>
      <c r="V299" s="165">
        <v>3</v>
      </c>
      <c r="W299" s="165" t="str">
        <f t="shared" si="192"/>
        <v>Frecuente</v>
      </c>
      <c r="X299" s="165">
        <f t="shared" si="193"/>
        <v>0</v>
      </c>
      <c r="Y299" s="165" t="str">
        <f t="shared" si="194"/>
        <v>Bajo</v>
      </c>
      <c r="Z299" s="165">
        <v>25</v>
      </c>
      <c r="AA299" s="165" t="str">
        <f t="shared" si="195"/>
        <v>Grave</v>
      </c>
      <c r="AB299" s="165">
        <f t="shared" si="181"/>
        <v>0</v>
      </c>
      <c r="AC299" s="165" t="str">
        <f t="shared" si="182"/>
        <v>IV</v>
      </c>
      <c r="AD299" s="165" t="str">
        <f t="shared" si="183"/>
        <v>ACEPTABLE</v>
      </c>
      <c r="AE299" s="165" t="s">
        <v>258</v>
      </c>
      <c r="AF299" s="165" t="s">
        <v>102</v>
      </c>
      <c r="AG299" s="165" t="s">
        <v>38</v>
      </c>
      <c r="AH299" s="165" t="s">
        <v>63</v>
      </c>
      <c r="AI299" s="165" t="s">
        <v>63</v>
      </c>
      <c r="AJ299" s="165" t="s">
        <v>63</v>
      </c>
      <c r="AK299" s="165"/>
      <c r="AL299" s="165"/>
      <c r="AM299" s="165"/>
      <c r="AN299" s="165"/>
      <c r="AO299" s="165"/>
      <c r="AP299" s="165"/>
      <c r="AQ299" s="165"/>
      <c r="AR299" s="165"/>
      <c r="AS299" s="200"/>
      <c r="AT299" s="156"/>
      <c r="AU299" s="165" t="str">
        <f t="shared" si="184"/>
        <v>Bajo</v>
      </c>
      <c r="AV299" s="156"/>
      <c r="AW299" s="165" t="b">
        <f t="shared" si="185"/>
        <v>0</v>
      </c>
      <c r="AX299" s="165">
        <f t="shared" si="186"/>
        <v>0</v>
      </c>
      <c r="AY299" s="165" t="str">
        <f t="shared" si="187"/>
        <v>Bajo</v>
      </c>
      <c r="AZ299" s="156"/>
      <c r="BA299" s="165" t="b">
        <f t="shared" si="188"/>
        <v>0</v>
      </c>
      <c r="BB299" s="165">
        <f t="shared" si="189"/>
        <v>0</v>
      </c>
      <c r="BC299" s="165" t="str">
        <f t="shared" si="196"/>
        <v>IV</v>
      </c>
      <c r="BD299" s="165" t="str">
        <f t="shared" si="190"/>
        <v>ACEPTABLE</v>
      </c>
      <c r="BE299" s="155"/>
    </row>
    <row r="300" spans="1:57" ht="63.75" hidden="1" x14ac:dyDescent="0.2">
      <c r="A300" s="156"/>
      <c r="B300" s="165" t="s">
        <v>259</v>
      </c>
      <c r="C300" s="168" t="s">
        <v>722</v>
      </c>
      <c r="D300" s="166" t="s">
        <v>498</v>
      </c>
      <c r="E300" s="166" t="s">
        <v>499</v>
      </c>
      <c r="F300" s="166" t="s">
        <v>723</v>
      </c>
      <c r="G300" s="166" t="s">
        <v>724</v>
      </c>
      <c r="H300" s="165" t="s">
        <v>63</v>
      </c>
      <c r="I300" s="165"/>
      <c r="J300" s="199" t="s">
        <v>1207</v>
      </c>
      <c r="K300" s="167" t="s">
        <v>72</v>
      </c>
      <c r="L300" s="168" t="s">
        <v>73</v>
      </c>
      <c r="M300" s="170" t="s">
        <v>744</v>
      </c>
      <c r="N300" s="170" t="s">
        <v>75</v>
      </c>
      <c r="O300" s="165" t="s">
        <v>69</v>
      </c>
      <c r="P300" s="165" t="s">
        <v>69</v>
      </c>
      <c r="Q300" s="165" t="s">
        <v>69</v>
      </c>
      <c r="R300" s="171" t="s">
        <v>745</v>
      </c>
      <c r="S300" s="165" t="s">
        <v>69</v>
      </c>
      <c r="T300" s="165">
        <v>2</v>
      </c>
      <c r="U300" s="165" t="str">
        <f t="shared" si="191"/>
        <v>Medio</v>
      </c>
      <c r="V300" s="165">
        <v>1</v>
      </c>
      <c r="W300" s="165" t="str">
        <f t="shared" si="192"/>
        <v>Esporadica</v>
      </c>
      <c r="X300" s="165">
        <f t="shared" si="193"/>
        <v>2</v>
      </c>
      <c r="Y300" s="165" t="str">
        <f t="shared" si="194"/>
        <v>Bajo</v>
      </c>
      <c r="Z300" s="165">
        <v>25</v>
      </c>
      <c r="AA300" s="165" t="str">
        <f t="shared" si="195"/>
        <v>Grave</v>
      </c>
      <c r="AB300" s="165">
        <f t="shared" si="181"/>
        <v>50</v>
      </c>
      <c r="AC300" s="165" t="str">
        <f t="shared" si="182"/>
        <v>III</v>
      </c>
      <c r="AD300" s="165" t="str">
        <f t="shared" si="183"/>
        <v>MEJORABLE</v>
      </c>
      <c r="AE300" s="165" t="s">
        <v>258</v>
      </c>
      <c r="AF300" s="165" t="s">
        <v>75</v>
      </c>
      <c r="AG300" s="165" t="s">
        <v>38</v>
      </c>
      <c r="AH300" s="165"/>
      <c r="AI300" s="165" t="s">
        <v>63</v>
      </c>
      <c r="AJ300" s="165" t="s">
        <v>63</v>
      </c>
      <c r="AK300" s="165" t="s">
        <v>63</v>
      </c>
      <c r="AL300" s="165" t="s">
        <v>63</v>
      </c>
      <c r="AM300" s="165"/>
      <c r="AN300" s="165"/>
      <c r="AO300" s="165"/>
      <c r="AP300" s="165"/>
      <c r="AQ300" s="165"/>
      <c r="AR300" s="165"/>
      <c r="AS300" s="156"/>
      <c r="AT300" s="157"/>
      <c r="AU300" s="165" t="str">
        <f t="shared" si="184"/>
        <v>Bajo</v>
      </c>
      <c r="AV300" s="157"/>
      <c r="AW300" s="165" t="b">
        <f t="shared" si="185"/>
        <v>0</v>
      </c>
      <c r="AX300" s="165">
        <f t="shared" si="186"/>
        <v>0</v>
      </c>
      <c r="AY300" s="165" t="str">
        <f t="shared" si="187"/>
        <v>Bajo</v>
      </c>
      <c r="AZ300" s="157"/>
      <c r="BA300" s="165" t="b">
        <f t="shared" si="188"/>
        <v>0</v>
      </c>
      <c r="BB300" s="165">
        <f t="shared" si="189"/>
        <v>0</v>
      </c>
      <c r="BC300" s="165" t="str">
        <f t="shared" si="196"/>
        <v>IV</v>
      </c>
      <c r="BD300" s="165" t="str">
        <f t="shared" si="190"/>
        <v>ACEPTABLE</v>
      </c>
      <c r="BE300" s="155"/>
    </row>
    <row r="301" spans="1:57" ht="63.75" x14ac:dyDescent="0.2">
      <c r="A301" s="156"/>
      <c r="B301" s="165" t="s">
        <v>259</v>
      </c>
      <c r="C301" s="168" t="s">
        <v>722</v>
      </c>
      <c r="D301" s="166" t="s">
        <v>498</v>
      </c>
      <c r="E301" s="166" t="s">
        <v>499</v>
      </c>
      <c r="F301" s="166" t="s">
        <v>723</v>
      </c>
      <c r="G301" s="166" t="s">
        <v>724</v>
      </c>
      <c r="H301" s="165" t="s">
        <v>63</v>
      </c>
      <c r="I301" s="165"/>
      <c r="J301" s="166" t="s">
        <v>773</v>
      </c>
      <c r="K301" s="167" t="s">
        <v>282</v>
      </c>
      <c r="L301" s="168" t="s">
        <v>747</v>
      </c>
      <c r="M301" s="170" t="s">
        <v>748</v>
      </c>
      <c r="N301" s="170" t="s">
        <v>289</v>
      </c>
      <c r="O301" s="165" t="s">
        <v>69</v>
      </c>
      <c r="P301" s="165" t="s">
        <v>69</v>
      </c>
      <c r="Q301" s="165"/>
      <c r="R301" s="171" t="s">
        <v>749</v>
      </c>
      <c r="S301" s="165" t="s">
        <v>672</v>
      </c>
      <c r="T301" s="165">
        <v>0</v>
      </c>
      <c r="U301" s="165" t="str">
        <f t="shared" si="191"/>
        <v>Bajo</v>
      </c>
      <c r="V301" s="165">
        <v>1</v>
      </c>
      <c r="W301" s="165" t="str">
        <f t="shared" si="192"/>
        <v>Esporadica</v>
      </c>
      <c r="X301" s="165">
        <f t="shared" si="193"/>
        <v>0</v>
      </c>
      <c r="Y301" s="165" t="str">
        <f t="shared" si="194"/>
        <v>Bajo</v>
      </c>
      <c r="Z301" s="165">
        <v>25</v>
      </c>
      <c r="AA301" s="165" t="str">
        <f t="shared" si="195"/>
        <v>Grave</v>
      </c>
      <c r="AB301" s="165">
        <f t="shared" si="181"/>
        <v>0</v>
      </c>
      <c r="AC301" s="165" t="str">
        <f t="shared" si="182"/>
        <v>IV</v>
      </c>
      <c r="AD301" s="165" t="str">
        <f t="shared" si="183"/>
        <v>ACEPTABLE</v>
      </c>
      <c r="AE301" s="165" t="s">
        <v>258</v>
      </c>
      <c r="AF301" s="165" t="str">
        <f>N301</f>
        <v>Golpes, trapamientos, aplastamiento, muerte</v>
      </c>
      <c r="AG301" s="165" t="s">
        <v>38</v>
      </c>
      <c r="AH301" s="165"/>
      <c r="AI301" s="165" t="s">
        <v>63</v>
      </c>
      <c r="AJ301" s="165" t="s">
        <v>63</v>
      </c>
      <c r="AK301" s="165" t="s">
        <v>63</v>
      </c>
      <c r="AL301" s="165"/>
      <c r="AM301" s="165"/>
      <c r="AN301" s="165"/>
      <c r="AO301" s="165"/>
      <c r="AP301" s="165"/>
      <c r="AQ301" s="165"/>
      <c r="AR301" s="165"/>
      <c r="AS301" s="156"/>
      <c r="AT301" s="157"/>
      <c r="AU301" s="165" t="str">
        <f t="shared" si="184"/>
        <v>Bajo</v>
      </c>
      <c r="AV301" s="157"/>
      <c r="AW301" s="165" t="b">
        <f t="shared" si="185"/>
        <v>0</v>
      </c>
      <c r="AX301" s="165">
        <f t="shared" si="186"/>
        <v>0</v>
      </c>
      <c r="AY301" s="165" t="str">
        <f t="shared" si="187"/>
        <v>Bajo</v>
      </c>
      <c r="AZ301" s="157"/>
      <c r="BA301" s="165" t="b">
        <f t="shared" si="188"/>
        <v>0</v>
      </c>
      <c r="BB301" s="165">
        <f t="shared" si="189"/>
        <v>0</v>
      </c>
      <c r="BC301" s="165" t="str">
        <f t="shared" si="196"/>
        <v>IV</v>
      </c>
      <c r="BD301" s="165" t="str">
        <f t="shared" si="190"/>
        <v>ACEPTABLE</v>
      </c>
      <c r="BE301" s="155"/>
    </row>
    <row r="302" spans="1:57" ht="51" hidden="1" x14ac:dyDescent="0.2">
      <c r="A302" s="189"/>
      <c r="B302" s="165" t="s">
        <v>259</v>
      </c>
      <c r="C302" s="168" t="s">
        <v>722</v>
      </c>
      <c r="D302" s="166" t="s">
        <v>391</v>
      </c>
      <c r="E302" s="166" t="s">
        <v>752</v>
      </c>
      <c r="F302" s="166" t="s">
        <v>723</v>
      </c>
      <c r="G302" s="166" t="s">
        <v>1208</v>
      </c>
      <c r="H302" s="165" t="s">
        <v>63</v>
      </c>
      <c r="I302" s="165"/>
      <c r="J302" s="166" t="s">
        <v>252</v>
      </c>
      <c r="K302" s="167" t="s">
        <v>65</v>
      </c>
      <c r="L302" s="196" t="s">
        <v>316</v>
      </c>
      <c r="M302" s="171" t="s">
        <v>1206</v>
      </c>
      <c r="N302" s="170" t="s">
        <v>145</v>
      </c>
      <c r="O302" s="165" t="s">
        <v>69</v>
      </c>
      <c r="P302" s="165" t="s">
        <v>69</v>
      </c>
      <c r="Q302" s="165"/>
      <c r="R302" s="170" t="s">
        <v>727</v>
      </c>
      <c r="S302" s="165"/>
      <c r="T302" s="165"/>
      <c r="U302" s="165" t="str">
        <f t="shared" si="191"/>
        <v>Bajo</v>
      </c>
      <c r="V302" s="165">
        <v>2</v>
      </c>
      <c r="W302" s="165" t="str">
        <f t="shared" si="192"/>
        <v>Ocasional</v>
      </c>
      <c r="X302" s="165">
        <f t="shared" si="193"/>
        <v>0</v>
      </c>
      <c r="Y302" s="165" t="str">
        <f t="shared" si="194"/>
        <v>Bajo</v>
      </c>
      <c r="Z302" s="165">
        <v>10</v>
      </c>
      <c r="AA302" s="165" t="str">
        <f t="shared" si="195"/>
        <v>Leve</v>
      </c>
      <c r="AB302" s="165">
        <f t="shared" si="181"/>
        <v>0</v>
      </c>
      <c r="AC302" s="165" t="str">
        <f t="shared" si="182"/>
        <v>IV</v>
      </c>
      <c r="AD302" s="165" t="str">
        <f t="shared" si="183"/>
        <v>ACEPTABLE</v>
      </c>
      <c r="AE302" s="165" t="s">
        <v>258</v>
      </c>
      <c r="AF302" s="165" t="str">
        <f>N302</f>
        <v>Golpes, traumas, heridas, infecciones, intoxicación, Mordeduras, picaduras, punciones, reacciones alérgicas, muerte</v>
      </c>
      <c r="AG302" s="165" t="s">
        <v>38</v>
      </c>
      <c r="AH302" s="165" t="s">
        <v>63</v>
      </c>
      <c r="AI302" s="165" t="s">
        <v>63</v>
      </c>
      <c r="AJ302" s="165" t="s">
        <v>63</v>
      </c>
      <c r="AK302" s="165"/>
      <c r="AL302" s="165"/>
      <c r="AM302" s="165"/>
      <c r="AN302" s="165"/>
      <c r="AO302" s="165"/>
      <c r="AP302" s="165"/>
      <c r="AQ302" s="165"/>
      <c r="AR302" s="165"/>
      <c r="AS302" s="156"/>
      <c r="AT302" s="157"/>
      <c r="AU302" s="165" t="str">
        <f t="shared" si="184"/>
        <v>Bajo</v>
      </c>
      <c r="AV302" s="157"/>
      <c r="AW302" s="165" t="b">
        <f t="shared" si="185"/>
        <v>0</v>
      </c>
      <c r="AX302" s="165">
        <f t="shared" si="186"/>
        <v>0</v>
      </c>
      <c r="AY302" s="165" t="str">
        <f t="shared" si="187"/>
        <v>Bajo</v>
      </c>
      <c r="AZ302" s="157"/>
      <c r="BA302" s="165" t="b">
        <f t="shared" si="188"/>
        <v>0</v>
      </c>
      <c r="BB302" s="165">
        <f t="shared" si="189"/>
        <v>0</v>
      </c>
      <c r="BC302" s="165" t="str">
        <f t="shared" si="196"/>
        <v>IV</v>
      </c>
      <c r="BD302" s="165" t="str">
        <f t="shared" si="190"/>
        <v>ACEPTABLE</v>
      </c>
      <c r="BE302" s="155"/>
    </row>
    <row r="303" spans="1:57" ht="51" hidden="1" x14ac:dyDescent="0.2">
      <c r="A303" s="189"/>
      <c r="B303" s="165" t="s">
        <v>259</v>
      </c>
      <c r="C303" s="168" t="s">
        <v>722</v>
      </c>
      <c r="D303" s="166" t="s">
        <v>391</v>
      </c>
      <c r="E303" s="166" t="s">
        <v>752</v>
      </c>
      <c r="F303" s="166" t="s">
        <v>723</v>
      </c>
      <c r="G303" s="166" t="s">
        <v>1208</v>
      </c>
      <c r="H303" s="165" t="s">
        <v>63</v>
      </c>
      <c r="I303" s="165"/>
      <c r="J303" s="166" t="s">
        <v>252</v>
      </c>
      <c r="K303" s="167" t="s">
        <v>72</v>
      </c>
      <c r="L303" s="196" t="s">
        <v>319</v>
      </c>
      <c r="M303" s="171" t="s">
        <v>728</v>
      </c>
      <c r="N303" s="171" t="s">
        <v>127</v>
      </c>
      <c r="O303" s="165" t="s">
        <v>69</v>
      </c>
      <c r="P303" s="165" t="s">
        <v>69</v>
      </c>
      <c r="Q303" s="171"/>
      <c r="R303" s="171" t="s">
        <v>729</v>
      </c>
      <c r="S303" s="165" t="s">
        <v>69</v>
      </c>
      <c r="T303" s="165">
        <v>0</v>
      </c>
      <c r="U303" s="165" t="str">
        <f t="shared" si="191"/>
        <v>Bajo</v>
      </c>
      <c r="V303" s="165">
        <v>2</v>
      </c>
      <c r="W303" s="165" t="str">
        <f t="shared" si="192"/>
        <v>Ocasional</v>
      </c>
      <c r="X303" s="165">
        <f t="shared" si="193"/>
        <v>0</v>
      </c>
      <c r="Y303" s="165" t="str">
        <f t="shared" si="194"/>
        <v>Bajo</v>
      </c>
      <c r="Z303" s="165">
        <v>60</v>
      </c>
      <c r="AA303" s="165" t="str">
        <f t="shared" si="195"/>
        <v>Muy Grave</v>
      </c>
      <c r="AB303" s="165">
        <f t="shared" si="181"/>
        <v>0</v>
      </c>
      <c r="AC303" s="165" t="str">
        <f t="shared" si="182"/>
        <v>IV</v>
      </c>
      <c r="AD303" s="165" t="str">
        <f t="shared" si="183"/>
        <v>ACEPTABLE</v>
      </c>
      <c r="AE303" s="165" t="s">
        <v>258</v>
      </c>
      <c r="AF303" s="165" t="str">
        <f>N303</f>
        <v>Descargas eléctricas, dolor de cabeza, quemaduras, shock, golpes, heridas, contusiones.</v>
      </c>
      <c r="AG303" s="165" t="s">
        <v>38</v>
      </c>
      <c r="AH303" s="165" t="s">
        <v>63</v>
      </c>
      <c r="AI303" s="165" t="s">
        <v>63</v>
      </c>
      <c r="AJ303" s="165" t="s">
        <v>63</v>
      </c>
      <c r="AK303" s="165"/>
      <c r="AL303" s="165"/>
      <c r="AM303" s="165"/>
      <c r="AN303" s="165"/>
      <c r="AO303" s="165"/>
      <c r="AP303" s="165"/>
      <c r="AQ303" s="165"/>
      <c r="AR303" s="165"/>
      <c r="AS303" s="156"/>
      <c r="AT303" s="157"/>
      <c r="AU303" s="165" t="str">
        <f t="shared" si="184"/>
        <v>Bajo</v>
      </c>
      <c r="AV303" s="157"/>
      <c r="AW303" s="165" t="b">
        <f t="shared" si="185"/>
        <v>0</v>
      </c>
      <c r="AX303" s="165">
        <f t="shared" si="186"/>
        <v>0</v>
      </c>
      <c r="AY303" s="165" t="str">
        <f t="shared" si="187"/>
        <v>Bajo</v>
      </c>
      <c r="AZ303" s="157"/>
      <c r="BA303" s="165" t="b">
        <f t="shared" si="188"/>
        <v>0</v>
      </c>
      <c r="BB303" s="165">
        <f t="shared" si="189"/>
        <v>0</v>
      </c>
      <c r="BC303" s="165" t="str">
        <f t="shared" si="196"/>
        <v>IV</v>
      </c>
      <c r="BD303" s="165" t="str">
        <f t="shared" si="190"/>
        <v>ACEPTABLE</v>
      </c>
      <c r="BE303" s="155"/>
    </row>
    <row r="304" spans="1:57" ht="51" hidden="1" x14ac:dyDescent="0.2">
      <c r="A304" s="156"/>
      <c r="B304" s="165" t="s">
        <v>259</v>
      </c>
      <c r="C304" s="168" t="s">
        <v>722</v>
      </c>
      <c r="D304" s="166" t="s">
        <v>391</v>
      </c>
      <c r="E304" s="166" t="s">
        <v>752</v>
      </c>
      <c r="F304" s="166" t="s">
        <v>723</v>
      </c>
      <c r="G304" s="166" t="s">
        <v>1208</v>
      </c>
      <c r="H304" s="165" t="s">
        <v>63</v>
      </c>
      <c r="I304" s="165"/>
      <c r="J304" s="166" t="s">
        <v>252</v>
      </c>
      <c r="K304" s="167" t="s">
        <v>72</v>
      </c>
      <c r="L304" s="168" t="s">
        <v>119</v>
      </c>
      <c r="M304" s="169" t="s">
        <v>730</v>
      </c>
      <c r="N304" s="170" t="s">
        <v>731</v>
      </c>
      <c r="O304" s="165" t="s">
        <v>69</v>
      </c>
      <c r="P304" s="165" t="s">
        <v>69</v>
      </c>
      <c r="Q304" s="170" t="s">
        <v>732</v>
      </c>
      <c r="R304" s="170" t="s">
        <v>733</v>
      </c>
      <c r="S304" s="171" t="s">
        <v>734</v>
      </c>
      <c r="T304" s="165">
        <v>0</v>
      </c>
      <c r="U304" s="165" t="str">
        <f t="shared" si="191"/>
        <v>Bajo</v>
      </c>
      <c r="V304" s="165">
        <v>2</v>
      </c>
      <c r="W304" s="165" t="str">
        <f t="shared" si="192"/>
        <v>Ocasional</v>
      </c>
      <c r="X304" s="165">
        <f t="shared" si="193"/>
        <v>0</v>
      </c>
      <c r="Y304" s="165" t="str">
        <f t="shared" si="194"/>
        <v>Bajo</v>
      </c>
      <c r="Z304" s="165">
        <v>60</v>
      </c>
      <c r="AA304" s="165" t="str">
        <f t="shared" si="195"/>
        <v>Muy Grave</v>
      </c>
      <c r="AB304" s="165">
        <f t="shared" si="181"/>
        <v>0</v>
      </c>
      <c r="AC304" s="165" t="str">
        <f t="shared" si="182"/>
        <v>IV</v>
      </c>
      <c r="AD304" s="165" t="str">
        <f t="shared" si="183"/>
        <v>ACEPTABLE</v>
      </c>
      <c r="AE304" s="165" t="s">
        <v>258</v>
      </c>
      <c r="AF304" s="165" t="s">
        <v>731</v>
      </c>
      <c r="AG304" s="165" t="s">
        <v>38</v>
      </c>
      <c r="AH304" s="165" t="s">
        <v>63</v>
      </c>
      <c r="AI304" s="165" t="s">
        <v>63</v>
      </c>
      <c r="AJ304" s="165" t="s">
        <v>63</v>
      </c>
      <c r="AK304" s="165"/>
      <c r="AL304" s="165"/>
      <c r="AM304" s="165"/>
      <c r="AN304" s="165"/>
      <c r="AO304" s="165"/>
      <c r="AP304" s="165"/>
      <c r="AQ304" s="165"/>
      <c r="AR304" s="165"/>
      <c r="AS304" s="156"/>
      <c r="AT304" s="157"/>
      <c r="AU304" s="165" t="str">
        <f t="shared" si="184"/>
        <v>Bajo</v>
      </c>
      <c r="AV304" s="157"/>
      <c r="AW304" s="165" t="b">
        <f t="shared" si="185"/>
        <v>0</v>
      </c>
      <c r="AX304" s="165">
        <f t="shared" si="186"/>
        <v>0</v>
      </c>
      <c r="AY304" s="165" t="str">
        <f t="shared" si="187"/>
        <v>Bajo</v>
      </c>
      <c r="AZ304" s="157"/>
      <c r="BA304" s="165" t="b">
        <f t="shared" si="188"/>
        <v>0</v>
      </c>
      <c r="BB304" s="165">
        <f t="shared" si="189"/>
        <v>0</v>
      </c>
      <c r="BC304" s="165" t="str">
        <f t="shared" si="196"/>
        <v>IV</v>
      </c>
      <c r="BD304" s="165" t="str">
        <f t="shared" si="190"/>
        <v>ACEPTABLE</v>
      </c>
      <c r="BE304" s="155"/>
    </row>
    <row r="305" spans="1:57" ht="51" x14ac:dyDescent="0.2">
      <c r="A305" s="189"/>
      <c r="B305" s="165" t="s">
        <v>259</v>
      </c>
      <c r="C305" s="168" t="s">
        <v>722</v>
      </c>
      <c r="D305" s="166" t="s">
        <v>391</v>
      </c>
      <c r="E305" s="166" t="s">
        <v>752</v>
      </c>
      <c r="F305" s="166" t="s">
        <v>723</v>
      </c>
      <c r="G305" s="166" t="s">
        <v>1208</v>
      </c>
      <c r="H305" s="165" t="s">
        <v>63</v>
      </c>
      <c r="I305" s="165"/>
      <c r="J305" s="166" t="s">
        <v>252</v>
      </c>
      <c r="K305" s="167" t="s">
        <v>282</v>
      </c>
      <c r="L305" s="168" t="s">
        <v>88</v>
      </c>
      <c r="M305" s="170" t="s">
        <v>344</v>
      </c>
      <c r="N305" s="171" t="s">
        <v>345</v>
      </c>
      <c r="O305" s="165"/>
      <c r="P305" s="165"/>
      <c r="Q305" s="171" t="s">
        <v>735</v>
      </c>
      <c r="R305" s="165" t="s">
        <v>346</v>
      </c>
      <c r="S305" s="171" t="s">
        <v>92</v>
      </c>
      <c r="T305" s="165">
        <v>0</v>
      </c>
      <c r="U305" s="165" t="str">
        <f t="shared" si="191"/>
        <v>Bajo</v>
      </c>
      <c r="V305" s="165">
        <v>2</v>
      </c>
      <c r="W305" s="165" t="str">
        <f t="shared" si="192"/>
        <v>Ocasional</v>
      </c>
      <c r="X305" s="165">
        <f t="shared" si="193"/>
        <v>0</v>
      </c>
      <c r="Y305" s="165" t="str">
        <f t="shared" si="194"/>
        <v>Bajo</v>
      </c>
      <c r="Z305" s="165">
        <v>25</v>
      </c>
      <c r="AA305" s="165" t="str">
        <f t="shared" si="195"/>
        <v>Grave</v>
      </c>
      <c r="AB305" s="165">
        <f t="shared" si="181"/>
        <v>0</v>
      </c>
      <c r="AC305" s="165" t="str">
        <f t="shared" si="182"/>
        <v>IV</v>
      </c>
      <c r="AD305" s="165" t="str">
        <f t="shared" si="183"/>
        <v>ACEPTABLE</v>
      </c>
      <c r="AE305" s="165" t="s">
        <v>258</v>
      </c>
      <c r="AF305" s="165" t="str">
        <f>N305</f>
        <v>Golpes, descargas electricas, heridas</v>
      </c>
      <c r="AG305" s="165" t="s">
        <v>38</v>
      </c>
      <c r="AH305" s="165" t="s">
        <v>63</v>
      </c>
      <c r="AI305" s="165" t="s">
        <v>63</v>
      </c>
      <c r="AJ305" s="165" t="s">
        <v>63</v>
      </c>
      <c r="AK305" s="165"/>
      <c r="AL305" s="165"/>
      <c r="AM305" s="165"/>
      <c r="AN305" s="165"/>
      <c r="AO305" s="165"/>
      <c r="AP305" s="165"/>
      <c r="AQ305" s="165"/>
      <c r="AR305" s="165"/>
      <c r="AS305" s="156"/>
      <c r="AT305" s="157"/>
      <c r="AU305" s="165" t="str">
        <f t="shared" si="184"/>
        <v>Bajo</v>
      </c>
      <c r="AV305" s="157"/>
      <c r="AW305" s="165" t="b">
        <f t="shared" si="185"/>
        <v>0</v>
      </c>
      <c r="AX305" s="165">
        <f t="shared" si="186"/>
        <v>0</v>
      </c>
      <c r="AY305" s="165" t="str">
        <f t="shared" si="187"/>
        <v>Bajo</v>
      </c>
      <c r="AZ305" s="157"/>
      <c r="BA305" s="165" t="b">
        <f t="shared" si="188"/>
        <v>0</v>
      </c>
      <c r="BB305" s="165">
        <f t="shared" si="189"/>
        <v>0</v>
      </c>
      <c r="BC305" s="165" t="str">
        <f t="shared" si="196"/>
        <v>IV</v>
      </c>
      <c r="BD305" s="165" t="str">
        <f t="shared" si="190"/>
        <v>ACEPTABLE</v>
      </c>
      <c r="BE305" s="155"/>
    </row>
    <row r="306" spans="1:57" ht="51" x14ac:dyDescent="0.2">
      <c r="A306" s="189"/>
      <c r="B306" s="165" t="s">
        <v>259</v>
      </c>
      <c r="C306" s="168" t="s">
        <v>722</v>
      </c>
      <c r="D306" s="166" t="s">
        <v>391</v>
      </c>
      <c r="E306" s="166" t="s">
        <v>752</v>
      </c>
      <c r="F306" s="166" t="s">
        <v>723</v>
      </c>
      <c r="G306" s="166" t="s">
        <v>1208</v>
      </c>
      <c r="H306" s="165" t="s">
        <v>63</v>
      </c>
      <c r="I306" s="165"/>
      <c r="J306" s="166" t="s">
        <v>252</v>
      </c>
      <c r="K306" s="167" t="s">
        <v>282</v>
      </c>
      <c r="L306" s="196" t="s">
        <v>641</v>
      </c>
      <c r="M306" s="171" t="s">
        <v>642</v>
      </c>
      <c r="N306" s="171" t="s">
        <v>643</v>
      </c>
      <c r="O306" s="165"/>
      <c r="P306" s="165"/>
      <c r="Q306" s="171" t="s">
        <v>736</v>
      </c>
      <c r="R306" s="165" t="s">
        <v>751</v>
      </c>
      <c r="S306" s="165" t="s">
        <v>645</v>
      </c>
      <c r="T306" s="165">
        <v>0</v>
      </c>
      <c r="U306" s="165" t="str">
        <f t="shared" si="191"/>
        <v>Bajo</v>
      </c>
      <c r="V306" s="165">
        <v>1</v>
      </c>
      <c r="W306" s="165" t="str">
        <f t="shared" si="192"/>
        <v>Esporadica</v>
      </c>
      <c r="X306" s="165">
        <f t="shared" si="193"/>
        <v>0</v>
      </c>
      <c r="Y306" s="165" t="str">
        <f t="shared" si="194"/>
        <v>Bajo</v>
      </c>
      <c r="Z306" s="165">
        <v>60</v>
      </c>
      <c r="AA306" s="165" t="str">
        <f t="shared" si="195"/>
        <v>Muy Grave</v>
      </c>
      <c r="AB306" s="165">
        <f t="shared" si="181"/>
        <v>0</v>
      </c>
      <c r="AC306" s="165" t="str">
        <f t="shared" si="182"/>
        <v>IV</v>
      </c>
      <c r="AD306" s="165" t="str">
        <f t="shared" si="183"/>
        <v>ACEPTABLE</v>
      </c>
      <c r="AE306" s="165" t="s">
        <v>258</v>
      </c>
      <c r="AF306" s="165" t="str">
        <f>N306</f>
        <v>Golpes, heridas, atrapamiento muerte</v>
      </c>
      <c r="AG306" s="165" t="s">
        <v>38</v>
      </c>
      <c r="AH306" s="165" t="s">
        <v>63</v>
      </c>
      <c r="AI306" s="165" t="s">
        <v>63</v>
      </c>
      <c r="AJ306" s="165" t="s">
        <v>63</v>
      </c>
      <c r="AK306" s="165"/>
      <c r="AL306" s="165"/>
      <c r="AM306" s="165"/>
      <c r="AN306" s="165"/>
      <c r="AO306" s="165"/>
      <c r="AP306" s="165"/>
      <c r="AQ306" s="165"/>
      <c r="AR306" s="165"/>
      <c r="AS306" s="156"/>
      <c r="AT306" s="157"/>
      <c r="AU306" s="165" t="str">
        <f t="shared" si="184"/>
        <v>Bajo</v>
      </c>
      <c r="AV306" s="157"/>
      <c r="AW306" s="165" t="b">
        <f t="shared" si="185"/>
        <v>0</v>
      </c>
      <c r="AX306" s="165">
        <f t="shared" si="186"/>
        <v>0</v>
      </c>
      <c r="AY306" s="165" t="str">
        <f t="shared" si="187"/>
        <v>Bajo</v>
      </c>
      <c r="AZ306" s="157"/>
      <c r="BA306" s="165" t="b">
        <f t="shared" si="188"/>
        <v>0</v>
      </c>
      <c r="BB306" s="165">
        <f t="shared" si="189"/>
        <v>0</v>
      </c>
      <c r="BC306" s="165" t="str">
        <f t="shared" si="196"/>
        <v>IV</v>
      </c>
      <c r="BD306" s="165" t="str">
        <f t="shared" si="190"/>
        <v>ACEPTABLE</v>
      </c>
      <c r="BE306" s="155"/>
    </row>
    <row r="307" spans="1:57" ht="51" hidden="1" x14ac:dyDescent="0.2">
      <c r="A307" s="156"/>
      <c r="B307" s="165" t="s">
        <v>259</v>
      </c>
      <c r="C307" s="168" t="s">
        <v>722</v>
      </c>
      <c r="D307" s="166" t="s">
        <v>391</v>
      </c>
      <c r="E307" s="166" t="s">
        <v>752</v>
      </c>
      <c r="F307" s="166" t="s">
        <v>723</v>
      </c>
      <c r="G307" s="166" t="s">
        <v>1208</v>
      </c>
      <c r="H307" s="165" t="s">
        <v>63</v>
      </c>
      <c r="I307" s="165"/>
      <c r="J307" s="166" t="s">
        <v>252</v>
      </c>
      <c r="K307" s="165" t="s">
        <v>276</v>
      </c>
      <c r="L307" s="196" t="s">
        <v>528</v>
      </c>
      <c r="M307" s="171" t="s">
        <v>704</v>
      </c>
      <c r="N307" s="171" t="s">
        <v>512</v>
      </c>
      <c r="O307" s="165"/>
      <c r="P307" s="165"/>
      <c r="Q307" s="171"/>
      <c r="R307" s="171" t="s">
        <v>737</v>
      </c>
      <c r="S307" s="171" t="s">
        <v>648</v>
      </c>
      <c r="T307" s="165">
        <v>0</v>
      </c>
      <c r="U307" s="165" t="str">
        <f t="shared" si="191"/>
        <v>Bajo</v>
      </c>
      <c r="V307" s="165">
        <v>3</v>
      </c>
      <c r="W307" s="165" t="str">
        <f t="shared" si="192"/>
        <v>Frecuente</v>
      </c>
      <c r="X307" s="165">
        <f t="shared" si="193"/>
        <v>0</v>
      </c>
      <c r="Y307" s="165" t="str">
        <f t="shared" si="194"/>
        <v>Bajo</v>
      </c>
      <c r="Z307" s="165">
        <v>25</v>
      </c>
      <c r="AA307" s="165" t="str">
        <f t="shared" si="195"/>
        <v>Grave</v>
      </c>
      <c r="AB307" s="165">
        <f t="shared" si="181"/>
        <v>0</v>
      </c>
      <c r="AC307" s="165" t="str">
        <f t="shared" si="182"/>
        <v>IV</v>
      </c>
      <c r="AD307" s="165" t="str">
        <f t="shared" si="183"/>
        <v>ACEPTABLE</v>
      </c>
      <c r="AE307" s="165" t="s">
        <v>258</v>
      </c>
      <c r="AF307" s="165" t="s">
        <v>512</v>
      </c>
      <c r="AG307" s="165"/>
      <c r="AH307" s="165" t="s">
        <v>63</v>
      </c>
      <c r="AI307" s="165" t="s">
        <v>63</v>
      </c>
      <c r="AJ307" s="165" t="s">
        <v>63</v>
      </c>
      <c r="AK307" s="165"/>
      <c r="AL307" s="165"/>
      <c r="AM307" s="165"/>
      <c r="AN307" s="165"/>
      <c r="AO307" s="165"/>
      <c r="AP307" s="165"/>
      <c r="AQ307" s="165"/>
      <c r="AR307" s="165"/>
      <c r="AS307" s="156"/>
      <c r="AT307" s="157"/>
      <c r="AU307" s="165" t="str">
        <f t="shared" si="184"/>
        <v>Bajo</v>
      </c>
      <c r="AV307" s="157"/>
      <c r="AW307" s="165" t="b">
        <f t="shared" si="185"/>
        <v>0</v>
      </c>
      <c r="AX307" s="165">
        <f t="shared" si="186"/>
        <v>0</v>
      </c>
      <c r="AY307" s="165" t="str">
        <f t="shared" si="187"/>
        <v>Bajo</v>
      </c>
      <c r="AZ307" s="157"/>
      <c r="BA307" s="165" t="b">
        <f t="shared" si="188"/>
        <v>0</v>
      </c>
      <c r="BB307" s="165">
        <f t="shared" si="189"/>
        <v>0</v>
      </c>
      <c r="BC307" s="165" t="str">
        <f t="shared" si="196"/>
        <v>IV</v>
      </c>
      <c r="BD307" s="165" t="str">
        <f t="shared" si="190"/>
        <v>ACEPTABLE</v>
      </c>
      <c r="BE307" s="155"/>
    </row>
    <row r="308" spans="1:57" ht="51" hidden="1" x14ac:dyDescent="0.2">
      <c r="A308" s="156"/>
      <c r="B308" s="165" t="s">
        <v>259</v>
      </c>
      <c r="C308" s="168" t="s">
        <v>722</v>
      </c>
      <c r="D308" s="166" t="s">
        <v>391</v>
      </c>
      <c r="E308" s="166" t="s">
        <v>752</v>
      </c>
      <c r="F308" s="166" t="s">
        <v>723</v>
      </c>
      <c r="G308" s="166" t="s">
        <v>1208</v>
      </c>
      <c r="H308" s="165" t="s">
        <v>63</v>
      </c>
      <c r="I308" s="165"/>
      <c r="J308" s="166" t="s">
        <v>252</v>
      </c>
      <c r="K308" s="165" t="s">
        <v>276</v>
      </c>
      <c r="L308" s="196" t="s">
        <v>178</v>
      </c>
      <c r="M308" s="170" t="s">
        <v>738</v>
      </c>
      <c r="N308" s="170" t="s">
        <v>180</v>
      </c>
      <c r="O308" s="165"/>
      <c r="P308" s="165"/>
      <c r="Q308" s="171"/>
      <c r="R308" s="171" t="s">
        <v>737</v>
      </c>
      <c r="S308" s="171" t="s">
        <v>648</v>
      </c>
      <c r="T308" s="165">
        <v>0</v>
      </c>
      <c r="U308" s="165" t="str">
        <f t="shared" si="191"/>
        <v>Bajo</v>
      </c>
      <c r="V308" s="165">
        <v>3</v>
      </c>
      <c r="W308" s="165" t="str">
        <f t="shared" si="192"/>
        <v>Frecuente</v>
      </c>
      <c r="X308" s="165">
        <f t="shared" si="193"/>
        <v>0</v>
      </c>
      <c r="Y308" s="165" t="str">
        <f t="shared" si="194"/>
        <v>Bajo</v>
      </c>
      <c r="Z308" s="165">
        <v>25</v>
      </c>
      <c r="AA308" s="165" t="str">
        <f t="shared" si="195"/>
        <v>Grave</v>
      </c>
      <c r="AB308" s="165">
        <f t="shared" si="181"/>
        <v>0</v>
      </c>
      <c r="AC308" s="165" t="str">
        <f t="shared" si="182"/>
        <v>IV</v>
      </c>
      <c r="AD308" s="165" t="str">
        <f t="shared" si="183"/>
        <v>ACEPTABLE</v>
      </c>
      <c r="AE308" s="165" t="s">
        <v>258</v>
      </c>
      <c r="AF308" s="165" t="s">
        <v>180</v>
      </c>
      <c r="AG308" s="165"/>
      <c r="AH308" s="165" t="s">
        <v>63</v>
      </c>
      <c r="AI308" s="165" t="s">
        <v>63</v>
      </c>
      <c r="AJ308" s="165" t="s">
        <v>63</v>
      </c>
      <c r="AK308" s="165"/>
      <c r="AL308" s="165"/>
      <c r="AM308" s="165"/>
      <c r="AN308" s="165"/>
      <c r="AO308" s="165"/>
      <c r="AP308" s="165"/>
      <c r="AQ308" s="165"/>
      <c r="AR308" s="165"/>
      <c r="AS308" s="156"/>
      <c r="AT308" s="157"/>
      <c r="AU308" s="165" t="str">
        <f t="shared" si="184"/>
        <v>Bajo</v>
      </c>
      <c r="AV308" s="157"/>
      <c r="AW308" s="165" t="b">
        <f t="shared" si="185"/>
        <v>0</v>
      </c>
      <c r="AX308" s="165">
        <f t="shared" si="186"/>
        <v>0</v>
      </c>
      <c r="AY308" s="165" t="str">
        <f t="shared" si="187"/>
        <v>Bajo</v>
      </c>
      <c r="AZ308" s="157"/>
      <c r="BA308" s="165" t="b">
        <f t="shared" si="188"/>
        <v>0</v>
      </c>
      <c r="BB308" s="165">
        <f t="shared" si="189"/>
        <v>0</v>
      </c>
      <c r="BC308" s="165" t="str">
        <f t="shared" si="196"/>
        <v>IV</v>
      </c>
      <c r="BD308" s="165" t="str">
        <f t="shared" si="190"/>
        <v>ACEPTABLE</v>
      </c>
      <c r="BE308" s="155"/>
    </row>
    <row r="309" spans="1:57" ht="51" x14ac:dyDescent="0.2">
      <c r="A309" s="156"/>
      <c r="B309" s="165" t="s">
        <v>259</v>
      </c>
      <c r="C309" s="168" t="s">
        <v>722</v>
      </c>
      <c r="D309" s="166" t="s">
        <v>391</v>
      </c>
      <c r="E309" s="166" t="s">
        <v>752</v>
      </c>
      <c r="F309" s="166" t="s">
        <v>723</v>
      </c>
      <c r="G309" s="166" t="s">
        <v>1208</v>
      </c>
      <c r="H309" s="165" t="s">
        <v>63</v>
      </c>
      <c r="I309" s="165"/>
      <c r="J309" s="166" t="s">
        <v>252</v>
      </c>
      <c r="K309" s="167" t="s">
        <v>282</v>
      </c>
      <c r="L309" s="168" t="s">
        <v>739</v>
      </c>
      <c r="M309" s="170" t="s">
        <v>740</v>
      </c>
      <c r="N309" s="171" t="s">
        <v>741</v>
      </c>
      <c r="O309" s="165"/>
      <c r="P309" s="165"/>
      <c r="Q309" s="171"/>
      <c r="R309" s="165" t="s">
        <v>742</v>
      </c>
      <c r="S309" s="171" t="s">
        <v>743</v>
      </c>
      <c r="T309" s="165"/>
      <c r="U309" s="165" t="str">
        <f t="shared" si="191"/>
        <v>Bajo</v>
      </c>
      <c r="V309" s="165">
        <v>1</v>
      </c>
      <c r="W309" s="165" t="str">
        <f t="shared" si="192"/>
        <v>Esporadica</v>
      </c>
      <c r="X309" s="165">
        <f t="shared" si="193"/>
        <v>0</v>
      </c>
      <c r="Y309" s="165" t="str">
        <f t="shared" si="194"/>
        <v>Bajo</v>
      </c>
      <c r="Z309" s="165">
        <v>25</v>
      </c>
      <c r="AA309" s="165" t="str">
        <f t="shared" si="195"/>
        <v>Grave</v>
      </c>
      <c r="AB309" s="165">
        <f t="shared" si="181"/>
        <v>0</v>
      </c>
      <c r="AC309" s="165" t="str">
        <f t="shared" si="182"/>
        <v>IV</v>
      </c>
      <c r="AD309" s="165" t="str">
        <f>IF(AND(AC309="I"),"NO ACEPTABLE",IF(AND(AC309="II"),"ACEPTABLE CON CONTROL ESPECIFICO",IF(AND(AC309="III"),"MEJORABLE",IF(AND(AC309="IV"),"ACEPTABLE"))))</f>
        <v>ACEPTABLE</v>
      </c>
      <c r="AE309" s="165">
        <v>2</v>
      </c>
      <c r="AF309" s="165" t="s">
        <v>180</v>
      </c>
      <c r="AG309" s="165" t="s">
        <v>38</v>
      </c>
      <c r="AH309" s="165"/>
      <c r="AI309" s="165"/>
      <c r="AJ309" s="165" t="s">
        <v>63</v>
      </c>
      <c r="AK309" s="165"/>
      <c r="AL309" s="165"/>
      <c r="AM309" s="165"/>
      <c r="AN309" s="165"/>
      <c r="AO309" s="165"/>
      <c r="AP309" s="165"/>
      <c r="AQ309" s="165"/>
      <c r="AR309" s="165"/>
      <c r="AS309" s="156"/>
      <c r="AT309" s="157"/>
      <c r="AU309" s="165" t="str">
        <f>IF(AT309=10,"Muy Alto",IF(AT309=6,"Alto",IF(AT309=2,"Medio",IF(AT309=0,"Bajo"))))</f>
        <v>Bajo</v>
      </c>
      <c r="AV309" s="157"/>
      <c r="AW309" s="165" t="b">
        <f>IF(AV309=4,"Continua",IF(AV309=3,"Frecuente",IF(AV309=2,"Ocasional",IF(AV309=1,"Esporadica"))))</f>
        <v>0</v>
      </c>
      <c r="AX309" s="165">
        <f>AT309*AV309</f>
        <v>0</v>
      </c>
      <c r="AY309" s="165" t="str">
        <f>IF(AND(AX309&gt;=24,AX309&lt;=40),"Medio Alto",IF(AND(AX309&gt;=10,AX309&lt;=20),"Alto",IF(AND(AX309&gt;=6,AX309&lt;=8),"Medio",IF(AND(AX309&gt;=0,AX309&lt;=4),"Bajo"))))</f>
        <v>Bajo</v>
      </c>
      <c r="AZ309" s="157"/>
      <c r="BA309" s="165" t="b">
        <f>IF(AZ309=100,"Mortal o Catrastrofico",IF(AZ309=60,"Muy Grave",IF(AZ309=25,"Grave",IF(AZ309=10,"Leve"))))</f>
        <v>0</v>
      </c>
      <c r="BB309" s="165">
        <f>AX309*AZ309</f>
        <v>0</v>
      </c>
      <c r="BC309" s="165" t="str">
        <f>IF(AND(BB309&gt;=600,AZ309&lt;=4000),"I",IF(AND(BB309&gt;=150,BB309&lt;=500),"II",IF(AND(BB309&gt;=40,BB309&lt;=120),"III",IF(AND(BB309&gt;=0,BB309&lt;=40),"IV"))))</f>
        <v>IV</v>
      </c>
      <c r="BD309" s="165" t="str">
        <f>IF(AND(BC309="I"),"NO ACEPTABLE",IF(AND(BC309="II"),"ACEPTABLE CON CONTROL ESPECIFICO",IF(AND(BC309="III"),"MEJORABLE",IF(AND(BC309="IV"),"ACEPTABLE"))))</f>
        <v>ACEPTABLE</v>
      </c>
      <c r="BE309" s="155"/>
    </row>
    <row r="310" spans="1:57" ht="102" hidden="1" x14ac:dyDescent="0.2">
      <c r="A310" s="156"/>
      <c r="B310" s="165" t="s">
        <v>259</v>
      </c>
      <c r="C310" s="168" t="s">
        <v>722</v>
      </c>
      <c r="D310" s="166" t="s">
        <v>391</v>
      </c>
      <c r="E310" s="166" t="s">
        <v>752</v>
      </c>
      <c r="F310" s="166" t="s">
        <v>723</v>
      </c>
      <c r="G310" s="166" t="s">
        <v>1208</v>
      </c>
      <c r="H310" s="165" t="s">
        <v>63</v>
      </c>
      <c r="I310" s="165"/>
      <c r="J310" s="166" t="s">
        <v>252</v>
      </c>
      <c r="K310" s="165" t="s">
        <v>99</v>
      </c>
      <c r="L310" s="165" t="s">
        <v>100</v>
      </c>
      <c r="M310" s="171" t="s">
        <v>333</v>
      </c>
      <c r="N310" s="171" t="s">
        <v>102</v>
      </c>
      <c r="O310" s="267"/>
      <c r="P310" s="267"/>
      <c r="Q310" s="267"/>
      <c r="R310" s="279" t="s">
        <v>477</v>
      </c>
      <c r="S310" s="267"/>
      <c r="T310" s="165"/>
      <c r="U310" s="165" t="str">
        <f t="shared" si="191"/>
        <v>Bajo</v>
      </c>
      <c r="V310" s="165">
        <v>3</v>
      </c>
      <c r="W310" s="165" t="str">
        <f t="shared" si="192"/>
        <v>Frecuente</v>
      </c>
      <c r="X310" s="165">
        <f t="shared" si="193"/>
        <v>0</v>
      </c>
      <c r="Y310" s="165" t="str">
        <f t="shared" si="194"/>
        <v>Bajo</v>
      </c>
      <c r="Z310" s="165">
        <v>25</v>
      </c>
      <c r="AA310" s="165" t="str">
        <f t="shared" si="195"/>
        <v>Grave</v>
      </c>
      <c r="AB310" s="165">
        <f t="shared" si="181"/>
        <v>0</v>
      </c>
      <c r="AC310" s="165" t="str">
        <f t="shared" si="182"/>
        <v>IV</v>
      </c>
      <c r="AD310" s="165" t="str">
        <f t="shared" si="183"/>
        <v>ACEPTABLE</v>
      </c>
      <c r="AE310" s="165" t="s">
        <v>258</v>
      </c>
      <c r="AF310" s="165" t="s">
        <v>102</v>
      </c>
      <c r="AG310" s="165" t="s">
        <v>38</v>
      </c>
      <c r="AH310" s="165" t="s">
        <v>63</v>
      </c>
      <c r="AI310" s="165" t="s">
        <v>63</v>
      </c>
      <c r="AJ310" s="165" t="s">
        <v>63</v>
      </c>
      <c r="AK310" s="165"/>
      <c r="AL310" s="165"/>
      <c r="AM310" s="165"/>
      <c r="AN310" s="165"/>
      <c r="AO310" s="165"/>
      <c r="AP310" s="165"/>
      <c r="AQ310" s="165"/>
      <c r="AR310" s="165"/>
      <c r="AS310" s="200"/>
      <c r="AT310" s="156"/>
      <c r="AU310" s="165" t="str">
        <f t="shared" si="184"/>
        <v>Bajo</v>
      </c>
      <c r="AV310" s="156"/>
      <c r="AW310" s="165" t="b">
        <f t="shared" si="185"/>
        <v>0</v>
      </c>
      <c r="AX310" s="165">
        <f t="shared" si="186"/>
        <v>0</v>
      </c>
      <c r="AY310" s="165" t="str">
        <f t="shared" si="187"/>
        <v>Bajo</v>
      </c>
      <c r="AZ310" s="156"/>
      <c r="BA310" s="165" t="b">
        <f t="shared" si="188"/>
        <v>0</v>
      </c>
      <c r="BB310" s="165">
        <f t="shared" si="189"/>
        <v>0</v>
      </c>
      <c r="BC310" s="165" t="str">
        <f t="shared" si="196"/>
        <v>IV</v>
      </c>
      <c r="BD310" s="165" t="str">
        <f t="shared" si="190"/>
        <v>ACEPTABLE</v>
      </c>
      <c r="BE310" s="155"/>
    </row>
    <row r="311" spans="1:57" ht="51" hidden="1" x14ac:dyDescent="0.2">
      <c r="A311" s="156"/>
      <c r="B311" s="165" t="s">
        <v>259</v>
      </c>
      <c r="C311" s="168" t="s">
        <v>722</v>
      </c>
      <c r="D311" s="166" t="s">
        <v>391</v>
      </c>
      <c r="E311" s="166" t="s">
        <v>752</v>
      </c>
      <c r="F311" s="166" t="s">
        <v>723</v>
      </c>
      <c r="G311" s="166" t="s">
        <v>1208</v>
      </c>
      <c r="H311" s="165" t="s">
        <v>63</v>
      </c>
      <c r="I311" s="165"/>
      <c r="J311" s="199" t="s">
        <v>1207</v>
      </c>
      <c r="K311" s="167" t="s">
        <v>72</v>
      </c>
      <c r="L311" s="168" t="s">
        <v>73</v>
      </c>
      <c r="M311" s="170" t="s">
        <v>744</v>
      </c>
      <c r="N311" s="170" t="s">
        <v>75</v>
      </c>
      <c r="O311" s="165" t="s">
        <v>69</v>
      </c>
      <c r="P311" s="165" t="s">
        <v>69</v>
      </c>
      <c r="Q311" s="165" t="s">
        <v>69</v>
      </c>
      <c r="R311" s="171" t="s">
        <v>745</v>
      </c>
      <c r="S311" s="165" t="s">
        <v>69</v>
      </c>
      <c r="T311" s="165">
        <v>2</v>
      </c>
      <c r="U311" s="165" t="str">
        <f t="shared" si="191"/>
        <v>Medio</v>
      </c>
      <c r="V311" s="165">
        <v>1</v>
      </c>
      <c r="W311" s="165" t="str">
        <f t="shared" si="192"/>
        <v>Esporadica</v>
      </c>
      <c r="X311" s="165">
        <f t="shared" si="193"/>
        <v>2</v>
      </c>
      <c r="Y311" s="165" t="str">
        <f t="shared" si="194"/>
        <v>Bajo</v>
      </c>
      <c r="Z311" s="165">
        <v>25</v>
      </c>
      <c r="AA311" s="165" t="str">
        <f t="shared" si="195"/>
        <v>Grave</v>
      </c>
      <c r="AB311" s="165">
        <f t="shared" si="181"/>
        <v>50</v>
      </c>
      <c r="AC311" s="165" t="str">
        <f t="shared" si="182"/>
        <v>III</v>
      </c>
      <c r="AD311" s="165" t="str">
        <f t="shared" si="183"/>
        <v>MEJORABLE</v>
      </c>
      <c r="AE311" s="165" t="s">
        <v>258</v>
      </c>
      <c r="AF311" s="165" t="s">
        <v>75</v>
      </c>
      <c r="AG311" s="165" t="s">
        <v>38</v>
      </c>
      <c r="AH311" s="165"/>
      <c r="AI311" s="165" t="s">
        <v>63</v>
      </c>
      <c r="AJ311" s="165" t="s">
        <v>63</v>
      </c>
      <c r="AK311" s="165" t="s">
        <v>63</v>
      </c>
      <c r="AL311" s="165" t="s">
        <v>63</v>
      </c>
      <c r="AM311" s="165"/>
      <c r="AN311" s="165"/>
      <c r="AO311" s="165"/>
      <c r="AP311" s="165"/>
      <c r="AQ311" s="165"/>
      <c r="AR311" s="165"/>
      <c r="AS311" s="156"/>
      <c r="AT311" s="157"/>
      <c r="AU311" s="165" t="str">
        <f t="shared" si="184"/>
        <v>Bajo</v>
      </c>
      <c r="AV311" s="157"/>
      <c r="AW311" s="165" t="b">
        <f t="shared" si="185"/>
        <v>0</v>
      </c>
      <c r="AX311" s="165">
        <f t="shared" si="186"/>
        <v>0</v>
      </c>
      <c r="AY311" s="165" t="str">
        <f t="shared" si="187"/>
        <v>Bajo</v>
      </c>
      <c r="AZ311" s="157"/>
      <c r="BA311" s="165" t="b">
        <f t="shared" si="188"/>
        <v>0</v>
      </c>
      <c r="BB311" s="165">
        <f t="shared" si="189"/>
        <v>0</v>
      </c>
      <c r="BC311" s="165" t="str">
        <f t="shared" si="196"/>
        <v>IV</v>
      </c>
      <c r="BD311" s="165" t="str">
        <f t="shared" si="190"/>
        <v>ACEPTABLE</v>
      </c>
      <c r="BE311" s="155"/>
    </row>
    <row r="312" spans="1:57" ht="51" x14ac:dyDescent="0.2">
      <c r="A312" s="156"/>
      <c r="B312" s="165" t="s">
        <v>259</v>
      </c>
      <c r="C312" s="168" t="s">
        <v>722</v>
      </c>
      <c r="D312" s="166" t="s">
        <v>391</v>
      </c>
      <c r="E312" s="166" t="s">
        <v>752</v>
      </c>
      <c r="F312" s="166" t="s">
        <v>723</v>
      </c>
      <c r="G312" s="166" t="s">
        <v>1208</v>
      </c>
      <c r="H312" s="165" t="s">
        <v>63</v>
      </c>
      <c r="I312" s="165"/>
      <c r="J312" s="166" t="s">
        <v>773</v>
      </c>
      <c r="K312" s="167" t="s">
        <v>282</v>
      </c>
      <c r="L312" s="168" t="s">
        <v>747</v>
      </c>
      <c r="M312" s="170" t="s">
        <v>748</v>
      </c>
      <c r="N312" s="170" t="s">
        <v>289</v>
      </c>
      <c r="O312" s="165" t="s">
        <v>69</v>
      </c>
      <c r="P312" s="165" t="s">
        <v>69</v>
      </c>
      <c r="Q312" s="165"/>
      <c r="R312" s="171" t="s">
        <v>749</v>
      </c>
      <c r="S312" s="165" t="s">
        <v>672</v>
      </c>
      <c r="T312" s="165">
        <v>0</v>
      </c>
      <c r="U312" s="165" t="str">
        <f t="shared" si="191"/>
        <v>Bajo</v>
      </c>
      <c r="V312" s="165">
        <v>1</v>
      </c>
      <c r="W312" s="165" t="str">
        <f t="shared" si="192"/>
        <v>Esporadica</v>
      </c>
      <c r="X312" s="165">
        <f t="shared" si="193"/>
        <v>0</v>
      </c>
      <c r="Y312" s="165" t="str">
        <f t="shared" si="194"/>
        <v>Bajo</v>
      </c>
      <c r="Z312" s="165">
        <v>25</v>
      </c>
      <c r="AA312" s="165" t="str">
        <f t="shared" si="195"/>
        <v>Grave</v>
      </c>
      <c r="AB312" s="165">
        <f t="shared" si="181"/>
        <v>0</v>
      </c>
      <c r="AC312" s="165" t="str">
        <f t="shared" si="182"/>
        <v>IV</v>
      </c>
      <c r="AD312" s="165" t="str">
        <f t="shared" si="183"/>
        <v>ACEPTABLE</v>
      </c>
      <c r="AE312" s="165" t="s">
        <v>258</v>
      </c>
      <c r="AF312" s="165" t="str">
        <f>N312</f>
        <v>Golpes, trapamientos, aplastamiento, muerte</v>
      </c>
      <c r="AG312" s="165" t="s">
        <v>38</v>
      </c>
      <c r="AH312" s="165"/>
      <c r="AI312" s="165" t="s">
        <v>63</v>
      </c>
      <c r="AJ312" s="165" t="s">
        <v>63</v>
      </c>
      <c r="AK312" s="165" t="s">
        <v>63</v>
      </c>
      <c r="AL312" s="165"/>
      <c r="AM312" s="165"/>
      <c r="AN312" s="165"/>
      <c r="AO312" s="165"/>
      <c r="AP312" s="165"/>
      <c r="AQ312" s="165"/>
      <c r="AR312" s="165"/>
      <c r="AS312" s="156"/>
      <c r="AT312" s="157"/>
      <c r="AU312" s="165" t="str">
        <f t="shared" si="184"/>
        <v>Bajo</v>
      </c>
      <c r="AV312" s="157"/>
      <c r="AW312" s="165" t="b">
        <f t="shared" si="185"/>
        <v>0</v>
      </c>
      <c r="AX312" s="165">
        <f t="shared" si="186"/>
        <v>0</v>
      </c>
      <c r="AY312" s="165" t="str">
        <f t="shared" si="187"/>
        <v>Bajo</v>
      </c>
      <c r="AZ312" s="157"/>
      <c r="BA312" s="165" t="b">
        <f t="shared" si="188"/>
        <v>0</v>
      </c>
      <c r="BB312" s="165">
        <f t="shared" si="189"/>
        <v>0</v>
      </c>
      <c r="BC312" s="165" t="str">
        <f t="shared" si="196"/>
        <v>IV</v>
      </c>
      <c r="BD312" s="165" t="str">
        <f t="shared" si="190"/>
        <v>ACEPTABLE</v>
      </c>
      <c r="BE312" s="155"/>
    </row>
    <row r="313" spans="1:57" ht="102" hidden="1" x14ac:dyDescent="0.2">
      <c r="A313" s="189"/>
      <c r="B313" s="165" t="s">
        <v>259</v>
      </c>
      <c r="C313" s="168" t="s">
        <v>722</v>
      </c>
      <c r="D313" s="166" t="s">
        <v>443</v>
      </c>
      <c r="E313" s="166" t="s">
        <v>1158</v>
      </c>
      <c r="F313" s="166" t="s">
        <v>723</v>
      </c>
      <c r="G313" s="166" t="s">
        <v>724</v>
      </c>
      <c r="H313" s="165" t="s">
        <v>63</v>
      </c>
      <c r="I313" s="165"/>
      <c r="J313" s="166" t="s">
        <v>252</v>
      </c>
      <c r="K313" s="167" t="s">
        <v>65</v>
      </c>
      <c r="L313" s="167" t="s">
        <v>756</v>
      </c>
      <c r="M313" s="167" t="s">
        <v>757</v>
      </c>
      <c r="N313" s="167" t="s">
        <v>758</v>
      </c>
      <c r="O313" s="165"/>
      <c r="P313" s="165"/>
      <c r="Q313" s="171"/>
      <c r="R313" s="171" t="s">
        <v>759</v>
      </c>
      <c r="S313" s="171" t="s">
        <v>768</v>
      </c>
      <c r="T313" s="165">
        <v>0</v>
      </c>
      <c r="U313" s="165" t="str">
        <f t="shared" si="191"/>
        <v>Bajo</v>
      </c>
      <c r="V313" s="165">
        <v>1</v>
      </c>
      <c r="W313" s="165" t="str">
        <f t="shared" si="192"/>
        <v>Esporadica</v>
      </c>
      <c r="X313" s="165">
        <f t="shared" si="193"/>
        <v>0</v>
      </c>
      <c r="Y313" s="165" t="str">
        <f t="shared" si="194"/>
        <v>Bajo</v>
      </c>
      <c r="Z313" s="165">
        <v>25</v>
      </c>
      <c r="AA313" s="165" t="str">
        <f t="shared" si="195"/>
        <v>Grave</v>
      </c>
      <c r="AB313" s="165">
        <f t="shared" si="181"/>
        <v>0</v>
      </c>
      <c r="AC313" s="165" t="str">
        <f t="shared" si="182"/>
        <v>IV</v>
      </c>
      <c r="AD313" s="165" t="str">
        <f t="shared" si="183"/>
        <v>ACEPTABLE</v>
      </c>
      <c r="AE313" s="165" t="s">
        <v>258</v>
      </c>
      <c r="AF313" s="165" t="str">
        <f>N313</f>
        <v>Enfermedades gastrointestinales, Intoxicaciones, reacciones alérgicas, muerte</v>
      </c>
      <c r="AG313" s="165"/>
      <c r="AH313" s="165" t="s">
        <v>63</v>
      </c>
      <c r="AI313" s="165" t="s">
        <v>63</v>
      </c>
      <c r="AJ313" s="165" t="s">
        <v>63</v>
      </c>
      <c r="AK313" s="165"/>
      <c r="AL313" s="165"/>
      <c r="AM313" s="165"/>
      <c r="AN313" s="165"/>
      <c r="AO313" s="165"/>
      <c r="AP313" s="165"/>
      <c r="AQ313" s="165"/>
      <c r="AR313" s="165"/>
      <c r="AS313" s="156"/>
      <c r="AT313" s="157"/>
      <c r="AU313" s="165" t="str">
        <f t="shared" si="184"/>
        <v>Bajo</v>
      </c>
      <c r="AV313" s="157"/>
      <c r="AW313" s="165" t="b">
        <f t="shared" si="185"/>
        <v>0</v>
      </c>
      <c r="AX313" s="165">
        <f t="shared" si="186"/>
        <v>0</v>
      </c>
      <c r="AY313" s="165" t="str">
        <f t="shared" si="187"/>
        <v>Bajo</v>
      </c>
      <c r="AZ313" s="157"/>
      <c r="BA313" s="165" t="b">
        <f t="shared" si="188"/>
        <v>0</v>
      </c>
      <c r="BB313" s="165">
        <f t="shared" si="189"/>
        <v>0</v>
      </c>
      <c r="BC313" s="165" t="str">
        <f t="shared" si="196"/>
        <v>IV</v>
      </c>
      <c r="BD313" s="165" t="str">
        <f t="shared" si="190"/>
        <v>ACEPTABLE</v>
      </c>
      <c r="BE313" s="155"/>
    </row>
    <row r="314" spans="1:57" ht="178.5" hidden="1" x14ac:dyDescent="0.2">
      <c r="A314" s="249"/>
      <c r="B314" s="165" t="s">
        <v>259</v>
      </c>
      <c r="C314" s="168" t="s">
        <v>722</v>
      </c>
      <c r="D314" s="166" t="s">
        <v>443</v>
      </c>
      <c r="E314" s="166" t="s">
        <v>1158</v>
      </c>
      <c r="F314" s="166" t="s">
        <v>723</v>
      </c>
      <c r="G314" s="166" t="s">
        <v>724</v>
      </c>
      <c r="H314" s="165" t="s">
        <v>63</v>
      </c>
      <c r="I314" s="165"/>
      <c r="J314" s="166" t="s">
        <v>252</v>
      </c>
      <c r="K314" s="167" t="s">
        <v>65</v>
      </c>
      <c r="L314" s="196" t="s">
        <v>760</v>
      </c>
      <c r="M314" s="171" t="s">
        <v>761</v>
      </c>
      <c r="N314" s="170" t="s">
        <v>145</v>
      </c>
      <c r="O314" s="165" t="s">
        <v>69</v>
      </c>
      <c r="P314" s="165" t="s">
        <v>762</v>
      </c>
      <c r="Q314" s="165"/>
      <c r="R314" s="170" t="s">
        <v>763</v>
      </c>
      <c r="S314" s="171" t="s">
        <v>767</v>
      </c>
      <c r="T314" s="165"/>
      <c r="U314" s="165" t="str">
        <f t="shared" si="191"/>
        <v>Bajo</v>
      </c>
      <c r="V314" s="165">
        <v>2</v>
      </c>
      <c r="W314" s="165" t="str">
        <f t="shared" si="192"/>
        <v>Ocasional</v>
      </c>
      <c r="X314" s="165">
        <f t="shared" si="193"/>
        <v>0</v>
      </c>
      <c r="Y314" s="165" t="str">
        <f t="shared" si="194"/>
        <v>Bajo</v>
      </c>
      <c r="Z314" s="165">
        <v>10</v>
      </c>
      <c r="AA314" s="165" t="str">
        <f t="shared" si="195"/>
        <v>Leve</v>
      </c>
      <c r="AB314" s="165">
        <f t="shared" si="181"/>
        <v>0</v>
      </c>
      <c r="AC314" s="165" t="str">
        <f t="shared" si="182"/>
        <v>IV</v>
      </c>
      <c r="AD314" s="165" t="str">
        <f t="shared" si="183"/>
        <v>ACEPTABLE</v>
      </c>
      <c r="AE314" s="165" t="s">
        <v>258</v>
      </c>
      <c r="AF314" s="165" t="str">
        <f>N314</f>
        <v>Golpes, traumas, heridas, infecciones, intoxicación, Mordeduras, picaduras, punciones, reacciones alérgicas, muerte</v>
      </c>
      <c r="AG314" s="165" t="s">
        <v>38</v>
      </c>
      <c r="AH314" s="165" t="s">
        <v>63</v>
      </c>
      <c r="AI314" s="165" t="s">
        <v>63</v>
      </c>
      <c r="AJ314" s="165" t="s">
        <v>63</v>
      </c>
      <c r="AK314" s="165"/>
      <c r="AL314" s="165"/>
      <c r="AM314" s="165"/>
      <c r="AN314" s="165"/>
      <c r="AO314" s="165"/>
      <c r="AP314" s="165"/>
      <c r="AQ314" s="165"/>
      <c r="AR314" s="165"/>
      <c r="AS314" s="156"/>
      <c r="AT314" s="157"/>
      <c r="AU314" s="165" t="str">
        <f t="shared" si="184"/>
        <v>Bajo</v>
      </c>
      <c r="AV314" s="157"/>
      <c r="AW314" s="165" t="b">
        <f t="shared" si="185"/>
        <v>0</v>
      </c>
      <c r="AX314" s="165">
        <f t="shared" si="186"/>
        <v>0</v>
      </c>
      <c r="AY314" s="165" t="str">
        <f t="shared" si="187"/>
        <v>Bajo</v>
      </c>
      <c r="AZ314" s="157"/>
      <c r="BA314" s="165" t="b">
        <f t="shared" si="188"/>
        <v>0</v>
      </c>
      <c r="BB314" s="165">
        <f t="shared" si="189"/>
        <v>0</v>
      </c>
      <c r="BC314" s="165" t="str">
        <f t="shared" si="196"/>
        <v>IV</v>
      </c>
      <c r="BD314" s="165" t="str">
        <f t="shared" si="190"/>
        <v>ACEPTABLE</v>
      </c>
      <c r="BE314" s="155"/>
    </row>
    <row r="315" spans="1:57" ht="102" hidden="1" x14ac:dyDescent="0.2">
      <c r="A315" s="189"/>
      <c r="B315" s="165" t="s">
        <v>259</v>
      </c>
      <c r="C315" s="168" t="s">
        <v>722</v>
      </c>
      <c r="D315" s="166" t="s">
        <v>443</v>
      </c>
      <c r="E315" s="166" t="s">
        <v>1158</v>
      </c>
      <c r="F315" s="166" t="s">
        <v>723</v>
      </c>
      <c r="G315" s="166" t="s">
        <v>724</v>
      </c>
      <c r="H315" s="165" t="s">
        <v>63</v>
      </c>
      <c r="I315" s="165"/>
      <c r="J315" s="166" t="s">
        <v>252</v>
      </c>
      <c r="K315" s="167" t="s">
        <v>72</v>
      </c>
      <c r="L315" s="196" t="s">
        <v>319</v>
      </c>
      <c r="M315" s="171" t="s">
        <v>728</v>
      </c>
      <c r="N315" s="171" t="s">
        <v>127</v>
      </c>
      <c r="O315" s="165" t="s">
        <v>69</v>
      </c>
      <c r="P315" s="165" t="s">
        <v>69</v>
      </c>
      <c r="Q315" s="171"/>
      <c r="R315" s="171" t="s">
        <v>729</v>
      </c>
      <c r="S315" s="165" t="s">
        <v>69</v>
      </c>
      <c r="T315" s="165">
        <v>0</v>
      </c>
      <c r="U315" s="165" t="str">
        <f t="shared" si="191"/>
        <v>Bajo</v>
      </c>
      <c r="V315" s="165">
        <v>2</v>
      </c>
      <c r="W315" s="165" t="str">
        <f t="shared" si="192"/>
        <v>Ocasional</v>
      </c>
      <c r="X315" s="165">
        <f t="shared" si="193"/>
        <v>0</v>
      </c>
      <c r="Y315" s="165" t="str">
        <f t="shared" si="194"/>
        <v>Bajo</v>
      </c>
      <c r="Z315" s="165">
        <v>60</v>
      </c>
      <c r="AA315" s="165" t="str">
        <f t="shared" si="195"/>
        <v>Muy Grave</v>
      </c>
      <c r="AB315" s="165">
        <f t="shared" si="181"/>
        <v>0</v>
      </c>
      <c r="AC315" s="165" t="str">
        <f t="shared" si="182"/>
        <v>IV</v>
      </c>
      <c r="AD315" s="165" t="str">
        <f t="shared" si="183"/>
        <v>ACEPTABLE</v>
      </c>
      <c r="AE315" s="165" t="s">
        <v>258</v>
      </c>
      <c r="AF315" s="165" t="str">
        <f>N315</f>
        <v>Descargas eléctricas, dolor de cabeza, quemaduras, shock, golpes, heridas, contusiones.</v>
      </c>
      <c r="AG315" s="165" t="s">
        <v>38</v>
      </c>
      <c r="AH315" s="165" t="s">
        <v>63</v>
      </c>
      <c r="AI315" s="165" t="s">
        <v>63</v>
      </c>
      <c r="AJ315" s="165" t="s">
        <v>63</v>
      </c>
      <c r="AK315" s="165"/>
      <c r="AL315" s="165"/>
      <c r="AM315" s="165"/>
      <c r="AN315" s="165"/>
      <c r="AO315" s="165"/>
      <c r="AP315" s="165"/>
      <c r="AQ315" s="165"/>
      <c r="AR315" s="165"/>
      <c r="AS315" s="156"/>
      <c r="AT315" s="157"/>
      <c r="AU315" s="165" t="str">
        <f t="shared" si="184"/>
        <v>Bajo</v>
      </c>
      <c r="AV315" s="157"/>
      <c r="AW315" s="165" t="b">
        <f t="shared" si="185"/>
        <v>0</v>
      </c>
      <c r="AX315" s="165">
        <f t="shared" si="186"/>
        <v>0</v>
      </c>
      <c r="AY315" s="165" t="str">
        <f t="shared" si="187"/>
        <v>Bajo</v>
      </c>
      <c r="AZ315" s="157"/>
      <c r="BA315" s="165" t="b">
        <f t="shared" si="188"/>
        <v>0</v>
      </c>
      <c r="BB315" s="165">
        <f t="shared" si="189"/>
        <v>0</v>
      </c>
      <c r="BC315" s="165" t="str">
        <f t="shared" si="196"/>
        <v>IV</v>
      </c>
      <c r="BD315" s="165" t="str">
        <f t="shared" si="190"/>
        <v>ACEPTABLE</v>
      </c>
      <c r="BE315" s="155"/>
    </row>
    <row r="316" spans="1:57" ht="102" hidden="1" x14ac:dyDescent="0.2">
      <c r="A316" s="156"/>
      <c r="B316" s="165" t="s">
        <v>259</v>
      </c>
      <c r="C316" s="168" t="s">
        <v>722</v>
      </c>
      <c r="D316" s="166" t="s">
        <v>443</v>
      </c>
      <c r="E316" s="166" t="s">
        <v>1158</v>
      </c>
      <c r="F316" s="166" t="s">
        <v>723</v>
      </c>
      <c r="G316" s="166" t="s">
        <v>724</v>
      </c>
      <c r="H316" s="165" t="s">
        <v>63</v>
      </c>
      <c r="I316" s="165"/>
      <c r="J316" s="166" t="s">
        <v>252</v>
      </c>
      <c r="K316" s="167" t="s">
        <v>72</v>
      </c>
      <c r="L316" s="168" t="s">
        <v>119</v>
      </c>
      <c r="M316" s="169" t="s">
        <v>730</v>
      </c>
      <c r="N316" s="170" t="s">
        <v>731</v>
      </c>
      <c r="O316" s="165" t="s">
        <v>69</v>
      </c>
      <c r="P316" s="165" t="s">
        <v>69</v>
      </c>
      <c r="Q316" s="170" t="s">
        <v>732</v>
      </c>
      <c r="R316" s="170" t="s">
        <v>733</v>
      </c>
      <c r="S316" s="171" t="s">
        <v>734</v>
      </c>
      <c r="T316" s="165">
        <v>0</v>
      </c>
      <c r="U316" s="165" t="str">
        <f t="shared" si="191"/>
        <v>Bajo</v>
      </c>
      <c r="V316" s="165">
        <v>2</v>
      </c>
      <c r="W316" s="165" t="str">
        <f t="shared" si="192"/>
        <v>Ocasional</v>
      </c>
      <c r="X316" s="165">
        <f t="shared" si="193"/>
        <v>0</v>
      </c>
      <c r="Y316" s="165" t="str">
        <f t="shared" si="194"/>
        <v>Bajo</v>
      </c>
      <c r="Z316" s="165">
        <v>60</v>
      </c>
      <c r="AA316" s="165" t="str">
        <f t="shared" si="195"/>
        <v>Muy Grave</v>
      </c>
      <c r="AB316" s="165">
        <f t="shared" si="181"/>
        <v>0</v>
      </c>
      <c r="AC316" s="165" t="str">
        <f t="shared" si="182"/>
        <v>IV</v>
      </c>
      <c r="AD316" s="165" t="str">
        <f t="shared" si="183"/>
        <v>ACEPTABLE</v>
      </c>
      <c r="AE316" s="165" t="s">
        <v>258</v>
      </c>
      <c r="AF316" s="165" t="s">
        <v>731</v>
      </c>
      <c r="AG316" s="165" t="s">
        <v>38</v>
      </c>
      <c r="AH316" s="165" t="s">
        <v>63</v>
      </c>
      <c r="AI316" s="165" t="s">
        <v>63</v>
      </c>
      <c r="AJ316" s="165" t="s">
        <v>63</v>
      </c>
      <c r="AK316" s="165"/>
      <c r="AL316" s="165"/>
      <c r="AM316" s="165"/>
      <c r="AN316" s="165"/>
      <c r="AO316" s="165"/>
      <c r="AP316" s="165"/>
      <c r="AQ316" s="165"/>
      <c r="AR316" s="165"/>
      <c r="AS316" s="156"/>
      <c r="AT316" s="157"/>
      <c r="AU316" s="165" t="str">
        <f t="shared" si="184"/>
        <v>Bajo</v>
      </c>
      <c r="AV316" s="157"/>
      <c r="AW316" s="165" t="b">
        <f t="shared" si="185"/>
        <v>0</v>
      </c>
      <c r="AX316" s="165">
        <f t="shared" si="186"/>
        <v>0</v>
      </c>
      <c r="AY316" s="165" t="str">
        <f t="shared" si="187"/>
        <v>Bajo</v>
      </c>
      <c r="AZ316" s="157"/>
      <c r="BA316" s="165" t="b">
        <f t="shared" si="188"/>
        <v>0</v>
      </c>
      <c r="BB316" s="165">
        <f t="shared" si="189"/>
        <v>0</v>
      </c>
      <c r="BC316" s="165" t="str">
        <f t="shared" si="196"/>
        <v>IV</v>
      </c>
      <c r="BD316" s="165" t="str">
        <f t="shared" si="190"/>
        <v>ACEPTABLE</v>
      </c>
      <c r="BE316" s="155"/>
    </row>
    <row r="317" spans="1:57" ht="102" x14ac:dyDescent="0.2">
      <c r="A317" s="189"/>
      <c r="B317" s="165" t="s">
        <v>259</v>
      </c>
      <c r="C317" s="168" t="s">
        <v>722</v>
      </c>
      <c r="D317" s="166" t="s">
        <v>443</v>
      </c>
      <c r="E317" s="166" t="s">
        <v>1158</v>
      </c>
      <c r="F317" s="166" t="s">
        <v>723</v>
      </c>
      <c r="G317" s="166" t="s">
        <v>724</v>
      </c>
      <c r="H317" s="165" t="s">
        <v>63</v>
      </c>
      <c r="I317" s="165"/>
      <c r="J317" s="166" t="s">
        <v>252</v>
      </c>
      <c r="K317" s="167" t="s">
        <v>282</v>
      </c>
      <c r="L317" s="168" t="s">
        <v>88</v>
      </c>
      <c r="M317" s="170" t="s">
        <v>344</v>
      </c>
      <c r="N317" s="171" t="s">
        <v>345</v>
      </c>
      <c r="O317" s="165"/>
      <c r="P317" s="165"/>
      <c r="Q317" s="171" t="s">
        <v>735</v>
      </c>
      <c r="R317" s="165" t="s">
        <v>346</v>
      </c>
      <c r="S317" s="171" t="s">
        <v>92</v>
      </c>
      <c r="T317" s="165">
        <v>0</v>
      </c>
      <c r="U317" s="165" t="str">
        <f t="shared" si="191"/>
        <v>Bajo</v>
      </c>
      <c r="V317" s="165">
        <v>2</v>
      </c>
      <c r="W317" s="165" t="str">
        <f t="shared" si="192"/>
        <v>Ocasional</v>
      </c>
      <c r="X317" s="165">
        <f t="shared" si="193"/>
        <v>0</v>
      </c>
      <c r="Y317" s="165" t="str">
        <f t="shared" si="194"/>
        <v>Bajo</v>
      </c>
      <c r="Z317" s="165">
        <v>25</v>
      </c>
      <c r="AA317" s="165" t="str">
        <f t="shared" si="195"/>
        <v>Grave</v>
      </c>
      <c r="AB317" s="165">
        <f t="shared" si="181"/>
        <v>0</v>
      </c>
      <c r="AC317" s="165" t="str">
        <f t="shared" si="182"/>
        <v>IV</v>
      </c>
      <c r="AD317" s="165" t="str">
        <f t="shared" si="183"/>
        <v>ACEPTABLE</v>
      </c>
      <c r="AE317" s="165" t="s">
        <v>258</v>
      </c>
      <c r="AF317" s="165" t="str">
        <f>N317</f>
        <v>Golpes, descargas electricas, heridas</v>
      </c>
      <c r="AG317" s="165" t="s">
        <v>38</v>
      </c>
      <c r="AH317" s="165" t="s">
        <v>63</v>
      </c>
      <c r="AI317" s="165" t="s">
        <v>63</v>
      </c>
      <c r="AJ317" s="165" t="s">
        <v>63</v>
      </c>
      <c r="AK317" s="165"/>
      <c r="AL317" s="165"/>
      <c r="AM317" s="165"/>
      <c r="AN317" s="165"/>
      <c r="AO317" s="165"/>
      <c r="AP317" s="165"/>
      <c r="AQ317" s="165"/>
      <c r="AR317" s="165"/>
      <c r="AS317" s="156"/>
      <c r="AT317" s="157"/>
      <c r="AU317" s="165" t="str">
        <f t="shared" si="184"/>
        <v>Bajo</v>
      </c>
      <c r="AV317" s="157"/>
      <c r="AW317" s="165" t="b">
        <f t="shared" si="185"/>
        <v>0</v>
      </c>
      <c r="AX317" s="165">
        <f t="shared" si="186"/>
        <v>0</v>
      </c>
      <c r="AY317" s="165" t="str">
        <f t="shared" si="187"/>
        <v>Bajo</v>
      </c>
      <c r="AZ317" s="157"/>
      <c r="BA317" s="165" t="b">
        <f t="shared" si="188"/>
        <v>0</v>
      </c>
      <c r="BB317" s="165">
        <f t="shared" si="189"/>
        <v>0</v>
      </c>
      <c r="BC317" s="165" t="str">
        <f t="shared" si="196"/>
        <v>IV</v>
      </c>
      <c r="BD317" s="165" t="str">
        <f t="shared" si="190"/>
        <v>ACEPTABLE</v>
      </c>
      <c r="BE317" s="155"/>
    </row>
    <row r="318" spans="1:57" ht="102" x14ac:dyDescent="0.2">
      <c r="A318" s="189"/>
      <c r="B318" s="165" t="s">
        <v>259</v>
      </c>
      <c r="C318" s="168" t="s">
        <v>722</v>
      </c>
      <c r="D318" s="166" t="s">
        <v>443</v>
      </c>
      <c r="E318" s="166" t="s">
        <v>1158</v>
      </c>
      <c r="F318" s="166" t="s">
        <v>723</v>
      </c>
      <c r="G318" s="166" t="s">
        <v>724</v>
      </c>
      <c r="H318" s="165" t="s">
        <v>63</v>
      </c>
      <c r="I318" s="165"/>
      <c r="J318" s="166" t="s">
        <v>252</v>
      </c>
      <c r="K318" s="167" t="s">
        <v>282</v>
      </c>
      <c r="L318" s="196" t="s">
        <v>641</v>
      </c>
      <c r="M318" s="171" t="s">
        <v>642</v>
      </c>
      <c r="N318" s="171" t="s">
        <v>643</v>
      </c>
      <c r="O318" s="165"/>
      <c r="P318" s="165"/>
      <c r="Q318" s="171" t="s">
        <v>736</v>
      </c>
      <c r="R318" s="165" t="s">
        <v>751</v>
      </c>
      <c r="S318" s="165" t="s">
        <v>645</v>
      </c>
      <c r="T318" s="165">
        <v>0</v>
      </c>
      <c r="U318" s="165" t="str">
        <f t="shared" si="191"/>
        <v>Bajo</v>
      </c>
      <c r="V318" s="165">
        <v>1</v>
      </c>
      <c r="W318" s="165" t="str">
        <f t="shared" si="192"/>
        <v>Esporadica</v>
      </c>
      <c r="X318" s="165">
        <f t="shared" si="193"/>
        <v>0</v>
      </c>
      <c r="Y318" s="165" t="str">
        <f t="shared" si="194"/>
        <v>Bajo</v>
      </c>
      <c r="Z318" s="165">
        <v>60</v>
      </c>
      <c r="AA318" s="165" t="str">
        <f t="shared" si="195"/>
        <v>Muy Grave</v>
      </c>
      <c r="AB318" s="165">
        <f t="shared" si="181"/>
        <v>0</v>
      </c>
      <c r="AC318" s="165" t="str">
        <f t="shared" si="182"/>
        <v>IV</v>
      </c>
      <c r="AD318" s="165" t="str">
        <f t="shared" si="183"/>
        <v>ACEPTABLE</v>
      </c>
      <c r="AE318" s="165" t="s">
        <v>258</v>
      </c>
      <c r="AF318" s="165" t="str">
        <f>N318</f>
        <v>Golpes, heridas, atrapamiento muerte</v>
      </c>
      <c r="AG318" s="165" t="s">
        <v>38</v>
      </c>
      <c r="AH318" s="165" t="s">
        <v>63</v>
      </c>
      <c r="AI318" s="165" t="s">
        <v>63</v>
      </c>
      <c r="AJ318" s="165" t="s">
        <v>63</v>
      </c>
      <c r="AK318" s="165"/>
      <c r="AL318" s="165"/>
      <c r="AM318" s="165"/>
      <c r="AN318" s="165"/>
      <c r="AO318" s="165"/>
      <c r="AP318" s="165"/>
      <c r="AQ318" s="165"/>
      <c r="AR318" s="165"/>
      <c r="AS318" s="156"/>
      <c r="AT318" s="157"/>
      <c r="AU318" s="165" t="str">
        <f t="shared" si="184"/>
        <v>Bajo</v>
      </c>
      <c r="AV318" s="157"/>
      <c r="AW318" s="165" t="b">
        <f t="shared" si="185"/>
        <v>0</v>
      </c>
      <c r="AX318" s="165">
        <f t="shared" si="186"/>
        <v>0</v>
      </c>
      <c r="AY318" s="165" t="str">
        <f t="shared" si="187"/>
        <v>Bajo</v>
      </c>
      <c r="AZ318" s="157"/>
      <c r="BA318" s="165" t="b">
        <f t="shared" si="188"/>
        <v>0</v>
      </c>
      <c r="BB318" s="165">
        <f t="shared" si="189"/>
        <v>0</v>
      </c>
      <c r="BC318" s="165" t="str">
        <f t="shared" si="196"/>
        <v>IV</v>
      </c>
      <c r="BD318" s="165" t="str">
        <f t="shared" si="190"/>
        <v>ACEPTABLE</v>
      </c>
      <c r="BE318" s="155"/>
    </row>
    <row r="319" spans="1:57" ht="102" hidden="1" x14ac:dyDescent="0.2">
      <c r="A319" s="156"/>
      <c r="B319" s="165" t="s">
        <v>259</v>
      </c>
      <c r="C319" s="168" t="s">
        <v>722</v>
      </c>
      <c r="D319" s="166" t="s">
        <v>443</v>
      </c>
      <c r="E319" s="166" t="s">
        <v>1158</v>
      </c>
      <c r="F319" s="166" t="s">
        <v>723</v>
      </c>
      <c r="G319" s="166" t="s">
        <v>724</v>
      </c>
      <c r="H319" s="165" t="s">
        <v>63</v>
      </c>
      <c r="I319" s="165"/>
      <c r="J319" s="166" t="s">
        <v>252</v>
      </c>
      <c r="K319" s="165" t="s">
        <v>276</v>
      </c>
      <c r="L319" s="196" t="s">
        <v>528</v>
      </c>
      <c r="M319" s="171" t="s">
        <v>704</v>
      </c>
      <c r="N319" s="171" t="s">
        <v>512</v>
      </c>
      <c r="O319" s="165"/>
      <c r="P319" s="165"/>
      <c r="Q319" s="171"/>
      <c r="R319" s="171" t="s">
        <v>737</v>
      </c>
      <c r="S319" s="171" t="s">
        <v>648</v>
      </c>
      <c r="T319" s="165">
        <v>0</v>
      </c>
      <c r="U319" s="165" t="str">
        <f t="shared" si="191"/>
        <v>Bajo</v>
      </c>
      <c r="V319" s="165">
        <v>3</v>
      </c>
      <c r="W319" s="165" t="str">
        <f t="shared" si="192"/>
        <v>Frecuente</v>
      </c>
      <c r="X319" s="165">
        <f t="shared" si="193"/>
        <v>0</v>
      </c>
      <c r="Y319" s="165" t="str">
        <f t="shared" si="194"/>
        <v>Bajo</v>
      </c>
      <c r="Z319" s="165">
        <v>25</v>
      </c>
      <c r="AA319" s="165" t="str">
        <f t="shared" si="195"/>
        <v>Grave</v>
      </c>
      <c r="AB319" s="165">
        <f t="shared" si="181"/>
        <v>0</v>
      </c>
      <c r="AC319" s="165" t="str">
        <f t="shared" si="182"/>
        <v>IV</v>
      </c>
      <c r="AD319" s="165" t="str">
        <f t="shared" si="183"/>
        <v>ACEPTABLE</v>
      </c>
      <c r="AE319" s="165" t="s">
        <v>258</v>
      </c>
      <c r="AF319" s="165" t="s">
        <v>512</v>
      </c>
      <c r="AG319" s="165"/>
      <c r="AH319" s="165" t="s">
        <v>63</v>
      </c>
      <c r="AI319" s="165" t="s">
        <v>63</v>
      </c>
      <c r="AJ319" s="165" t="s">
        <v>63</v>
      </c>
      <c r="AK319" s="165"/>
      <c r="AL319" s="165"/>
      <c r="AM319" s="165"/>
      <c r="AN319" s="165"/>
      <c r="AO319" s="165"/>
      <c r="AP319" s="165"/>
      <c r="AQ319" s="165"/>
      <c r="AR319" s="165"/>
      <c r="AS319" s="156"/>
      <c r="AT319" s="157"/>
      <c r="AU319" s="165" t="str">
        <f t="shared" si="184"/>
        <v>Bajo</v>
      </c>
      <c r="AV319" s="157"/>
      <c r="AW319" s="165" t="b">
        <f t="shared" si="185"/>
        <v>0</v>
      </c>
      <c r="AX319" s="165">
        <f t="shared" si="186"/>
        <v>0</v>
      </c>
      <c r="AY319" s="165" t="str">
        <f t="shared" si="187"/>
        <v>Bajo</v>
      </c>
      <c r="AZ319" s="157"/>
      <c r="BA319" s="165" t="b">
        <f t="shared" si="188"/>
        <v>0</v>
      </c>
      <c r="BB319" s="165">
        <f t="shared" si="189"/>
        <v>0</v>
      </c>
      <c r="BC319" s="165" t="str">
        <f t="shared" si="196"/>
        <v>IV</v>
      </c>
      <c r="BD319" s="165" t="str">
        <f t="shared" si="190"/>
        <v>ACEPTABLE</v>
      </c>
      <c r="BE319" s="155"/>
    </row>
    <row r="320" spans="1:57" ht="102" hidden="1" x14ac:dyDescent="0.2">
      <c r="A320" s="156"/>
      <c r="B320" s="165" t="s">
        <v>259</v>
      </c>
      <c r="C320" s="168" t="s">
        <v>722</v>
      </c>
      <c r="D320" s="166" t="s">
        <v>443</v>
      </c>
      <c r="E320" s="166" t="s">
        <v>1158</v>
      </c>
      <c r="F320" s="166" t="s">
        <v>723</v>
      </c>
      <c r="G320" s="166" t="s">
        <v>724</v>
      </c>
      <c r="H320" s="165" t="s">
        <v>63</v>
      </c>
      <c r="I320" s="165"/>
      <c r="J320" s="166" t="s">
        <v>252</v>
      </c>
      <c r="K320" s="165" t="s">
        <v>276</v>
      </c>
      <c r="L320" s="196" t="s">
        <v>178</v>
      </c>
      <c r="M320" s="170" t="s">
        <v>738</v>
      </c>
      <c r="N320" s="170" t="s">
        <v>180</v>
      </c>
      <c r="O320" s="165"/>
      <c r="P320" s="165"/>
      <c r="Q320" s="171"/>
      <c r="R320" s="171" t="s">
        <v>737</v>
      </c>
      <c r="S320" s="171" t="s">
        <v>648</v>
      </c>
      <c r="T320" s="165">
        <v>0</v>
      </c>
      <c r="U320" s="165" t="str">
        <f t="shared" si="191"/>
        <v>Bajo</v>
      </c>
      <c r="V320" s="165">
        <v>3</v>
      </c>
      <c r="W320" s="165" t="str">
        <f t="shared" si="192"/>
        <v>Frecuente</v>
      </c>
      <c r="X320" s="165">
        <f t="shared" si="193"/>
        <v>0</v>
      </c>
      <c r="Y320" s="165" t="str">
        <f t="shared" si="194"/>
        <v>Bajo</v>
      </c>
      <c r="Z320" s="165">
        <v>25</v>
      </c>
      <c r="AA320" s="165" t="str">
        <f t="shared" si="195"/>
        <v>Grave</v>
      </c>
      <c r="AB320" s="165">
        <f t="shared" si="181"/>
        <v>0</v>
      </c>
      <c r="AC320" s="165" t="str">
        <f t="shared" si="182"/>
        <v>IV</v>
      </c>
      <c r="AD320" s="165" t="str">
        <f t="shared" si="183"/>
        <v>ACEPTABLE</v>
      </c>
      <c r="AE320" s="165" t="s">
        <v>258</v>
      </c>
      <c r="AF320" s="165" t="s">
        <v>180</v>
      </c>
      <c r="AG320" s="165"/>
      <c r="AH320" s="165" t="s">
        <v>63</v>
      </c>
      <c r="AI320" s="165" t="s">
        <v>63</v>
      </c>
      <c r="AJ320" s="165" t="s">
        <v>63</v>
      </c>
      <c r="AK320" s="165"/>
      <c r="AL320" s="165"/>
      <c r="AM320" s="165"/>
      <c r="AN320" s="165"/>
      <c r="AO320" s="165"/>
      <c r="AP320" s="165"/>
      <c r="AQ320" s="165"/>
      <c r="AR320" s="165"/>
      <c r="AS320" s="156"/>
      <c r="AT320" s="157"/>
      <c r="AU320" s="165" t="str">
        <f t="shared" si="184"/>
        <v>Bajo</v>
      </c>
      <c r="AV320" s="157"/>
      <c r="AW320" s="165" t="b">
        <f t="shared" si="185"/>
        <v>0</v>
      </c>
      <c r="AX320" s="165">
        <f t="shared" si="186"/>
        <v>0</v>
      </c>
      <c r="AY320" s="165" t="str">
        <f t="shared" si="187"/>
        <v>Bajo</v>
      </c>
      <c r="AZ320" s="157"/>
      <c r="BA320" s="165" t="b">
        <f t="shared" si="188"/>
        <v>0</v>
      </c>
      <c r="BB320" s="165">
        <f t="shared" si="189"/>
        <v>0</v>
      </c>
      <c r="BC320" s="165" t="str">
        <f t="shared" si="196"/>
        <v>IV</v>
      </c>
      <c r="BD320" s="165" t="str">
        <f t="shared" si="190"/>
        <v>ACEPTABLE</v>
      </c>
      <c r="BE320" s="155"/>
    </row>
    <row r="321" spans="1:57" ht="102" hidden="1" x14ac:dyDescent="0.2">
      <c r="A321" s="156"/>
      <c r="B321" s="165" t="s">
        <v>259</v>
      </c>
      <c r="C321" s="168" t="s">
        <v>722</v>
      </c>
      <c r="D321" s="166" t="s">
        <v>443</v>
      </c>
      <c r="E321" s="166" t="s">
        <v>1158</v>
      </c>
      <c r="F321" s="166" t="s">
        <v>723</v>
      </c>
      <c r="G321" s="166" t="s">
        <v>724</v>
      </c>
      <c r="H321" s="165" t="s">
        <v>63</v>
      </c>
      <c r="I321" s="165"/>
      <c r="J321" s="166" t="s">
        <v>252</v>
      </c>
      <c r="K321" s="165" t="s">
        <v>99</v>
      </c>
      <c r="L321" s="165" t="s">
        <v>100</v>
      </c>
      <c r="M321" s="171" t="s">
        <v>333</v>
      </c>
      <c r="N321" s="171" t="s">
        <v>102</v>
      </c>
      <c r="O321" s="267"/>
      <c r="P321" s="267"/>
      <c r="Q321" s="267"/>
      <c r="R321" s="279" t="s">
        <v>477</v>
      </c>
      <c r="S321" s="267"/>
      <c r="T321" s="165"/>
      <c r="U321" s="165" t="str">
        <f t="shared" si="191"/>
        <v>Bajo</v>
      </c>
      <c r="V321" s="165">
        <v>3</v>
      </c>
      <c r="W321" s="165" t="str">
        <f t="shared" si="192"/>
        <v>Frecuente</v>
      </c>
      <c r="X321" s="165">
        <f t="shared" si="193"/>
        <v>0</v>
      </c>
      <c r="Y321" s="165" t="str">
        <f t="shared" si="194"/>
        <v>Bajo</v>
      </c>
      <c r="Z321" s="165">
        <v>25</v>
      </c>
      <c r="AA321" s="165" t="str">
        <f t="shared" si="195"/>
        <v>Grave</v>
      </c>
      <c r="AB321" s="165">
        <f t="shared" si="181"/>
        <v>0</v>
      </c>
      <c r="AC321" s="165" t="str">
        <f t="shared" si="182"/>
        <v>IV</v>
      </c>
      <c r="AD321" s="165" t="str">
        <f t="shared" si="183"/>
        <v>ACEPTABLE</v>
      </c>
      <c r="AE321" s="165" t="s">
        <v>258</v>
      </c>
      <c r="AF321" s="165" t="s">
        <v>102</v>
      </c>
      <c r="AG321" s="165" t="s">
        <v>38</v>
      </c>
      <c r="AH321" s="165" t="s">
        <v>63</v>
      </c>
      <c r="AI321" s="165" t="s">
        <v>63</v>
      </c>
      <c r="AJ321" s="165" t="s">
        <v>63</v>
      </c>
      <c r="AK321" s="165"/>
      <c r="AL321" s="165"/>
      <c r="AM321" s="165"/>
      <c r="AN321" s="165"/>
      <c r="AO321" s="165"/>
      <c r="AP321" s="165"/>
      <c r="AQ321" s="165"/>
      <c r="AR321" s="165"/>
      <c r="AS321" s="200"/>
      <c r="AT321" s="156"/>
      <c r="AU321" s="165" t="str">
        <f t="shared" si="184"/>
        <v>Bajo</v>
      </c>
      <c r="AV321" s="156"/>
      <c r="AW321" s="165" t="b">
        <f t="shared" si="185"/>
        <v>0</v>
      </c>
      <c r="AX321" s="165">
        <f t="shared" si="186"/>
        <v>0</v>
      </c>
      <c r="AY321" s="165" t="str">
        <f t="shared" si="187"/>
        <v>Bajo</v>
      </c>
      <c r="AZ321" s="156"/>
      <c r="BA321" s="165" t="b">
        <f t="shared" si="188"/>
        <v>0</v>
      </c>
      <c r="BB321" s="165">
        <f t="shared" si="189"/>
        <v>0</v>
      </c>
      <c r="BC321" s="165" t="str">
        <f t="shared" ref="BC321:BC355" si="197">IF(AND(BB321&gt;=600,AZ321&lt;=4000),"I",IF(AND(BB321&gt;=150,BB321&lt;=500),"II",IF(AND(BB321&gt;=40,BB321&lt;=120),"III",IF(AND(BB321&gt;=0,BB321&lt;=40),"IV"))))</f>
        <v>IV</v>
      </c>
      <c r="BD321" s="165" t="str">
        <f t="shared" si="190"/>
        <v>ACEPTABLE</v>
      </c>
      <c r="BE321" s="155"/>
    </row>
    <row r="322" spans="1:57" ht="102" x14ac:dyDescent="0.2">
      <c r="A322" s="156"/>
      <c r="B322" s="165" t="s">
        <v>259</v>
      </c>
      <c r="C322" s="168" t="s">
        <v>722</v>
      </c>
      <c r="D322" s="166" t="s">
        <v>443</v>
      </c>
      <c r="E322" s="166" t="s">
        <v>1158</v>
      </c>
      <c r="F322" s="166" t="s">
        <v>723</v>
      </c>
      <c r="G322" s="166" t="s">
        <v>724</v>
      </c>
      <c r="H322" s="165" t="s">
        <v>63</v>
      </c>
      <c r="I322" s="165"/>
      <c r="J322" s="166" t="s">
        <v>252</v>
      </c>
      <c r="K322" s="167" t="s">
        <v>282</v>
      </c>
      <c r="L322" s="168" t="s">
        <v>739</v>
      </c>
      <c r="M322" s="170" t="s">
        <v>740</v>
      </c>
      <c r="N322" s="171" t="s">
        <v>741</v>
      </c>
      <c r="O322" s="165"/>
      <c r="P322" s="165"/>
      <c r="Q322" s="171"/>
      <c r="R322" s="165" t="s">
        <v>742</v>
      </c>
      <c r="S322" s="171" t="s">
        <v>743</v>
      </c>
      <c r="T322" s="165"/>
      <c r="U322" s="165" t="str">
        <f t="shared" si="191"/>
        <v>Bajo</v>
      </c>
      <c r="V322" s="165">
        <v>1</v>
      </c>
      <c r="W322" s="165" t="str">
        <f t="shared" si="192"/>
        <v>Esporadica</v>
      </c>
      <c r="X322" s="165">
        <f t="shared" si="193"/>
        <v>0</v>
      </c>
      <c r="Y322" s="165" t="str">
        <f t="shared" si="194"/>
        <v>Bajo</v>
      </c>
      <c r="Z322" s="165">
        <v>25</v>
      </c>
      <c r="AA322" s="165" t="str">
        <f t="shared" si="195"/>
        <v>Grave</v>
      </c>
      <c r="AB322" s="165">
        <f t="shared" si="181"/>
        <v>0</v>
      </c>
      <c r="AC322" s="165" t="str">
        <f t="shared" si="182"/>
        <v>IV</v>
      </c>
      <c r="AD322" s="165" t="str">
        <f>IF(AND(AC322="I"),"NO ACEPTABLE",IF(AND(AC322="II"),"ACEPTABLE CON CONTROL ESPECIFICO",IF(AND(AC322="III"),"MEJORABLE",IF(AND(AC322="IV"),"ACEPTABLE"))))</f>
        <v>ACEPTABLE</v>
      </c>
      <c r="AE322" s="165">
        <v>2</v>
      </c>
      <c r="AF322" s="165" t="s">
        <v>180</v>
      </c>
      <c r="AG322" s="165" t="s">
        <v>38</v>
      </c>
      <c r="AH322" s="165"/>
      <c r="AI322" s="165"/>
      <c r="AJ322" s="165" t="s">
        <v>63</v>
      </c>
      <c r="AK322" s="165"/>
      <c r="AL322" s="165"/>
      <c r="AM322" s="165"/>
      <c r="AN322" s="165"/>
      <c r="AO322" s="165"/>
      <c r="AP322" s="165"/>
      <c r="AQ322" s="165"/>
      <c r="AR322" s="165"/>
      <c r="AS322" s="156"/>
      <c r="AT322" s="157"/>
      <c r="AU322" s="165" t="str">
        <f>IF(AT322=10,"Muy Alto",IF(AT322=6,"Alto",IF(AT322=2,"Medio",IF(AT322=0,"Bajo"))))</f>
        <v>Bajo</v>
      </c>
      <c r="AV322" s="157"/>
      <c r="AW322" s="165" t="b">
        <f>IF(AV322=4,"Continua",IF(AV322=3,"Frecuente",IF(AV322=2,"Ocasional",IF(AV322=1,"Esporadica"))))</f>
        <v>0</v>
      </c>
      <c r="AX322" s="165">
        <f>AT322*AV322</f>
        <v>0</v>
      </c>
      <c r="AY322" s="165" t="str">
        <f>IF(AND(AX322&gt;=24,AX322&lt;=40),"Medio Alto",IF(AND(AX322&gt;=10,AX322&lt;=20),"Alto",IF(AND(AX322&gt;=6,AX322&lt;=8),"Medio",IF(AND(AX322&gt;=0,AX322&lt;=4),"Bajo"))))</f>
        <v>Bajo</v>
      </c>
      <c r="AZ322" s="157"/>
      <c r="BA322" s="165" t="b">
        <f>IF(AZ322=100,"Mortal o Catrastrofico",IF(AZ322=60,"Muy Grave",IF(AZ322=25,"Grave",IF(AZ322=10,"Leve"))))</f>
        <v>0</v>
      </c>
      <c r="BB322" s="165">
        <f>AX322*AZ322</f>
        <v>0</v>
      </c>
      <c r="BC322" s="165" t="str">
        <f>IF(AND(BB322&gt;=600,AZ322&lt;=4000),"I",IF(AND(BB322&gt;=150,BB322&lt;=500),"II",IF(AND(BB322&gt;=40,BB322&lt;=120),"III",IF(AND(BB322&gt;=0,BB322&lt;=40),"IV"))))</f>
        <v>IV</v>
      </c>
      <c r="BD322" s="165" t="str">
        <f>IF(AND(BC322="I"),"NO ACEPTABLE",IF(AND(BC322="II"),"ACEPTABLE CON CONTROL ESPECIFICO",IF(AND(BC322="III"),"MEJORABLE",IF(AND(BC322="IV"),"ACEPTABLE"))))</f>
        <v>ACEPTABLE</v>
      </c>
      <c r="BE322" s="155"/>
    </row>
    <row r="323" spans="1:57" ht="102" hidden="1" x14ac:dyDescent="0.2">
      <c r="A323" s="156"/>
      <c r="B323" s="165" t="s">
        <v>259</v>
      </c>
      <c r="C323" s="168" t="s">
        <v>722</v>
      </c>
      <c r="D323" s="166" t="s">
        <v>443</v>
      </c>
      <c r="E323" s="166" t="s">
        <v>1158</v>
      </c>
      <c r="F323" s="166" t="s">
        <v>723</v>
      </c>
      <c r="G323" s="166" t="s">
        <v>724</v>
      </c>
      <c r="H323" s="165" t="s">
        <v>63</v>
      </c>
      <c r="I323" s="165"/>
      <c r="J323" s="199" t="s">
        <v>1207</v>
      </c>
      <c r="K323" s="167" t="s">
        <v>72</v>
      </c>
      <c r="L323" s="168" t="s">
        <v>73</v>
      </c>
      <c r="M323" s="170" t="s">
        <v>744</v>
      </c>
      <c r="N323" s="170" t="s">
        <v>75</v>
      </c>
      <c r="O323" s="165" t="s">
        <v>69</v>
      </c>
      <c r="P323" s="165" t="s">
        <v>69</v>
      </c>
      <c r="Q323" s="165" t="s">
        <v>69</v>
      </c>
      <c r="R323" s="171" t="s">
        <v>745</v>
      </c>
      <c r="S323" s="165" t="s">
        <v>69</v>
      </c>
      <c r="T323" s="165">
        <v>2</v>
      </c>
      <c r="U323" s="165" t="str">
        <f t="shared" si="191"/>
        <v>Medio</v>
      </c>
      <c r="V323" s="165">
        <v>1</v>
      </c>
      <c r="W323" s="165" t="str">
        <f t="shared" si="192"/>
        <v>Esporadica</v>
      </c>
      <c r="X323" s="165">
        <f t="shared" si="193"/>
        <v>2</v>
      </c>
      <c r="Y323" s="165" t="str">
        <f t="shared" si="194"/>
        <v>Bajo</v>
      </c>
      <c r="Z323" s="165">
        <v>25</v>
      </c>
      <c r="AA323" s="165" t="str">
        <f t="shared" si="195"/>
        <v>Grave</v>
      </c>
      <c r="AB323" s="165">
        <f t="shared" si="181"/>
        <v>50</v>
      </c>
      <c r="AC323" s="165" t="str">
        <f t="shared" si="182"/>
        <v>III</v>
      </c>
      <c r="AD323" s="165" t="str">
        <f t="shared" si="183"/>
        <v>MEJORABLE</v>
      </c>
      <c r="AE323" s="165" t="s">
        <v>258</v>
      </c>
      <c r="AF323" s="165" t="s">
        <v>75</v>
      </c>
      <c r="AG323" s="165" t="s">
        <v>38</v>
      </c>
      <c r="AH323" s="165"/>
      <c r="AI323" s="165" t="s">
        <v>63</v>
      </c>
      <c r="AJ323" s="165" t="s">
        <v>63</v>
      </c>
      <c r="AK323" s="165" t="s">
        <v>63</v>
      </c>
      <c r="AL323" s="165" t="s">
        <v>63</v>
      </c>
      <c r="AM323" s="165"/>
      <c r="AN323" s="165"/>
      <c r="AO323" s="165"/>
      <c r="AP323" s="165"/>
      <c r="AQ323" s="165"/>
      <c r="AR323" s="165"/>
      <c r="AS323" s="156"/>
      <c r="AT323" s="157"/>
      <c r="AU323" s="165" t="str">
        <f t="shared" si="184"/>
        <v>Bajo</v>
      </c>
      <c r="AV323" s="157"/>
      <c r="AW323" s="165" t="b">
        <f t="shared" si="185"/>
        <v>0</v>
      </c>
      <c r="AX323" s="165">
        <f t="shared" si="186"/>
        <v>0</v>
      </c>
      <c r="AY323" s="165" t="str">
        <f t="shared" si="187"/>
        <v>Bajo</v>
      </c>
      <c r="AZ323" s="157"/>
      <c r="BA323" s="165" t="b">
        <f t="shared" si="188"/>
        <v>0</v>
      </c>
      <c r="BB323" s="165">
        <f t="shared" si="189"/>
        <v>0</v>
      </c>
      <c r="BC323" s="165" t="str">
        <f t="shared" si="197"/>
        <v>IV</v>
      </c>
      <c r="BD323" s="165" t="str">
        <f t="shared" si="190"/>
        <v>ACEPTABLE</v>
      </c>
      <c r="BE323" s="155"/>
    </row>
    <row r="324" spans="1:57" ht="102" x14ac:dyDescent="0.2">
      <c r="A324" s="156"/>
      <c r="B324" s="165" t="s">
        <v>259</v>
      </c>
      <c r="C324" s="168" t="s">
        <v>722</v>
      </c>
      <c r="D324" s="166" t="s">
        <v>443</v>
      </c>
      <c r="E324" s="166" t="s">
        <v>1158</v>
      </c>
      <c r="F324" s="166" t="s">
        <v>723</v>
      </c>
      <c r="G324" s="166" t="s">
        <v>724</v>
      </c>
      <c r="H324" s="165" t="s">
        <v>63</v>
      </c>
      <c r="I324" s="165"/>
      <c r="J324" s="166" t="s">
        <v>773</v>
      </c>
      <c r="K324" s="167" t="s">
        <v>282</v>
      </c>
      <c r="L324" s="168" t="s">
        <v>747</v>
      </c>
      <c r="M324" s="170" t="s">
        <v>748</v>
      </c>
      <c r="N324" s="170" t="s">
        <v>289</v>
      </c>
      <c r="O324" s="165" t="s">
        <v>69</v>
      </c>
      <c r="P324" s="165" t="s">
        <v>69</v>
      </c>
      <c r="Q324" s="165"/>
      <c r="R324" s="171" t="s">
        <v>749</v>
      </c>
      <c r="S324" s="165" t="s">
        <v>672</v>
      </c>
      <c r="T324" s="165">
        <v>0</v>
      </c>
      <c r="U324" s="165" t="str">
        <f t="shared" si="191"/>
        <v>Bajo</v>
      </c>
      <c r="V324" s="165">
        <v>1</v>
      </c>
      <c r="W324" s="165" t="str">
        <f t="shared" si="192"/>
        <v>Esporadica</v>
      </c>
      <c r="X324" s="165">
        <f t="shared" si="193"/>
        <v>0</v>
      </c>
      <c r="Y324" s="165" t="str">
        <f t="shared" si="194"/>
        <v>Bajo</v>
      </c>
      <c r="Z324" s="165">
        <v>25</v>
      </c>
      <c r="AA324" s="165" t="str">
        <f t="shared" si="195"/>
        <v>Grave</v>
      </c>
      <c r="AB324" s="165">
        <f t="shared" si="181"/>
        <v>0</v>
      </c>
      <c r="AC324" s="165" t="str">
        <f t="shared" si="182"/>
        <v>IV</v>
      </c>
      <c r="AD324" s="165" t="str">
        <f t="shared" si="183"/>
        <v>ACEPTABLE</v>
      </c>
      <c r="AE324" s="165" t="s">
        <v>258</v>
      </c>
      <c r="AF324" s="165" t="str">
        <f>N324</f>
        <v>Golpes, trapamientos, aplastamiento, muerte</v>
      </c>
      <c r="AG324" s="165" t="s">
        <v>38</v>
      </c>
      <c r="AH324" s="165"/>
      <c r="AI324" s="165" t="s">
        <v>63</v>
      </c>
      <c r="AJ324" s="165" t="s">
        <v>63</v>
      </c>
      <c r="AK324" s="165" t="s">
        <v>63</v>
      </c>
      <c r="AL324" s="165"/>
      <c r="AM324" s="165"/>
      <c r="AN324" s="165"/>
      <c r="AO324" s="165"/>
      <c r="AP324" s="165"/>
      <c r="AQ324" s="165"/>
      <c r="AR324" s="165"/>
      <c r="AS324" s="156"/>
      <c r="AT324" s="157"/>
      <c r="AU324" s="165" t="str">
        <f t="shared" si="184"/>
        <v>Bajo</v>
      </c>
      <c r="AV324" s="157"/>
      <c r="AW324" s="165" t="b">
        <f t="shared" si="185"/>
        <v>0</v>
      </c>
      <c r="AX324" s="165">
        <f t="shared" si="186"/>
        <v>0</v>
      </c>
      <c r="AY324" s="165" t="str">
        <f t="shared" si="187"/>
        <v>Bajo</v>
      </c>
      <c r="AZ324" s="157"/>
      <c r="BA324" s="165" t="b">
        <f t="shared" si="188"/>
        <v>0</v>
      </c>
      <c r="BB324" s="165">
        <f t="shared" si="189"/>
        <v>0</v>
      </c>
      <c r="BC324" s="165" t="str">
        <f t="shared" si="197"/>
        <v>IV</v>
      </c>
      <c r="BD324" s="165" t="str">
        <f t="shared" si="190"/>
        <v>ACEPTABLE</v>
      </c>
      <c r="BE324" s="155"/>
    </row>
    <row r="325" spans="1:57" ht="178.5" hidden="1" x14ac:dyDescent="0.2">
      <c r="A325" s="248" t="s">
        <v>1168</v>
      </c>
      <c r="B325" s="165" t="s">
        <v>259</v>
      </c>
      <c r="C325" s="168" t="s">
        <v>722</v>
      </c>
      <c r="D325" s="166" t="s">
        <v>433</v>
      </c>
      <c r="E325" s="166" t="s">
        <v>434</v>
      </c>
      <c r="F325" s="166" t="s">
        <v>723</v>
      </c>
      <c r="G325" s="166" t="s">
        <v>724</v>
      </c>
      <c r="H325" s="165" t="s">
        <v>63</v>
      </c>
      <c r="I325" s="165"/>
      <c r="J325" s="166" t="s">
        <v>252</v>
      </c>
      <c r="K325" s="167" t="s">
        <v>65</v>
      </c>
      <c r="L325" s="196" t="s">
        <v>760</v>
      </c>
      <c r="M325" s="167" t="s">
        <v>765</v>
      </c>
      <c r="N325" s="167" t="s">
        <v>758</v>
      </c>
      <c r="O325" s="165"/>
      <c r="P325" s="165" t="s">
        <v>685</v>
      </c>
      <c r="Q325" s="171"/>
      <c r="R325" s="171" t="s">
        <v>766</v>
      </c>
      <c r="S325" s="171" t="s">
        <v>767</v>
      </c>
      <c r="T325" s="165">
        <v>0</v>
      </c>
      <c r="U325" s="165" t="str">
        <f t="shared" si="191"/>
        <v>Bajo</v>
      </c>
      <c r="V325" s="165">
        <v>2</v>
      </c>
      <c r="W325" s="165" t="str">
        <f t="shared" si="192"/>
        <v>Ocasional</v>
      </c>
      <c r="X325" s="165">
        <f t="shared" si="193"/>
        <v>0</v>
      </c>
      <c r="Y325" s="165" t="str">
        <f t="shared" si="194"/>
        <v>Bajo</v>
      </c>
      <c r="Z325" s="165">
        <v>25</v>
      </c>
      <c r="AA325" s="165" t="str">
        <f t="shared" si="195"/>
        <v>Grave</v>
      </c>
      <c r="AB325" s="165">
        <f t="shared" si="181"/>
        <v>0</v>
      </c>
      <c r="AC325" s="165" t="str">
        <f t="shared" si="182"/>
        <v>IV</v>
      </c>
      <c r="AD325" s="165" t="str">
        <f t="shared" si="183"/>
        <v>ACEPTABLE</v>
      </c>
      <c r="AE325" s="165" t="s">
        <v>258</v>
      </c>
      <c r="AF325" s="165" t="str">
        <f>N325</f>
        <v>Enfermedades gastrointestinales, Intoxicaciones, reacciones alérgicas, muerte</v>
      </c>
      <c r="AG325" s="165"/>
      <c r="AH325" s="165" t="s">
        <v>63</v>
      </c>
      <c r="AI325" s="165" t="s">
        <v>63</v>
      </c>
      <c r="AJ325" s="165" t="s">
        <v>63</v>
      </c>
      <c r="AK325" s="165"/>
      <c r="AL325" s="165"/>
      <c r="AM325" s="165"/>
      <c r="AN325" s="165"/>
      <c r="AO325" s="165"/>
      <c r="AP325" s="165"/>
      <c r="AQ325" s="165"/>
      <c r="AR325" s="165"/>
      <c r="AS325" s="156"/>
      <c r="AT325" s="157"/>
      <c r="AU325" s="165" t="str">
        <f t="shared" si="184"/>
        <v>Bajo</v>
      </c>
      <c r="AV325" s="157"/>
      <c r="AW325" s="165" t="b">
        <f t="shared" si="185"/>
        <v>0</v>
      </c>
      <c r="AX325" s="165">
        <f t="shared" si="186"/>
        <v>0</v>
      </c>
      <c r="AY325" s="165" t="str">
        <f t="shared" si="187"/>
        <v>Bajo</v>
      </c>
      <c r="AZ325" s="157"/>
      <c r="BA325" s="165" t="b">
        <f t="shared" si="188"/>
        <v>0</v>
      </c>
      <c r="BB325" s="165">
        <f t="shared" si="189"/>
        <v>0</v>
      </c>
      <c r="BC325" s="165" t="str">
        <f t="shared" si="197"/>
        <v>IV</v>
      </c>
      <c r="BD325" s="165" t="str">
        <f t="shared" si="190"/>
        <v>ACEPTABLE</v>
      </c>
      <c r="BE325" s="155"/>
    </row>
    <row r="326" spans="1:57" ht="89.25" hidden="1" x14ac:dyDescent="0.2">
      <c r="A326" s="189"/>
      <c r="B326" s="165" t="s">
        <v>259</v>
      </c>
      <c r="C326" s="168" t="s">
        <v>722</v>
      </c>
      <c r="D326" s="166" t="s">
        <v>433</v>
      </c>
      <c r="E326" s="166" t="s">
        <v>434</v>
      </c>
      <c r="F326" s="166" t="s">
        <v>723</v>
      </c>
      <c r="G326" s="166" t="s">
        <v>724</v>
      </c>
      <c r="H326" s="165" t="s">
        <v>63</v>
      </c>
      <c r="I326" s="165"/>
      <c r="J326" s="166" t="s">
        <v>252</v>
      </c>
      <c r="K326" s="167" t="s">
        <v>65</v>
      </c>
      <c r="L326" s="196" t="s">
        <v>316</v>
      </c>
      <c r="M326" s="171" t="s">
        <v>1206</v>
      </c>
      <c r="N326" s="170" t="s">
        <v>145</v>
      </c>
      <c r="O326" s="165" t="s">
        <v>69</v>
      </c>
      <c r="P326" s="165" t="s">
        <v>69</v>
      </c>
      <c r="Q326" s="165"/>
      <c r="R326" s="170" t="s">
        <v>727</v>
      </c>
      <c r="S326" s="165"/>
      <c r="T326" s="165"/>
      <c r="U326" s="165" t="str">
        <f t="shared" si="191"/>
        <v>Bajo</v>
      </c>
      <c r="V326" s="165">
        <v>2</v>
      </c>
      <c r="W326" s="165" t="str">
        <f t="shared" si="192"/>
        <v>Ocasional</v>
      </c>
      <c r="X326" s="165">
        <f t="shared" si="193"/>
        <v>0</v>
      </c>
      <c r="Y326" s="165" t="str">
        <f t="shared" si="194"/>
        <v>Bajo</v>
      </c>
      <c r="Z326" s="165">
        <v>10</v>
      </c>
      <c r="AA326" s="165" t="str">
        <f t="shared" si="195"/>
        <v>Leve</v>
      </c>
      <c r="AB326" s="165">
        <f t="shared" si="181"/>
        <v>0</v>
      </c>
      <c r="AC326" s="165" t="str">
        <f t="shared" si="182"/>
        <v>IV</v>
      </c>
      <c r="AD326" s="165" t="str">
        <f t="shared" si="183"/>
        <v>ACEPTABLE</v>
      </c>
      <c r="AE326" s="165" t="s">
        <v>258</v>
      </c>
      <c r="AF326" s="165" t="str">
        <f>N326</f>
        <v>Golpes, traumas, heridas, infecciones, intoxicación, Mordeduras, picaduras, punciones, reacciones alérgicas, muerte</v>
      </c>
      <c r="AG326" s="165" t="s">
        <v>38</v>
      </c>
      <c r="AH326" s="165" t="s">
        <v>63</v>
      </c>
      <c r="AI326" s="165" t="s">
        <v>63</v>
      </c>
      <c r="AJ326" s="165" t="s">
        <v>63</v>
      </c>
      <c r="AK326" s="165"/>
      <c r="AL326" s="165"/>
      <c r="AM326" s="165"/>
      <c r="AN326" s="165"/>
      <c r="AO326" s="165"/>
      <c r="AP326" s="165"/>
      <c r="AQ326" s="165"/>
      <c r="AR326" s="165"/>
      <c r="AS326" s="156"/>
      <c r="AT326" s="157"/>
      <c r="AU326" s="165" t="str">
        <f t="shared" si="184"/>
        <v>Bajo</v>
      </c>
      <c r="AV326" s="157"/>
      <c r="AW326" s="165" t="b">
        <f t="shared" si="185"/>
        <v>0</v>
      </c>
      <c r="AX326" s="165">
        <f t="shared" si="186"/>
        <v>0</v>
      </c>
      <c r="AY326" s="165" t="str">
        <f t="shared" si="187"/>
        <v>Bajo</v>
      </c>
      <c r="AZ326" s="157"/>
      <c r="BA326" s="165" t="b">
        <f t="shared" si="188"/>
        <v>0</v>
      </c>
      <c r="BB326" s="165">
        <f t="shared" si="189"/>
        <v>0</v>
      </c>
      <c r="BC326" s="165" t="str">
        <f t="shared" si="197"/>
        <v>IV</v>
      </c>
      <c r="BD326" s="165" t="str">
        <f t="shared" si="190"/>
        <v>ACEPTABLE</v>
      </c>
      <c r="BE326" s="155"/>
    </row>
    <row r="327" spans="1:57" ht="89.25" hidden="1" x14ac:dyDescent="0.2">
      <c r="A327" s="189"/>
      <c r="B327" s="165" t="s">
        <v>259</v>
      </c>
      <c r="C327" s="168" t="s">
        <v>722</v>
      </c>
      <c r="D327" s="166" t="s">
        <v>433</v>
      </c>
      <c r="E327" s="166" t="s">
        <v>434</v>
      </c>
      <c r="F327" s="166" t="s">
        <v>723</v>
      </c>
      <c r="G327" s="166" t="s">
        <v>724</v>
      </c>
      <c r="H327" s="165" t="s">
        <v>63</v>
      </c>
      <c r="I327" s="165"/>
      <c r="J327" s="166" t="s">
        <v>252</v>
      </c>
      <c r="K327" s="167" t="s">
        <v>72</v>
      </c>
      <c r="L327" s="196" t="s">
        <v>319</v>
      </c>
      <c r="M327" s="171" t="s">
        <v>728</v>
      </c>
      <c r="N327" s="171" t="s">
        <v>127</v>
      </c>
      <c r="O327" s="165" t="s">
        <v>69</v>
      </c>
      <c r="P327" s="165" t="s">
        <v>69</v>
      </c>
      <c r="Q327" s="171"/>
      <c r="R327" s="171" t="s">
        <v>729</v>
      </c>
      <c r="S327" s="165" t="s">
        <v>69</v>
      </c>
      <c r="T327" s="165">
        <v>0</v>
      </c>
      <c r="U327" s="165" t="str">
        <f t="shared" si="191"/>
        <v>Bajo</v>
      </c>
      <c r="V327" s="165">
        <v>2</v>
      </c>
      <c r="W327" s="165" t="str">
        <f t="shared" si="192"/>
        <v>Ocasional</v>
      </c>
      <c r="X327" s="165">
        <f t="shared" si="193"/>
        <v>0</v>
      </c>
      <c r="Y327" s="165" t="str">
        <f t="shared" si="194"/>
        <v>Bajo</v>
      </c>
      <c r="Z327" s="165">
        <v>60</v>
      </c>
      <c r="AA327" s="165" t="str">
        <f t="shared" si="195"/>
        <v>Muy Grave</v>
      </c>
      <c r="AB327" s="165">
        <f t="shared" si="181"/>
        <v>0</v>
      </c>
      <c r="AC327" s="165" t="str">
        <f t="shared" si="182"/>
        <v>IV</v>
      </c>
      <c r="AD327" s="165" t="str">
        <f t="shared" si="183"/>
        <v>ACEPTABLE</v>
      </c>
      <c r="AE327" s="165" t="s">
        <v>258</v>
      </c>
      <c r="AF327" s="165" t="str">
        <f>N327</f>
        <v>Descargas eléctricas, dolor de cabeza, quemaduras, shock, golpes, heridas, contusiones.</v>
      </c>
      <c r="AG327" s="165" t="s">
        <v>38</v>
      </c>
      <c r="AH327" s="165" t="s">
        <v>63</v>
      </c>
      <c r="AI327" s="165" t="s">
        <v>63</v>
      </c>
      <c r="AJ327" s="165" t="s">
        <v>63</v>
      </c>
      <c r="AK327" s="165"/>
      <c r="AL327" s="165"/>
      <c r="AM327" s="165"/>
      <c r="AN327" s="165"/>
      <c r="AO327" s="165"/>
      <c r="AP327" s="165"/>
      <c r="AQ327" s="165"/>
      <c r="AR327" s="165"/>
      <c r="AS327" s="156"/>
      <c r="AT327" s="157"/>
      <c r="AU327" s="165" t="str">
        <f t="shared" si="184"/>
        <v>Bajo</v>
      </c>
      <c r="AV327" s="157"/>
      <c r="AW327" s="165" t="b">
        <f t="shared" si="185"/>
        <v>0</v>
      </c>
      <c r="AX327" s="165">
        <f t="shared" si="186"/>
        <v>0</v>
      </c>
      <c r="AY327" s="165" t="str">
        <f t="shared" si="187"/>
        <v>Bajo</v>
      </c>
      <c r="AZ327" s="157"/>
      <c r="BA327" s="165" t="b">
        <f t="shared" si="188"/>
        <v>0</v>
      </c>
      <c r="BB327" s="165">
        <f t="shared" si="189"/>
        <v>0</v>
      </c>
      <c r="BC327" s="165" t="str">
        <f t="shared" si="197"/>
        <v>IV</v>
      </c>
      <c r="BD327" s="165" t="str">
        <f t="shared" si="190"/>
        <v>ACEPTABLE</v>
      </c>
      <c r="BE327" s="155"/>
    </row>
    <row r="328" spans="1:57" ht="89.25" hidden="1" x14ac:dyDescent="0.2">
      <c r="A328" s="156"/>
      <c r="B328" s="165" t="s">
        <v>259</v>
      </c>
      <c r="C328" s="168" t="s">
        <v>722</v>
      </c>
      <c r="D328" s="166" t="s">
        <v>433</v>
      </c>
      <c r="E328" s="166" t="s">
        <v>434</v>
      </c>
      <c r="F328" s="166" t="s">
        <v>723</v>
      </c>
      <c r="G328" s="166" t="s">
        <v>724</v>
      </c>
      <c r="H328" s="165" t="s">
        <v>63</v>
      </c>
      <c r="I328" s="165"/>
      <c r="J328" s="166" t="s">
        <v>252</v>
      </c>
      <c r="K328" s="167" t="s">
        <v>72</v>
      </c>
      <c r="L328" s="168" t="s">
        <v>119</v>
      </c>
      <c r="M328" s="169" t="s">
        <v>730</v>
      </c>
      <c r="N328" s="170" t="s">
        <v>731</v>
      </c>
      <c r="O328" s="165" t="s">
        <v>69</v>
      </c>
      <c r="P328" s="165" t="s">
        <v>69</v>
      </c>
      <c r="Q328" s="170" t="s">
        <v>732</v>
      </c>
      <c r="R328" s="170" t="s">
        <v>733</v>
      </c>
      <c r="S328" s="171" t="s">
        <v>734</v>
      </c>
      <c r="T328" s="165">
        <v>0</v>
      </c>
      <c r="U328" s="165" t="str">
        <f t="shared" si="191"/>
        <v>Bajo</v>
      </c>
      <c r="V328" s="165">
        <v>2</v>
      </c>
      <c r="W328" s="165" t="str">
        <f t="shared" si="192"/>
        <v>Ocasional</v>
      </c>
      <c r="X328" s="165">
        <f t="shared" si="193"/>
        <v>0</v>
      </c>
      <c r="Y328" s="165" t="str">
        <f t="shared" si="194"/>
        <v>Bajo</v>
      </c>
      <c r="Z328" s="165">
        <v>60</v>
      </c>
      <c r="AA328" s="165" t="str">
        <f t="shared" si="195"/>
        <v>Muy Grave</v>
      </c>
      <c r="AB328" s="165">
        <f t="shared" si="181"/>
        <v>0</v>
      </c>
      <c r="AC328" s="165" t="str">
        <f t="shared" si="182"/>
        <v>IV</v>
      </c>
      <c r="AD328" s="165" t="str">
        <f t="shared" si="183"/>
        <v>ACEPTABLE</v>
      </c>
      <c r="AE328" s="165" t="s">
        <v>258</v>
      </c>
      <c r="AF328" s="165" t="s">
        <v>731</v>
      </c>
      <c r="AG328" s="165" t="s">
        <v>38</v>
      </c>
      <c r="AH328" s="165" t="s">
        <v>63</v>
      </c>
      <c r="AI328" s="165" t="s">
        <v>63</v>
      </c>
      <c r="AJ328" s="165" t="s">
        <v>63</v>
      </c>
      <c r="AK328" s="165"/>
      <c r="AL328" s="165"/>
      <c r="AM328" s="165"/>
      <c r="AN328" s="165"/>
      <c r="AO328" s="165"/>
      <c r="AP328" s="165"/>
      <c r="AQ328" s="165"/>
      <c r="AR328" s="165"/>
      <c r="AS328" s="156"/>
      <c r="AT328" s="157"/>
      <c r="AU328" s="165" t="str">
        <f t="shared" si="184"/>
        <v>Bajo</v>
      </c>
      <c r="AV328" s="157"/>
      <c r="AW328" s="165" t="b">
        <f t="shared" si="185"/>
        <v>0</v>
      </c>
      <c r="AX328" s="165">
        <f t="shared" si="186"/>
        <v>0</v>
      </c>
      <c r="AY328" s="165" t="str">
        <f t="shared" si="187"/>
        <v>Bajo</v>
      </c>
      <c r="AZ328" s="157"/>
      <c r="BA328" s="165" t="b">
        <f t="shared" si="188"/>
        <v>0</v>
      </c>
      <c r="BB328" s="165">
        <f t="shared" si="189"/>
        <v>0</v>
      </c>
      <c r="BC328" s="165" t="str">
        <f t="shared" si="197"/>
        <v>IV</v>
      </c>
      <c r="BD328" s="165" t="str">
        <f t="shared" si="190"/>
        <v>ACEPTABLE</v>
      </c>
      <c r="BE328" s="155"/>
    </row>
    <row r="329" spans="1:57" ht="89.25" x14ac:dyDescent="0.2">
      <c r="A329" s="189"/>
      <c r="B329" s="165" t="s">
        <v>259</v>
      </c>
      <c r="C329" s="168" t="s">
        <v>722</v>
      </c>
      <c r="D329" s="166" t="s">
        <v>433</v>
      </c>
      <c r="E329" s="166" t="s">
        <v>434</v>
      </c>
      <c r="F329" s="166" t="s">
        <v>723</v>
      </c>
      <c r="G329" s="166" t="s">
        <v>724</v>
      </c>
      <c r="H329" s="165" t="s">
        <v>63</v>
      </c>
      <c r="I329" s="165"/>
      <c r="J329" s="166" t="s">
        <v>252</v>
      </c>
      <c r="K329" s="167" t="s">
        <v>282</v>
      </c>
      <c r="L329" s="168" t="s">
        <v>88</v>
      </c>
      <c r="M329" s="170" t="s">
        <v>344</v>
      </c>
      <c r="N329" s="171" t="s">
        <v>345</v>
      </c>
      <c r="O329" s="165"/>
      <c r="P329" s="165"/>
      <c r="Q329" s="171" t="s">
        <v>735</v>
      </c>
      <c r="R329" s="165" t="s">
        <v>346</v>
      </c>
      <c r="S329" s="171" t="s">
        <v>92</v>
      </c>
      <c r="T329" s="165">
        <v>0</v>
      </c>
      <c r="U329" s="165" t="str">
        <f t="shared" si="191"/>
        <v>Bajo</v>
      </c>
      <c r="V329" s="165">
        <v>2</v>
      </c>
      <c r="W329" s="165" t="str">
        <f t="shared" si="192"/>
        <v>Ocasional</v>
      </c>
      <c r="X329" s="165">
        <f t="shared" si="193"/>
        <v>0</v>
      </c>
      <c r="Y329" s="165" t="str">
        <f t="shared" si="194"/>
        <v>Bajo</v>
      </c>
      <c r="Z329" s="165">
        <v>25</v>
      </c>
      <c r="AA329" s="165" t="str">
        <f t="shared" si="195"/>
        <v>Grave</v>
      </c>
      <c r="AB329" s="165">
        <f t="shared" si="181"/>
        <v>0</v>
      </c>
      <c r="AC329" s="165" t="str">
        <f t="shared" si="182"/>
        <v>IV</v>
      </c>
      <c r="AD329" s="165" t="str">
        <f t="shared" si="183"/>
        <v>ACEPTABLE</v>
      </c>
      <c r="AE329" s="165" t="s">
        <v>258</v>
      </c>
      <c r="AF329" s="165" t="str">
        <f>N329</f>
        <v>Golpes, descargas electricas, heridas</v>
      </c>
      <c r="AG329" s="165" t="s">
        <v>38</v>
      </c>
      <c r="AH329" s="165" t="s">
        <v>63</v>
      </c>
      <c r="AI329" s="165" t="s">
        <v>63</v>
      </c>
      <c r="AJ329" s="165" t="s">
        <v>63</v>
      </c>
      <c r="AK329" s="165"/>
      <c r="AL329" s="165"/>
      <c r="AM329" s="165"/>
      <c r="AN329" s="165"/>
      <c r="AO329" s="165"/>
      <c r="AP329" s="165"/>
      <c r="AQ329" s="165"/>
      <c r="AR329" s="165"/>
      <c r="AS329" s="156"/>
      <c r="AT329" s="157"/>
      <c r="AU329" s="165" t="str">
        <f t="shared" si="184"/>
        <v>Bajo</v>
      </c>
      <c r="AV329" s="157"/>
      <c r="AW329" s="165" t="b">
        <f t="shared" si="185"/>
        <v>0</v>
      </c>
      <c r="AX329" s="165">
        <f t="shared" si="186"/>
        <v>0</v>
      </c>
      <c r="AY329" s="165" t="str">
        <f t="shared" si="187"/>
        <v>Bajo</v>
      </c>
      <c r="AZ329" s="157"/>
      <c r="BA329" s="165" t="b">
        <f t="shared" si="188"/>
        <v>0</v>
      </c>
      <c r="BB329" s="165">
        <f t="shared" si="189"/>
        <v>0</v>
      </c>
      <c r="BC329" s="165" t="str">
        <f t="shared" si="197"/>
        <v>IV</v>
      </c>
      <c r="BD329" s="165" t="str">
        <f t="shared" si="190"/>
        <v>ACEPTABLE</v>
      </c>
      <c r="BE329" s="155"/>
    </row>
    <row r="330" spans="1:57" ht="89.25" x14ac:dyDescent="0.2">
      <c r="A330" s="189"/>
      <c r="B330" s="165" t="s">
        <v>259</v>
      </c>
      <c r="C330" s="168" t="s">
        <v>722</v>
      </c>
      <c r="D330" s="166" t="s">
        <v>433</v>
      </c>
      <c r="E330" s="166" t="s">
        <v>434</v>
      </c>
      <c r="F330" s="166" t="s">
        <v>723</v>
      </c>
      <c r="G330" s="166" t="s">
        <v>724</v>
      </c>
      <c r="H330" s="165" t="s">
        <v>63</v>
      </c>
      <c r="I330" s="165"/>
      <c r="J330" s="166" t="s">
        <v>252</v>
      </c>
      <c r="K330" s="167" t="s">
        <v>282</v>
      </c>
      <c r="L330" s="196" t="s">
        <v>641</v>
      </c>
      <c r="M330" s="171" t="s">
        <v>642</v>
      </c>
      <c r="N330" s="171" t="s">
        <v>643</v>
      </c>
      <c r="O330" s="165"/>
      <c r="P330" s="165"/>
      <c r="Q330" s="171" t="s">
        <v>736</v>
      </c>
      <c r="R330" s="165" t="s">
        <v>751</v>
      </c>
      <c r="S330" s="165" t="s">
        <v>645</v>
      </c>
      <c r="T330" s="165">
        <v>0</v>
      </c>
      <c r="U330" s="165" t="str">
        <f t="shared" si="191"/>
        <v>Bajo</v>
      </c>
      <c r="V330" s="165">
        <v>1</v>
      </c>
      <c r="W330" s="165" t="str">
        <f t="shared" si="192"/>
        <v>Esporadica</v>
      </c>
      <c r="X330" s="165">
        <f t="shared" si="193"/>
        <v>0</v>
      </c>
      <c r="Y330" s="165" t="str">
        <f t="shared" si="194"/>
        <v>Bajo</v>
      </c>
      <c r="Z330" s="165">
        <v>60</v>
      </c>
      <c r="AA330" s="165" t="str">
        <f t="shared" si="195"/>
        <v>Muy Grave</v>
      </c>
      <c r="AB330" s="165">
        <f t="shared" si="181"/>
        <v>0</v>
      </c>
      <c r="AC330" s="165" t="str">
        <f t="shared" si="182"/>
        <v>IV</v>
      </c>
      <c r="AD330" s="165" t="str">
        <f t="shared" si="183"/>
        <v>ACEPTABLE</v>
      </c>
      <c r="AE330" s="165" t="s">
        <v>258</v>
      </c>
      <c r="AF330" s="165" t="str">
        <f>N330</f>
        <v>Golpes, heridas, atrapamiento muerte</v>
      </c>
      <c r="AG330" s="165" t="s">
        <v>38</v>
      </c>
      <c r="AH330" s="165" t="s">
        <v>63</v>
      </c>
      <c r="AI330" s="165" t="s">
        <v>63</v>
      </c>
      <c r="AJ330" s="165" t="s">
        <v>63</v>
      </c>
      <c r="AK330" s="165"/>
      <c r="AL330" s="165"/>
      <c r="AM330" s="165"/>
      <c r="AN330" s="165"/>
      <c r="AO330" s="165"/>
      <c r="AP330" s="165"/>
      <c r="AQ330" s="165"/>
      <c r="AR330" s="165"/>
      <c r="AS330" s="156"/>
      <c r="AT330" s="157"/>
      <c r="AU330" s="165" t="str">
        <f t="shared" si="184"/>
        <v>Bajo</v>
      </c>
      <c r="AV330" s="157"/>
      <c r="AW330" s="165" t="b">
        <f t="shared" si="185"/>
        <v>0</v>
      </c>
      <c r="AX330" s="165">
        <f t="shared" si="186"/>
        <v>0</v>
      </c>
      <c r="AY330" s="165" t="str">
        <f t="shared" si="187"/>
        <v>Bajo</v>
      </c>
      <c r="AZ330" s="157"/>
      <c r="BA330" s="165" t="b">
        <f t="shared" si="188"/>
        <v>0</v>
      </c>
      <c r="BB330" s="165">
        <f t="shared" si="189"/>
        <v>0</v>
      </c>
      <c r="BC330" s="165" t="str">
        <f t="shared" si="197"/>
        <v>IV</v>
      </c>
      <c r="BD330" s="165" t="str">
        <f t="shared" si="190"/>
        <v>ACEPTABLE</v>
      </c>
      <c r="BE330" s="155"/>
    </row>
    <row r="331" spans="1:57" ht="89.25" hidden="1" x14ac:dyDescent="0.2">
      <c r="A331" s="156"/>
      <c r="B331" s="165" t="s">
        <v>259</v>
      </c>
      <c r="C331" s="168" t="s">
        <v>722</v>
      </c>
      <c r="D331" s="166" t="s">
        <v>433</v>
      </c>
      <c r="E331" s="166" t="s">
        <v>434</v>
      </c>
      <c r="F331" s="166" t="s">
        <v>723</v>
      </c>
      <c r="G331" s="166" t="s">
        <v>724</v>
      </c>
      <c r="H331" s="165" t="s">
        <v>63</v>
      </c>
      <c r="I331" s="165"/>
      <c r="J331" s="166" t="s">
        <v>252</v>
      </c>
      <c r="K331" s="165" t="s">
        <v>276</v>
      </c>
      <c r="L331" s="196" t="s">
        <v>528</v>
      </c>
      <c r="M331" s="171" t="s">
        <v>704</v>
      </c>
      <c r="N331" s="171" t="s">
        <v>512</v>
      </c>
      <c r="O331" s="165"/>
      <c r="P331" s="165"/>
      <c r="Q331" s="171"/>
      <c r="R331" s="171" t="s">
        <v>737</v>
      </c>
      <c r="S331" s="171" t="s">
        <v>648</v>
      </c>
      <c r="T331" s="165">
        <v>0</v>
      </c>
      <c r="U331" s="165" t="str">
        <f t="shared" si="191"/>
        <v>Bajo</v>
      </c>
      <c r="V331" s="165">
        <v>3</v>
      </c>
      <c r="W331" s="165" t="str">
        <f t="shared" si="192"/>
        <v>Frecuente</v>
      </c>
      <c r="X331" s="165">
        <f t="shared" si="193"/>
        <v>0</v>
      </c>
      <c r="Y331" s="165" t="str">
        <f t="shared" si="194"/>
        <v>Bajo</v>
      </c>
      <c r="Z331" s="165">
        <v>25</v>
      </c>
      <c r="AA331" s="165" t="str">
        <f t="shared" si="195"/>
        <v>Grave</v>
      </c>
      <c r="AB331" s="165">
        <f t="shared" si="181"/>
        <v>0</v>
      </c>
      <c r="AC331" s="165" t="str">
        <f t="shared" si="182"/>
        <v>IV</v>
      </c>
      <c r="AD331" s="165" t="str">
        <f t="shared" si="183"/>
        <v>ACEPTABLE</v>
      </c>
      <c r="AE331" s="165" t="s">
        <v>258</v>
      </c>
      <c r="AF331" s="165" t="s">
        <v>512</v>
      </c>
      <c r="AG331" s="165"/>
      <c r="AH331" s="165" t="s">
        <v>63</v>
      </c>
      <c r="AI331" s="165" t="s">
        <v>63</v>
      </c>
      <c r="AJ331" s="165" t="s">
        <v>63</v>
      </c>
      <c r="AK331" s="165"/>
      <c r="AL331" s="165"/>
      <c r="AM331" s="165"/>
      <c r="AN331" s="165"/>
      <c r="AO331" s="165"/>
      <c r="AP331" s="165"/>
      <c r="AQ331" s="165"/>
      <c r="AR331" s="165"/>
      <c r="AS331" s="156"/>
      <c r="AT331" s="157"/>
      <c r="AU331" s="165" t="str">
        <f t="shared" si="184"/>
        <v>Bajo</v>
      </c>
      <c r="AV331" s="157"/>
      <c r="AW331" s="165" t="b">
        <f t="shared" si="185"/>
        <v>0</v>
      </c>
      <c r="AX331" s="165">
        <f t="shared" si="186"/>
        <v>0</v>
      </c>
      <c r="AY331" s="165" t="str">
        <f t="shared" si="187"/>
        <v>Bajo</v>
      </c>
      <c r="AZ331" s="157"/>
      <c r="BA331" s="165" t="b">
        <f t="shared" si="188"/>
        <v>0</v>
      </c>
      <c r="BB331" s="165">
        <f t="shared" si="189"/>
        <v>0</v>
      </c>
      <c r="BC331" s="165" t="str">
        <f t="shared" si="197"/>
        <v>IV</v>
      </c>
      <c r="BD331" s="165" t="str">
        <f t="shared" si="190"/>
        <v>ACEPTABLE</v>
      </c>
      <c r="BE331" s="155"/>
    </row>
    <row r="332" spans="1:57" ht="89.25" x14ac:dyDescent="0.2">
      <c r="A332" s="156"/>
      <c r="B332" s="165" t="s">
        <v>259</v>
      </c>
      <c r="C332" s="168" t="s">
        <v>722</v>
      </c>
      <c r="D332" s="166" t="s">
        <v>433</v>
      </c>
      <c r="E332" s="166" t="s">
        <v>434</v>
      </c>
      <c r="F332" s="166" t="s">
        <v>723</v>
      </c>
      <c r="G332" s="166" t="s">
        <v>724</v>
      </c>
      <c r="H332" s="165" t="s">
        <v>63</v>
      </c>
      <c r="I332" s="165"/>
      <c r="J332" s="166" t="s">
        <v>252</v>
      </c>
      <c r="K332" s="167" t="s">
        <v>282</v>
      </c>
      <c r="L332" s="168" t="s">
        <v>739</v>
      </c>
      <c r="M332" s="170" t="s">
        <v>740</v>
      </c>
      <c r="N332" s="171" t="s">
        <v>741</v>
      </c>
      <c r="O332" s="165"/>
      <c r="P332" s="165"/>
      <c r="Q332" s="171"/>
      <c r="R332" s="165" t="s">
        <v>742</v>
      </c>
      <c r="S332" s="171" t="s">
        <v>743</v>
      </c>
      <c r="T332" s="165"/>
      <c r="U332" s="165" t="str">
        <f t="shared" si="191"/>
        <v>Bajo</v>
      </c>
      <c r="V332" s="165">
        <v>1</v>
      </c>
      <c r="W332" s="165" t="str">
        <f t="shared" si="192"/>
        <v>Esporadica</v>
      </c>
      <c r="X332" s="165">
        <f t="shared" si="193"/>
        <v>0</v>
      </c>
      <c r="Y332" s="165" t="str">
        <f t="shared" si="194"/>
        <v>Bajo</v>
      </c>
      <c r="Z332" s="165">
        <v>25</v>
      </c>
      <c r="AA332" s="165" t="str">
        <f t="shared" si="195"/>
        <v>Grave</v>
      </c>
      <c r="AB332" s="165">
        <f t="shared" si="181"/>
        <v>0</v>
      </c>
      <c r="AC332" s="165" t="str">
        <f t="shared" si="182"/>
        <v>IV</v>
      </c>
      <c r="AD332" s="165" t="str">
        <f>IF(AND(AC332="I"),"NO ACEPTABLE",IF(AND(AC332="II"),"ACEPTABLE CON CONTROL ESPECIFICO",IF(AND(AC332="III"),"MEJORABLE",IF(AND(AC332="IV"),"ACEPTABLE"))))</f>
        <v>ACEPTABLE</v>
      </c>
      <c r="AE332" s="165">
        <v>2</v>
      </c>
      <c r="AF332" s="165" t="s">
        <v>180</v>
      </c>
      <c r="AG332" s="165" t="s">
        <v>38</v>
      </c>
      <c r="AH332" s="165"/>
      <c r="AI332" s="165"/>
      <c r="AJ332" s="165" t="s">
        <v>63</v>
      </c>
      <c r="AK332" s="165"/>
      <c r="AL332" s="165"/>
      <c r="AM332" s="165"/>
      <c r="AN332" s="165"/>
      <c r="AO332" s="165"/>
      <c r="AP332" s="165"/>
      <c r="AQ332" s="165"/>
      <c r="AR332" s="165"/>
      <c r="AS332" s="156"/>
      <c r="AT332" s="157"/>
      <c r="AU332" s="165" t="str">
        <f>IF(AT332=10,"Muy Alto",IF(AT332=6,"Alto",IF(AT332=2,"Medio",IF(AT332=0,"Bajo"))))</f>
        <v>Bajo</v>
      </c>
      <c r="AV332" s="157"/>
      <c r="AW332" s="165" t="b">
        <f>IF(AV332=4,"Continua",IF(AV332=3,"Frecuente",IF(AV332=2,"Ocasional",IF(AV332=1,"Esporadica"))))</f>
        <v>0</v>
      </c>
      <c r="AX332" s="165">
        <f>AT332*AV332</f>
        <v>0</v>
      </c>
      <c r="AY332" s="165" t="str">
        <f>IF(AND(AX332&gt;=24,AX332&lt;=40),"Medio Alto",IF(AND(AX332&gt;=10,AX332&lt;=20),"Alto",IF(AND(AX332&gt;=6,AX332&lt;=8),"Medio",IF(AND(AX332&gt;=0,AX332&lt;=4),"Bajo"))))</f>
        <v>Bajo</v>
      </c>
      <c r="AZ332" s="157"/>
      <c r="BA332" s="165" t="b">
        <f>IF(AZ332=100,"Mortal o Catrastrofico",IF(AZ332=60,"Muy Grave",IF(AZ332=25,"Grave",IF(AZ332=10,"Leve"))))</f>
        <v>0</v>
      </c>
      <c r="BB332" s="165">
        <f>AX332*AZ332</f>
        <v>0</v>
      </c>
      <c r="BC332" s="165" t="str">
        <f>IF(AND(BB332&gt;=600,AZ332&lt;=4000),"I",IF(AND(BB332&gt;=150,BB332&lt;=500),"II",IF(AND(BB332&gt;=40,BB332&lt;=120),"III",IF(AND(BB332&gt;=0,BB332&lt;=40),"IV"))))</f>
        <v>IV</v>
      </c>
      <c r="BD332" s="165" t="str">
        <f>IF(AND(BC332="I"),"NO ACEPTABLE",IF(AND(BC332="II"),"ACEPTABLE CON CONTROL ESPECIFICO",IF(AND(BC332="III"),"MEJORABLE",IF(AND(BC332="IV"),"ACEPTABLE"))))</f>
        <v>ACEPTABLE</v>
      </c>
      <c r="BE332" s="155"/>
    </row>
    <row r="333" spans="1:57" ht="89.25" hidden="1" x14ac:dyDescent="0.2">
      <c r="A333" s="156"/>
      <c r="B333" s="165" t="s">
        <v>259</v>
      </c>
      <c r="C333" s="168" t="s">
        <v>722</v>
      </c>
      <c r="D333" s="166" t="s">
        <v>433</v>
      </c>
      <c r="E333" s="166" t="s">
        <v>434</v>
      </c>
      <c r="F333" s="166" t="s">
        <v>723</v>
      </c>
      <c r="G333" s="166" t="s">
        <v>724</v>
      </c>
      <c r="H333" s="165" t="s">
        <v>63</v>
      </c>
      <c r="I333" s="165"/>
      <c r="J333" s="166" t="s">
        <v>252</v>
      </c>
      <c r="K333" s="165" t="s">
        <v>276</v>
      </c>
      <c r="L333" s="196" t="s">
        <v>178</v>
      </c>
      <c r="M333" s="170" t="s">
        <v>738</v>
      </c>
      <c r="N333" s="170" t="s">
        <v>180</v>
      </c>
      <c r="O333" s="165"/>
      <c r="P333" s="165"/>
      <c r="Q333" s="171"/>
      <c r="R333" s="171" t="s">
        <v>737</v>
      </c>
      <c r="S333" s="171" t="s">
        <v>648</v>
      </c>
      <c r="T333" s="165">
        <v>0</v>
      </c>
      <c r="U333" s="165" t="str">
        <f t="shared" si="191"/>
        <v>Bajo</v>
      </c>
      <c r="V333" s="165">
        <v>3</v>
      </c>
      <c r="W333" s="165" t="str">
        <f t="shared" si="192"/>
        <v>Frecuente</v>
      </c>
      <c r="X333" s="165">
        <f t="shared" si="193"/>
        <v>0</v>
      </c>
      <c r="Y333" s="165" t="str">
        <f t="shared" si="194"/>
        <v>Bajo</v>
      </c>
      <c r="Z333" s="165">
        <v>25</v>
      </c>
      <c r="AA333" s="165" t="str">
        <f t="shared" si="195"/>
        <v>Grave</v>
      </c>
      <c r="AB333" s="165">
        <f t="shared" si="181"/>
        <v>0</v>
      </c>
      <c r="AC333" s="165" t="str">
        <f t="shared" si="182"/>
        <v>IV</v>
      </c>
      <c r="AD333" s="165" t="str">
        <f t="shared" si="183"/>
        <v>ACEPTABLE</v>
      </c>
      <c r="AE333" s="165" t="s">
        <v>258</v>
      </c>
      <c r="AF333" s="165" t="s">
        <v>180</v>
      </c>
      <c r="AG333" s="165"/>
      <c r="AH333" s="165" t="s">
        <v>63</v>
      </c>
      <c r="AI333" s="165" t="s">
        <v>63</v>
      </c>
      <c r="AJ333" s="165" t="s">
        <v>63</v>
      </c>
      <c r="AK333" s="165"/>
      <c r="AL333" s="165"/>
      <c r="AM333" s="165"/>
      <c r="AN333" s="165"/>
      <c r="AO333" s="165"/>
      <c r="AP333" s="165"/>
      <c r="AQ333" s="165"/>
      <c r="AR333" s="165"/>
      <c r="AS333" s="156"/>
      <c r="AT333" s="157"/>
      <c r="AU333" s="165" t="str">
        <f t="shared" si="184"/>
        <v>Bajo</v>
      </c>
      <c r="AV333" s="157"/>
      <c r="AW333" s="165" t="b">
        <f t="shared" si="185"/>
        <v>0</v>
      </c>
      <c r="AX333" s="165">
        <f t="shared" si="186"/>
        <v>0</v>
      </c>
      <c r="AY333" s="165" t="str">
        <f t="shared" si="187"/>
        <v>Bajo</v>
      </c>
      <c r="AZ333" s="157"/>
      <c r="BA333" s="165" t="b">
        <f t="shared" si="188"/>
        <v>0</v>
      </c>
      <c r="BB333" s="165">
        <f t="shared" si="189"/>
        <v>0</v>
      </c>
      <c r="BC333" s="165" t="str">
        <f t="shared" si="197"/>
        <v>IV</v>
      </c>
      <c r="BD333" s="165" t="str">
        <f t="shared" si="190"/>
        <v>ACEPTABLE</v>
      </c>
      <c r="BE333" s="155"/>
    </row>
    <row r="334" spans="1:57" ht="102" hidden="1" x14ac:dyDescent="0.2">
      <c r="A334" s="156"/>
      <c r="B334" s="165" t="s">
        <v>259</v>
      </c>
      <c r="C334" s="168" t="s">
        <v>722</v>
      </c>
      <c r="D334" s="166" t="s">
        <v>433</v>
      </c>
      <c r="E334" s="166" t="s">
        <v>434</v>
      </c>
      <c r="F334" s="166" t="s">
        <v>723</v>
      </c>
      <c r="G334" s="166" t="s">
        <v>724</v>
      </c>
      <c r="H334" s="165" t="s">
        <v>63</v>
      </c>
      <c r="I334" s="165"/>
      <c r="J334" s="166" t="s">
        <v>252</v>
      </c>
      <c r="K334" s="165" t="s">
        <v>99</v>
      </c>
      <c r="L334" s="165" t="s">
        <v>100</v>
      </c>
      <c r="M334" s="171" t="s">
        <v>333</v>
      </c>
      <c r="N334" s="171" t="s">
        <v>102</v>
      </c>
      <c r="O334" s="267"/>
      <c r="P334" s="267"/>
      <c r="Q334" s="267"/>
      <c r="R334" s="279" t="s">
        <v>477</v>
      </c>
      <c r="S334" s="267"/>
      <c r="T334" s="165"/>
      <c r="U334" s="165" t="str">
        <f t="shared" si="191"/>
        <v>Bajo</v>
      </c>
      <c r="V334" s="165">
        <v>3</v>
      </c>
      <c r="W334" s="165" t="str">
        <f t="shared" si="192"/>
        <v>Frecuente</v>
      </c>
      <c r="X334" s="165">
        <f t="shared" si="193"/>
        <v>0</v>
      </c>
      <c r="Y334" s="165" t="str">
        <f t="shared" si="194"/>
        <v>Bajo</v>
      </c>
      <c r="Z334" s="165">
        <v>25</v>
      </c>
      <c r="AA334" s="165" t="str">
        <f t="shared" si="195"/>
        <v>Grave</v>
      </c>
      <c r="AB334" s="165">
        <f t="shared" si="181"/>
        <v>0</v>
      </c>
      <c r="AC334" s="165" t="str">
        <f t="shared" si="182"/>
        <v>IV</v>
      </c>
      <c r="AD334" s="165" t="str">
        <f t="shared" si="183"/>
        <v>ACEPTABLE</v>
      </c>
      <c r="AE334" s="165" t="s">
        <v>258</v>
      </c>
      <c r="AF334" s="165" t="s">
        <v>102</v>
      </c>
      <c r="AG334" s="165" t="s">
        <v>38</v>
      </c>
      <c r="AH334" s="165" t="s">
        <v>63</v>
      </c>
      <c r="AI334" s="165" t="s">
        <v>63</v>
      </c>
      <c r="AJ334" s="165" t="s">
        <v>63</v>
      </c>
      <c r="AK334" s="165"/>
      <c r="AL334" s="165"/>
      <c r="AM334" s="165"/>
      <c r="AN334" s="165"/>
      <c r="AO334" s="165"/>
      <c r="AP334" s="165"/>
      <c r="AQ334" s="165"/>
      <c r="AR334" s="165"/>
      <c r="AS334" s="200"/>
      <c r="AT334" s="156"/>
      <c r="AU334" s="165" t="str">
        <f t="shared" si="184"/>
        <v>Bajo</v>
      </c>
      <c r="AV334" s="156"/>
      <c r="AW334" s="165" t="b">
        <f t="shared" si="185"/>
        <v>0</v>
      </c>
      <c r="AX334" s="165">
        <f t="shared" si="186"/>
        <v>0</v>
      </c>
      <c r="AY334" s="165" t="str">
        <f t="shared" si="187"/>
        <v>Bajo</v>
      </c>
      <c r="AZ334" s="156"/>
      <c r="BA334" s="165" t="b">
        <f t="shared" si="188"/>
        <v>0</v>
      </c>
      <c r="BB334" s="165">
        <f t="shared" si="189"/>
        <v>0</v>
      </c>
      <c r="BC334" s="165" t="str">
        <f t="shared" si="197"/>
        <v>IV</v>
      </c>
      <c r="BD334" s="165" t="str">
        <f t="shared" si="190"/>
        <v>ACEPTABLE</v>
      </c>
      <c r="BE334" s="155"/>
    </row>
    <row r="335" spans="1:57" ht="89.25" hidden="1" x14ac:dyDescent="0.2">
      <c r="A335" s="156"/>
      <c r="B335" s="165" t="s">
        <v>259</v>
      </c>
      <c r="C335" s="168" t="s">
        <v>722</v>
      </c>
      <c r="D335" s="166" t="s">
        <v>433</v>
      </c>
      <c r="E335" s="166" t="s">
        <v>434</v>
      </c>
      <c r="F335" s="166" t="s">
        <v>723</v>
      </c>
      <c r="G335" s="166" t="s">
        <v>724</v>
      </c>
      <c r="H335" s="165" t="s">
        <v>63</v>
      </c>
      <c r="I335" s="165"/>
      <c r="J335" s="199" t="s">
        <v>1207</v>
      </c>
      <c r="K335" s="167" t="s">
        <v>72</v>
      </c>
      <c r="L335" s="168" t="s">
        <v>73</v>
      </c>
      <c r="M335" s="170" t="s">
        <v>744</v>
      </c>
      <c r="N335" s="170" t="s">
        <v>75</v>
      </c>
      <c r="O335" s="165" t="s">
        <v>69</v>
      </c>
      <c r="P335" s="165" t="s">
        <v>69</v>
      </c>
      <c r="Q335" s="165" t="s">
        <v>69</v>
      </c>
      <c r="R335" s="171" t="s">
        <v>745</v>
      </c>
      <c r="S335" s="165" t="s">
        <v>69</v>
      </c>
      <c r="T335" s="165">
        <v>2</v>
      </c>
      <c r="U335" s="165" t="str">
        <f t="shared" si="191"/>
        <v>Medio</v>
      </c>
      <c r="V335" s="165">
        <v>1</v>
      </c>
      <c r="W335" s="165" t="str">
        <f t="shared" si="192"/>
        <v>Esporadica</v>
      </c>
      <c r="X335" s="165">
        <f t="shared" si="193"/>
        <v>2</v>
      </c>
      <c r="Y335" s="165" t="str">
        <f t="shared" si="194"/>
        <v>Bajo</v>
      </c>
      <c r="Z335" s="165">
        <v>25</v>
      </c>
      <c r="AA335" s="165" t="str">
        <f t="shared" si="195"/>
        <v>Grave</v>
      </c>
      <c r="AB335" s="165">
        <f t="shared" si="181"/>
        <v>50</v>
      </c>
      <c r="AC335" s="165" t="str">
        <f t="shared" si="182"/>
        <v>III</v>
      </c>
      <c r="AD335" s="165" t="str">
        <f t="shared" si="183"/>
        <v>MEJORABLE</v>
      </c>
      <c r="AE335" s="165" t="s">
        <v>258</v>
      </c>
      <c r="AF335" s="165" t="s">
        <v>75</v>
      </c>
      <c r="AG335" s="165" t="s">
        <v>38</v>
      </c>
      <c r="AH335" s="165"/>
      <c r="AI335" s="165" t="s">
        <v>63</v>
      </c>
      <c r="AJ335" s="165" t="s">
        <v>63</v>
      </c>
      <c r="AK335" s="165" t="s">
        <v>63</v>
      </c>
      <c r="AL335" s="165" t="s">
        <v>63</v>
      </c>
      <c r="AM335" s="165"/>
      <c r="AN335" s="165"/>
      <c r="AO335" s="165"/>
      <c r="AP335" s="165"/>
      <c r="AQ335" s="165"/>
      <c r="AR335" s="165"/>
      <c r="AS335" s="156"/>
      <c r="AT335" s="157"/>
      <c r="AU335" s="165" t="str">
        <f t="shared" si="184"/>
        <v>Bajo</v>
      </c>
      <c r="AV335" s="157"/>
      <c r="AW335" s="165" t="b">
        <f t="shared" si="185"/>
        <v>0</v>
      </c>
      <c r="AX335" s="165">
        <f t="shared" si="186"/>
        <v>0</v>
      </c>
      <c r="AY335" s="165" t="str">
        <f t="shared" si="187"/>
        <v>Bajo</v>
      </c>
      <c r="AZ335" s="157"/>
      <c r="BA335" s="165" t="b">
        <f t="shared" si="188"/>
        <v>0</v>
      </c>
      <c r="BB335" s="165">
        <f t="shared" si="189"/>
        <v>0</v>
      </c>
      <c r="BC335" s="165" t="str">
        <f t="shared" si="197"/>
        <v>IV</v>
      </c>
      <c r="BD335" s="165" t="str">
        <f t="shared" si="190"/>
        <v>ACEPTABLE</v>
      </c>
      <c r="BE335" s="155"/>
    </row>
    <row r="336" spans="1:57" ht="89.25" x14ac:dyDescent="0.2">
      <c r="A336" s="156"/>
      <c r="B336" s="165" t="s">
        <v>259</v>
      </c>
      <c r="C336" s="168" t="s">
        <v>722</v>
      </c>
      <c r="D336" s="166" t="s">
        <v>433</v>
      </c>
      <c r="E336" s="166" t="s">
        <v>434</v>
      </c>
      <c r="F336" s="166" t="s">
        <v>723</v>
      </c>
      <c r="G336" s="166" t="s">
        <v>724</v>
      </c>
      <c r="H336" s="165" t="s">
        <v>63</v>
      </c>
      <c r="I336" s="165"/>
      <c r="J336" s="166" t="s">
        <v>773</v>
      </c>
      <c r="K336" s="167" t="s">
        <v>282</v>
      </c>
      <c r="L336" s="168" t="s">
        <v>747</v>
      </c>
      <c r="M336" s="170" t="s">
        <v>748</v>
      </c>
      <c r="N336" s="170" t="s">
        <v>289</v>
      </c>
      <c r="O336" s="165" t="s">
        <v>69</v>
      </c>
      <c r="P336" s="165" t="s">
        <v>69</v>
      </c>
      <c r="Q336" s="165"/>
      <c r="R336" s="171" t="s">
        <v>749</v>
      </c>
      <c r="S336" s="165" t="s">
        <v>672</v>
      </c>
      <c r="T336" s="165">
        <v>0</v>
      </c>
      <c r="U336" s="165" t="str">
        <f t="shared" si="191"/>
        <v>Bajo</v>
      </c>
      <c r="V336" s="165">
        <v>1</v>
      </c>
      <c r="W336" s="165" t="str">
        <f t="shared" si="192"/>
        <v>Esporadica</v>
      </c>
      <c r="X336" s="165">
        <f t="shared" si="193"/>
        <v>0</v>
      </c>
      <c r="Y336" s="165" t="str">
        <f t="shared" si="194"/>
        <v>Bajo</v>
      </c>
      <c r="Z336" s="165">
        <v>25</v>
      </c>
      <c r="AA336" s="165" t="str">
        <f t="shared" si="195"/>
        <v>Grave</v>
      </c>
      <c r="AB336" s="165">
        <f t="shared" ref="AB336:AB396" si="198">X336*Z336</f>
        <v>0</v>
      </c>
      <c r="AC336" s="165" t="str">
        <f t="shared" ref="AC336:AC396" si="199">IF(AND(AB336&gt;=600,Z336&lt;=4000),"I",IF(AND(AB336&gt;=150,AB336&lt;=500),"II",IF(AND(AB336&gt;=40,AB336&lt;=120),"III",IF(AND(AB336&gt;=0,AB336&lt;=40),"IV"))))</f>
        <v>IV</v>
      </c>
      <c r="AD336" s="165" t="str">
        <f t="shared" si="183"/>
        <v>ACEPTABLE</v>
      </c>
      <c r="AE336" s="165" t="s">
        <v>258</v>
      </c>
      <c r="AF336" s="165" t="str">
        <f>N336</f>
        <v>Golpes, trapamientos, aplastamiento, muerte</v>
      </c>
      <c r="AG336" s="165" t="s">
        <v>38</v>
      </c>
      <c r="AH336" s="165"/>
      <c r="AI336" s="165" t="s">
        <v>63</v>
      </c>
      <c r="AJ336" s="165" t="s">
        <v>63</v>
      </c>
      <c r="AK336" s="165" t="s">
        <v>63</v>
      </c>
      <c r="AL336" s="165"/>
      <c r="AM336" s="165"/>
      <c r="AN336" s="165"/>
      <c r="AO336" s="165"/>
      <c r="AP336" s="165"/>
      <c r="AQ336" s="165"/>
      <c r="AR336" s="165"/>
      <c r="AS336" s="156"/>
      <c r="AT336" s="157"/>
      <c r="AU336" s="165" t="str">
        <f t="shared" si="184"/>
        <v>Bajo</v>
      </c>
      <c r="AV336" s="157"/>
      <c r="AW336" s="165" t="b">
        <f t="shared" si="185"/>
        <v>0</v>
      </c>
      <c r="AX336" s="165">
        <f t="shared" si="186"/>
        <v>0</v>
      </c>
      <c r="AY336" s="165" t="str">
        <f t="shared" si="187"/>
        <v>Bajo</v>
      </c>
      <c r="AZ336" s="157"/>
      <c r="BA336" s="165" t="b">
        <f t="shared" si="188"/>
        <v>0</v>
      </c>
      <c r="BB336" s="165">
        <f t="shared" si="189"/>
        <v>0</v>
      </c>
      <c r="BC336" s="165" t="str">
        <f t="shared" si="197"/>
        <v>IV</v>
      </c>
      <c r="BD336" s="165" t="str">
        <f t="shared" si="190"/>
        <v>ACEPTABLE</v>
      </c>
      <c r="BE336" s="155"/>
    </row>
    <row r="337" spans="1:57" ht="63.75" hidden="1" x14ac:dyDescent="0.2">
      <c r="A337" s="189"/>
      <c r="B337" s="165" t="s">
        <v>259</v>
      </c>
      <c r="C337" s="168" t="s">
        <v>722</v>
      </c>
      <c r="D337" s="166" t="s">
        <v>630</v>
      </c>
      <c r="E337" s="166" t="s">
        <v>1161</v>
      </c>
      <c r="F337" s="166" t="s">
        <v>723</v>
      </c>
      <c r="G337" s="166" t="s">
        <v>724</v>
      </c>
      <c r="H337" s="165" t="s">
        <v>63</v>
      </c>
      <c r="I337" s="165"/>
      <c r="J337" s="166" t="s">
        <v>252</v>
      </c>
      <c r="K337" s="167" t="s">
        <v>65</v>
      </c>
      <c r="L337" s="167" t="s">
        <v>756</v>
      </c>
      <c r="M337" s="167" t="s">
        <v>757</v>
      </c>
      <c r="N337" s="167" t="s">
        <v>758</v>
      </c>
      <c r="O337" s="165"/>
      <c r="P337" s="165"/>
      <c r="Q337" s="171"/>
      <c r="R337" s="171" t="s">
        <v>543</v>
      </c>
      <c r="S337" s="171" t="s">
        <v>768</v>
      </c>
      <c r="T337" s="165">
        <v>0</v>
      </c>
      <c r="U337" s="165" t="str">
        <f t="shared" ref="U337:U397" si="200">IF(T337=10,"Muy Alto",IF(T337=6,"Alto",IF(T337=2,"Medio",IF(T337=0,"Bajo"))))</f>
        <v>Bajo</v>
      </c>
      <c r="V337" s="165">
        <v>1</v>
      </c>
      <c r="W337" s="165" t="str">
        <f t="shared" ref="W337:W397" si="201">IF(V337=4,"Continua",IF(V337=3,"Frecuente",IF(V337=2,"Ocasional",IF(V337=1,"Esporadica"))))</f>
        <v>Esporadica</v>
      </c>
      <c r="X337" s="165">
        <f t="shared" ref="X337:X397" si="202">T337*V337</f>
        <v>0</v>
      </c>
      <c r="Y337" s="165" t="str">
        <f t="shared" ref="Y337:Y397" si="203">IF(AND(X337&gt;=24,X337&lt;=40),"Medio Alto",IF(AND(X337&gt;=10,X337&lt;=20),"Alto",IF(AND(X337&gt;=6,X337&lt;=8),"Medio",IF(AND(X337&gt;=0,X337&lt;=4),"Bajo"))))</f>
        <v>Bajo</v>
      </c>
      <c r="Z337" s="165">
        <v>25</v>
      </c>
      <c r="AA337" s="165" t="str">
        <f t="shared" ref="AA337:AA397" si="204">IF(Z337=100,"Mortal o Catrastrofico",IF(Z337=60,"Muy Grave",IF(Z337=25,"Grave",IF(Z337=10,"Leve"))))</f>
        <v>Grave</v>
      </c>
      <c r="AB337" s="165">
        <f t="shared" si="198"/>
        <v>0</v>
      </c>
      <c r="AC337" s="165" t="str">
        <f t="shared" si="199"/>
        <v>IV</v>
      </c>
      <c r="AD337" s="165" t="str">
        <f t="shared" si="183"/>
        <v>ACEPTABLE</v>
      </c>
      <c r="AE337" s="165" t="s">
        <v>258</v>
      </c>
      <c r="AF337" s="165" t="str">
        <f>N337</f>
        <v>Enfermedades gastrointestinales, Intoxicaciones, reacciones alérgicas, muerte</v>
      </c>
      <c r="AG337" s="165"/>
      <c r="AH337" s="165" t="s">
        <v>63</v>
      </c>
      <c r="AI337" s="165" t="s">
        <v>63</v>
      </c>
      <c r="AJ337" s="165" t="s">
        <v>63</v>
      </c>
      <c r="AK337" s="165"/>
      <c r="AL337" s="165"/>
      <c r="AM337" s="165"/>
      <c r="AN337" s="165"/>
      <c r="AO337" s="165"/>
      <c r="AP337" s="165"/>
      <c r="AQ337" s="165"/>
      <c r="AR337" s="165"/>
      <c r="AS337" s="156"/>
      <c r="AT337" s="157"/>
      <c r="AU337" s="165" t="str">
        <f t="shared" si="184"/>
        <v>Bajo</v>
      </c>
      <c r="AV337" s="157"/>
      <c r="AW337" s="165" t="b">
        <f t="shared" si="185"/>
        <v>0</v>
      </c>
      <c r="AX337" s="165">
        <f t="shared" si="186"/>
        <v>0</v>
      </c>
      <c r="AY337" s="165" t="str">
        <f t="shared" si="187"/>
        <v>Bajo</v>
      </c>
      <c r="AZ337" s="157"/>
      <c r="BA337" s="165" t="b">
        <f t="shared" si="188"/>
        <v>0</v>
      </c>
      <c r="BB337" s="165">
        <f t="shared" si="189"/>
        <v>0</v>
      </c>
      <c r="BC337" s="165" t="str">
        <f t="shared" si="197"/>
        <v>IV</v>
      </c>
      <c r="BD337" s="165" t="str">
        <f t="shared" si="190"/>
        <v>ACEPTABLE</v>
      </c>
      <c r="BE337" s="155"/>
    </row>
    <row r="338" spans="1:57" ht="63.75" hidden="1" x14ac:dyDescent="0.2">
      <c r="A338" s="189"/>
      <c r="B338" s="165" t="s">
        <v>259</v>
      </c>
      <c r="C338" s="168" t="s">
        <v>722</v>
      </c>
      <c r="D338" s="166" t="s">
        <v>630</v>
      </c>
      <c r="E338" s="166" t="s">
        <v>1161</v>
      </c>
      <c r="F338" s="166" t="s">
        <v>723</v>
      </c>
      <c r="G338" s="166" t="s">
        <v>724</v>
      </c>
      <c r="H338" s="165" t="s">
        <v>63</v>
      </c>
      <c r="I338" s="165"/>
      <c r="J338" s="166" t="s">
        <v>252</v>
      </c>
      <c r="K338" s="167" t="s">
        <v>65</v>
      </c>
      <c r="L338" s="196" t="s">
        <v>316</v>
      </c>
      <c r="M338" s="171" t="s">
        <v>1206</v>
      </c>
      <c r="N338" s="170" t="s">
        <v>145</v>
      </c>
      <c r="O338" s="165" t="s">
        <v>69</v>
      </c>
      <c r="P338" s="165" t="s">
        <v>69</v>
      </c>
      <c r="Q338" s="165"/>
      <c r="R338" s="170" t="s">
        <v>727</v>
      </c>
      <c r="S338" s="165"/>
      <c r="T338" s="165"/>
      <c r="U338" s="165" t="str">
        <f t="shared" si="200"/>
        <v>Bajo</v>
      </c>
      <c r="V338" s="165">
        <v>2</v>
      </c>
      <c r="W338" s="165" t="str">
        <f t="shared" si="201"/>
        <v>Ocasional</v>
      </c>
      <c r="X338" s="165">
        <f t="shared" si="202"/>
        <v>0</v>
      </c>
      <c r="Y338" s="165" t="str">
        <f t="shared" si="203"/>
        <v>Bajo</v>
      </c>
      <c r="Z338" s="165">
        <v>10</v>
      </c>
      <c r="AA338" s="165" t="str">
        <f t="shared" si="204"/>
        <v>Leve</v>
      </c>
      <c r="AB338" s="165">
        <f t="shared" si="198"/>
        <v>0</v>
      </c>
      <c r="AC338" s="165" t="str">
        <f t="shared" si="199"/>
        <v>IV</v>
      </c>
      <c r="AD338" s="165" t="str">
        <f t="shared" si="183"/>
        <v>ACEPTABLE</v>
      </c>
      <c r="AE338" s="165" t="s">
        <v>258</v>
      </c>
      <c r="AF338" s="165" t="str">
        <f>N338</f>
        <v>Golpes, traumas, heridas, infecciones, intoxicación, Mordeduras, picaduras, punciones, reacciones alérgicas, muerte</v>
      </c>
      <c r="AG338" s="165" t="s">
        <v>38</v>
      </c>
      <c r="AH338" s="165" t="s">
        <v>63</v>
      </c>
      <c r="AI338" s="165" t="s">
        <v>63</v>
      </c>
      <c r="AJ338" s="165" t="s">
        <v>63</v>
      </c>
      <c r="AK338" s="165"/>
      <c r="AL338" s="165"/>
      <c r="AM338" s="165"/>
      <c r="AN338" s="165"/>
      <c r="AO338" s="165"/>
      <c r="AP338" s="165"/>
      <c r="AQ338" s="165"/>
      <c r="AR338" s="165"/>
      <c r="AS338" s="156"/>
      <c r="AT338" s="157"/>
      <c r="AU338" s="165" t="str">
        <f t="shared" si="184"/>
        <v>Bajo</v>
      </c>
      <c r="AV338" s="157"/>
      <c r="AW338" s="165" t="b">
        <f t="shared" si="185"/>
        <v>0</v>
      </c>
      <c r="AX338" s="165">
        <f t="shared" si="186"/>
        <v>0</v>
      </c>
      <c r="AY338" s="165" t="str">
        <f t="shared" si="187"/>
        <v>Bajo</v>
      </c>
      <c r="AZ338" s="157"/>
      <c r="BA338" s="165" t="b">
        <f t="shared" si="188"/>
        <v>0</v>
      </c>
      <c r="BB338" s="165">
        <f t="shared" si="189"/>
        <v>0</v>
      </c>
      <c r="BC338" s="165" t="str">
        <f t="shared" si="197"/>
        <v>IV</v>
      </c>
      <c r="BD338" s="165" t="str">
        <f t="shared" si="190"/>
        <v>ACEPTABLE</v>
      </c>
      <c r="BE338" s="155"/>
    </row>
    <row r="339" spans="1:57" ht="63.75" x14ac:dyDescent="0.2">
      <c r="A339" s="156"/>
      <c r="B339" s="165" t="s">
        <v>259</v>
      </c>
      <c r="C339" s="168" t="s">
        <v>722</v>
      </c>
      <c r="D339" s="166" t="s">
        <v>630</v>
      </c>
      <c r="E339" s="166" t="s">
        <v>1161</v>
      </c>
      <c r="F339" s="166" t="s">
        <v>723</v>
      </c>
      <c r="G339" s="166" t="s">
        <v>724</v>
      </c>
      <c r="H339" s="165" t="s">
        <v>63</v>
      </c>
      <c r="I339" s="165"/>
      <c r="J339" s="166" t="s">
        <v>252</v>
      </c>
      <c r="K339" s="167" t="s">
        <v>282</v>
      </c>
      <c r="L339" s="168" t="s">
        <v>739</v>
      </c>
      <c r="M339" s="170" t="s">
        <v>740</v>
      </c>
      <c r="N339" s="171" t="s">
        <v>741</v>
      </c>
      <c r="O339" s="165"/>
      <c r="P339" s="165"/>
      <c r="Q339" s="171"/>
      <c r="R339" s="165" t="s">
        <v>742</v>
      </c>
      <c r="S339" s="171" t="s">
        <v>743</v>
      </c>
      <c r="T339" s="165"/>
      <c r="U339" s="165" t="str">
        <f t="shared" si="200"/>
        <v>Bajo</v>
      </c>
      <c r="V339" s="165">
        <v>1</v>
      </c>
      <c r="W339" s="165" t="str">
        <f t="shared" si="201"/>
        <v>Esporadica</v>
      </c>
      <c r="X339" s="165">
        <f t="shared" si="202"/>
        <v>0</v>
      </c>
      <c r="Y339" s="165" t="str">
        <f t="shared" si="203"/>
        <v>Bajo</v>
      </c>
      <c r="Z339" s="165">
        <v>25</v>
      </c>
      <c r="AA339" s="165" t="str">
        <f t="shared" si="204"/>
        <v>Grave</v>
      </c>
      <c r="AB339" s="165">
        <f t="shared" si="198"/>
        <v>0</v>
      </c>
      <c r="AC339" s="165" t="str">
        <f t="shared" si="199"/>
        <v>IV</v>
      </c>
      <c r="AD339" s="165" t="str">
        <f>IF(AND(AC339="I"),"NO ACEPTABLE",IF(AND(AC339="II"),"ACEPTABLE CON CONTROL ESPECIFICO",IF(AND(AC339="III"),"MEJORABLE",IF(AND(AC339="IV"),"ACEPTABLE"))))</f>
        <v>ACEPTABLE</v>
      </c>
      <c r="AE339" s="165">
        <v>2</v>
      </c>
      <c r="AF339" s="165" t="s">
        <v>180</v>
      </c>
      <c r="AG339" s="165" t="s">
        <v>38</v>
      </c>
      <c r="AH339" s="165"/>
      <c r="AI339" s="165"/>
      <c r="AJ339" s="165" t="s">
        <v>63</v>
      </c>
      <c r="AK339" s="165"/>
      <c r="AL339" s="165"/>
      <c r="AM339" s="165"/>
      <c r="AN339" s="165"/>
      <c r="AO339" s="165"/>
      <c r="AP339" s="165"/>
      <c r="AQ339" s="165"/>
      <c r="AR339" s="165"/>
      <c r="AS339" s="156"/>
      <c r="AT339" s="157"/>
      <c r="AU339" s="165" t="str">
        <f>IF(AT339=10,"Muy Alto",IF(AT339=6,"Alto",IF(AT339=2,"Medio",IF(AT339=0,"Bajo"))))</f>
        <v>Bajo</v>
      </c>
      <c r="AV339" s="157"/>
      <c r="AW339" s="165" t="b">
        <f>IF(AV339=4,"Continua",IF(AV339=3,"Frecuente",IF(AV339=2,"Ocasional",IF(AV339=1,"Esporadica"))))</f>
        <v>0</v>
      </c>
      <c r="AX339" s="165">
        <f>AT339*AV339</f>
        <v>0</v>
      </c>
      <c r="AY339" s="165" t="str">
        <f>IF(AND(AX339&gt;=24,AX339&lt;=40),"Medio Alto",IF(AND(AX339&gt;=10,AX339&lt;=20),"Alto",IF(AND(AX339&gt;=6,AX339&lt;=8),"Medio",IF(AND(AX339&gt;=0,AX339&lt;=4),"Bajo"))))</f>
        <v>Bajo</v>
      </c>
      <c r="AZ339" s="157"/>
      <c r="BA339" s="165" t="b">
        <f>IF(AZ339=100,"Mortal o Catrastrofico",IF(AZ339=60,"Muy Grave",IF(AZ339=25,"Grave",IF(AZ339=10,"Leve"))))</f>
        <v>0</v>
      </c>
      <c r="BB339" s="165">
        <f>AX339*AZ339</f>
        <v>0</v>
      </c>
      <c r="BC339" s="165" t="str">
        <f>IF(AND(BB339&gt;=600,AZ339&lt;=4000),"I",IF(AND(BB339&gt;=150,BB339&lt;=500),"II",IF(AND(BB339&gt;=40,BB339&lt;=120),"III",IF(AND(BB339&gt;=0,BB339&lt;=40),"IV"))))</f>
        <v>IV</v>
      </c>
      <c r="BD339" s="165" t="str">
        <f>IF(AND(BC339="I"),"NO ACEPTABLE",IF(AND(BC339="II"),"ACEPTABLE CON CONTROL ESPECIFICO",IF(AND(BC339="III"),"MEJORABLE",IF(AND(BC339="IV"),"ACEPTABLE"))))</f>
        <v>ACEPTABLE</v>
      </c>
      <c r="BE339" s="155"/>
    </row>
    <row r="340" spans="1:57" ht="63.75" hidden="1" x14ac:dyDescent="0.2">
      <c r="A340" s="189"/>
      <c r="B340" s="165" t="s">
        <v>259</v>
      </c>
      <c r="C340" s="168" t="s">
        <v>722</v>
      </c>
      <c r="D340" s="166" t="s">
        <v>630</v>
      </c>
      <c r="E340" s="166" t="s">
        <v>1161</v>
      </c>
      <c r="F340" s="166" t="s">
        <v>723</v>
      </c>
      <c r="G340" s="166" t="s">
        <v>724</v>
      </c>
      <c r="H340" s="165" t="s">
        <v>63</v>
      </c>
      <c r="I340" s="165"/>
      <c r="J340" s="166" t="s">
        <v>252</v>
      </c>
      <c r="K340" s="167" t="s">
        <v>72</v>
      </c>
      <c r="L340" s="196" t="s">
        <v>319</v>
      </c>
      <c r="M340" s="171" t="s">
        <v>728</v>
      </c>
      <c r="N340" s="171" t="s">
        <v>127</v>
      </c>
      <c r="O340" s="165" t="s">
        <v>69</v>
      </c>
      <c r="P340" s="165" t="s">
        <v>69</v>
      </c>
      <c r="Q340" s="171"/>
      <c r="R340" s="171" t="s">
        <v>729</v>
      </c>
      <c r="S340" s="165" t="s">
        <v>69</v>
      </c>
      <c r="T340" s="165">
        <v>0</v>
      </c>
      <c r="U340" s="165" t="str">
        <f t="shared" si="200"/>
        <v>Bajo</v>
      </c>
      <c r="V340" s="165">
        <v>2</v>
      </c>
      <c r="W340" s="165" t="str">
        <f t="shared" si="201"/>
        <v>Ocasional</v>
      </c>
      <c r="X340" s="165">
        <f t="shared" si="202"/>
        <v>0</v>
      </c>
      <c r="Y340" s="165" t="str">
        <f t="shared" si="203"/>
        <v>Bajo</v>
      </c>
      <c r="Z340" s="165">
        <v>60</v>
      </c>
      <c r="AA340" s="165" t="str">
        <f t="shared" si="204"/>
        <v>Muy Grave</v>
      </c>
      <c r="AB340" s="165">
        <f t="shared" si="198"/>
        <v>0</v>
      </c>
      <c r="AC340" s="165" t="str">
        <f t="shared" si="199"/>
        <v>IV</v>
      </c>
      <c r="AD340" s="165" t="str">
        <f t="shared" si="183"/>
        <v>ACEPTABLE</v>
      </c>
      <c r="AE340" s="165" t="s">
        <v>258</v>
      </c>
      <c r="AF340" s="165" t="str">
        <f>N340</f>
        <v>Descargas eléctricas, dolor de cabeza, quemaduras, shock, golpes, heridas, contusiones.</v>
      </c>
      <c r="AG340" s="165" t="s">
        <v>38</v>
      </c>
      <c r="AH340" s="165" t="s">
        <v>63</v>
      </c>
      <c r="AI340" s="165" t="s">
        <v>63</v>
      </c>
      <c r="AJ340" s="165" t="s">
        <v>63</v>
      </c>
      <c r="AK340" s="165"/>
      <c r="AL340" s="165"/>
      <c r="AM340" s="165"/>
      <c r="AN340" s="165"/>
      <c r="AO340" s="165"/>
      <c r="AP340" s="165"/>
      <c r="AQ340" s="165"/>
      <c r="AR340" s="165"/>
      <c r="AS340" s="156"/>
      <c r="AT340" s="157"/>
      <c r="AU340" s="165" t="str">
        <f t="shared" si="184"/>
        <v>Bajo</v>
      </c>
      <c r="AV340" s="157"/>
      <c r="AW340" s="165" t="b">
        <f t="shared" si="185"/>
        <v>0</v>
      </c>
      <c r="AX340" s="165">
        <f t="shared" si="186"/>
        <v>0</v>
      </c>
      <c r="AY340" s="165" t="str">
        <f t="shared" si="187"/>
        <v>Bajo</v>
      </c>
      <c r="AZ340" s="157"/>
      <c r="BA340" s="165" t="b">
        <f t="shared" si="188"/>
        <v>0</v>
      </c>
      <c r="BB340" s="165">
        <f t="shared" si="189"/>
        <v>0</v>
      </c>
      <c r="BC340" s="165" t="str">
        <f t="shared" si="197"/>
        <v>IV</v>
      </c>
      <c r="BD340" s="165" t="str">
        <f t="shared" si="190"/>
        <v>ACEPTABLE</v>
      </c>
      <c r="BE340" s="155"/>
    </row>
    <row r="341" spans="1:57" ht="63.75" hidden="1" x14ac:dyDescent="0.2">
      <c r="A341" s="156"/>
      <c r="B341" s="165" t="s">
        <v>259</v>
      </c>
      <c r="C341" s="168" t="s">
        <v>722</v>
      </c>
      <c r="D341" s="166" t="s">
        <v>630</v>
      </c>
      <c r="E341" s="166" t="s">
        <v>1161</v>
      </c>
      <c r="F341" s="166" t="s">
        <v>723</v>
      </c>
      <c r="G341" s="166" t="s">
        <v>724</v>
      </c>
      <c r="H341" s="165" t="s">
        <v>63</v>
      </c>
      <c r="I341" s="165"/>
      <c r="J341" s="166" t="s">
        <v>252</v>
      </c>
      <c r="K341" s="167" t="s">
        <v>72</v>
      </c>
      <c r="L341" s="168" t="s">
        <v>119</v>
      </c>
      <c r="M341" s="169" t="s">
        <v>730</v>
      </c>
      <c r="N341" s="170" t="s">
        <v>731</v>
      </c>
      <c r="O341" s="165" t="s">
        <v>69</v>
      </c>
      <c r="P341" s="165" t="s">
        <v>69</v>
      </c>
      <c r="Q341" s="170" t="s">
        <v>732</v>
      </c>
      <c r="R341" s="170" t="s">
        <v>733</v>
      </c>
      <c r="S341" s="171" t="s">
        <v>734</v>
      </c>
      <c r="T341" s="165">
        <v>0</v>
      </c>
      <c r="U341" s="165" t="str">
        <f t="shared" si="200"/>
        <v>Bajo</v>
      </c>
      <c r="V341" s="165">
        <v>2</v>
      </c>
      <c r="W341" s="165" t="str">
        <f t="shared" si="201"/>
        <v>Ocasional</v>
      </c>
      <c r="X341" s="165">
        <f t="shared" si="202"/>
        <v>0</v>
      </c>
      <c r="Y341" s="165" t="str">
        <f t="shared" si="203"/>
        <v>Bajo</v>
      </c>
      <c r="Z341" s="165">
        <v>60</v>
      </c>
      <c r="AA341" s="165" t="str">
        <f t="shared" si="204"/>
        <v>Muy Grave</v>
      </c>
      <c r="AB341" s="165">
        <f t="shared" si="198"/>
        <v>0</v>
      </c>
      <c r="AC341" s="165" t="str">
        <f t="shared" si="199"/>
        <v>IV</v>
      </c>
      <c r="AD341" s="165" t="str">
        <f t="shared" si="183"/>
        <v>ACEPTABLE</v>
      </c>
      <c r="AE341" s="165" t="s">
        <v>258</v>
      </c>
      <c r="AF341" s="165" t="s">
        <v>731</v>
      </c>
      <c r="AG341" s="165" t="s">
        <v>38</v>
      </c>
      <c r="AH341" s="165" t="s">
        <v>63</v>
      </c>
      <c r="AI341" s="165" t="s">
        <v>63</v>
      </c>
      <c r="AJ341" s="165" t="s">
        <v>63</v>
      </c>
      <c r="AK341" s="165"/>
      <c r="AL341" s="165"/>
      <c r="AM341" s="165"/>
      <c r="AN341" s="165"/>
      <c r="AO341" s="165"/>
      <c r="AP341" s="165"/>
      <c r="AQ341" s="165"/>
      <c r="AR341" s="165"/>
      <c r="AS341" s="156"/>
      <c r="AT341" s="157"/>
      <c r="AU341" s="165" t="str">
        <f t="shared" si="184"/>
        <v>Bajo</v>
      </c>
      <c r="AV341" s="157"/>
      <c r="AW341" s="165" t="b">
        <f t="shared" si="185"/>
        <v>0</v>
      </c>
      <c r="AX341" s="165">
        <f t="shared" si="186"/>
        <v>0</v>
      </c>
      <c r="AY341" s="165" t="str">
        <f t="shared" si="187"/>
        <v>Bajo</v>
      </c>
      <c r="AZ341" s="157"/>
      <c r="BA341" s="165" t="b">
        <f t="shared" si="188"/>
        <v>0</v>
      </c>
      <c r="BB341" s="165">
        <f t="shared" si="189"/>
        <v>0</v>
      </c>
      <c r="BC341" s="165" t="str">
        <f t="shared" si="197"/>
        <v>IV</v>
      </c>
      <c r="BD341" s="165" t="str">
        <f t="shared" si="190"/>
        <v>ACEPTABLE</v>
      </c>
      <c r="BE341" s="155"/>
    </row>
    <row r="342" spans="1:57" ht="63.75" x14ac:dyDescent="0.2">
      <c r="A342" s="189"/>
      <c r="B342" s="165" t="s">
        <v>259</v>
      </c>
      <c r="C342" s="168" t="s">
        <v>722</v>
      </c>
      <c r="D342" s="166" t="s">
        <v>630</v>
      </c>
      <c r="E342" s="166" t="s">
        <v>1161</v>
      </c>
      <c r="F342" s="166" t="s">
        <v>723</v>
      </c>
      <c r="G342" s="166" t="s">
        <v>724</v>
      </c>
      <c r="H342" s="165" t="s">
        <v>63</v>
      </c>
      <c r="I342" s="165"/>
      <c r="J342" s="166" t="s">
        <v>252</v>
      </c>
      <c r="K342" s="167" t="s">
        <v>282</v>
      </c>
      <c r="L342" s="168" t="s">
        <v>88</v>
      </c>
      <c r="M342" s="170" t="s">
        <v>344</v>
      </c>
      <c r="N342" s="171" t="s">
        <v>345</v>
      </c>
      <c r="O342" s="165"/>
      <c r="P342" s="165"/>
      <c r="Q342" s="171" t="s">
        <v>735</v>
      </c>
      <c r="R342" s="165" t="s">
        <v>346</v>
      </c>
      <c r="S342" s="171" t="s">
        <v>92</v>
      </c>
      <c r="T342" s="165">
        <v>0</v>
      </c>
      <c r="U342" s="165" t="str">
        <f t="shared" si="200"/>
        <v>Bajo</v>
      </c>
      <c r="V342" s="165">
        <v>2</v>
      </c>
      <c r="W342" s="165" t="str">
        <f t="shared" si="201"/>
        <v>Ocasional</v>
      </c>
      <c r="X342" s="165">
        <f t="shared" si="202"/>
        <v>0</v>
      </c>
      <c r="Y342" s="165" t="str">
        <f t="shared" si="203"/>
        <v>Bajo</v>
      </c>
      <c r="Z342" s="165">
        <v>25</v>
      </c>
      <c r="AA342" s="165" t="str">
        <f t="shared" si="204"/>
        <v>Grave</v>
      </c>
      <c r="AB342" s="165">
        <f t="shared" si="198"/>
        <v>0</v>
      </c>
      <c r="AC342" s="165" t="str">
        <f t="shared" si="199"/>
        <v>IV</v>
      </c>
      <c r="AD342" s="165" t="str">
        <f t="shared" ref="AD342:AD412" si="205">IF(AND(AC342="I"),"NO ACEPTABLE",IF(AND(AC342="II"),"ACEPTABLE CON CONTROL ESPECIFICO",IF(AND(AC342="III"),"MEJORABLE",IF(AND(AC342="IV"),"ACEPTABLE"))))</f>
        <v>ACEPTABLE</v>
      </c>
      <c r="AE342" s="165" t="s">
        <v>258</v>
      </c>
      <c r="AF342" s="165" t="str">
        <f>N342</f>
        <v>Golpes, descargas electricas, heridas</v>
      </c>
      <c r="AG342" s="165" t="s">
        <v>38</v>
      </c>
      <c r="AH342" s="165" t="s">
        <v>63</v>
      </c>
      <c r="AI342" s="165" t="s">
        <v>63</v>
      </c>
      <c r="AJ342" s="165" t="s">
        <v>63</v>
      </c>
      <c r="AK342" s="165"/>
      <c r="AL342" s="165"/>
      <c r="AM342" s="165"/>
      <c r="AN342" s="165"/>
      <c r="AO342" s="165"/>
      <c r="AP342" s="165"/>
      <c r="AQ342" s="165"/>
      <c r="AR342" s="165"/>
      <c r="AS342" s="156"/>
      <c r="AT342" s="157"/>
      <c r="AU342" s="165" t="str">
        <f t="shared" ref="AU342:AU406" si="206">IF(AT342=10,"Muy Alto",IF(AT342=6,"Alto",IF(AT342=2,"Medio",IF(AT342=0,"Bajo"))))</f>
        <v>Bajo</v>
      </c>
      <c r="AV342" s="157"/>
      <c r="AW342" s="165" t="b">
        <f t="shared" ref="AW342:AW406" si="207">IF(AV342=4,"Continua",IF(AV342=3,"Frecuente",IF(AV342=2,"Ocasional",IF(AV342=1,"Esporadica"))))</f>
        <v>0</v>
      </c>
      <c r="AX342" s="165">
        <f t="shared" ref="AX342:AX406" si="208">AT342*AV342</f>
        <v>0</v>
      </c>
      <c r="AY342" s="165" t="str">
        <f t="shared" ref="AY342:AY406" si="209">IF(AND(AX342&gt;=24,AX342&lt;=40),"Medio Alto",IF(AND(AX342&gt;=10,AX342&lt;=20),"Alto",IF(AND(AX342&gt;=6,AX342&lt;=8),"Medio",IF(AND(AX342&gt;=0,AX342&lt;=4),"Bajo"))))</f>
        <v>Bajo</v>
      </c>
      <c r="AZ342" s="157"/>
      <c r="BA342" s="165" t="b">
        <f t="shared" ref="BA342:BA406" si="210">IF(AZ342=100,"Mortal o Catrastrofico",IF(AZ342=60,"Muy Grave",IF(AZ342=25,"Grave",IF(AZ342=10,"Leve"))))</f>
        <v>0</v>
      </c>
      <c r="BB342" s="165">
        <f t="shared" ref="BB342:BB406" si="211">AX342*AZ342</f>
        <v>0</v>
      </c>
      <c r="BC342" s="165" t="str">
        <f t="shared" si="197"/>
        <v>IV</v>
      </c>
      <c r="BD342" s="165" t="str">
        <f t="shared" ref="BD342:BD406" si="212">IF(AND(BC342="I"),"NO ACEPTABLE",IF(AND(BC342="II"),"ACEPTABLE CON CONTROL ESPECIFICO",IF(AND(BC342="III"),"MEJORABLE",IF(AND(BC342="IV"),"ACEPTABLE"))))</f>
        <v>ACEPTABLE</v>
      </c>
      <c r="BE342" s="155"/>
    </row>
    <row r="343" spans="1:57" ht="63.75" x14ac:dyDescent="0.2">
      <c r="A343" s="189"/>
      <c r="B343" s="165" t="s">
        <v>259</v>
      </c>
      <c r="C343" s="168" t="s">
        <v>722</v>
      </c>
      <c r="D343" s="166" t="s">
        <v>630</v>
      </c>
      <c r="E343" s="166" t="s">
        <v>1161</v>
      </c>
      <c r="F343" s="166" t="s">
        <v>723</v>
      </c>
      <c r="G343" s="166" t="s">
        <v>724</v>
      </c>
      <c r="H343" s="165" t="s">
        <v>63</v>
      </c>
      <c r="I343" s="165"/>
      <c r="J343" s="166" t="s">
        <v>252</v>
      </c>
      <c r="K343" s="167" t="s">
        <v>282</v>
      </c>
      <c r="L343" s="196" t="s">
        <v>641</v>
      </c>
      <c r="M343" s="171" t="s">
        <v>642</v>
      </c>
      <c r="N343" s="171" t="s">
        <v>643</v>
      </c>
      <c r="O343" s="165"/>
      <c r="P343" s="165"/>
      <c r="Q343" s="171" t="s">
        <v>736</v>
      </c>
      <c r="R343" s="165" t="s">
        <v>751</v>
      </c>
      <c r="S343" s="165" t="s">
        <v>645</v>
      </c>
      <c r="T343" s="165">
        <v>0</v>
      </c>
      <c r="U343" s="165" t="str">
        <f t="shared" si="200"/>
        <v>Bajo</v>
      </c>
      <c r="V343" s="165">
        <v>1</v>
      </c>
      <c r="W343" s="165" t="str">
        <f t="shared" si="201"/>
        <v>Esporadica</v>
      </c>
      <c r="X343" s="165">
        <f t="shared" si="202"/>
        <v>0</v>
      </c>
      <c r="Y343" s="165" t="str">
        <f t="shared" si="203"/>
        <v>Bajo</v>
      </c>
      <c r="Z343" s="165">
        <v>60</v>
      </c>
      <c r="AA343" s="165" t="str">
        <f t="shared" si="204"/>
        <v>Muy Grave</v>
      </c>
      <c r="AB343" s="165">
        <f t="shared" si="198"/>
        <v>0</v>
      </c>
      <c r="AC343" s="165" t="str">
        <f t="shared" si="199"/>
        <v>IV</v>
      </c>
      <c r="AD343" s="165" t="str">
        <f t="shared" si="205"/>
        <v>ACEPTABLE</v>
      </c>
      <c r="AE343" s="165" t="s">
        <v>258</v>
      </c>
      <c r="AF343" s="165" t="str">
        <f>N343</f>
        <v>Golpes, heridas, atrapamiento muerte</v>
      </c>
      <c r="AG343" s="165" t="s">
        <v>38</v>
      </c>
      <c r="AH343" s="165" t="s">
        <v>63</v>
      </c>
      <c r="AI343" s="165" t="s">
        <v>63</v>
      </c>
      <c r="AJ343" s="165" t="s">
        <v>63</v>
      </c>
      <c r="AK343" s="165"/>
      <c r="AL343" s="165"/>
      <c r="AM343" s="165"/>
      <c r="AN343" s="165"/>
      <c r="AO343" s="165"/>
      <c r="AP343" s="165"/>
      <c r="AQ343" s="165"/>
      <c r="AR343" s="165"/>
      <c r="AS343" s="156"/>
      <c r="AT343" s="157"/>
      <c r="AU343" s="165" t="str">
        <f t="shared" si="206"/>
        <v>Bajo</v>
      </c>
      <c r="AV343" s="157"/>
      <c r="AW343" s="165" t="b">
        <f t="shared" si="207"/>
        <v>0</v>
      </c>
      <c r="AX343" s="165">
        <f t="shared" si="208"/>
        <v>0</v>
      </c>
      <c r="AY343" s="165" t="str">
        <f t="shared" si="209"/>
        <v>Bajo</v>
      </c>
      <c r="AZ343" s="157"/>
      <c r="BA343" s="165" t="b">
        <f t="shared" si="210"/>
        <v>0</v>
      </c>
      <c r="BB343" s="165">
        <f t="shared" si="211"/>
        <v>0</v>
      </c>
      <c r="BC343" s="165" t="str">
        <f t="shared" si="197"/>
        <v>IV</v>
      </c>
      <c r="BD343" s="165" t="str">
        <f t="shared" si="212"/>
        <v>ACEPTABLE</v>
      </c>
      <c r="BE343" s="155"/>
    </row>
    <row r="344" spans="1:57" ht="63.75" hidden="1" x14ac:dyDescent="0.2">
      <c r="A344" s="156"/>
      <c r="B344" s="165" t="s">
        <v>259</v>
      </c>
      <c r="C344" s="168" t="s">
        <v>722</v>
      </c>
      <c r="D344" s="166" t="s">
        <v>630</v>
      </c>
      <c r="E344" s="166" t="s">
        <v>1161</v>
      </c>
      <c r="F344" s="166" t="s">
        <v>723</v>
      </c>
      <c r="G344" s="166" t="s">
        <v>724</v>
      </c>
      <c r="H344" s="165" t="s">
        <v>63</v>
      </c>
      <c r="I344" s="165"/>
      <c r="J344" s="166" t="s">
        <v>252</v>
      </c>
      <c r="K344" s="165" t="s">
        <v>276</v>
      </c>
      <c r="L344" s="196" t="s">
        <v>528</v>
      </c>
      <c r="M344" s="171" t="s">
        <v>704</v>
      </c>
      <c r="N344" s="171" t="s">
        <v>512</v>
      </c>
      <c r="O344" s="165"/>
      <c r="P344" s="165"/>
      <c r="Q344" s="171"/>
      <c r="R344" s="171" t="s">
        <v>737</v>
      </c>
      <c r="S344" s="171" t="s">
        <v>648</v>
      </c>
      <c r="T344" s="165">
        <v>0</v>
      </c>
      <c r="U344" s="165" t="str">
        <f t="shared" si="200"/>
        <v>Bajo</v>
      </c>
      <c r="V344" s="165">
        <v>3</v>
      </c>
      <c r="W344" s="165" t="str">
        <f t="shared" si="201"/>
        <v>Frecuente</v>
      </c>
      <c r="X344" s="165">
        <f t="shared" si="202"/>
        <v>0</v>
      </c>
      <c r="Y344" s="165" t="str">
        <f t="shared" si="203"/>
        <v>Bajo</v>
      </c>
      <c r="Z344" s="165">
        <v>25</v>
      </c>
      <c r="AA344" s="165" t="str">
        <f t="shared" si="204"/>
        <v>Grave</v>
      </c>
      <c r="AB344" s="165">
        <f t="shared" si="198"/>
        <v>0</v>
      </c>
      <c r="AC344" s="165" t="str">
        <f t="shared" si="199"/>
        <v>IV</v>
      </c>
      <c r="AD344" s="165" t="str">
        <f t="shared" si="205"/>
        <v>ACEPTABLE</v>
      </c>
      <c r="AE344" s="165" t="s">
        <v>258</v>
      </c>
      <c r="AF344" s="165" t="s">
        <v>512</v>
      </c>
      <c r="AG344" s="165"/>
      <c r="AH344" s="165" t="s">
        <v>63</v>
      </c>
      <c r="AI344" s="165" t="s">
        <v>63</v>
      </c>
      <c r="AJ344" s="165" t="s">
        <v>63</v>
      </c>
      <c r="AK344" s="165"/>
      <c r="AL344" s="165"/>
      <c r="AM344" s="165"/>
      <c r="AN344" s="165"/>
      <c r="AO344" s="165"/>
      <c r="AP344" s="165"/>
      <c r="AQ344" s="165"/>
      <c r="AR344" s="165"/>
      <c r="AS344" s="156"/>
      <c r="AT344" s="157"/>
      <c r="AU344" s="165" t="str">
        <f t="shared" si="206"/>
        <v>Bajo</v>
      </c>
      <c r="AV344" s="157"/>
      <c r="AW344" s="165" t="b">
        <f t="shared" si="207"/>
        <v>0</v>
      </c>
      <c r="AX344" s="165">
        <f t="shared" si="208"/>
        <v>0</v>
      </c>
      <c r="AY344" s="165" t="str">
        <f t="shared" si="209"/>
        <v>Bajo</v>
      </c>
      <c r="AZ344" s="157"/>
      <c r="BA344" s="165" t="b">
        <f t="shared" si="210"/>
        <v>0</v>
      </c>
      <c r="BB344" s="165">
        <f t="shared" si="211"/>
        <v>0</v>
      </c>
      <c r="BC344" s="165" t="str">
        <f t="shared" si="197"/>
        <v>IV</v>
      </c>
      <c r="BD344" s="165" t="str">
        <f t="shared" si="212"/>
        <v>ACEPTABLE</v>
      </c>
      <c r="BE344" s="155"/>
    </row>
    <row r="345" spans="1:57" ht="63.75" hidden="1" x14ac:dyDescent="0.2">
      <c r="A345" s="156"/>
      <c r="B345" s="165" t="s">
        <v>259</v>
      </c>
      <c r="C345" s="168" t="s">
        <v>722</v>
      </c>
      <c r="D345" s="166" t="s">
        <v>630</v>
      </c>
      <c r="E345" s="166" t="s">
        <v>1161</v>
      </c>
      <c r="F345" s="166" t="s">
        <v>723</v>
      </c>
      <c r="G345" s="166" t="s">
        <v>724</v>
      </c>
      <c r="H345" s="165" t="s">
        <v>63</v>
      </c>
      <c r="I345" s="165"/>
      <c r="J345" s="166" t="s">
        <v>252</v>
      </c>
      <c r="K345" s="165" t="s">
        <v>276</v>
      </c>
      <c r="L345" s="196" t="s">
        <v>178</v>
      </c>
      <c r="M345" s="170" t="s">
        <v>738</v>
      </c>
      <c r="N345" s="170" t="s">
        <v>180</v>
      </c>
      <c r="O345" s="165"/>
      <c r="P345" s="165"/>
      <c r="Q345" s="171"/>
      <c r="R345" s="171" t="s">
        <v>737</v>
      </c>
      <c r="S345" s="171" t="s">
        <v>648</v>
      </c>
      <c r="T345" s="165">
        <v>0</v>
      </c>
      <c r="U345" s="165" t="str">
        <f t="shared" si="200"/>
        <v>Bajo</v>
      </c>
      <c r="V345" s="165">
        <v>3</v>
      </c>
      <c r="W345" s="165" t="str">
        <f t="shared" si="201"/>
        <v>Frecuente</v>
      </c>
      <c r="X345" s="165">
        <f t="shared" si="202"/>
        <v>0</v>
      </c>
      <c r="Y345" s="165" t="str">
        <f t="shared" si="203"/>
        <v>Bajo</v>
      </c>
      <c r="Z345" s="165">
        <v>25</v>
      </c>
      <c r="AA345" s="165" t="str">
        <f t="shared" si="204"/>
        <v>Grave</v>
      </c>
      <c r="AB345" s="165">
        <f t="shared" si="198"/>
        <v>0</v>
      </c>
      <c r="AC345" s="165" t="str">
        <f t="shared" si="199"/>
        <v>IV</v>
      </c>
      <c r="AD345" s="165" t="str">
        <f t="shared" si="205"/>
        <v>ACEPTABLE</v>
      </c>
      <c r="AE345" s="165" t="s">
        <v>258</v>
      </c>
      <c r="AF345" s="165" t="s">
        <v>180</v>
      </c>
      <c r="AG345" s="165"/>
      <c r="AH345" s="165" t="s">
        <v>63</v>
      </c>
      <c r="AI345" s="165" t="s">
        <v>63</v>
      </c>
      <c r="AJ345" s="165" t="s">
        <v>63</v>
      </c>
      <c r="AK345" s="165"/>
      <c r="AL345" s="165"/>
      <c r="AM345" s="165"/>
      <c r="AN345" s="165"/>
      <c r="AO345" s="165"/>
      <c r="AP345" s="165"/>
      <c r="AQ345" s="165"/>
      <c r="AR345" s="165"/>
      <c r="AS345" s="156"/>
      <c r="AT345" s="157"/>
      <c r="AU345" s="165" t="str">
        <f t="shared" si="206"/>
        <v>Bajo</v>
      </c>
      <c r="AV345" s="157"/>
      <c r="AW345" s="165" t="b">
        <f t="shared" si="207"/>
        <v>0</v>
      </c>
      <c r="AX345" s="165">
        <f t="shared" si="208"/>
        <v>0</v>
      </c>
      <c r="AY345" s="165" t="str">
        <f t="shared" si="209"/>
        <v>Bajo</v>
      </c>
      <c r="AZ345" s="157"/>
      <c r="BA345" s="165" t="b">
        <f t="shared" si="210"/>
        <v>0</v>
      </c>
      <c r="BB345" s="165">
        <f t="shared" si="211"/>
        <v>0</v>
      </c>
      <c r="BC345" s="165" t="str">
        <f t="shared" si="197"/>
        <v>IV</v>
      </c>
      <c r="BD345" s="165" t="str">
        <f t="shared" si="212"/>
        <v>ACEPTABLE</v>
      </c>
      <c r="BE345" s="155"/>
    </row>
    <row r="346" spans="1:57" ht="102" hidden="1" x14ac:dyDescent="0.2">
      <c r="A346" s="156"/>
      <c r="B346" s="165" t="s">
        <v>259</v>
      </c>
      <c r="C346" s="168" t="s">
        <v>722</v>
      </c>
      <c r="D346" s="166" t="s">
        <v>630</v>
      </c>
      <c r="E346" s="166" t="s">
        <v>1161</v>
      </c>
      <c r="F346" s="166" t="s">
        <v>723</v>
      </c>
      <c r="G346" s="166" t="s">
        <v>724</v>
      </c>
      <c r="H346" s="165" t="s">
        <v>63</v>
      </c>
      <c r="I346" s="165"/>
      <c r="J346" s="166" t="s">
        <v>252</v>
      </c>
      <c r="K346" s="165" t="s">
        <v>99</v>
      </c>
      <c r="L346" s="165" t="s">
        <v>100</v>
      </c>
      <c r="M346" s="171" t="s">
        <v>333</v>
      </c>
      <c r="N346" s="171" t="s">
        <v>102</v>
      </c>
      <c r="O346" s="267"/>
      <c r="P346" s="267"/>
      <c r="Q346" s="267"/>
      <c r="R346" s="279" t="s">
        <v>477</v>
      </c>
      <c r="S346" s="267"/>
      <c r="T346" s="165"/>
      <c r="U346" s="165" t="str">
        <f t="shared" si="200"/>
        <v>Bajo</v>
      </c>
      <c r="V346" s="165">
        <v>3</v>
      </c>
      <c r="W346" s="165" t="str">
        <f t="shared" si="201"/>
        <v>Frecuente</v>
      </c>
      <c r="X346" s="165">
        <f t="shared" si="202"/>
        <v>0</v>
      </c>
      <c r="Y346" s="165" t="str">
        <f t="shared" si="203"/>
        <v>Bajo</v>
      </c>
      <c r="Z346" s="165">
        <v>25</v>
      </c>
      <c r="AA346" s="165" t="str">
        <f t="shared" si="204"/>
        <v>Grave</v>
      </c>
      <c r="AB346" s="165">
        <f t="shared" si="198"/>
        <v>0</v>
      </c>
      <c r="AC346" s="165" t="str">
        <f t="shared" si="199"/>
        <v>IV</v>
      </c>
      <c r="AD346" s="165" t="str">
        <f t="shared" si="205"/>
        <v>ACEPTABLE</v>
      </c>
      <c r="AE346" s="165" t="s">
        <v>258</v>
      </c>
      <c r="AF346" s="165" t="s">
        <v>102</v>
      </c>
      <c r="AG346" s="165" t="s">
        <v>38</v>
      </c>
      <c r="AH346" s="165" t="s">
        <v>63</v>
      </c>
      <c r="AI346" s="165" t="s">
        <v>63</v>
      </c>
      <c r="AJ346" s="165" t="s">
        <v>63</v>
      </c>
      <c r="AK346" s="165"/>
      <c r="AL346" s="165"/>
      <c r="AM346" s="165"/>
      <c r="AN346" s="165"/>
      <c r="AO346" s="165"/>
      <c r="AP346" s="165"/>
      <c r="AQ346" s="165"/>
      <c r="AR346" s="165"/>
      <c r="AS346" s="200"/>
      <c r="AT346" s="156"/>
      <c r="AU346" s="165" t="str">
        <f t="shared" si="206"/>
        <v>Bajo</v>
      </c>
      <c r="AV346" s="156"/>
      <c r="AW346" s="165" t="b">
        <f t="shared" si="207"/>
        <v>0</v>
      </c>
      <c r="AX346" s="165">
        <f t="shared" si="208"/>
        <v>0</v>
      </c>
      <c r="AY346" s="165" t="str">
        <f t="shared" si="209"/>
        <v>Bajo</v>
      </c>
      <c r="AZ346" s="156"/>
      <c r="BA346" s="165" t="b">
        <f t="shared" si="210"/>
        <v>0</v>
      </c>
      <c r="BB346" s="165">
        <f t="shared" si="211"/>
        <v>0</v>
      </c>
      <c r="BC346" s="165" t="str">
        <f t="shared" si="197"/>
        <v>IV</v>
      </c>
      <c r="BD346" s="165" t="str">
        <f t="shared" si="212"/>
        <v>ACEPTABLE</v>
      </c>
      <c r="BE346" s="155"/>
    </row>
    <row r="347" spans="1:57" ht="63.75" hidden="1" x14ac:dyDescent="0.2">
      <c r="A347" s="156"/>
      <c r="B347" s="165" t="s">
        <v>259</v>
      </c>
      <c r="C347" s="168" t="s">
        <v>722</v>
      </c>
      <c r="D347" s="166" t="s">
        <v>630</v>
      </c>
      <c r="E347" s="166" t="s">
        <v>1161</v>
      </c>
      <c r="F347" s="166" t="s">
        <v>723</v>
      </c>
      <c r="G347" s="166" t="s">
        <v>724</v>
      </c>
      <c r="H347" s="165" t="s">
        <v>63</v>
      </c>
      <c r="I347" s="165"/>
      <c r="J347" s="199" t="s">
        <v>1207</v>
      </c>
      <c r="K347" s="167" t="s">
        <v>72</v>
      </c>
      <c r="L347" s="168" t="s">
        <v>73</v>
      </c>
      <c r="M347" s="170" t="s">
        <v>744</v>
      </c>
      <c r="N347" s="170" t="s">
        <v>75</v>
      </c>
      <c r="O347" s="165" t="s">
        <v>69</v>
      </c>
      <c r="P347" s="165" t="s">
        <v>69</v>
      </c>
      <c r="Q347" s="165" t="s">
        <v>69</v>
      </c>
      <c r="R347" s="171" t="s">
        <v>769</v>
      </c>
      <c r="S347" s="165" t="s">
        <v>69</v>
      </c>
      <c r="T347" s="165">
        <v>2</v>
      </c>
      <c r="U347" s="165" t="str">
        <f t="shared" si="200"/>
        <v>Medio</v>
      </c>
      <c r="V347" s="165">
        <v>1</v>
      </c>
      <c r="W347" s="165" t="str">
        <f t="shared" si="201"/>
        <v>Esporadica</v>
      </c>
      <c r="X347" s="165">
        <f t="shared" si="202"/>
        <v>2</v>
      </c>
      <c r="Y347" s="165" t="str">
        <f t="shared" si="203"/>
        <v>Bajo</v>
      </c>
      <c r="Z347" s="165">
        <v>25</v>
      </c>
      <c r="AA347" s="165" t="str">
        <f t="shared" si="204"/>
        <v>Grave</v>
      </c>
      <c r="AB347" s="165">
        <f t="shared" si="198"/>
        <v>50</v>
      </c>
      <c r="AC347" s="165" t="str">
        <f t="shared" si="199"/>
        <v>III</v>
      </c>
      <c r="AD347" s="165" t="str">
        <f t="shared" si="205"/>
        <v>MEJORABLE</v>
      </c>
      <c r="AE347" s="165" t="s">
        <v>258</v>
      </c>
      <c r="AF347" s="165" t="s">
        <v>75</v>
      </c>
      <c r="AG347" s="165" t="s">
        <v>38</v>
      </c>
      <c r="AH347" s="165"/>
      <c r="AI347" s="165" t="s">
        <v>63</v>
      </c>
      <c r="AJ347" s="165" t="s">
        <v>63</v>
      </c>
      <c r="AK347" s="165" t="s">
        <v>63</v>
      </c>
      <c r="AL347" s="165" t="s">
        <v>63</v>
      </c>
      <c r="AM347" s="165"/>
      <c r="AN347" s="165"/>
      <c r="AO347" s="165"/>
      <c r="AP347" s="165"/>
      <c r="AQ347" s="165"/>
      <c r="AR347" s="165"/>
      <c r="AS347" s="156"/>
      <c r="AT347" s="157"/>
      <c r="AU347" s="165" t="str">
        <f t="shared" si="206"/>
        <v>Bajo</v>
      </c>
      <c r="AV347" s="157"/>
      <c r="AW347" s="165" t="b">
        <f t="shared" si="207"/>
        <v>0</v>
      </c>
      <c r="AX347" s="165">
        <f t="shared" si="208"/>
        <v>0</v>
      </c>
      <c r="AY347" s="165" t="str">
        <f t="shared" si="209"/>
        <v>Bajo</v>
      </c>
      <c r="AZ347" s="157"/>
      <c r="BA347" s="165" t="b">
        <f t="shared" si="210"/>
        <v>0</v>
      </c>
      <c r="BB347" s="165">
        <f t="shared" si="211"/>
        <v>0</v>
      </c>
      <c r="BC347" s="165" t="str">
        <f t="shared" si="197"/>
        <v>IV</v>
      </c>
      <c r="BD347" s="165" t="str">
        <f t="shared" si="212"/>
        <v>ACEPTABLE</v>
      </c>
      <c r="BE347" s="155"/>
    </row>
    <row r="348" spans="1:57" ht="63.75" x14ac:dyDescent="0.2">
      <c r="A348" s="156"/>
      <c r="B348" s="165" t="s">
        <v>259</v>
      </c>
      <c r="C348" s="168" t="s">
        <v>722</v>
      </c>
      <c r="D348" s="166" t="s">
        <v>630</v>
      </c>
      <c r="E348" s="166" t="s">
        <v>1161</v>
      </c>
      <c r="F348" s="166" t="s">
        <v>723</v>
      </c>
      <c r="G348" s="166" t="s">
        <v>724</v>
      </c>
      <c r="H348" s="165" t="s">
        <v>63</v>
      </c>
      <c r="I348" s="165"/>
      <c r="J348" s="166" t="s">
        <v>773</v>
      </c>
      <c r="K348" s="167" t="s">
        <v>282</v>
      </c>
      <c r="L348" s="168" t="s">
        <v>747</v>
      </c>
      <c r="M348" s="170" t="s">
        <v>748</v>
      </c>
      <c r="N348" s="170" t="s">
        <v>289</v>
      </c>
      <c r="O348" s="165" t="s">
        <v>69</v>
      </c>
      <c r="P348" s="165" t="s">
        <v>69</v>
      </c>
      <c r="Q348" s="165"/>
      <c r="R348" s="171" t="s">
        <v>749</v>
      </c>
      <c r="S348" s="165" t="s">
        <v>672</v>
      </c>
      <c r="T348" s="165">
        <v>0</v>
      </c>
      <c r="U348" s="165" t="str">
        <f t="shared" si="200"/>
        <v>Bajo</v>
      </c>
      <c r="V348" s="165">
        <v>1</v>
      </c>
      <c r="W348" s="165" t="str">
        <f t="shared" si="201"/>
        <v>Esporadica</v>
      </c>
      <c r="X348" s="165">
        <f t="shared" si="202"/>
        <v>0</v>
      </c>
      <c r="Y348" s="165" t="str">
        <f t="shared" si="203"/>
        <v>Bajo</v>
      </c>
      <c r="Z348" s="165">
        <v>25</v>
      </c>
      <c r="AA348" s="165" t="str">
        <f t="shared" si="204"/>
        <v>Grave</v>
      </c>
      <c r="AB348" s="165">
        <f t="shared" si="198"/>
        <v>0</v>
      </c>
      <c r="AC348" s="165" t="str">
        <f t="shared" si="199"/>
        <v>IV</v>
      </c>
      <c r="AD348" s="165" t="str">
        <f t="shared" si="205"/>
        <v>ACEPTABLE</v>
      </c>
      <c r="AE348" s="165" t="s">
        <v>258</v>
      </c>
      <c r="AF348" s="165" t="str">
        <f t="shared" ref="AF348:AF370" si="213">N348</f>
        <v>Golpes, trapamientos, aplastamiento, muerte</v>
      </c>
      <c r="AG348" s="165" t="s">
        <v>38</v>
      </c>
      <c r="AH348" s="165"/>
      <c r="AI348" s="165" t="s">
        <v>63</v>
      </c>
      <c r="AJ348" s="165" t="s">
        <v>63</v>
      </c>
      <c r="AK348" s="165" t="s">
        <v>63</v>
      </c>
      <c r="AL348" s="165"/>
      <c r="AM348" s="165"/>
      <c r="AN348" s="165"/>
      <c r="AO348" s="165"/>
      <c r="AP348" s="165"/>
      <c r="AQ348" s="165"/>
      <c r="AR348" s="165"/>
      <c r="AS348" s="156"/>
      <c r="AT348" s="157"/>
      <c r="AU348" s="165" t="str">
        <f t="shared" si="206"/>
        <v>Bajo</v>
      </c>
      <c r="AV348" s="157"/>
      <c r="AW348" s="165" t="b">
        <f t="shared" si="207"/>
        <v>0</v>
      </c>
      <c r="AX348" s="165">
        <f t="shared" si="208"/>
        <v>0</v>
      </c>
      <c r="AY348" s="165" t="str">
        <f t="shared" si="209"/>
        <v>Bajo</v>
      </c>
      <c r="AZ348" s="157"/>
      <c r="BA348" s="165" t="b">
        <f t="shared" si="210"/>
        <v>0</v>
      </c>
      <c r="BB348" s="165">
        <f t="shared" si="211"/>
        <v>0</v>
      </c>
      <c r="BC348" s="165" t="str">
        <f t="shared" si="197"/>
        <v>IV</v>
      </c>
      <c r="BD348" s="165" t="str">
        <f t="shared" si="212"/>
        <v>ACEPTABLE</v>
      </c>
      <c r="BE348" s="155"/>
    </row>
    <row r="349" spans="1:57" ht="102" hidden="1" x14ac:dyDescent="0.2">
      <c r="A349" s="156"/>
      <c r="B349" s="165" t="s">
        <v>259</v>
      </c>
      <c r="C349" s="156" t="s">
        <v>770</v>
      </c>
      <c r="D349" s="166" t="s">
        <v>248</v>
      </c>
      <c r="E349" s="166" t="s">
        <v>249</v>
      </c>
      <c r="F349" s="166" t="s">
        <v>771</v>
      </c>
      <c r="G349" s="166" t="s">
        <v>772</v>
      </c>
      <c r="H349" s="165" t="s">
        <v>63</v>
      </c>
      <c r="I349" s="165"/>
      <c r="J349" s="166" t="s">
        <v>773</v>
      </c>
      <c r="K349" s="167" t="s">
        <v>65</v>
      </c>
      <c r="L349" s="168" t="s">
        <v>253</v>
      </c>
      <c r="M349" s="170" t="s">
        <v>254</v>
      </c>
      <c r="N349" s="170" t="s">
        <v>1209</v>
      </c>
      <c r="O349" s="165" t="s">
        <v>69</v>
      </c>
      <c r="P349" s="165" t="s">
        <v>69</v>
      </c>
      <c r="Q349" s="165" t="s">
        <v>69</v>
      </c>
      <c r="R349" s="195" t="s">
        <v>1210</v>
      </c>
      <c r="S349" s="165"/>
      <c r="T349" s="165">
        <v>0</v>
      </c>
      <c r="U349" s="165" t="str">
        <f t="shared" si="200"/>
        <v>Bajo</v>
      </c>
      <c r="V349" s="165">
        <v>4</v>
      </c>
      <c r="W349" s="165" t="str">
        <f t="shared" si="201"/>
        <v>Continua</v>
      </c>
      <c r="X349" s="165">
        <f t="shared" si="202"/>
        <v>0</v>
      </c>
      <c r="Y349" s="165" t="str">
        <f t="shared" si="203"/>
        <v>Bajo</v>
      </c>
      <c r="Z349" s="165">
        <v>100</v>
      </c>
      <c r="AA349" s="165" t="str">
        <f t="shared" si="204"/>
        <v>Mortal o Catrastrofico</v>
      </c>
      <c r="AB349" s="165">
        <f t="shared" si="198"/>
        <v>0</v>
      </c>
      <c r="AC349" s="165" t="str">
        <f t="shared" si="199"/>
        <v>IV</v>
      </c>
      <c r="AD349" s="165" t="str">
        <f t="shared" si="205"/>
        <v>ACEPTABLE</v>
      </c>
      <c r="AE349" s="165" t="s">
        <v>258</v>
      </c>
      <c r="AF349" s="165" t="str">
        <f t="shared" si="213"/>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349" s="165" t="s">
        <v>38</v>
      </c>
      <c r="AH349" s="165"/>
      <c r="AI349" s="165" t="s">
        <v>63</v>
      </c>
      <c r="AJ349" s="165" t="s">
        <v>63</v>
      </c>
      <c r="AK349" s="165" t="s">
        <v>63</v>
      </c>
      <c r="AL349" s="165"/>
      <c r="AM349" s="165"/>
      <c r="AN349" s="165"/>
      <c r="AO349" s="165"/>
      <c r="AP349" s="165"/>
      <c r="AQ349" s="165"/>
      <c r="AR349" s="165"/>
      <c r="AS349" s="156"/>
      <c r="AT349" s="157"/>
      <c r="AU349" s="165" t="str">
        <f t="shared" si="206"/>
        <v>Bajo</v>
      </c>
      <c r="AV349" s="157"/>
      <c r="AW349" s="165" t="b">
        <f t="shared" si="207"/>
        <v>0</v>
      </c>
      <c r="AX349" s="165">
        <f t="shared" si="208"/>
        <v>0</v>
      </c>
      <c r="AY349" s="165" t="str">
        <f t="shared" si="209"/>
        <v>Bajo</v>
      </c>
      <c r="AZ349" s="157"/>
      <c r="BA349" s="165" t="b">
        <f t="shared" si="210"/>
        <v>0</v>
      </c>
      <c r="BB349" s="165">
        <f t="shared" si="211"/>
        <v>0</v>
      </c>
      <c r="BC349" s="165" t="str">
        <f t="shared" si="197"/>
        <v>IV</v>
      </c>
      <c r="BD349" s="165" t="str">
        <f t="shared" si="212"/>
        <v>ACEPTABLE</v>
      </c>
      <c r="BE349" s="155"/>
    </row>
    <row r="350" spans="1:57" ht="51" hidden="1" x14ac:dyDescent="0.2">
      <c r="A350" s="156"/>
      <c r="B350" s="165" t="s">
        <v>259</v>
      </c>
      <c r="C350" s="156" t="s">
        <v>770</v>
      </c>
      <c r="D350" s="166" t="s">
        <v>248</v>
      </c>
      <c r="E350" s="166" t="s">
        <v>249</v>
      </c>
      <c r="F350" s="166" t="s">
        <v>771</v>
      </c>
      <c r="G350" s="166" t="s">
        <v>772</v>
      </c>
      <c r="H350" s="165" t="s">
        <v>63</v>
      </c>
      <c r="I350" s="165"/>
      <c r="J350" s="166" t="s">
        <v>773</v>
      </c>
      <c r="K350" s="167" t="s">
        <v>72</v>
      </c>
      <c r="L350" s="168" t="s">
        <v>73</v>
      </c>
      <c r="M350" s="170" t="s">
        <v>654</v>
      </c>
      <c r="N350" s="170" t="s">
        <v>75</v>
      </c>
      <c r="O350" s="165" t="s">
        <v>69</v>
      </c>
      <c r="P350" s="165" t="s">
        <v>69</v>
      </c>
      <c r="Q350" s="165" t="s">
        <v>69</v>
      </c>
      <c r="R350" s="171" t="s">
        <v>774</v>
      </c>
      <c r="S350" s="165" t="s">
        <v>69</v>
      </c>
      <c r="T350" s="165">
        <v>0</v>
      </c>
      <c r="U350" s="165" t="str">
        <f t="shared" si="200"/>
        <v>Bajo</v>
      </c>
      <c r="V350" s="165">
        <v>1</v>
      </c>
      <c r="W350" s="165" t="str">
        <f t="shared" si="201"/>
        <v>Esporadica</v>
      </c>
      <c r="X350" s="165">
        <f t="shared" si="202"/>
        <v>0</v>
      </c>
      <c r="Y350" s="165" t="str">
        <f t="shared" si="203"/>
        <v>Bajo</v>
      </c>
      <c r="Z350" s="165">
        <v>25</v>
      </c>
      <c r="AA350" s="165" t="str">
        <f t="shared" si="204"/>
        <v>Grave</v>
      </c>
      <c r="AB350" s="165">
        <f t="shared" si="198"/>
        <v>0</v>
      </c>
      <c r="AC350" s="165" t="str">
        <f t="shared" si="199"/>
        <v>IV</v>
      </c>
      <c r="AD350" s="165" t="str">
        <f t="shared" si="205"/>
        <v>ACEPTABLE</v>
      </c>
      <c r="AE350" s="165" t="s">
        <v>258</v>
      </c>
      <c r="AF350" s="165" t="str">
        <f t="shared" si="213"/>
        <v>Heridas, golpes, muerte, fatiga, estrés, disminución de la destreza y precisión. Estados de ansiedad y/o depresión y trastornos del aparato digestivo.</v>
      </c>
      <c r="AG350" s="165" t="s">
        <v>38</v>
      </c>
      <c r="AH350" s="165"/>
      <c r="AI350" s="165" t="s">
        <v>63</v>
      </c>
      <c r="AJ350" s="165" t="s">
        <v>63</v>
      </c>
      <c r="AK350" s="165" t="s">
        <v>63</v>
      </c>
      <c r="AL350" s="165"/>
      <c r="AM350" s="165"/>
      <c r="AN350" s="165"/>
      <c r="AO350" s="165"/>
      <c r="AP350" s="165"/>
      <c r="AQ350" s="165"/>
      <c r="AR350" s="165"/>
      <c r="AS350" s="156"/>
      <c r="AT350" s="157"/>
      <c r="AU350" s="165" t="str">
        <f t="shared" si="206"/>
        <v>Bajo</v>
      </c>
      <c r="AV350" s="157"/>
      <c r="AW350" s="165" t="b">
        <f t="shared" si="207"/>
        <v>0</v>
      </c>
      <c r="AX350" s="165">
        <f t="shared" si="208"/>
        <v>0</v>
      </c>
      <c r="AY350" s="165" t="str">
        <f t="shared" si="209"/>
        <v>Bajo</v>
      </c>
      <c r="AZ350" s="157"/>
      <c r="BA350" s="165" t="b">
        <f t="shared" si="210"/>
        <v>0</v>
      </c>
      <c r="BB350" s="165">
        <f t="shared" si="211"/>
        <v>0</v>
      </c>
      <c r="BC350" s="165" t="str">
        <f t="shared" si="197"/>
        <v>IV</v>
      </c>
      <c r="BD350" s="165" t="str">
        <f t="shared" si="212"/>
        <v>ACEPTABLE</v>
      </c>
      <c r="BE350" s="155"/>
    </row>
    <row r="351" spans="1:57" ht="51" x14ac:dyDescent="0.2">
      <c r="A351" s="156"/>
      <c r="B351" s="165" t="s">
        <v>259</v>
      </c>
      <c r="C351" s="156" t="s">
        <v>770</v>
      </c>
      <c r="D351" s="166" t="s">
        <v>248</v>
      </c>
      <c r="E351" s="166" t="s">
        <v>249</v>
      </c>
      <c r="F351" s="166" t="s">
        <v>771</v>
      </c>
      <c r="G351" s="166" t="s">
        <v>772</v>
      </c>
      <c r="H351" s="165" t="s">
        <v>63</v>
      </c>
      <c r="I351" s="165"/>
      <c r="J351" s="166" t="s">
        <v>773</v>
      </c>
      <c r="K351" s="167" t="s">
        <v>282</v>
      </c>
      <c r="L351" s="168" t="s">
        <v>775</v>
      </c>
      <c r="M351" s="170" t="s">
        <v>776</v>
      </c>
      <c r="N351" s="170" t="s">
        <v>777</v>
      </c>
      <c r="O351" s="165"/>
      <c r="P351" s="165"/>
      <c r="Q351" s="171" t="s">
        <v>778</v>
      </c>
      <c r="R351" s="171" t="s">
        <v>779</v>
      </c>
      <c r="S351" s="171" t="s">
        <v>780</v>
      </c>
      <c r="T351" s="165">
        <v>0</v>
      </c>
      <c r="U351" s="165" t="str">
        <f t="shared" si="200"/>
        <v>Bajo</v>
      </c>
      <c r="V351" s="165">
        <v>2</v>
      </c>
      <c r="W351" s="165" t="str">
        <f t="shared" si="201"/>
        <v>Ocasional</v>
      </c>
      <c r="X351" s="165">
        <f t="shared" si="202"/>
        <v>0</v>
      </c>
      <c r="Y351" s="165" t="str">
        <f t="shared" si="203"/>
        <v>Bajo</v>
      </c>
      <c r="Z351" s="165">
        <v>25</v>
      </c>
      <c r="AA351" s="165" t="str">
        <f t="shared" si="204"/>
        <v>Grave</v>
      </c>
      <c r="AB351" s="165">
        <f t="shared" si="198"/>
        <v>0</v>
      </c>
      <c r="AC351" s="165" t="str">
        <f t="shared" si="199"/>
        <v>IV</v>
      </c>
      <c r="AD351" s="165" t="str">
        <f t="shared" si="205"/>
        <v>ACEPTABLE</v>
      </c>
      <c r="AE351" s="165" t="s">
        <v>258</v>
      </c>
      <c r="AF351" s="165" t="str">
        <f t="shared" si="213"/>
        <v>Accidentes aéreos, muertefracturas, contusiones, laceraciones,  golpes, machucones, muerte.</v>
      </c>
      <c r="AG351" s="165" t="s">
        <v>38</v>
      </c>
      <c r="AH351" s="165"/>
      <c r="AI351" s="165" t="s">
        <v>63</v>
      </c>
      <c r="AJ351" s="165" t="s">
        <v>63</v>
      </c>
      <c r="AK351" s="165" t="s">
        <v>63</v>
      </c>
      <c r="AL351" s="165"/>
      <c r="AM351" s="165"/>
      <c r="AN351" s="165"/>
      <c r="AO351" s="165"/>
      <c r="AP351" s="165"/>
      <c r="AQ351" s="165"/>
      <c r="AR351" s="165"/>
      <c r="AS351" s="156"/>
      <c r="AT351" s="157"/>
      <c r="AU351" s="165" t="str">
        <f t="shared" si="206"/>
        <v>Bajo</v>
      </c>
      <c r="AV351" s="157"/>
      <c r="AW351" s="165" t="b">
        <f t="shared" si="207"/>
        <v>0</v>
      </c>
      <c r="AX351" s="165">
        <f t="shared" si="208"/>
        <v>0</v>
      </c>
      <c r="AY351" s="165" t="str">
        <f t="shared" si="209"/>
        <v>Bajo</v>
      </c>
      <c r="AZ351" s="157"/>
      <c r="BA351" s="165" t="b">
        <f t="shared" si="210"/>
        <v>0</v>
      </c>
      <c r="BB351" s="165">
        <f t="shared" si="211"/>
        <v>0</v>
      </c>
      <c r="BC351" s="165" t="str">
        <f t="shared" si="197"/>
        <v>IV</v>
      </c>
      <c r="BD351" s="165" t="str">
        <f t="shared" si="212"/>
        <v>ACEPTABLE</v>
      </c>
      <c r="BE351" s="155"/>
    </row>
    <row r="352" spans="1:57" ht="76.5" hidden="1" x14ac:dyDescent="0.2">
      <c r="A352" s="156"/>
      <c r="B352" s="165" t="s">
        <v>259</v>
      </c>
      <c r="C352" s="156" t="s">
        <v>770</v>
      </c>
      <c r="D352" s="166" t="s">
        <v>248</v>
      </c>
      <c r="E352" s="166" t="s">
        <v>249</v>
      </c>
      <c r="F352" s="166" t="s">
        <v>771</v>
      </c>
      <c r="G352" s="166" t="s">
        <v>772</v>
      </c>
      <c r="H352" s="165" t="s">
        <v>63</v>
      </c>
      <c r="I352" s="165"/>
      <c r="J352" s="166" t="s">
        <v>773</v>
      </c>
      <c r="K352" s="165" t="s">
        <v>72</v>
      </c>
      <c r="L352" s="165" t="s">
        <v>781</v>
      </c>
      <c r="M352" s="170" t="s">
        <v>782</v>
      </c>
      <c r="N352" s="170" t="s">
        <v>777</v>
      </c>
      <c r="O352" s="165"/>
      <c r="P352" s="165"/>
      <c r="Q352" s="165"/>
      <c r="R352" s="171" t="s">
        <v>783</v>
      </c>
      <c r="S352" s="165"/>
      <c r="T352" s="165">
        <v>0</v>
      </c>
      <c r="U352" s="165" t="str">
        <f t="shared" si="200"/>
        <v>Bajo</v>
      </c>
      <c r="V352" s="165">
        <v>1</v>
      </c>
      <c r="W352" s="165" t="str">
        <f t="shared" si="201"/>
        <v>Esporadica</v>
      </c>
      <c r="X352" s="165">
        <f t="shared" si="202"/>
        <v>0</v>
      </c>
      <c r="Y352" s="165" t="str">
        <f t="shared" si="203"/>
        <v>Bajo</v>
      </c>
      <c r="Z352" s="165">
        <v>25</v>
      </c>
      <c r="AA352" s="165" t="str">
        <f t="shared" si="204"/>
        <v>Grave</v>
      </c>
      <c r="AB352" s="165">
        <f t="shared" si="198"/>
        <v>0</v>
      </c>
      <c r="AC352" s="165" t="str">
        <f t="shared" si="199"/>
        <v>IV</v>
      </c>
      <c r="AD352" s="165" t="str">
        <f t="shared" si="205"/>
        <v>ACEPTABLE</v>
      </c>
      <c r="AE352" s="165" t="s">
        <v>258</v>
      </c>
      <c r="AF352" s="165" t="str">
        <f t="shared" si="213"/>
        <v>Accidentes aéreos, muertefracturas, contusiones, laceraciones,  golpes, machucones, muerte.</v>
      </c>
      <c r="AG352" s="165" t="s">
        <v>38</v>
      </c>
      <c r="AH352" s="165"/>
      <c r="AI352" s="165" t="s">
        <v>63</v>
      </c>
      <c r="AJ352" s="165" t="s">
        <v>63</v>
      </c>
      <c r="AK352" s="165" t="s">
        <v>63</v>
      </c>
      <c r="AL352" s="165"/>
      <c r="AM352" s="165"/>
      <c r="AN352" s="165"/>
      <c r="AO352" s="165"/>
      <c r="AP352" s="165"/>
      <c r="AQ352" s="165"/>
      <c r="AR352" s="165"/>
      <c r="AS352" s="156"/>
      <c r="AT352" s="157"/>
      <c r="AU352" s="165" t="str">
        <f t="shared" si="206"/>
        <v>Bajo</v>
      </c>
      <c r="AV352" s="157"/>
      <c r="AW352" s="165" t="b">
        <f t="shared" si="207"/>
        <v>0</v>
      </c>
      <c r="AX352" s="165">
        <f t="shared" si="208"/>
        <v>0</v>
      </c>
      <c r="AY352" s="165" t="str">
        <f t="shared" si="209"/>
        <v>Bajo</v>
      </c>
      <c r="AZ352" s="157"/>
      <c r="BA352" s="165" t="b">
        <f t="shared" si="210"/>
        <v>0</v>
      </c>
      <c r="BB352" s="165">
        <f t="shared" si="211"/>
        <v>0</v>
      </c>
      <c r="BC352" s="165" t="str">
        <f t="shared" si="197"/>
        <v>IV</v>
      </c>
      <c r="BD352" s="165" t="str">
        <f t="shared" si="212"/>
        <v>ACEPTABLE</v>
      </c>
      <c r="BE352" s="155"/>
    </row>
    <row r="353" spans="1:57" ht="204" hidden="1" x14ac:dyDescent="0.2">
      <c r="A353" s="156"/>
      <c r="B353" s="165" t="s">
        <v>259</v>
      </c>
      <c r="C353" s="156" t="s">
        <v>784</v>
      </c>
      <c r="D353" s="166" t="s">
        <v>391</v>
      </c>
      <c r="E353" s="166" t="s">
        <v>565</v>
      </c>
      <c r="F353" s="166" t="s">
        <v>566</v>
      </c>
      <c r="G353" s="166" t="s">
        <v>785</v>
      </c>
      <c r="H353" s="165" t="s">
        <v>63</v>
      </c>
      <c r="I353" s="165"/>
      <c r="J353" s="165" t="s">
        <v>252</v>
      </c>
      <c r="K353" s="165" t="s">
        <v>77</v>
      </c>
      <c r="L353" s="168" t="s">
        <v>132</v>
      </c>
      <c r="M353" s="169" t="s">
        <v>568</v>
      </c>
      <c r="N353" s="170" t="s">
        <v>569</v>
      </c>
      <c r="O353" s="165" t="s">
        <v>69</v>
      </c>
      <c r="P353" s="165" t="s">
        <v>69</v>
      </c>
      <c r="Q353" s="165" t="s">
        <v>570</v>
      </c>
      <c r="R353" s="171" t="s">
        <v>786</v>
      </c>
      <c r="S353" s="171" t="s">
        <v>787</v>
      </c>
      <c r="T353" s="165">
        <v>0</v>
      </c>
      <c r="U353" s="165" t="str">
        <f t="shared" si="200"/>
        <v>Bajo</v>
      </c>
      <c r="V353" s="165">
        <v>2</v>
      </c>
      <c r="W353" s="165" t="str">
        <f t="shared" si="201"/>
        <v>Ocasional</v>
      </c>
      <c r="X353" s="165">
        <f t="shared" si="202"/>
        <v>0</v>
      </c>
      <c r="Y353" s="165" t="str">
        <f t="shared" si="203"/>
        <v>Bajo</v>
      </c>
      <c r="Z353" s="165">
        <v>60</v>
      </c>
      <c r="AA353" s="165" t="str">
        <f t="shared" si="204"/>
        <v>Muy Grave</v>
      </c>
      <c r="AB353" s="165">
        <f t="shared" si="198"/>
        <v>0</v>
      </c>
      <c r="AC353" s="165" t="str">
        <f t="shared" si="199"/>
        <v>IV</v>
      </c>
      <c r="AD353" s="165" t="str">
        <f t="shared" si="205"/>
        <v>ACEPTABLE</v>
      </c>
      <c r="AE353" s="165">
        <v>6</v>
      </c>
      <c r="AF353" s="165" t="str">
        <f t="shared" si="213"/>
        <v>intoxicación, afectaciones respiratorias, dermatitis, alergias.</v>
      </c>
      <c r="AG353" s="165" t="s">
        <v>38</v>
      </c>
      <c r="AH353" s="165"/>
      <c r="AI353" s="165" t="s">
        <v>63</v>
      </c>
      <c r="AJ353" s="165" t="s">
        <v>63</v>
      </c>
      <c r="AK353" s="165"/>
      <c r="AL353" s="165"/>
      <c r="AM353" s="165"/>
      <c r="AN353" s="165"/>
      <c r="AO353" s="165"/>
      <c r="AP353" s="165"/>
      <c r="AQ353" s="165"/>
      <c r="AR353" s="165"/>
      <c r="AS353" s="156"/>
      <c r="AT353" s="157"/>
      <c r="AU353" s="165" t="str">
        <f t="shared" si="206"/>
        <v>Bajo</v>
      </c>
      <c r="AV353" s="157"/>
      <c r="AW353" s="165" t="b">
        <f t="shared" si="207"/>
        <v>0</v>
      </c>
      <c r="AX353" s="165">
        <f t="shared" si="208"/>
        <v>0</v>
      </c>
      <c r="AY353" s="165" t="str">
        <f t="shared" si="209"/>
        <v>Bajo</v>
      </c>
      <c r="AZ353" s="157"/>
      <c r="BA353" s="165" t="b">
        <f t="shared" si="210"/>
        <v>0</v>
      </c>
      <c r="BB353" s="165">
        <f t="shared" si="211"/>
        <v>0</v>
      </c>
      <c r="BC353" s="165" t="str">
        <f t="shared" si="197"/>
        <v>IV</v>
      </c>
      <c r="BD353" s="165" t="str">
        <f t="shared" si="212"/>
        <v>ACEPTABLE</v>
      </c>
      <c r="BE353" s="155"/>
    </row>
    <row r="354" spans="1:57" ht="38.25" hidden="1" x14ac:dyDescent="0.2">
      <c r="A354" s="156"/>
      <c r="B354" s="165" t="s">
        <v>259</v>
      </c>
      <c r="C354" s="156" t="s">
        <v>784</v>
      </c>
      <c r="D354" s="166" t="s">
        <v>391</v>
      </c>
      <c r="E354" s="166" t="s">
        <v>565</v>
      </c>
      <c r="F354" s="166" t="s">
        <v>566</v>
      </c>
      <c r="G354" s="166" t="s">
        <v>785</v>
      </c>
      <c r="H354" s="165" t="s">
        <v>63</v>
      </c>
      <c r="I354" s="165"/>
      <c r="J354" s="165" t="s">
        <v>572</v>
      </c>
      <c r="K354" s="167" t="s">
        <v>72</v>
      </c>
      <c r="L354" s="168" t="s">
        <v>119</v>
      </c>
      <c r="M354" s="170" t="s">
        <v>576</v>
      </c>
      <c r="N354" s="170" t="s">
        <v>569</v>
      </c>
      <c r="O354" s="165"/>
      <c r="P354" s="165"/>
      <c r="Q354" s="170"/>
      <c r="R354" s="170" t="s">
        <v>577</v>
      </c>
      <c r="S354" s="165" t="s">
        <v>564</v>
      </c>
      <c r="T354" s="165">
        <v>0</v>
      </c>
      <c r="U354" s="165" t="str">
        <f t="shared" si="200"/>
        <v>Bajo</v>
      </c>
      <c r="V354" s="165">
        <v>2</v>
      </c>
      <c r="W354" s="165" t="str">
        <f t="shared" si="201"/>
        <v>Ocasional</v>
      </c>
      <c r="X354" s="165">
        <f t="shared" si="202"/>
        <v>0</v>
      </c>
      <c r="Y354" s="165" t="str">
        <f t="shared" si="203"/>
        <v>Bajo</v>
      </c>
      <c r="Z354" s="165">
        <v>60</v>
      </c>
      <c r="AA354" s="165" t="str">
        <f t="shared" si="204"/>
        <v>Muy Grave</v>
      </c>
      <c r="AB354" s="165">
        <f t="shared" si="198"/>
        <v>0</v>
      </c>
      <c r="AC354" s="165" t="str">
        <f t="shared" si="199"/>
        <v>IV</v>
      </c>
      <c r="AD354" s="165" t="str">
        <f t="shared" si="205"/>
        <v>ACEPTABLE</v>
      </c>
      <c r="AE354" s="165">
        <v>6</v>
      </c>
      <c r="AF354" s="165" t="str">
        <f t="shared" si="213"/>
        <v>intoxicación, afectaciones respiratorias, dermatitis, alergias.</v>
      </c>
      <c r="AG354" s="165" t="s">
        <v>38</v>
      </c>
      <c r="AH354" s="165"/>
      <c r="AI354" s="165"/>
      <c r="AJ354" s="165" t="s">
        <v>63</v>
      </c>
      <c r="AK354" s="165"/>
      <c r="AL354" s="165"/>
      <c r="AM354" s="165"/>
      <c r="AN354" s="165"/>
      <c r="AO354" s="165"/>
      <c r="AP354" s="165"/>
      <c r="AQ354" s="165"/>
      <c r="AR354" s="165"/>
      <c r="AS354" s="156"/>
      <c r="AT354" s="157"/>
      <c r="AU354" s="165" t="str">
        <f t="shared" si="206"/>
        <v>Bajo</v>
      </c>
      <c r="AV354" s="157"/>
      <c r="AW354" s="165" t="b">
        <f t="shared" si="207"/>
        <v>0</v>
      </c>
      <c r="AX354" s="165">
        <f t="shared" si="208"/>
        <v>0</v>
      </c>
      <c r="AY354" s="165" t="str">
        <f t="shared" si="209"/>
        <v>Bajo</v>
      </c>
      <c r="AZ354" s="157"/>
      <c r="BA354" s="165" t="b">
        <f t="shared" si="210"/>
        <v>0</v>
      </c>
      <c r="BB354" s="165">
        <f t="shared" si="211"/>
        <v>0</v>
      </c>
      <c r="BC354" s="165" t="str">
        <f t="shared" si="197"/>
        <v>IV</v>
      </c>
      <c r="BD354" s="165" t="str">
        <f t="shared" si="212"/>
        <v>ACEPTABLE</v>
      </c>
      <c r="BE354" s="155"/>
    </row>
    <row r="355" spans="1:57" ht="38.25" hidden="1" x14ac:dyDescent="0.2">
      <c r="A355" s="156"/>
      <c r="B355" s="165" t="s">
        <v>259</v>
      </c>
      <c r="C355" s="156" t="s">
        <v>784</v>
      </c>
      <c r="D355" s="166" t="s">
        <v>391</v>
      </c>
      <c r="E355" s="166" t="s">
        <v>565</v>
      </c>
      <c r="F355" s="166" t="s">
        <v>566</v>
      </c>
      <c r="G355" s="166" t="s">
        <v>785</v>
      </c>
      <c r="H355" s="165" t="s">
        <v>63</v>
      </c>
      <c r="I355" s="165"/>
      <c r="J355" s="165" t="s">
        <v>572</v>
      </c>
      <c r="K355" s="165" t="s">
        <v>325</v>
      </c>
      <c r="L355" s="165" t="s">
        <v>424</v>
      </c>
      <c r="M355" s="170" t="s">
        <v>578</v>
      </c>
      <c r="N355" s="170" t="s">
        <v>191</v>
      </c>
      <c r="O355" s="165"/>
      <c r="P355" s="165"/>
      <c r="Q355" s="165"/>
      <c r="R355" s="171" t="s">
        <v>788</v>
      </c>
      <c r="S355" s="171"/>
      <c r="T355" s="165">
        <v>0</v>
      </c>
      <c r="U355" s="165" t="str">
        <f t="shared" si="200"/>
        <v>Bajo</v>
      </c>
      <c r="V355" s="165">
        <v>2</v>
      </c>
      <c r="W355" s="165" t="str">
        <f t="shared" si="201"/>
        <v>Ocasional</v>
      </c>
      <c r="X355" s="165">
        <f t="shared" si="202"/>
        <v>0</v>
      </c>
      <c r="Y355" s="165" t="str">
        <f t="shared" si="203"/>
        <v>Bajo</v>
      </c>
      <c r="Z355" s="165">
        <v>60</v>
      </c>
      <c r="AA355" s="165" t="str">
        <f t="shared" si="204"/>
        <v>Muy Grave</v>
      </c>
      <c r="AB355" s="165">
        <f t="shared" si="198"/>
        <v>0</v>
      </c>
      <c r="AC355" s="165" t="str">
        <f t="shared" si="199"/>
        <v>IV</v>
      </c>
      <c r="AD355" s="165" t="str">
        <f t="shared" si="205"/>
        <v>ACEPTABLE</v>
      </c>
      <c r="AE355" s="165">
        <v>6</v>
      </c>
      <c r="AF355" s="165" t="str">
        <f t="shared" si="213"/>
        <v>Desordenes de trauma acumulativo, lesiones del sistema músculo esquelético.</v>
      </c>
      <c r="AG355" s="165" t="s">
        <v>38</v>
      </c>
      <c r="AH355" s="165"/>
      <c r="AI355" s="165"/>
      <c r="AJ355" s="165" t="s">
        <v>63</v>
      </c>
      <c r="AK355" s="165"/>
      <c r="AL355" s="165"/>
      <c r="AM355" s="165"/>
      <c r="AN355" s="165"/>
      <c r="AO355" s="165"/>
      <c r="AP355" s="165"/>
      <c r="AQ355" s="165"/>
      <c r="AR355" s="165"/>
      <c r="AS355" s="156"/>
      <c r="AT355" s="157"/>
      <c r="AU355" s="165" t="str">
        <f t="shared" si="206"/>
        <v>Bajo</v>
      </c>
      <c r="AV355" s="157"/>
      <c r="AW355" s="165" t="b">
        <f t="shared" si="207"/>
        <v>0</v>
      </c>
      <c r="AX355" s="165">
        <f t="shared" si="208"/>
        <v>0</v>
      </c>
      <c r="AY355" s="165" t="str">
        <f t="shared" si="209"/>
        <v>Bajo</v>
      </c>
      <c r="AZ355" s="157"/>
      <c r="BA355" s="165" t="b">
        <f t="shared" si="210"/>
        <v>0</v>
      </c>
      <c r="BB355" s="165">
        <f t="shared" si="211"/>
        <v>0</v>
      </c>
      <c r="BC355" s="165" t="str">
        <f t="shared" si="197"/>
        <v>IV</v>
      </c>
      <c r="BD355" s="165" t="str">
        <f t="shared" si="212"/>
        <v>ACEPTABLE</v>
      </c>
      <c r="BE355" s="155"/>
    </row>
    <row r="356" spans="1:57" ht="38.25" hidden="1" x14ac:dyDescent="0.2">
      <c r="A356" s="156"/>
      <c r="B356" s="165" t="s">
        <v>259</v>
      </c>
      <c r="C356" s="156" t="s">
        <v>784</v>
      </c>
      <c r="D356" s="166" t="s">
        <v>391</v>
      </c>
      <c r="E356" s="166" t="s">
        <v>565</v>
      </c>
      <c r="F356" s="166" t="s">
        <v>566</v>
      </c>
      <c r="G356" s="166" t="s">
        <v>785</v>
      </c>
      <c r="H356" s="165" t="s">
        <v>63</v>
      </c>
      <c r="I356" s="165"/>
      <c r="J356" s="165" t="s">
        <v>572</v>
      </c>
      <c r="K356" s="165" t="s">
        <v>72</v>
      </c>
      <c r="L356" s="196" t="s">
        <v>302</v>
      </c>
      <c r="M356" s="199" t="s">
        <v>303</v>
      </c>
      <c r="N356" s="170" t="s">
        <v>304</v>
      </c>
      <c r="O356" s="165"/>
      <c r="P356" s="165"/>
      <c r="Q356" s="171"/>
      <c r="R356" s="170" t="s">
        <v>789</v>
      </c>
      <c r="S356" s="165"/>
      <c r="T356" s="165">
        <v>0</v>
      </c>
      <c r="U356" s="165" t="str">
        <f t="shared" si="200"/>
        <v>Bajo</v>
      </c>
      <c r="V356" s="165">
        <v>2</v>
      </c>
      <c r="W356" s="165" t="str">
        <f t="shared" si="201"/>
        <v>Ocasional</v>
      </c>
      <c r="X356" s="165">
        <f t="shared" si="202"/>
        <v>0</v>
      </c>
      <c r="Y356" s="165" t="str">
        <f t="shared" si="203"/>
        <v>Bajo</v>
      </c>
      <c r="Z356" s="165">
        <v>60</v>
      </c>
      <c r="AA356" s="165" t="str">
        <f t="shared" si="204"/>
        <v>Muy Grave</v>
      </c>
      <c r="AB356" s="165">
        <f t="shared" si="198"/>
        <v>0</v>
      </c>
      <c r="AC356" s="165" t="str">
        <f t="shared" si="199"/>
        <v>IV</v>
      </c>
      <c r="AD356" s="165" t="str">
        <f t="shared" si="205"/>
        <v>ACEPTABLE</v>
      </c>
      <c r="AE356" s="165"/>
      <c r="AF356" s="165" t="str">
        <f t="shared" si="213"/>
        <v>Golpes, atrapamientos, contusiones.</v>
      </c>
      <c r="AG356" s="165" t="s">
        <v>38</v>
      </c>
      <c r="AH356" s="165"/>
      <c r="AI356" s="165"/>
      <c r="AJ356" s="165" t="s">
        <v>63</v>
      </c>
      <c r="AK356" s="165"/>
      <c r="AL356" s="165"/>
      <c r="AM356" s="165"/>
      <c r="AN356" s="165"/>
      <c r="AO356" s="165"/>
      <c r="AP356" s="165"/>
      <c r="AQ356" s="165"/>
      <c r="AR356" s="165"/>
      <c r="AS356" s="156"/>
      <c r="AT356" s="157"/>
      <c r="AU356" s="165" t="str">
        <f t="shared" si="206"/>
        <v>Bajo</v>
      </c>
      <c r="AV356" s="157"/>
      <c r="AW356" s="165" t="b">
        <f t="shared" si="207"/>
        <v>0</v>
      </c>
      <c r="AX356" s="165">
        <f t="shared" si="208"/>
        <v>0</v>
      </c>
      <c r="AY356" s="165" t="str">
        <f t="shared" si="209"/>
        <v>Bajo</v>
      </c>
      <c r="AZ356" s="157"/>
      <c r="BA356" s="165" t="b">
        <f t="shared" si="210"/>
        <v>0</v>
      </c>
      <c r="BB356" s="165">
        <f t="shared" si="211"/>
        <v>0</v>
      </c>
      <c r="BC356" s="165" t="str">
        <f t="shared" ref="BC356:BC359" si="214">IF(AND(BB356&gt;=600,AZ356&lt;=4000),"I",IF(AND(BB356&gt;=150,BB356&lt;=500),"II",IF(AND(BB356&gt;=40,BB356&lt;=120),"III",IF(AND(BB356&gt;=0,BB356&lt;=40),"IV"))))</f>
        <v>IV</v>
      </c>
      <c r="BD356" s="165" t="str">
        <f t="shared" si="212"/>
        <v>ACEPTABLE</v>
      </c>
      <c r="BE356" s="155"/>
    </row>
    <row r="357" spans="1:57" ht="51" hidden="1" x14ac:dyDescent="0.2">
      <c r="A357" s="156"/>
      <c r="B357" s="165" t="s">
        <v>259</v>
      </c>
      <c r="C357" s="156" t="s">
        <v>784</v>
      </c>
      <c r="D357" s="166" t="s">
        <v>391</v>
      </c>
      <c r="E357" s="166" t="s">
        <v>565</v>
      </c>
      <c r="F357" s="166" t="s">
        <v>566</v>
      </c>
      <c r="G357" s="166" t="s">
        <v>785</v>
      </c>
      <c r="H357" s="165" t="s">
        <v>63</v>
      </c>
      <c r="I357" s="165"/>
      <c r="J357" s="165" t="s">
        <v>572</v>
      </c>
      <c r="K357" s="167" t="s">
        <v>65</v>
      </c>
      <c r="L357" s="168" t="s">
        <v>153</v>
      </c>
      <c r="M357" s="169" t="s">
        <v>580</v>
      </c>
      <c r="N357" s="170" t="s">
        <v>155</v>
      </c>
      <c r="O357" s="165"/>
      <c r="P357" s="165"/>
      <c r="Q357" s="165"/>
      <c r="R357" s="171" t="s">
        <v>581</v>
      </c>
      <c r="S357" s="171" t="s">
        <v>575</v>
      </c>
      <c r="T357" s="165"/>
      <c r="U357" s="165" t="str">
        <f t="shared" si="200"/>
        <v>Bajo</v>
      </c>
      <c r="V357" s="165">
        <v>2</v>
      </c>
      <c r="W357" s="165" t="str">
        <f t="shared" si="201"/>
        <v>Ocasional</v>
      </c>
      <c r="X357" s="165">
        <f t="shared" si="202"/>
        <v>0</v>
      </c>
      <c r="Y357" s="165" t="str">
        <f t="shared" si="203"/>
        <v>Bajo</v>
      </c>
      <c r="Z357" s="165">
        <v>25</v>
      </c>
      <c r="AA357" s="165" t="str">
        <f t="shared" si="204"/>
        <v>Grave</v>
      </c>
      <c r="AB357" s="165">
        <f t="shared" si="198"/>
        <v>0</v>
      </c>
      <c r="AC357" s="165" t="str">
        <f t="shared" si="199"/>
        <v>IV</v>
      </c>
      <c r="AD357" s="165" t="str">
        <f t="shared" si="205"/>
        <v>ACEPTABLE</v>
      </c>
      <c r="AE357" s="165">
        <v>6</v>
      </c>
      <c r="AF357" s="165" t="str">
        <f t="shared" si="213"/>
        <v xml:space="preserve">Zoonosis, Enfermedades infecciosas, gastrointestinales, tóxicas y reacciones alérgicas. </v>
      </c>
      <c r="AG357" s="165" t="s">
        <v>38</v>
      </c>
      <c r="AH357" s="165"/>
      <c r="AI357" s="165"/>
      <c r="AJ357" s="165" t="s">
        <v>63</v>
      </c>
      <c r="AK357" s="165"/>
      <c r="AL357" s="165"/>
      <c r="AM357" s="165"/>
      <c r="AN357" s="165"/>
      <c r="AO357" s="165"/>
      <c r="AP357" s="165"/>
      <c r="AQ357" s="165"/>
      <c r="AR357" s="165"/>
      <c r="AS357" s="156"/>
      <c r="AT357" s="157"/>
      <c r="AU357" s="165" t="str">
        <f t="shared" si="206"/>
        <v>Bajo</v>
      </c>
      <c r="AV357" s="157"/>
      <c r="AW357" s="165" t="b">
        <f t="shared" si="207"/>
        <v>0</v>
      </c>
      <c r="AX357" s="165">
        <f t="shared" si="208"/>
        <v>0</v>
      </c>
      <c r="AY357" s="165" t="str">
        <f t="shared" si="209"/>
        <v>Bajo</v>
      </c>
      <c r="AZ357" s="157"/>
      <c r="BA357" s="165" t="b">
        <f t="shared" si="210"/>
        <v>0</v>
      </c>
      <c r="BB357" s="165">
        <f t="shared" si="211"/>
        <v>0</v>
      </c>
      <c r="BC357" s="165" t="str">
        <f t="shared" si="214"/>
        <v>IV</v>
      </c>
      <c r="BD357" s="165" t="str">
        <f t="shared" si="212"/>
        <v>ACEPTABLE</v>
      </c>
      <c r="BE357" s="155"/>
    </row>
    <row r="358" spans="1:57" ht="117" hidden="1" customHeight="1" x14ac:dyDescent="0.2">
      <c r="A358" s="156"/>
      <c r="B358" s="165" t="s">
        <v>259</v>
      </c>
      <c r="C358" s="156" t="s">
        <v>784</v>
      </c>
      <c r="D358" s="166" t="s">
        <v>391</v>
      </c>
      <c r="E358" s="166" t="s">
        <v>565</v>
      </c>
      <c r="F358" s="166" t="s">
        <v>566</v>
      </c>
      <c r="G358" s="166" t="s">
        <v>785</v>
      </c>
      <c r="H358" s="165" t="s">
        <v>63</v>
      </c>
      <c r="I358" s="165"/>
      <c r="J358" s="165" t="s">
        <v>572</v>
      </c>
      <c r="K358" s="165" t="s">
        <v>276</v>
      </c>
      <c r="L358" s="196" t="s">
        <v>528</v>
      </c>
      <c r="M358" s="171" t="s">
        <v>704</v>
      </c>
      <c r="N358" s="171" t="s">
        <v>512</v>
      </c>
      <c r="O358" s="165"/>
      <c r="P358" s="165"/>
      <c r="Q358" s="171"/>
      <c r="R358" s="171" t="s">
        <v>705</v>
      </c>
      <c r="S358" s="171" t="s">
        <v>706</v>
      </c>
      <c r="T358" s="165">
        <v>0</v>
      </c>
      <c r="U358" s="165" t="str">
        <f t="shared" si="200"/>
        <v>Bajo</v>
      </c>
      <c r="V358" s="165">
        <v>3</v>
      </c>
      <c r="W358" s="165" t="str">
        <f t="shared" si="201"/>
        <v>Frecuente</v>
      </c>
      <c r="X358" s="165">
        <f t="shared" si="202"/>
        <v>0</v>
      </c>
      <c r="Y358" s="165" t="str">
        <f t="shared" si="203"/>
        <v>Bajo</v>
      </c>
      <c r="Z358" s="165">
        <v>25</v>
      </c>
      <c r="AA358" s="165" t="str">
        <f t="shared" si="204"/>
        <v>Grave</v>
      </c>
      <c r="AB358" s="165">
        <f t="shared" si="198"/>
        <v>0</v>
      </c>
      <c r="AC358" s="165" t="str">
        <f t="shared" si="199"/>
        <v>IV</v>
      </c>
      <c r="AD358" s="165" t="str">
        <f t="shared" si="205"/>
        <v>ACEPTABLE</v>
      </c>
      <c r="AE358" s="165">
        <v>2</v>
      </c>
      <c r="AF358" s="165" t="str">
        <f t="shared" si="213"/>
        <v>Fatiga, estrés</v>
      </c>
      <c r="AG358" s="165"/>
      <c r="AH358" s="165"/>
      <c r="AI358" s="165"/>
      <c r="AJ358" s="165" t="s">
        <v>63</v>
      </c>
      <c r="AK358" s="165"/>
      <c r="AL358" s="165"/>
      <c r="AM358" s="165"/>
      <c r="AN358" s="165"/>
      <c r="AO358" s="165"/>
      <c r="AP358" s="165"/>
      <c r="AQ358" s="165"/>
      <c r="AR358" s="165"/>
      <c r="AS358" s="156"/>
      <c r="AT358" s="157"/>
      <c r="AU358" s="165" t="str">
        <f t="shared" si="206"/>
        <v>Bajo</v>
      </c>
      <c r="AV358" s="157"/>
      <c r="AW358" s="165" t="b">
        <f t="shared" si="207"/>
        <v>0</v>
      </c>
      <c r="AX358" s="165">
        <f t="shared" si="208"/>
        <v>0</v>
      </c>
      <c r="AY358" s="165" t="str">
        <f t="shared" si="209"/>
        <v>Bajo</v>
      </c>
      <c r="AZ358" s="157"/>
      <c r="BA358" s="165" t="b">
        <f t="shared" si="210"/>
        <v>0</v>
      </c>
      <c r="BB358" s="165">
        <f t="shared" si="211"/>
        <v>0</v>
      </c>
      <c r="BC358" s="165" t="str">
        <f t="shared" si="214"/>
        <v>IV</v>
      </c>
      <c r="BD358" s="165" t="str">
        <f t="shared" si="212"/>
        <v>ACEPTABLE</v>
      </c>
      <c r="BE358" s="155"/>
    </row>
    <row r="359" spans="1:57" ht="117" hidden="1" customHeight="1" x14ac:dyDescent="0.2">
      <c r="A359" s="156"/>
      <c r="B359" s="165" t="s">
        <v>259</v>
      </c>
      <c r="C359" s="156" t="s">
        <v>784</v>
      </c>
      <c r="D359" s="166" t="s">
        <v>391</v>
      </c>
      <c r="E359" s="166" t="s">
        <v>565</v>
      </c>
      <c r="F359" s="166" t="s">
        <v>566</v>
      </c>
      <c r="G359" s="166" t="s">
        <v>785</v>
      </c>
      <c r="H359" s="165" t="s">
        <v>63</v>
      </c>
      <c r="I359" s="165"/>
      <c r="J359" s="165" t="s">
        <v>572</v>
      </c>
      <c r="K359" s="165" t="s">
        <v>276</v>
      </c>
      <c r="L359" s="196" t="s">
        <v>178</v>
      </c>
      <c r="M359" s="170" t="s">
        <v>738</v>
      </c>
      <c r="N359" s="170" t="s">
        <v>180</v>
      </c>
      <c r="O359" s="165"/>
      <c r="P359" s="165"/>
      <c r="Q359" s="171"/>
      <c r="R359" s="171" t="s">
        <v>705</v>
      </c>
      <c r="S359" s="171" t="s">
        <v>706</v>
      </c>
      <c r="T359" s="165">
        <v>0</v>
      </c>
      <c r="U359" s="165" t="str">
        <f t="shared" si="200"/>
        <v>Bajo</v>
      </c>
      <c r="V359" s="165">
        <v>3</v>
      </c>
      <c r="W359" s="165" t="str">
        <f t="shared" si="201"/>
        <v>Frecuente</v>
      </c>
      <c r="X359" s="165">
        <f t="shared" si="202"/>
        <v>0</v>
      </c>
      <c r="Y359" s="165" t="str">
        <f t="shared" si="203"/>
        <v>Bajo</v>
      </c>
      <c r="Z359" s="165">
        <v>25</v>
      </c>
      <c r="AA359" s="165" t="str">
        <f t="shared" si="204"/>
        <v>Grave</v>
      </c>
      <c r="AB359" s="165">
        <f t="shared" si="198"/>
        <v>0</v>
      </c>
      <c r="AC359" s="165" t="str">
        <f t="shared" si="199"/>
        <v>IV</v>
      </c>
      <c r="AD359" s="165" t="str">
        <f t="shared" si="205"/>
        <v>ACEPTABLE</v>
      </c>
      <c r="AE359" s="165">
        <v>2</v>
      </c>
      <c r="AF359" s="165" t="str">
        <f t="shared" si="213"/>
        <v>Alteraciones de la piel, deshidratación, alteración en algunos tejidos blandos (ojos). Fatiga, estrés, cambios neurológico, resfriados.</v>
      </c>
      <c r="AG359" s="165"/>
      <c r="AH359" s="165"/>
      <c r="AI359" s="165"/>
      <c r="AJ359" s="165" t="s">
        <v>63</v>
      </c>
      <c r="AK359" s="165"/>
      <c r="AL359" s="165"/>
      <c r="AM359" s="165"/>
      <c r="AN359" s="165"/>
      <c r="AO359" s="165"/>
      <c r="AP359" s="165"/>
      <c r="AQ359" s="165"/>
      <c r="AR359" s="165"/>
      <c r="AS359" s="156"/>
      <c r="AT359" s="157"/>
      <c r="AU359" s="165" t="str">
        <f t="shared" si="206"/>
        <v>Bajo</v>
      </c>
      <c r="AV359" s="157"/>
      <c r="AW359" s="165" t="b">
        <f t="shared" si="207"/>
        <v>0</v>
      </c>
      <c r="AX359" s="165">
        <f t="shared" si="208"/>
        <v>0</v>
      </c>
      <c r="AY359" s="165" t="str">
        <f t="shared" si="209"/>
        <v>Bajo</v>
      </c>
      <c r="AZ359" s="157"/>
      <c r="BA359" s="165" t="b">
        <f t="shared" si="210"/>
        <v>0</v>
      </c>
      <c r="BB359" s="165">
        <f t="shared" si="211"/>
        <v>0</v>
      </c>
      <c r="BC359" s="165" t="str">
        <f t="shared" si="214"/>
        <v>IV</v>
      </c>
      <c r="BD359" s="165" t="str">
        <f t="shared" si="212"/>
        <v>ACEPTABLE</v>
      </c>
      <c r="BE359" s="155"/>
    </row>
    <row r="360" spans="1:57" ht="38.25" hidden="1" x14ac:dyDescent="0.2">
      <c r="A360" s="156"/>
      <c r="B360" s="165" t="s">
        <v>259</v>
      </c>
      <c r="C360" s="156" t="s">
        <v>784</v>
      </c>
      <c r="D360" s="166" t="s">
        <v>391</v>
      </c>
      <c r="E360" s="166" t="s">
        <v>565</v>
      </c>
      <c r="F360" s="166" t="s">
        <v>566</v>
      </c>
      <c r="G360" s="166" t="s">
        <v>785</v>
      </c>
      <c r="H360" s="165" t="s">
        <v>63</v>
      </c>
      <c r="I360" s="165"/>
      <c r="J360" s="165" t="s">
        <v>572</v>
      </c>
      <c r="K360" s="167" t="s">
        <v>72</v>
      </c>
      <c r="L360" s="168" t="s">
        <v>119</v>
      </c>
      <c r="M360" s="169" t="s">
        <v>790</v>
      </c>
      <c r="N360" s="170" t="s">
        <v>731</v>
      </c>
      <c r="O360" s="165" t="s">
        <v>69</v>
      </c>
      <c r="P360" s="165" t="s">
        <v>69</v>
      </c>
      <c r="Q360" s="170" t="s">
        <v>791</v>
      </c>
      <c r="R360" s="170" t="s">
        <v>792</v>
      </c>
      <c r="S360" s="171" t="s">
        <v>793</v>
      </c>
      <c r="T360" s="165">
        <v>0</v>
      </c>
      <c r="U360" s="165" t="str">
        <f t="shared" si="200"/>
        <v>Bajo</v>
      </c>
      <c r="V360" s="165">
        <v>2</v>
      </c>
      <c r="W360" s="165" t="str">
        <f t="shared" si="201"/>
        <v>Ocasional</v>
      </c>
      <c r="X360" s="165">
        <f t="shared" si="202"/>
        <v>0</v>
      </c>
      <c r="Y360" s="165" t="str">
        <f t="shared" si="203"/>
        <v>Bajo</v>
      </c>
      <c r="Z360" s="165">
        <v>25</v>
      </c>
      <c r="AA360" s="165" t="str">
        <f t="shared" si="204"/>
        <v>Grave</v>
      </c>
      <c r="AB360" s="165">
        <f t="shared" si="198"/>
        <v>0</v>
      </c>
      <c r="AC360" s="165" t="str">
        <f t="shared" si="199"/>
        <v>IV</v>
      </c>
      <c r="AD360" s="165" t="str">
        <f t="shared" si="205"/>
        <v>ACEPTABLE</v>
      </c>
      <c r="AE360" s="165">
        <v>2</v>
      </c>
      <c r="AF360" s="165" t="str">
        <f t="shared" si="213"/>
        <v>Caídas al mismo nivel, golpes, traumas, laceraciones.</v>
      </c>
      <c r="AG360" s="165"/>
      <c r="AH360" s="165"/>
      <c r="AI360" s="165"/>
      <c r="AJ360" s="165" t="s">
        <v>63</v>
      </c>
      <c r="AK360" s="165"/>
      <c r="AL360" s="165"/>
      <c r="AM360" s="165"/>
      <c r="AN360" s="165"/>
      <c r="AO360" s="165"/>
      <c r="AP360" s="165"/>
      <c r="AQ360" s="165"/>
      <c r="AR360" s="165"/>
      <c r="AS360" s="156"/>
      <c r="AT360" s="157"/>
      <c r="AU360" s="165" t="str">
        <f t="shared" si="206"/>
        <v>Bajo</v>
      </c>
      <c r="AV360" s="157"/>
      <c r="AW360" s="165" t="b">
        <f t="shared" si="207"/>
        <v>0</v>
      </c>
      <c r="AX360" s="165">
        <f t="shared" si="208"/>
        <v>0</v>
      </c>
      <c r="AY360" s="165" t="str">
        <f t="shared" si="209"/>
        <v>Bajo</v>
      </c>
      <c r="AZ360" s="157"/>
      <c r="BA360" s="165" t="b">
        <f t="shared" si="210"/>
        <v>0</v>
      </c>
      <c r="BB360" s="165">
        <f t="shared" si="211"/>
        <v>0</v>
      </c>
      <c r="BC360" s="165"/>
      <c r="BD360" s="165" t="b">
        <f t="shared" si="212"/>
        <v>0</v>
      </c>
      <c r="BE360" s="155"/>
    </row>
    <row r="361" spans="1:57" ht="51" x14ac:dyDescent="0.2">
      <c r="A361" s="156"/>
      <c r="B361" s="165" t="s">
        <v>259</v>
      </c>
      <c r="C361" s="156" t="s">
        <v>784</v>
      </c>
      <c r="D361" s="166" t="s">
        <v>391</v>
      </c>
      <c r="E361" s="166" t="s">
        <v>565</v>
      </c>
      <c r="F361" s="166" t="s">
        <v>566</v>
      </c>
      <c r="G361" s="166" t="s">
        <v>785</v>
      </c>
      <c r="H361" s="165" t="s">
        <v>63</v>
      </c>
      <c r="I361" s="165"/>
      <c r="J361" s="165" t="s">
        <v>572</v>
      </c>
      <c r="K361" s="167" t="s">
        <v>282</v>
      </c>
      <c r="L361" s="168" t="s">
        <v>739</v>
      </c>
      <c r="M361" s="170" t="s">
        <v>740</v>
      </c>
      <c r="N361" s="171" t="s">
        <v>741</v>
      </c>
      <c r="O361" s="165"/>
      <c r="P361" s="165"/>
      <c r="Q361" s="171"/>
      <c r="R361" s="165" t="s">
        <v>742</v>
      </c>
      <c r="S361" s="171" t="s">
        <v>743</v>
      </c>
      <c r="T361" s="165"/>
      <c r="U361" s="165" t="str">
        <f t="shared" si="200"/>
        <v>Bajo</v>
      </c>
      <c r="V361" s="165">
        <v>1</v>
      </c>
      <c r="W361" s="165" t="str">
        <f t="shared" si="201"/>
        <v>Esporadica</v>
      </c>
      <c r="X361" s="165">
        <f t="shared" si="202"/>
        <v>0</v>
      </c>
      <c r="Y361" s="165" t="str">
        <f t="shared" si="203"/>
        <v>Bajo</v>
      </c>
      <c r="Z361" s="165">
        <v>25</v>
      </c>
      <c r="AA361" s="165" t="str">
        <f t="shared" si="204"/>
        <v>Grave</v>
      </c>
      <c r="AB361" s="165">
        <f t="shared" si="198"/>
        <v>0</v>
      </c>
      <c r="AC361" s="165" t="str">
        <f t="shared" si="199"/>
        <v>IV</v>
      </c>
      <c r="AD361" s="165" t="str">
        <f>IF(AND(AC361="I"),"NO ACEPTABLE",IF(AND(AC361="II"),"ACEPTABLE CON CONTROL ESPECIFICO",IF(AND(AC361="III"),"MEJORABLE",IF(AND(AC361="IV"),"ACEPTABLE"))))</f>
        <v>ACEPTABLE</v>
      </c>
      <c r="AE361" s="165">
        <v>2</v>
      </c>
      <c r="AF361" s="165" t="s">
        <v>180</v>
      </c>
      <c r="AG361" s="165" t="s">
        <v>38</v>
      </c>
      <c r="AH361" s="165"/>
      <c r="AI361" s="165"/>
      <c r="AJ361" s="165" t="s">
        <v>63</v>
      </c>
      <c r="AK361" s="165"/>
      <c r="AL361" s="165"/>
      <c r="AM361" s="165"/>
      <c r="AN361" s="165"/>
      <c r="AO361" s="165"/>
      <c r="AP361" s="165"/>
      <c r="AQ361" s="165"/>
      <c r="AR361" s="165"/>
      <c r="AS361" s="156"/>
      <c r="AT361" s="157"/>
      <c r="AU361" s="165" t="str">
        <f>IF(AT361=10,"Muy Alto",IF(AT361=6,"Alto",IF(AT361=2,"Medio",IF(AT361=0,"Bajo"))))</f>
        <v>Bajo</v>
      </c>
      <c r="AV361" s="157"/>
      <c r="AW361" s="165" t="b">
        <f>IF(AV361=4,"Continua",IF(AV361=3,"Frecuente",IF(AV361=2,"Ocasional",IF(AV361=1,"Esporadica"))))</f>
        <v>0</v>
      </c>
      <c r="AX361" s="165">
        <f>AT361*AV361</f>
        <v>0</v>
      </c>
      <c r="AY361" s="165" t="str">
        <f>IF(AND(AX361&gt;=24,AX361&lt;=40),"Medio Alto",IF(AND(AX361&gt;=10,AX361&lt;=20),"Alto",IF(AND(AX361&gt;=6,AX361&lt;=8),"Medio",IF(AND(AX361&gt;=0,AX361&lt;=4),"Bajo"))))</f>
        <v>Bajo</v>
      </c>
      <c r="AZ361" s="157"/>
      <c r="BA361" s="165" t="b">
        <f>IF(AZ361=100,"Mortal o Catrastrofico",IF(AZ361=60,"Muy Grave",IF(AZ361=25,"Grave",IF(AZ361=10,"Leve"))))</f>
        <v>0</v>
      </c>
      <c r="BB361" s="165">
        <f>AX361*AZ361</f>
        <v>0</v>
      </c>
      <c r="BC361" s="165" t="str">
        <f>IF(AND(BB361&gt;=600,AZ361&lt;=4000),"I",IF(AND(BB361&gt;=150,BB361&lt;=500),"II",IF(AND(BB361&gt;=40,BB361&lt;=120),"III",IF(AND(BB361&gt;=0,BB361&lt;=40),"IV"))))</f>
        <v>IV</v>
      </c>
      <c r="BD361" s="165" t="str">
        <f>IF(AND(BC361="I"),"NO ACEPTABLE",IF(AND(BC361="II"),"ACEPTABLE CON CONTROL ESPECIFICO",IF(AND(BC361="III"),"MEJORABLE",IF(AND(BC361="IV"),"ACEPTABLE"))))</f>
        <v>ACEPTABLE</v>
      </c>
      <c r="BE361" s="155"/>
    </row>
    <row r="362" spans="1:57" ht="51" x14ac:dyDescent="0.2">
      <c r="A362" s="189"/>
      <c r="B362" s="165" t="s">
        <v>259</v>
      </c>
      <c r="C362" s="156" t="s">
        <v>784</v>
      </c>
      <c r="D362" s="166" t="s">
        <v>391</v>
      </c>
      <c r="E362" s="166" t="s">
        <v>565</v>
      </c>
      <c r="F362" s="166" t="s">
        <v>566</v>
      </c>
      <c r="G362" s="166" t="s">
        <v>785</v>
      </c>
      <c r="H362" s="165" t="s">
        <v>63</v>
      </c>
      <c r="I362" s="165"/>
      <c r="J362" s="165" t="s">
        <v>572</v>
      </c>
      <c r="K362" s="167" t="s">
        <v>282</v>
      </c>
      <c r="L362" s="168" t="s">
        <v>88</v>
      </c>
      <c r="M362" s="170" t="s">
        <v>344</v>
      </c>
      <c r="N362" s="171" t="s">
        <v>345</v>
      </c>
      <c r="O362" s="165"/>
      <c r="P362" s="165"/>
      <c r="Q362" s="171" t="s">
        <v>735</v>
      </c>
      <c r="R362" s="165" t="s">
        <v>346</v>
      </c>
      <c r="S362" s="171" t="s">
        <v>92</v>
      </c>
      <c r="T362" s="165">
        <v>0</v>
      </c>
      <c r="U362" s="165" t="str">
        <f t="shared" si="200"/>
        <v>Bajo</v>
      </c>
      <c r="V362" s="165">
        <v>2</v>
      </c>
      <c r="W362" s="165" t="str">
        <f t="shared" si="201"/>
        <v>Ocasional</v>
      </c>
      <c r="X362" s="165">
        <f t="shared" si="202"/>
        <v>0</v>
      </c>
      <c r="Y362" s="165" t="str">
        <f t="shared" si="203"/>
        <v>Bajo</v>
      </c>
      <c r="Z362" s="165">
        <v>25</v>
      </c>
      <c r="AA362" s="165" t="str">
        <f t="shared" si="204"/>
        <v>Grave</v>
      </c>
      <c r="AB362" s="165">
        <f t="shared" si="198"/>
        <v>0</v>
      </c>
      <c r="AC362" s="165" t="str">
        <f t="shared" si="199"/>
        <v>IV</v>
      </c>
      <c r="AD362" s="165" t="str">
        <f t="shared" ref="AD362" si="215">IF(AND(AC362="I"),"NO ACEPTABLE",IF(AND(AC362="II"),"ACEPTABLE CON CONTROL ESPECIFICO",IF(AND(AC362="III"),"MEJORABLE",IF(AND(AC362="IV"),"ACEPTABLE"))))</f>
        <v>ACEPTABLE</v>
      </c>
      <c r="AE362" s="165" t="s">
        <v>258</v>
      </c>
      <c r="AF362" s="165" t="str">
        <f>N362</f>
        <v>Golpes, descargas electricas, heridas</v>
      </c>
      <c r="AG362" s="165" t="s">
        <v>38</v>
      </c>
      <c r="AH362" s="165" t="s">
        <v>63</v>
      </c>
      <c r="AI362" s="165" t="s">
        <v>63</v>
      </c>
      <c r="AJ362" s="165" t="s">
        <v>63</v>
      </c>
      <c r="AK362" s="165"/>
      <c r="AL362" s="165"/>
      <c r="AM362" s="165"/>
      <c r="AN362" s="165"/>
      <c r="AO362" s="165"/>
      <c r="AP362" s="165"/>
      <c r="AQ362" s="165"/>
      <c r="AR362" s="165"/>
      <c r="AS362" s="156"/>
      <c r="AT362" s="157"/>
      <c r="AU362" s="165" t="str">
        <f t="shared" ref="AU362" si="216">IF(AT362=10,"Muy Alto",IF(AT362=6,"Alto",IF(AT362=2,"Medio",IF(AT362=0,"Bajo"))))</f>
        <v>Bajo</v>
      </c>
      <c r="AV362" s="157"/>
      <c r="AW362" s="165" t="b">
        <f t="shared" ref="AW362" si="217">IF(AV362=4,"Continua",IF(AV362=3,"Frecuente",IF(AV362=2,"Ocasional",IF(AV362=1,"Esporadica"))))</f>
        <v>0</v>
      </c>
      <c r="AX362" s="165">
        <f t="shared" ref="AX362" si="218">AT362*AV362</f>
        <v>0</v>
      </c>
      <c r="AY362" s="165" t="str">
        <f t="shared" ref="AY362" si="219">IF(AND(AX362&gt;=24,AX362&lt;=40),"Medio Alto",IF(AND(AX362&gt;=10,AX362&lt;=20),"Alto",IF(AND(AX362&gt;=6,AX362&lt;=8),"Medio",IF(AND(AX362&gt;=0,AX362&lt;=4),"Bajo"))))</f>
        <v>Bajo</v>
      </c>
      <c r="AZ362" s="157"/>
      <c r="BA362" s="165" t="b">
        <f t="shared" ref="BA362" si="220">IF(AZ362=100,"Mortal o Catrastrofico",IF(AZ362=60,"Muy Grave",IF(AZ362=25,"Grave",IF(AZ362=10,"Leve"))))</f>
        <v>0</v>
      </c>
      <c r="BB362" s="165">
        <f t="shared" ref="BB362" si="221">AX362*AZ362</f>
        <v>0</v>
      </c>
      <c r="BC362" s="165" t="str">
        <f t="shared" ref="BC362" si="222">IF(AND(BB362&gt;=600,AZ362&lt;=4000),"I",IF(AND(BB362&gt;=150,BB362&lt;=500),"II",IF(AND(BB362&gt;=40,BB362&lt;=120),"III",IF(AND(BB362&gt;=0,BB362&lt;=40),"IV"))))</f>
        <v>IV</v>
      </c>
      <c r="BD362" s="165" t="str">
        <f t="shared" ref="BD362" si="223">IF(AND(BC362="I"),"NO ACEPTABLE",IF(AND(BC362="II"),"ACEPTABLE CON CONTROL ESPECIFICO",IF(AND(BC362="III"),"MEJORABLE",IF(AND(BC362="IV"),"ACEPTABLE"))))</f>
        <v>ACEPTABLE</v>
      </c>
      <c r="BE362" s="155"/>
    </row>
    <row r="363" spans="1:57" ht="51" x14ac:dyDescent="0.2">
      <c r="A363" s="156"/>
      <c r="B363" s="165" t="s">
        <v>259</v>
      </c>
      <c r="C363" s="156" t="s">
        <v>784</v>
      </c>
      <c r="D363" s="166" t="s">
        <v>391</v>
      </c>
      <c r="E363" s="166" t="s">
        <v>565</v>
      </c>
      <c r="F363" s="166" t="s">
        <v>566</v>
      </c>
      <c r="G363" s="166" t="s">
        <v>785</v>
      </c>
      <c r="H363" s="165" t="s">
        <v>63</v>
      </c>
      <c r="I363" s="165"/>
      <c r="J363" s="165" t="s">
        <v>572</v>
      </c>
      <c r="K363" s="167" t="s">
        <v>282</v>
      </c>
      <c r="L363" s="168" t="s">
        <v>747</v>
      </c>
      <c r="M363" s="170" t="s">
        <v>748</v>
      </c>
      <c r="N363" s="170" t="s">
        <v>289</v>
      </c>
      <c r="O363" s="165" t="s">
        <v>69</v>
      </c>
      <c r="P363" s="165" t="s">
        <v>69</v>
      </c>
      <c r="Q363" s="165"/>
      <c r="R363" s="171" t="s">
        <v>749</v>
      </c>
      <c r="S363" s="165" t="s">
        <v>672</v>
      </c>
      <c r="T363" s="165">
        <v>0</v>
      </c>
      <c r="U363" s="165" t="str">
        <f t="shared" si="200"/>
        <v>Bajo</v>
      </c>
      <c r="V363" s="165">
        <v>1</v>
      </c>
      <c r="W363" s="165" t="str">
        <f t="shared" si="201"/>
        <v>Esporadica</v>
      </c>
      <c r="X363" s="165">
        <f t="shared" si="202"/>
        <v>0</v>
      </c>
      <c r="Y363" s="165" t="str">
        <f t="shared" si="203"/>
        <v>Bajo</v>
      </c>
      <c r="Z363" s="165">
        <v>25</v>
      </c>
      <c r="AA363" s="165" t="str">
        <f t="shared" si="204"/>
        <v>Grave</v>
      </c>
      <c r="AB363" s="165">
        <f t="shared" si="198"/>
        <v>0</v>
      </c>
      <c r="AC363" s="165" t="str">
        <f t="shared" si="199"/>
        <v>IV</v>
      </c>
      <c r="AD363" s="165" t="str">
        <f t="shared" ref="AD363" si="224">IF(AND(AC363="I"),"NO ACEPTABLE",IF(AND(AC363="II"),"ACEPTABLE CON CONTROL ESPECIFICO",IF(AND(AC363="III"),"MEJORABLE",IF(AND(AC363="IV"),"ACEPTABLE"))))</f>
        <v>ACEPTABLE</v>
      </c>
      <c r="AE363" s="165" t="s">
        <v>258</v>
      </c>
      <c r="AF363" s="165" t="str">
        <f>N363</f>
        <v>Golpes, trapamientos, aplastamiento, muerte</v>
      </c>
      <c r="AG363" s="165" t="s">
        <v>38</v>
      </c>
      <c r="AH363" s="165"/>
      <c r="AI363" s="165" t="s">
        <v>63</v>
      </c>
      <c r="AJ363" s="165" t="s">
        <v>63</v>
      </c>
      <c r="AK363" s="165" t="s">
        <v>63</v>
      </c>
      <c r="AL363" s="165"/>
      <c r="AM363" s="165"/>
      <c r="AN363" s="165"/>
      <c r="AO363" s="165"/>
      <c r="AP363" s="165"/>
      <c r="AQ363" s="165"/>
      <c r="AR363" s="165"/>
      <c r="AS363" s="156"/>
      <c r="AT363" s="157"/>
      <c r="AU363" s="165" t="str">
        <f t="shared" ref="AU363" si="225">IF(AT363=10,"Muy Alto",IF(AT363=6,"Alto",IF(AT363=2,"Medio",IF(AT363=0,"Bajo"))))</f>
        <v>Bajo</v>
      </c>
      <c r="AV363" s="157"/>
      <c r="AW363" s="165" t="b">
        <f t="shared" ref="AW363" si="226">IF(AV363=4,"Continua",IF(AV363=3,"Frecuente",IF(AV363=2,"Ocasional",IF(AV363=1,"Esporadica"))))</f>
        <v>0</v>
      </c>
      <c r="AX363" s="165">
        <f t="shared" ref="AX363" si="227">AT363*AV363</f>
        <v>0</v>
      </c>
      <c r="AY363" s="165" t="str">
        <f t="shared" ref="AY363" si="228">IF(AND(AX363&gt;=24,AX363&lt;=40),"Medio Alto",IF(AND(AX363&gt;=10,AX363&lt;=20),"Alto",IF(AND(AX363&gt;=6,AX363&lt;=8),"Medio",IF(AND(AX363&gt;=0,AX363&lt;=4),"Bajo"))))</f>
        <v>Bajo</v>
      </c>
      <c r="AZ363" s="157"/>
      <c r="BA363" s="165" t="b">
        <f t="shared" ref="BA363" si="229">IF(AZ363=100,"Mortal o Catrastrofico",IF(AZ363=60,"Muy Grave",IF(AZ363=25,"Grave",IF(AZ363=10,"Leve"))))</f>
        <v>0</v>
      </c>
      <c r="BB363" s="165">
        <f t="shared" ref="BB363" si="230">AX363*AZ363</f>
        <v>0</v>
      </c>
      <c r="BC363" s="165" t="str">
        <f t="shared" ref="BC363" si="231">IF(AND(BB363&gt;=600,AZ363&lt;=4000),"I",IF(AND(BB363&gt;=150,BB363&lt;=500),"II",IF(AND(BB363&gt;=40,BB363&lt;=120),"III",IF(AND(BB363&gt;=0,BB363&lt;=40),"IV"))))</f>
        <v>IV</v>
      </c>
      <c r="BD363" s="165" t="str">
        <f t="shared" ref="BD363" si="232">IF(AND(BC363="I"),"NO ACEPTABLE",IF(AND(BC363="II"),"ACEPTABLE CON CONTROL ESPECIFICO",IF(AND(BC363="III"),"MEJORABLE",IF(AND(BC363="IV"),"ACEPTABLE"))))</f>
        <v>ACEPTABLE</v>
      </c>
      <c r="BE363" s="155"/>
    </row>
    <row r="364" spans="1:57" ht="76.5" hidden="1" x14ac:dyDescent="0.2">
      <c r="A364" s="156"/>
      <c r="B364" s="165" t="s">
        <v>259</v>
      </c>
      <c r="C364" s="156" t="s">
        <v>784</v>
      </c>
      <c r="D364" s="166" t="s">
        <v>391</v>
      </c>
      <c r="E364" s="166" t="s">
        <v>565</v>
      </c>
      <c r="F364" s="166" t="s">
        <v>566</v>
      </c>
      <c r="G364" s="166" t="s">
        <v>785</v>
      </c>
      <c r="H364" s="165" t="s">
        <v>63</v>
      </c>
      <c r="I364" s="165"/>
      <c r="J364" s="165" t="s">
        <v>572</v>
      </c>
      <c r="K364" s="167" t="s">
        <v>72</v>
      </c>
      <c r="L364" s="196" t="s">
        <v>319</v>
      </c>
      <c r="M364" s="171" t="s">
        <v>794</v>
      </c>
      <c r="N364" s="171" t="s">
        <v>127</v>
      </c>
      <c r="O364" s="165" t="s">
        <v>69</v>
      </c>
      <c r="P364" s="165" t="s">
        <v>69</v>
      </c>
      <c r="Q364" s="171" t="s">
        <v>795</v>
      </c>
      <c r="R364" s="171" t="s">
        <v>796</v>
      </c>
      <c r="S364" s="171" t="s">
        <v>614</v>
      </c>
      <c r="T364" s="165">
        <v>0</v>
      </c>
      <c r="U364" s="165" t="str">
        <f t="shared" si="200"/>
        <v>Bajo</v>
      </c>
      <c r="V364" s="165">
        <v>2</v>
      </c>
      <c r="W364" s="165" t="str">
        <f t="shared" si="201"/>
        <v>Ocasional</v>
      </c>
      <c r="X364" s="165">
        <f t="shared" si="202"/>
        <v>0</v>
      </c>
      <c r="Y364" s="165" t="str">
        <f t="shared" si="203"/>
        <v>Bajo</v>
      </c>
      <c r="Z364" s="165">
        <v>60</v>
      </c>
      <c r="AA364" s="165" t="str">
        <f t="shared" si="204"/>
        <v>Muy Grave</v>
      </c>
      <c r="AB364" s="165">
        <f t="shared" si="198"/>
        <v>0</v>
      </c>
      <c r="AC364" s="165" t="str">
        <f t="shared" si="199"/>
        <v>IV</v>
      </c>
      <c r="AD364" s="165" t="str">
        <f t="shared" si="205"/>
        <v>ACEPTABLE</v>
      </c>
      <c r="AE364" s="165">
        <v>2</v>
      </c>
      <c r="AF364" s="165" t="str">
        <f t="shared" si="213"/>
        <v>Descargas eléctricas, dolor de cabeza, quemaduras, shock, golpes, heridas, contusiones.</v>
      </c>
      <c r="AG364" s="165"/>
      <c r="AH364" s="165"/>
      <c r="AI364" s="165"/>
      <c r="AJ364" s="165" t="s">
        <v>63</v>
      </c>
      <c r="AK364" s="165"/>
      <c r="AL364" s="165"/>
      <c r="AM364" s="165"/>
      <c r="AN364" s="165"/>
      <c r="AO364" s="165"/>
      <c r="AP364" s="165"/>
      <c r="AQ364" s="165"/>
      <c r="AR364" s="165"/>
      <c r="AS364" s="156"/>
      <c r="AT364" s="157"/>
      <c r="AU364" s="165" t="str">
        <f t="shared" si="206"/>
        <v>Bajo</v>
      </c>
      <c r="AV364" s="157"/>
      <c r="AW364" s="165" t="b">
        <f t="shared" si="207"/>
        <v>0</v>
      </c>
      <c r="AX364" s="165">
        <f t="shared" si="208"/>
        <v>0</v>
      </c>
      <c r="AY364" s="165" t="str">
        <f t="shared" si="209"/>
        <v>Bajo</v>
      </c>
      <c r="AZ364" s="157"/>
      <c r="BA364" s="165" t="b">
        <f t="shared" si="210"/>
        <v>0</v>
      </c>
      <c r="BB364" s="165">
        <f t="shared" si="211"/>
        <v>0</v>
      </c>
      <c r="BC364" s="165" t="str">
        <f>IF(AND(BB364&gt;=600,AZ364&lt;=4000),"I",IF(AND(BB364&gt;=150,BB364&lt;=500),"II",IF(AND(BB364&gt;=40,BB364&lt;=120),"III",IF(AND(BB364&gt;=0,BB364&lt;=40),"IV"))))</f>
        <v>IV</v>
      </c>
      <c r="BD364" s="165" t="str">
        <f t="shared" si="212"/>
        <v>ACEPTABLE</v>
      </c>
      <c r="BE364" s="155"/>
    </row>
    <row r="365" spans="1:57" ht="51" hidden="1" x14ac:dyDescent="0.2">
      <c r="A365" s="156"/>
      <c r="B365" s="165" t="s">
        <v>259</v>
      </c>
      <c r="C365" s="156" t="s">
        <v>784</v>
      </c>
      <c r="D365" s="166" t="s">
        <v>391</v>
      </c>
      <c r="E365" s="166" t="s">
        <v>565</v>
      </c>
      <c r="F365" s="166" t="s">
        <v>566</v>
      </c>
      <c r="G365" s="166" t="s">
        <v>785</v>
      </c>
      <c r="H365" s="165" t="s">
        <v>63</v>
      </c>
      <c r="I365" s="165"/>
      <c r="J365" s="165" t="s">
        <v>572</v>
      </c>
      <c r="K365" s="167" t="s">
        <v>65</v>
      </c>
      <c r="L365" s="167" t="s">
        <v>756</v>
      </c>
      <c r="M365" s="167" t="s">
        <v>757</v>
      </c>
      <c r="N365" s="167" t="s">
        <v>758</v>
      </c>
      <c r="O365" s="165"/>
      <c r="P365" s="165"/>
      <c r="Q365" s="171"/>
      <c r="R365" s="171" t="s">
        <v>543</v>
      </c>
      <c r="S365" s="171" t="s">
        <v>797</v>
      </c>
      <c r="T365" s="165">
        <v>0</v>
      </c>
      <c r="U365" s="165" t="str">
        <f t="shared" si="200"/>
        <v>Bajo</v>
      </c>
      <c r="V365" s="165">
        <v>1</v>
      </c>
      <c r="W365" s="165" t="str">
        <f t="shared" si="201"/>
        <v>Esporadica</v>
      </c>
      <c r="X365" s="165">
        <f t="shared" si="202"/>
        <v>0</v>
      </c>
      <c r="Y365" s="165" t="str">
        <f t="shared" si="203"/>
        <v>Bajo</v>
      </c>
      <c r="Z365" s="165">
        <v>25</v>
      </c>
      <c r="AA365" s="165" t="str">
        <f t="shared" si="204"/>
        <v>Grave</v>
      </c>
      <c r="AB365" s="165">
        <f t="shared" si="198"/>
        <v>0</v>
      </c>
      <c r="AC365" s="165" t="str">
        <f t="shared" si="199"/>
        <v>IV</v>
      </c>
      <c r="AD365" s="165" t="str">
        <f t="shared" si="205"/>
        <v>ACEPTABLE</v>
      </c>
      <c r="AE365" s="165">
        <v>2</v>
      </c>
      <c r="AF365" s="165" t="str">
        <f t="shared" si="213"/>
        <v>Enfermedades gastrointestinales, Intoxicaciones, reacciones alérgicas, muerte</v>
      </c>
      <c r="AG365" s="165"/>
      <c r="AH365" s="165"/>
      <c r="AI365" s="165"/>
      <c r="AJ365" s="165" t="s">
        <v>63</v>
      </c>
      <c r="AK365" s="165"/>
      <c r="AL365" s="165"/>
      <c r="AM365" s="165"/>
      <c r="AN365" s="165"/>
      <c r="AO365" s="165"/>
      <c r="AP365" s="165"/>
      <c r="AQ365" s="165"/>
      <c r="AR365" s="165"/>
      <c r="AS365" s="156"/>
      <c r="AT365" s="157"/>
      <c r="AU365" s="165" t="str">
        <f t="shared" si="206"/>
        <v>Bajo</v>
      </c>
      <c r="AV365" s="157"/>
      <c r="AW365" s="165" t="b">
        <f t="shared" si="207"/>
        <v>0</v>
      </c>
      <c r="AX365" s="165">
        <f t="shared" si="208"/>
        <v>0</v>
      </c>
      <c r="AY365" s="165" t="str">
        <f t="shared" si="209"/>
        <v>Bajo</v>
      </c>
      <c r="AZ365" s="157"/>
      <c r="BA365" s="165" t="b">
        <f t="shared" si="210"/>
        <v>0</v>
      </c>
      <c r="BB365" s="165">
        <f t="shared" si="211"/>
        <v>0</v>
      </c>
      <c r="BC365" s="165" t="str">
        <f>IF(AND(BB365&gt;=600,AZ365&lt;=4000),"I",IF(AND(BB365&gt;=150,BB365&lt;=500),"II",IF(AND(BB365&gt;=40,BB365&lt;=120),"III",IF(AND(BB365&gt;=0,BB365&lt;=40),"IV"))))</f>
        <v>IV</v>
      </c>
      <c r="BD365" s="165" t="str">
        <f t="shared" si="212"/>
        <v>ACEPTABLE</v>
      </c>
      <c r="BE365" s="155"/>
    </row>
    <row r="366" spans="1:57" ht="63.75" hidden="1" x14ac:dyDescent="0.2">
      <c r="A366" s="156"/>
      <c r="B366" s="165" t="s">
        <v>259</v>
      </c>
      <c r="C366" s="156" t="s">
        <v>784</v>
      </c>
      <c r="D366" s="166" t="s">
        <v>391</v>
      </c>
      <c r="E366" s="166" t="s">
        <v>565</v>
      </c>
      <c r="F366" s="166" t="s">
        <v>566</v>
      </c>
      <c r="G366" s="166" t="s">
        <v>785</v>
      </c>
      <c r="H366" s="165" t="s">
        <v>63</v>
      </c>
      <c r="I366" s="165"/>
      <c r="J366" s="165" t="s">
        <v>572</v>
      </c>
      <c r="K366" s="167" t="s">
        <v>65</v>
      </c>
      <c r="L366" s="168" t="s">
        <v>153</v>
      </c>
      <c r="M366" s="169" t="s">
        <v>154</v>
      </c>
      <c r="N366" s="170" t="s">
        <v>155</v>
      </c>
      <c r="O366" s="165"/>
      <c r="P366" s="165"/>
      <c r="Q366" s="165"/>
      <c r="R366" s="171" t="s">
        <v>581</v>
      </c>
      <c r="S366" s="171" t="s">
        <v>797</v>
      </c>
      <c r="T366" s="165"/>
      <c r="U366" s="165" t="str">
        <f t="shared" si="200"/>
        <v>Bajo</v>
      </c>
      <c r="V366" s="165">
        <v>2</v>
      </c>
      <c r="W366" s="165" t="str">
        <f t="shared" si="201"/>
        <v>Ocasional</v>
      </c>
      <c r="X366" s="165">
        <f t="shared" si="202"/>
        <v>0</v>
      </c>
      <c r="Y366" s="165" t="str">
        <f t="shared" si="203"/>
        <v>Bajo</v>
      </c>
      <c r="Z366" s="165">
        <v>25</v>
      </c>
      <c r="AA366" s="165" t="str">
        <f t="shared" si="204"/>
        <v>Grave</v>
      </c>
      <c r="AB366" s="165">
        <f t="shared" si="198"/>
        <v>0</v>
      </c>
      <c r="AC366" s="165" t="str">
        <f t="shared" si="199"/>
        <v>IV</v>
      </c>
      <c r="AD366" s="165" t="str">
        <f t="shared" si="205"/>
        <v>ACEPTABLE</v>
      </c>
      <c r="AE366" s="165">
        <v>2</v>
      </c>
      <c r="AF366" s="165" t="str">
        <f t="shared" si="213"/>
        <v xml:space="preserve">Zoonosis, Enfermedades infecciosas, gastrointestinales, tóxicas y reacciones alérgicas. </v>
      </c>
      <c r="AG366" s="165"/>
      <c r="AH366" s="165"/>
      <c r="AI366" s="165"/>
      <c r="AJ366" s="165" t="s">
        <v>63</v>
      </c>
      <c r="AK366" s="165"/>
      <c r="AL366" s="165"/>
      <c r="AM366" s="165"/>
      <c r="AN366" s="165"/>
      <c r="AO366" s="165"/>
      <c r="AP366" s="165"/>
      <c r="AQ366" s="165"/>
      <c r="AR366" s="165"/>
      <c r="AS366" s="156"/>
      <c r="AT366" s="157"/>
      <c r="AU366" s="165" t="str">
        <f t="shared" si="206"/>
        <v>Bajo</v>
      </c>
      <c r="AV366" s="157"/>
      <c r="AW366" s="165" t="b">
        <f t="shared" si="207"/>
        <v>0</v>
      </c>
      <c r="AX366" s="165">
        <f t="shared" si="208"/>
        <v>0</v>
      </c>
      <c r="AY366" s="165" t="str">
        <f t="shared" si="209"/>
        <v>Bajo</v>
      </c>
      <c r="AZ366" s="157"/>
      <c r="BA366" s="165" t="b">
        <f t="shared" si="210"/>
        <v>0</v>
      </c>
      <c r="BB366" s="165">
        <f t="shared" si="211"/>
        <v>0</v>
      </c>
      <c r="BC366" s="165" t="str">
        <f>IF(AND(BB366&gt;=600,AZ366&lt;=4000),"I",IF(AND(BB366&gt;=150,BB366&lt;=500),"II",IF(AND(BB366&gt;=40,BB366&lt;=120),"III",IF(AND(BB366&gt;=0,BB366&lt;=40),"IV"))))</f>
        <v>IV</v>
      </c>
      <c r="BD366" s="165" t="str">
        <f t="shared" si="212"/>
        <v>ACEPTABLE</v>
      </c>
      <c r="BE366" s="155"/>
    </row>
    <row r="367" spans="1:57" ht="63.75" hidden="1" x14ac:dyDescent="0.2">
      <c r="A367" s="156"/>
      <c r="B367" s="165" t="s">
        <v>259</v>
      </c>
      <c r="C367" s="156" t="s">
        <v>784</v>
      </c>
      <c r="D367" s="166" t="s">
        <v>391</v>
      </c>
      <c r="E367" s="166" t="s">
        <v>565</v>
      </c>
      <c r="F367" s="166" t="s">
        <v>566</v>
      </c>
      <c r="G367" s="166" t="s">
        <v>785</v>
      </c>
      <c r="H367" s="165" t="s">
        <v>63</v>
      </c>
      <c r="I367" s="165"/>
      <c r="J367" s="165" t="s">
        <v>572</v>
      </c>
      <c r="K367" s="167" t="s">
        <v>65</v>
      </c>
      <c r="L367" s="196" t="s">
        <v>316</v>
      </c>
      <c r="M367" s="170" t="s">
        <v>1211</v>
      </c>
      <c r="N367" s="170" t="s">
        <v>145</v>
      </c>
      <c r="O367" s="165" t="s">
        <v>69</v>
      </c>
      <c r="P367" s="165" t="s">
        <v>69</v>
      </c>
      <c r="Q367" s="165" t="s">
        <v>69</v>
      </c>
      <c r="R367" s="171" t="s">
        <v>1212</v>
      </c>
      <c r="S367" s="171" t="s">
        <v>799</v>
      </c>
      <c r="T367" s="165">
        <v>0</v>
      </c>
      <c r="U367" s="165" t="str">
        <f t="shared" si="200"/>
        <v>Bajo</v>
      </c>
      <c r="V367" s="165">
        <v>2</v>
      </c>
      <c r="W367" s="165" t="str">
        <f t="shared" si="201"/>
        <v>Ocasional</v>
      </c>
      <c r="X367" s="165">
        <f t="shared" si="202"/>
        <v>0</v>
      </c>
      <c r="Y367" s="165" t="str">
        <f t="shared" si="203"/>
        <v>Bajo</v>
      </c>
      <c r="Z367" s="165">
        <v>25</v>
      </c>
      <c r="AA367" s="165" t="str">
        <f t="shared" si="204"/>
        <v>Grave</v>
      </c>
      <c r="AB367" s="165">
        <f t="shared" si="198"/>
        <v>0</v>
      </c>
      <c r="AC367" s="165" t="str">
        <f t="shared" si="199"/>
        <v>IV</v>
      </c>
      <c r="AD367" s="165" t="str">
        <f t="shared" si="205"/>
        <v>ACEPTABLE</v>
      </c>
      <c r="AE367" s="165">
        <v>2</v>
      </c>
      <c r="AF367" s="165" t="str">
        <f t="shared" si="213"/>
        <v>Golpes, traumas, heridas, infecciones, intoxicación, Mordeduras, picaduras, punciones, reacciones alérgicas, muerte</v>
      </c>
      <c r="AG367" s="165" t="s">
        <v>38</v>
      </c>
      <c r="AH367" s="165"/>
      <c r="AI367" s="165"/>
      <c r="AJ367" s="165" t="s">
        <v>63</v>
      </c>
      <c r="AK367" s="165"/>
      <c r="AL367" s="165"/>
      <c r="AM367" s="165"/>
      <c r="AN367" s="165"/>
      <c r="AO367" s="165"/>
      <c r="AP367" s="165"/>
      <c r="AQ367" s="165"/>
      <c r="AR367" s="165"/>
      <c r="AS367" s="156"/>
      <c r="AT367" s="157"/>
      <c r="AU367" s="165" t="str">
        <f t="shared" si="206"/>
        <v>Bajo</v>
      </c>
      <c r="AV367" s="157"/>
      <c r="AW367" s="165" t="b">
        <f t="shared" si="207"/>
        <v>0</v>
      </c>
      <c r="AX367" s="165">
        <f t="shared" si="208"/>
        <v>0</v>
      </c>
      <c r="AY367" s="165" t="str">
        <f t="shared" si="209"/>
        <v>Bajo</v>
      </c>
      <c r="AZ367" s="157"/>
      <c r="BA367" s="165" t="b">
        <f t="shared" si="210"/>
        <v>0</v>
      </c>
      <c r="BB367" s="165">
        <f t="shared" si="211"/>
        <v>0</v>
      </c>
      <c r="BC367" s="165"/>
      <c r="BD367" s="165" t="b">
        <f t="shared" si="212"/>
        <v>0</v>
      </c>
      <c r="BE367" s="155"/>
    </row>
    <row r="368" spans="1:57" ht="117" customHeight="1" x14ac:dyDescent="0.2">
      <c r="A368" s="156"/>
      <c r="B368" s="165" t="s">
        <v>259</v>
      </c>
      <c r="C368" s="156" t="s">
        <v>784</v>
      </c>
      <c r="D368" s="166" t="s">
        <v>391</v>
      </c>
      <c r="E368" s="166" t="s">
        <v>420</v>
      </c>
      <c r="F368" s="166" t="s">
        <v>800</v>
      </c>
      <c r="G368" s="166" t="s">
        <v>801</v>
      </c>
      <c r="H368" s="165" t="s">
        <v>63</v>
      </c>
      <c r="I368" s="165"/>
      <c r="J368" s="165" t="s">
        <v>423</v>
      </c>
      <c r="K368" s="167" t="s">
        <v>282</v>
      </c>
      <c r="L368" s="168" t="s">
        <v>88</v>
      </c>
      <c r="M368" s="170" t="s">
        <v>344</v>
      </c>
      <c r="N368" s="171" t="s">
        <v>345</v>
      </c>
      <c r="O368" s="165"/>
      <c r="P368" s="165"/>
      <c r="Q368" s="171" t="s">
        <v>735</v>
      </c>
      <c r="R368" s="165" t="s">
        <v>346</v>
      </c>
      <c r="S368" s="171" t="s">
        <v>92</v>
      </c>
      <c r="T368" s="165">
        <v>0</v>
      </c>
      <c r="U368" s="165" t="str">
        <f t="shared" si="200"/>
        <v>Bajo</v>
      </c>
      <c r="V368" s="165">
        <v>2</v>
      </c>
      <c r="W368" s="165" t="str">
        <f t="shared" si="201"/>
        <v>Ocasional</v>
      </c>
      <c r="X368" s="165">
        <f t="shared" si="202"/>
        <v>0</v>
      </c>
      <c r="Y368" s="165" t="str">
        <f t="shared" si="203"/>
        <v>Bajo</v>
      </c>
      <c r="Z368" s="165">
        <v>25</v>
      </c>
      <c r="AA368" s="165" t="str">
        <f t="shared" si="204"/>
        <v>Grave</v>
      </c>
      <c r="AB368" s="165">
        <f t="shared" si="198"/>
        <v>0</v>
      </c>
      <c r="AC368" s="165" t="str">
        <f t="shared" si="199"/>
        <v>IV</v>
      </c>
      <c r="AD368" s="165" t="str">
        <f t="shared" si="205"/>
        <v>ACEPTABLE</v>
      </c>
      <c r="AE368" s="165">
        <v>2</v>
      </c>
      <c r="AF368" s="165" t="str">
        <f t="shared" si="213"/>
        <v>Golpes, descargas electricas, heridas</v>
      </c>
      <c r="AG368" s="165"/>
      <c r="AH368" s="165"/>
      <c r="AI368" s="165" t="s">
        <v>63</v>
      </c>
      <c r="AJ368" s="165" t="s">
        <v>63</v>
      </c>
      <c r="AK368" s="165"/>
      <c r="AL368" s="165" t="s">
        <v>63</v>
      </c>
      <c r="AM368" s="165"/>
      <c r="AN368" s="165"/>
      <c r="AO368" s="165"/>
      <c r="AP368" s="165"/>
      <c r="AQ368" s="165"/>
      <c r="AR368" s="165"/>
      <c r="AS368" s="156"/>
      <c r="AT368" s="157"/>
      <c r="AU368" s="165" t="str">
        <f t="shared" si="206"/>
        <v>Bajo</v>
      </c>
      <c r="AV368" s="157"/>
      <c r="AW368" s="165" t="b">
        <f t="shared" si="207"/>
        <v>0</v>
      </c>
      <c r="AX368" s="165">
        <f t="shared" si="208"/>
        <v>0</v>
      </c>
      <c r="AY368" s="165" t="str">
        <f t="shared" si="209"/>
        <v>Bajo</v>
      </c>
      <c r="AZ368" s="157"/>
      <c r="BA368" s="165" t="b">
        <f t="shared" si="210"/>
        <v>0</v>
      </c>
      <c r="BB368" s="165">
        <f t="shared" si="211"/>
        <v>0</v>
      </c>
      <c r="BC368" s="165" t="str">
        <f t="shared" ref="BC368:BC373" si="233">IF(AND(BB368&gt;=600,AZ368&lt;=4000),"I",IF(AND(BB368&gt;=150,BB368&lt;=500),"II",IF(AND(BB368&gt;=40,BB368&lt;=120),"III",IF(AND(BB368&gt;=0,BB368&lt;=40),"IV"))))</f>
        <v>IV</v>
      </c>
      <c r="BD368" s="165" t="str">
        <f t="shared" si="212"/>
        <v>ACEPTABLE</v>
      </c>
      <c r="BE368" s="155"/>
    </row>
    <row r="369" spans="1:57" ht="51" x14ac:dyDescent="0.2">
      <c r="A369" s="156"/>
      <c r="B369" s="165" t="s">
        <v>259</v>
      </c>
      <c r="C369" s="156" t="s">
        <v>784</v>
      </c>
      <c r="D369" s="166" t="s">
        <v>391</v>
      </c>
      <c r="E369" s="166" t="s">
        <v>420</v>
      </c>
      <c r="F369" s="166" t="s">
        <v>800</v>
      </c>
      <c r="G369" s="166" t="s">
        <v>801</v>
      </c>
      <c r="H369" s="165" t="s">
        <v>63</v>
      </c>
      <c r="I369" s="165"/>
      <c r="J369" s="165" t="s">
        <v>423</v>
      </c>
      <c r="K369" s="167" t="s">
        <v>282</v>
      </c>
      <c r="L369" s="168" t="s">
        <v>739</v>
      </c>
      <c r="M369" s="170" t="s">
        <v>740</v>
      </c>
      <c r="N369" s="171" t="s">
        <v>741</v>
      </c>
      <c r="O369" s="165"/>
      <c r="P369" s="165"/>
      <c r="Q369" s="171"/>
      <c r="R369" s="165" t="s">
        <v>742</v>
      </c>
      <c r="S369" s="171" t="s">
        <v>743</v>
      </c>
      <c r="T369" s="165"/>
      <c r="U369" s="165" t="str">
        <f t="shared" si="200"/>
        <v>Bajo</v>
      </c>
      <c r="V369" s="165">
        <v>1</v>
      </c>
      <c r="W369" s="165" t="str">
        <f t="shared" si="201"/>
        <v>Esporadica</v>
      </c>
      <c r="X369" s="165">
        <f t="shared" si="202"/>
        <v>0</v>
      </c>
      <c r="Y369" s="165" t="str">
        <f t="shared" si="203"/>
        <v>Bajo</v>
      </c>
      <c r="Z369" s="165">
        <v>25</v>
      </c>
      <c r="AA369" s="165" t="str">
        <f t="shared" si="204"/>
        <v>Grave</v>
      </c>
      <c r="AB369" s="165">
        <f t="shared" si="198"/>
        <v>0</v>
      </c>
      <c r="AC369" s="165" t="str">
        <f t="shared" si="199"/>
        <v>IV</v>
      </c>
      <c r="AD369" s="165" t="str">
        <f>IF(AND(AC369="I"),"NO ACEPTABLE",IF(AND(AC369="II"),"ACEPTABLE CON CONTROL ESPECIFICO",IF(AND(AC369="III"),"MEJORABLE",IF(AND(AC369="IV"),"ACEPTABLE"))))</f>
        <v>ACEPTABLE</v>
      </c>
      <c r="AE369" s="165">
        <v>2</v>
      </c>
      <c r="AF369" s="165" t="s">
        <v>180</v>
      </c>
      <c r="AG369" s="165" t="s">
        <v>38</v>
      </c>
      <c r="AH369" s="165"/>
      <c r="AI369" s="165"/>
      <c r="AJ369" s="165" t="s">
        <v>63</v>
      </c>
      <c r="AK369" s="165"/>
      <c r="AL369" s="165"/>
      <c r="AM369" s="165"/>
      <c r="AN369" s="165"/>
      <c r="AO369" s="165"/>
      <c r="AP369" s="165"/>
      <c r="AQ369" s="165"/>
      <c r="AR369" s="165"/>
      <c r="AS369" s="156"/>
      <c r="AT369" s="157"/>
      <c r="AU369" s="165" t="str">
        <f>IF(AT369=10,"Muy Alto",IF(AT369=6,"Alto",IF(AT369=2,"Medio",IF(AT369=0,"Bajo"))))</f>
        <v>Bajo</v>
      </c>
      <c r="AV369" s="157"/>
      <c r="AW369" s="165" t="b">
        <f>IF(AV369=4,"Continua",IF(AV369=3,"Frecuente",IF(AV369=2,"Ocasional",IF(AV369=1,"Esporadica"))))</f>
        <v>0</v>
      </c>
      <c r="AX369" s="165">
        <f>AT369*AV369</f>
        <v>0</v>
      </c>
      <c r="AY369" s="165" t="str">
        <f>IF(AND(AX369&gt;=24,AX369&lt;=40),"Medio Alto",IF(AND(AX369&gt;=10,AX369&lt;=20),"Alto",IF(AND(AX369&gt;=6,AX369&lt;=8),"Medio",IF(AND(AX369&gt;=0,AX369&lt;=4),"Bajo"))))</f>
        <v>Bajo</v>
      </c>
      <c r="AZ369" s="157"/>
      <c r="BA369" s="165" t="b">
        <f>IF(AZ369=100,"Mortal o Catrastrofico",IF(AZ369=60,"Muy Grave",IF(AZ369=25,"Grave",IF(AZ369=10,"Leve"))))</f>
        <v>0</v>
      </c>
      <c r="BB369" s="165">
        <f>AX369*AZ369</f>
        <v>0</v>
      </c>
      <c r="BC369" s="165" t="str">
        <f>IF(AND(BB369&gt;=600,AZ369&lt;=4000),"I",IF(AND(BB369&gt;=150,BB369&lt;=500),"II",IF(AND(BB369&gt;=40,BB369&lt;=120),"III",IF(AND(BB369&gt;=0,BB369&lt;=40),"IV"))))</f>
        <v>IV</v>
      </c>
      <c r="BD369" s="165" t="str">
        <f>IF(AND(BC369="I"),"NO ACEPTABLE",IF(AND(BC369="II"),"ACEPTABLE CON CONTROL ESPECIFICO",IF(AND(BC369="III"),"MEJORABLE",IF(AND(BC369="IV"),"ACEPTABLE"))))</f>
        <v>ACEPTABLE</v>
      </c>
      <c r="BE369" s="155"/>
    </row>
    <row r="370" spans="1:57" ht="51" x14ac:dyDescent="0.2">
      <c r="A370" s="156"/>
      <c r="B370" s="165" t="s">
        <v>259</v>
      </c>
      <c r="C370" s="156" t="s">
        <v>784</v>
      </c>
      <c r="D370" s="166" t="s">
        <v>391</v>
      </c>
      <c r="E370" s="166" t="s">
        <v>420</v>
      </c>
      <c r="F370" s="166" t="s">
        <v>800</v>
      </c>
      <c r="G370" s="166" t="s">
        <v>801</v>
      </c>
      <c r="H370" s="165" t="s">
        <v>63</v>
      </c>
      <c r="I370" s="165"/>
      <c r="J370" s="165" t="s">
        <v>423</v>
      </c>
      <c r="K370" s="167" t="s">
        <v>282</v>
      </c>
      <c r="L370" s="168" t="s">
        <v>287</v>
      </c>
      <c r="M370" s="170" t="s">
        <v>288</v>
      </c>
      <c r="N370" s="170" t="s">
        <v>289</v>
      </c>
      <c r="O370" s="165" t="s">
        <v>69</v>
      </c>
      <c r="P370" s="165" t="s">
        <v>69</v>
      </c>
      <c r="Q370" s="165"/>
      <c r="R370" s="171" t="s">
        <v>650</v>
      </c>
      <c r="S370" s="165" t="s">
        <v>69</v>
      </c>
      <c r="T370" s="165">
        <v>0</v>
      </c>
      <c r="U370" s="165" t="str">
        <f t="shared" si="200"/>
        <v>Bajo</v>
      </c>
      <c r="V370" s="165">
        <v>1</v>
      </c>
      <c r="W370" s="165" t="str">
        <f t="shared" si="201"/>
        <v>Esporadica</v>
      </c>
      <c r="X370" s="165">
        <f t="shared" si="202"/>
        <v>0</v>
      </c>
      <c r="Y370" s="165" t="str">
        <f t="shared" si="203"/>
        <v>Bajo</v>
      </c>
      <c r="Z370" s="165">
        <v>25</v>
      </c>
      <c r="AA370" s="165" t="str">
        <f t="shared" si="204"/>
        <v>Grave</v>
      </c>
      <c r="AB370" s="165">
        <f t="shared" si="198"/>
        <v>0</v>
      </c>
      <c r="AC370" s="165" t="str">
        <f t="shared" si="199"/>
        <v>IV</v>
      </c>
      <c r="AD370" s="165" t="str">
        <f t="shared" si="205"/>
        <v>ACEPTABLE</v>
      </c>
      <c r="AE370" s="165" t="s">
        <v>258</v>
      </c>
      <c r="AF370" s="165" t="str">
        <f t="shared" si="213"/>
        <v>Golpes, trapamientos, aplastamiento, muerte</v>
      </c>
      <c r="AG370" s="165" t="s">
        <v>38</v>
      </c>
      <c r="AH370" s="165"/>
      <c r="AI370" s="165" t="s">
        <v>63</v>
      </c>
      <c r="AJ370" s="165" t="s">
        <v>63</v>
      </c>
      <c r="AK370" s="165"/>
      <c r="AL370" s="165" t="s">
        <v>63</v>
      </c>
      <c r="AM370" s="165"/>
      <c r="AN370" s="165"/>
      <c r="AO370" s="165"/>
      <c r="AP370" s="165"/>
      <c r="AQ370" s="165"/>
      <c r="AR370" s="165"/>
      <c r="AS370" s="156"/>
      <c r="AT370" s="157"/>
      <c r="AU370" s="165" t="str">
        <f t="shared" si="206"/>
        <v>Bajo</v>
      </c>
      <c r="AV370" s="157"/>
      <c r="AW370" s="165" t="b">
        <f t="shared" si="207"/>
        <v>0</v>
      </c>
      <c r="AX370" s="165">
        <f t="shared" si="208"/>
        <v>0</v>
      </c>
      <c r="AY370" s="165" t="str">
        <f t="shared" si="209"/>
        <v>Bajo</v>
      </c>
      <c r="AZ370" s="157"/>
      <c r="BA370" s="165" t="b">
        <f t="shared" si="210"/>
        <v>0</v>
      </c>
      <c r="BB370" s="165">
        <f t="shared" si="211"/>
        <v>0</v>
      </c>
      <c r="BC370" s="165" t="str">
        <f t="shared" si="233"/>
        <v>IV</v>
      </c>
      <c r="BD370" s="165" t="str">
        <f t="shared" si="212"/>
        <v>ACEPTABLE</v>
      </c>
      <c r="BE370" s="155"/>
    </row>
    <row r="371" spans="1:57" ht="51" hidden="1" x14ac:dyDescent="0.2">
      <c r="A371" s="156"/>
      <c r="B371" s="165" t="s">
        <v>259</v>
      </c>
      <c r="C371" s="156" t="s">
        <v>784</v>
      </c>
      <c r="D371" s="166" t="s">
        <v>391</v>
      </c>
      <c r="E371" s="166" t="s">
        <v>420</v>
      </c>
      <c r="F371" s="166" t="s">
        <v>800</v>
      </c>
      <c r="G371" s="166" t="s">
        <v>801</v>
      </c>
      <c r="H371" s="165" t="s">
        <v>63</v>
      </c>
      <c r="I371" s="165"/>
      <c r="J371" s="165" t="s">
        <v>423</v>
      </c>
      <c r="K371" s="165" t="s">
        <v>325</v>
      </c>
      <c r="L371" s="165" t="s">
        <v>424</v>
      </c>
      <c r="M371" s="170" t="s">
        <v>802</v>
      </c>
      <c r="N371" s="170" t="s">
        <v>191</v>
      </c>
      <c r="O371" s="165" t="s">
        <v>69</v>
      </c>
      <c r="P371" s="165" t="s">
        <v>69</v>
      </c>
      <c r="Q371" s="165" t="s">
        <v>69</v>
      </c>
      <c r="R371" s="171" t="s">
        <v>803</v>
      </c>
      <c r="S371" s="171"/>
      <c r="T371" s="165">
        <v>0</v>
      </c>
      <c r="U371" s="165" t="str">
        <f t="shared" si="200"/>
        <v>Bajo</v>
      </c>
      <c r="V371" s="165">
        <v>2</v>
      </c>
      <c r="W371" s="165" t="str">
        <f t="shared" si="201"/>
        <v>Ocasional</v>
      </c>
      <c r="X371" s="165">
        <f t="shared" si="202"/>
        <v>0</v>
      </c>
      <c r="Y371" s="165" t="str">
        <f t="shared" si="203"/>
        <v>Bajo</v>
      </c>
      <c r="Z371" s="165">
        <v>60</v>
      </c>
      <c r="AA371" s="165" t="str">
        <f t="shared" si="204"/>
        <v>Muy Grave</v>
      </c>
      <c r="AB371" s="165">
        <f t="shared" si="198"/>
        <v>0</v>
      </c>
      <c r="AC371" s="165" t="str">
        <f t="shared" si="199"/>
        <v>IV</v>
      </c>
      <c r="AD371" s="165" t="str">
        <f t="shared" si="205"/>
        <v>ACEPTABLE</v>
      </c>
      <c r="AE371" s="165">
        <v>2</v>
      </c>
      <c r="AF371" s="165" t="s">
        <v>191</v>
      </c>
      <c r="AG371" s="165" t="s">
        <v>38</v>
      </c>
      <c r="AH371" s="165"/>
      <c r="AI371" s="165"/>
      <c r="AJ371" s="165" t="s">
        <v>63</v>
      </c>
      <c r="AK371" s="165"/>
      <c r="AL371" s="165"/>
      <c r="AM371" s="165"/>
      <c r="AN371" s="165"/>
      <c r="AO371" s="165"/>
      <c r="AP371" s="165"/>
      <c r="AQ371" s="165"/>
      <c r="AR371" s="165"/>
      <c r="AS371" s="156"/>
      <c r="AT371" s="157"/>
      <c r="AU371" s="165" t="str">
        <f t="shared" si="206"/>
        <v>Bajo</v>
      </c>
      <c r="AV371" s="157"/>
      <c r="AW371" s="165" t="b">
        <f t="shared" si="207"/>
        <v>0</v>
      </c>
      <c r="AX371" s="165">
        <f t="shared" si="208"/>
        <v>0</v>
      </c>
      <c r="AY371" s="165" t="str">
        <f t="shared" si="209"/>
        <v>Bajo</v>
      </c>
      <c r="AZ371" s="157"/>
      <c r="BA371" s="165" t="b">
        <f t="shared" si="210"/>
        <v>0</v>
      </c>
      <c r="BB371" s="165">
        <f t="shared" si="211"/>
        <v>0</v>
      </c>
      <c r="BC371" s="165" t="str">
        <f t="shared" si="233"/>
        <v>IV</v>
      </c>
      <c r="BD371" s="165" t="str">
        <f t="shared" si="212"/>
        <v>ACEPTABLE</v>
      </c>
      <c r="BE371" s="155"/>
    </row>
    <row r="372" spans="1:57" ht="117" hidden="1" customHeight="1" x14ac:dyDescent="0.2">
      <c r="A372" s="156"/>
      <c r="B372" s="165" t="s">
        <v>259</v>
      </c>
      <c r="C372" s="156" t="s">
        <v>784</v>
      </c>
      <c r="D372" s="166" t="s">
        <v>391</v>
      </c>
      <c r="E372" s="166" t="s">
        <v>420</v>
      </c>
      <c r="F372" s="166" t="s">
        <v>800</v>
      </c>
      <c r="G372" s="166" t="s">
        <v>801</v>
      </c>
      <c r="H372" s="165" t="s">
        <v>63</v>
      </c>
      <c r="I372" s="165"/>
      <c r="J372" s="165" t="s">
        <v>423</v>
      </c>
      <c r="K372" s="165" t="s">
        <v>276</v>
      </c>
      <c r="L372" s="196" t="s">
        <v>528</v>
      </c>
      <c r="M372" s="171" t="s">
        <v>704</v>
      </c>
      <c r="N372" s="171" t="s">
        <v>512</v>
      </c>
      <c r="O372" s="165"/>
      <c r="P372" s="165"/>
      <c r="Q372" s="171"/>
      <c r="R372" s="171" t="s">
        <v>705</v>
      </c>
      <c r="S372" s="171" t="s">
        <v>706</v>
      </c>
      <c r="T372" s="165">
        <v>0</v>
      </c>
      <c r="U372" s="165" t="str">
        <f t="shared" si="200"/>
        <v>Bajo</v>
      </c>
      <c r="V372" s="165">
        <v>3</v>
      </c>
      <c r="W372" s="165" t="str">
        <f t="shared" si="201"/>
        <v>Frecuente</v>
      </c>
      <c r="X372" s="165">
        <f t="shared" si="202"/>
        <v>0</v>
      </c>
      <c r="Y372" s="165" t="str">
        <f t="shared" si="203"/>
        <v>Bajo</v>
      </c>
      <c r="Z372" s="165">
        <v>25</v>
      </c>
      <c r="AA372" s="165" t="str">
        <f t="shared" si="204"/>
        <v>Grave</v>
      </c>
      <c r="AB372" s="165">
        <f t="shared" si="198"/>
        <v>0</v>
      </c>
      <c r="AC372" s="165" t="str">
        <f t="shared" si="199"/>
        <v>IV</v>
      </c>
      <c r="AD372" s="165" t="str">
        <f t="shared" si="205"/>
        <v>ACEPTABLE</v>
      </c>
      <c r="AE372" s="165">
        <v>2</v>
      </c>
      <c r="AF372" s="165" t="str">
        <f t="shared" ref="AF372:AF380" si="234">N372</f>
        <v>Fatiga, estrés</v>
      </c>
      <c r="AG372" s="165"/>
      <c r="AH372" s="165"/>
      <c r="AI372" s="165"/>
      <c r="AJ372" s="165" t="s">
        <v>63</v>
      </c>
      <c r="AK372" s="165"/>
      <c r="AL372" s="165"/>
      <c r="AM372" s="165"/>
      <c r="AN372" s="165"/>
      <c r="AO372" s="165"/>
      <c r="AP372" s="165"/>
      <c r="AQ372" s="165"/>
      <c r="AR372" s="165"/>
      <c r="AS372" s="156"/>
      <c r="AT372" s="157"/>
      <c r="AU372" s="165" t="str">
        <f t="shared" si="206"/>
        <v>Bajo</v>
      </c>
      <c r="AV372" s="157"/>
      <c r="AW372" s="165" t="b">
        <f t="shared" si="207"/>
        <v>0</v>
      </c>
      <c r="AX372" s="165">
        <f t="shared" si="208"/>
        <v>0</v>
      </c>
      <c r="AY372" s="165" t="str">
        <f t="shared" si="209"/>
        <v>Bajo</v>
      </c>
      <c r="AZ372" s="157"/>
      <c r="BA372" s="165" t="b">
        <f t="shared" si="210"/>
        <v>0</v>
      </c>
      <c r="BB372" s="165">
        <f t="shared" si="211"/>
        <v>0</v>
      </c>
      <c r="BC372" s="165" t="str">
        <f t="shared" si="233"/>
        <v>IV</v>
      </c>
      <c r="BD372" s="165" t="str">
        <f t="shared" si="212"/>
        <v>ACEPTABLE</v>
      </c>
      <c r="BE372" s="155"/>
    </row>
    <row r="373" spans="1:57" ht="117" hidden="1" customHeight="1" x14ac:dyDescent="0.2">
      <c r="A373" s="156"/>
      <c r="B373" s="165" t="s">
        <v>259</v>
      </c>
      <c r="C373" s="156" t="s">
        <v>784</v>
      </c>
      <c r="D373" s="166" t="s">
        <v>391</v>
      </c>
      <c r="E373" s="166" t="s">
        <v>420</v>
      </c>
      <c r="F373" s="166" t="s">
        <v>800</v>
      </c>
      <c r="G373" s="166" t="s">
        <v>801</v>
      </c>
      <c r="H373" s="165" t="s">
        <v>63</v>
      </c>
      <c r="I373" s="165"/>
      <c r="J373" s="165" t="s">
        <v>423</v>
      </c>
      <c r="K373" s="165" t="s">
        <v>276</v>
      </c>
      <c r="L373" s="196" t="s">
        <v>178</v>
      </c>
      <c r="M373" s="170" t="s">
        <v>738</v>
      </c>
      <c r="N373" s="170" t="s">
        <v>180</v>
      </c>
      <c r="O373" s="165"/>
      <c r="P373" s="165"/>
      <c r="Q373" s="171"/>
      <c r="R373" s="171" t="s">
        <v>705</v>
      </c>
      <c r="S373" s="171" t="s">
        <v>706</v>
      </c>
      <c r="T373" s="165">
        <v>0</v>
      </c>
      <c r="U373" s="165" t="str">
        <f t="shared" si="200"/>
        <v>Bajo</v>
      </c>
      <c r="V373" s="165">
        <v>3</v>
      </c>
      <c r="W373" s="165" t="str">
        <f t="shared" si="201"/>
        <v>Frecuente</v>
      </c>
      <c r="X373" s="165">
        <f t="shared" si="202"/>
        <v>0</v>
      </c>
      <c r="Y373" s="165" t="str">
        <f t="shared" si="203"/>
        <v>Bajo</v>
      </c>
      <c r="Z373" s="165">
        <v>25</v>
      </c>
      <c r="AA373" s="165" t="str">
        <f t="shared" si="204"/>
        <v>Grave</v>
      </c>
      <c r="AB373" s="165">
        <f t="shared" si="198"/>
        <v>0</v>
      </c>
      <c r="AC373" s="165" t="str">
        <f t="shared" si="199"/>
        <v>IV</v>
      </c>
      <c r="AD373" s="165" t="str">
        <f t="shared" si="205"/>
        <v>ACEPTABLE</v>
      </c>
      <c r="AE373" s="165">
        <v>2</v>
      </c>
      <c r="AF373" s="165" t="str">
        <f t="shared" si="234"/>
        <v>Alteraciones de la piel, deshidratación, alteración en algunos tejidos blandos (ojos). Fatiga, estrés, cambios neurológico, resfriados.</v>
      </c>
      <c r="AG373" s="165"/>
      <c r="AH373" s="165"/>
      <c r="AI373" s="165"/>
      <c r="AJ373" s="165" t="s">
        <v>63</v>
      </c>
      <c r="AK373" s="165"/>
      <c r="AL373" s="165"/>
      <c r="AM373" s="165"/>
      <c r="AN373" s="165"/>
      <c r="AO373" s="165"/>
      <c r="AP373" s="165"/>
      <c r="AQ373" s="165"/>
      <c r="AR373" s="165"/>
      <c r="AS373" s="156"/>
      <c r="AT373" s="157"/>
      <c r="AU373" s="165" t="str">
        <f t="shared" si="206"/>
        <v>Bajo</v>
      </c>
      <c r="AV373" s="157"/>
      <c r="AW373" s="165" t="b">
        <f t="shared" si="207"/>
        <v>0</v>
      </c>
      <c r="AX373" s="165">
        <f t="shared" si="208"/>
        <v>0</v>
      </c>
      <c r="AY373" s="165" t="str">
        <f t="shared" si="209"/>
        <v>Bajo</v>
      </c>
      <c r="AZ373" s="157"/>
      <c r="BA373" s="165" t="b">
        <f t="shared" si="210"/>
        <v>0</v>
      </c>
      <c r="BB373" s="165">
        <f t="shared" si="211"/>
        <v>0</v>
      </c>
      <c r="BC373" s="165" t="str">
        <f t="shared" si="233"/>
        <v>IV</v>
      </c>
      <c r="BD373" s="165" t="str">
        <f t="shared" si="212"/>
        <v>ACEPTABLE</v>
      </c>
      <c r="BE373" s="155"/>
    </row>
    <row r="374" spans="1:57" ht="51" hidden="1" x14ac:dyDescent="0.2">
      <c r="A374" s="156"/>
      <c r="B374" s="165" t="s">
        <v>259</v>
      </c>
      <c r="C374" s="156" t="s">
        <v>784</v>
      </c>
      <c r="D374" s="166" t="s">
        <v>391</v>
      </c>
      <c r="E374" s="166" t="s">
        <v>420</v>
      </c>
      <c r="F374" s="166" t="s">
        <v>800</v>
      </c>
      <c r="G374" s="166" t="s">
        <v>801</v>
      </c>
      <c r="H374" s="165" t="s">
        <v>63</v>
      </c>
      <c r="I374" s="165"/>
      <c r="J374" s="165" t="s">
        <v>423</v>
      </c>
      <c r="K374" s="167" t="s">
        <v>72</v>
      </c>
      <c r="L374" s="168" t="s">
        <v>119</v>
      </c>
      <c r="M374" s="169" t="s">
        <v>790</v>
      </c>
      <c r="N374" s="170" t="s">
        <v>731</v>
      </c>
      <c r="O374" s="165" t="s">
        <v>69</v>
      </c>
      <c r="P374" s="165" t="s">
        <v>69</v>
      </c>
      <c r="Q374" s="170" t="s">
        <v>791</v>
      </c>
      <c r="R374" s="170" t="s">
        <v>792</v>
      </c>
      <c r="S374" s="171" t="s">
        <v>793</v>
      </c>
      <c r="T374" s="165">
        <v>0</v>
      </c>
      <c r="U374" s="165" t="str">
        <f t="shared" si="200"/>
        <v>Bajo</v>
      </c>
      <c r="V374" s="165">
        <v>2</v>
      </c>
      <c r="W374" s="165" t="str">
        <f t="shared" si="201"/>
        <v>Ocasional</v>
      </c>
      <c r="X374" s="165">
        <f t="shared" si="202"/>
        <v>0</v>
      </c>
      <c r="Y374" s="165" t="str">
        <f t="shared" si="203"/>
        <v>Bajo</v>
      </c>
      <c r="Z374" s="165">
        <v>25</v>
      </c>
      <c r="AA374" s="165" t="str">
        <f t="shared" si="204"/>
        <v>Grave</v>
      </c>
      <c r="AB374" s="165">
        <f t="shared" si="198"/>
        <v>0</v>
      </c>
      <c r="AC374" s="165" t="str">
        <f t="shared" si="199"/>
        <v>IV</v>
      </c>
      <c r="AD374" s="165" t="str">
        <f t="shared" si="205"/>
        <v>ACEPTABLE</v>
      </c>
      <c r="AE374" s="165">
        <v>2</v>
      </c>
      <c r="AF374" s="165" t="str">
        <f t="shared" si="234"/>
        <v>Caídas al mismo nivel, golpes, traumas, laceraciones.</v>
      </c>
      <c r="AG374" s="165"/>
      <c r="AH374" s="165"/>
      <c r="AI374" s="165"/>
      <c r="AJ374" s="165" t="s">
        <v>63</v>
      </c>
      <c r="AK374" s="165"/>
      <c r="AL374" s="165"/>
      <c r="AM374" s="165"/>
      <c r="AN374" s="165"/>
      <c r="AO374" s="165"/>
      <c r="AP374" s="165"/>
      <c r="AQ374" s="165"/>
      <c r="AR374" s="165"/>
      <c r="AS374" s="156"/>
      <c r="AT374" s="157"/>
      <c r="AU374" s="165" t="str">
        <f t="shared" si="206"/>
        <v>Bajo</v>
      </c>
      <c r="AV374" s="157"/>
      <c r="AW374" s="165" t="b">
        <f t="shared" si="207"/>
        <v>0</v>
      </c>
      <c r="AX374" s="165">
        <f t="shared" si="208"/>
        <v>0</v>
      </c>
      <c r="AY374" s="165" t="str">
        <f t="shared" si="209"/>
        <v>Bajo</v>
      </c>
      <c r="AZ374" s="157"/>
      <c r="BA374" s="165" t="b">
        <f t="shared" si="210"/>
        <v>0</v>
      </c>
      <c r="BB374" s="165">
        <f t="shared" si="211"/>
        <v>0</v>
      </c>
      <c r="BC374" s="165"/>
      <c r="BD374" s="165" t="b">
        <f t="shared" si="212"/>
        <v>0</v>
      </c>
      <c r="BE374" s="155"/>
    </row>
    <row r="375" spans="1:57" ht="76.5" hidden="1" x14ac:dyDescent="0.2">
      <c r="A375" s="156"/>
      <c r="B375" s="165" t="s">
        <v>259</v>
      </c>
      <c r="C375" s="156" t="s">
        <v>784</v>
      </c>
      <c r="D375" s="166" t="s">
        <v>391</v>
      </c>
      <c r="E375" s="166" t="s">
        <v>420</v>
      </c>
      <c r="F375" s="166" t="s">
        <v>800</v>
      </c>
      <c r="G375" s="166" t="s">
        <v>801</v>
      </c>
      <c r="H375" s="165" t="s">
        <v>63</v>
      </c>
      <c r="I375" s="165"/>
      <c r="J375" s="165" t="s">
        <v>423</v>
      </c>
      <c r="K375" s="167" t="s">
        <v>72</v>
      </c>
      <c r="L375" s="196" t="s">
        <v>319</v>
      </c>
      <c r="M375" s="171" t="s">
        <v>794</v>
      </c>
      <c r="N375" s="171" t="s">
        <v>127</v>
      </c>
      <c r="O375" s="165" t="s">
        <v>69</v>
      </c>
      <c r="P375" s="165" t="s">
        <v>69</v>
      </c>
      <c r="Q375" s="171" t="s">
        <v>795</v>
      </c>
      <c r="R375" s="171" t="s">
        <v>796</v>
      </c>
      <c r="S375" s="171" t="s">
        <v>614</v>
      </c>
      <c r="T375" s="165">
        <v>0</v>
      </c>
      <c r="U375" s="165" t="str">
        <f t="shared" si="200"/>
        <v>Bajo</v>
      </c>
      <c r="V375" s="165">
        <v>2</v>
      </c>
      <c r="W375" s="165" t="str">
        <f t="shared" si="201"/>
        <v>Ocasional</v>
      </c>
      <c r="X375" s="165">
        <f t="shared" si="202"/>
        <v>0</v>
      </c>
      <c r="Y375" s="165" t="str">
        <f t="shared" si="203"/>
        <v>Bajo</v>
      </c>
      <c r="Z375" s="165">
        <v>60</v>
      </c>
      <c r="AA375" s="165" t="str">
        <f t="shared" si="204"/>
        <v>Muy Grave</v>
      </c>
      <c r="AB375" s="165">
        <f t="shared" si="198"/>
        <v>0</v>
      </c>
      <c r="AC375" s="165" t="str">
        <f t="shared" si="199"/>
        <v>IV</v>
      </c>
      <c r="AD375" s="165" t="str">
        <f t="shared" si="205"/>
        <v>ACEPTABLE</v>
      </c>
      <c r="AE375" s="165">
        <v>2</v>
      </c>
      <c r="AF375" s="165" t="str">
        <f t="shared" si="234"/>
        <v>Descargas eléctricas, dolor de cabeza, quemaduras, shock, golpes, heridas, contusiones.</v>
      </c>
      <c r="AG375" s="165"/>
      <c r="AH375" s="165"/>
      <c r="AI375" s="165"/>
      <c r="AJ375" s="165" t="s">
        <v>63</v>
      </c>
      <c r="AK375" s="165"/>
      <c r="AL375" s="165"/>
      <c r="AM375" s="165"/>
      <c r="AN375" s="165"/>
      <c r="AO375" s="165"/>
      <c r="AP375" s="165"/>
      <c r="AQ375" s="165"/>
      <c r="AR375" s="165"/>
      <c r="AS375" s="156"/>
      <c r="AT375" s="157"/>
      <c r="AU375" s="165" t="str">
        <f t="shared" si="206"/>
        <v>Bajo</v>
      </c>
      <c r="AV375" s="157"/>
      <c r="AW375" s="165" t="b">
        <f t="shared" si="207"/>
        <v>0</v>
      </c>
      <c r="AX375" s="165">
        <f t="shared" si="208"/>
        <v>0</v>
      </c>
      <c r="AY375" s="165" t="str">
        <f t="shared" si="209"/>
        <v>Bajo</v>
      </c>
      <c r="AZ375" s="157"/>
      <c r="BA375" s="165" t="b">
        <f t="shared" si="210"/>
        <v>0</v>
      </c>
      <c r="BB375" s="165">
        <f t="shared" si="211"/>
        <v>0</v>
      </c>
      <c r="BC375" s="165" t="str">
        <f>IF(AND(BB375&gt;=600,AZ375&lt;=4000),"I",IF(AND(BB375&gt;=150,BB375&lt;=500),"II",IF(AND(BB375&gt;=40,BB375&lt;=120),"III",IF(AND(BB375&gt;=0,BB375&lt;=40),"IV"))))</f>
        <v>IV</v>
      </c>
      <c r="BD375" s="165" t="str">
        <f t="shared" si="212"/>
        <v>ACEPTABLE</v>
      </c>
      <c r="BE375" s="155"/>
    </row>
    <row r="376" spans="1:57" ht="51" hidden="1" x14ac:dyDescent="0.2">
      <c r="A376" s="156"/>
      <c r="B376" s="165" t="s">
        <v>259</v>
      </c>
      <c r="C376" s="156" t="s">
        <v>784</v>
      </c>
      <c r="D376" s="166" t="s">
        <v>391</v>
      </c>
      <c r="E376" s="166" t="s">
        <v>420</v>
      </c>
      <c r="F376" s="166" t="s">
        <v>800</v>
      </c>
      <c r="G376" s="166" t="s">
        <v>801</v>
      </c>
      <c r="H376" s="165" t="s">
        <v>63</v>
      </c>
      <c r="I376" s="165"/>
      <c r="J376" s="165" t="s">
        <v>423</v>
      </c>
      <c r="K376" s="167" t="s">
        <v>65</v>
      </c>
      <c r="L376" s="167" t="s">
        <v>756</v>
      </c>
      <c r="M376" s="167" t="s">
        <v>757</v>
      </c>
      <c r="N376" s="167" t="s">
        <v>758</v>
      </c>
      <c r="O376" s="165"/>
      <c r="P376" s="165"/>
      <c r="Q376" s="171"/>
      <c r="R376" s="171" t="s">
        <v>543</v>
      </c>
      <c r="S376" s="171" t="s">
        <v>797</v>
      </c>
      <c r="T376" s="165">
        <v>0</v>
      </c>
      <c r="U376" s="165" t="str">
        <f t="shared" si="200"/>
        <v>Bajo</v>
      </c>
      <c r="V376" s="165">
        <v>1</v>
      </c>
      <c r="W376" s="165" t="str">
        <f t="shared" si="201"/>
        <v>Esporadica</v>
      </c>
      <c r="X376" s="165">
        <f t="shared" si="202"/>
        <v>0</v>
      </c>
      <c r="Y376" s="165" t="str">
        <f t="shared" si="203"/>
        <v>Bajo</v>
      </c>
      <c r="Z376" s="165">
        <v>25</v>
      </c>
      <c r="AA376" s="165" t="str">
        <f t="shared" si="204"/>
        <v>Grave</v>
      </c>
      <c r="AB376" s="165">
        <f t="shared" si="198"/>
        <v>0</v>
      </c>
      <c r="AC376" s="165" t="str">
        <f t="shared" si="199"/>
        <v>IV</v>
      </c>
      <c r="AD376" s="165" t="str">
        <f t="shared" si="205"/>
        <v>ACEPTABLE</v>
      </c>
      <c r="AE376" s="165">
        <v>2</v>
      </c>
      <c r="AF376" s="165" t="str">
        <f t="shared" si="234"/>
        <v>Enfermedades gastrointestinales, Intoxicaciones, reacciones alérgicas, muerte</v>
      </c>
      <c r="AG376" s="165"/>
      <c r="AH376" s="165"/>
      <c r="AI376" s="165"/>
      <c r="AJ376" s="165" t="s">
        <v>63</v>
      </c>
      <c r="AK376" s="165"/>
      <c r="AL376" s="165"/>
      <c r="AM376" s="165"/>
      <c r="AN376" s="165"/>
      <c r="AO376" s="165"/>
      <c r="AP376" s="165"/>
      <c r="AQ376" s="165"/>
      <c r="AR376" s="165"/>
      <c r="AS376" s="156"/>
      <c r="AT376" s="157"/>
      <c r="AU376" s="165" t="str">
        <f t="shared" si="206"/>
        <v>Bajo</v>
      </c>
      <c r="AV376" s="157"/>
      <c r="AW376" s="165" t="b">
        <f t="shared" si="207"/>
        <v>0</v>
      </c>
      <c r="AX376" s="165">
        <f t="shared" si="208"/>
        <v>0</v>
      </c>
      <c r="AY376" s="165" t="str">
        <f t="shared" si="209"/>
        <v>Bajo</v>
      </c>
      <c r="AZ376" s="157"/>
      <c r="BA376" s="165" t="b">
        <f t="shared" si="210"/>
        <v>0</v>
      </c>
      <c r="BB376" s="165">
        <f t="shared" si="211"/>
        <v>0</v>
      </c>
      <c r="BC376" s="165" t="str">
        <f>IF(AND(BB376&gt;=600,AZ376&lt;=4000),"I",IF(AND(BB376&gt;=150,BB376&lt;=500),"II",IF(AND(BB376&gt;=40,BB376&lt;=120),"III",IF(AND(BB376&gt;=0,BB376&lt;=40),"IV"))))</f>
        <v>IV</v>
      </c>
      <c r="BD376" s="165" t="str">
        <f t="shared" si="212"/>
        <v>ACEPTABLE</v>
      </c>
      <c r="BE376" s="155"/>
    </row>
    <row r="377" spans="1:57" ht="63.75" hidden="1" x14ac:dyDescent="0.2">
      <c r="A377" s="156"/>
      <c r="B377" s="165" t="s">
        <v>259</v>
      </c>
      <c r="C377" s="156" t="s">
        <v>784</v>
      </c>
      <c r="D377" s="166" t="s">
        <v>391</v>
      </c>
      <c r="E377" s="166" t="s">
        <v>420</v>
      </c>
      <c r="F377" s="166" t="s">
        <v>800</v>
      </c>
      <c r="G377" s="166" t="s">
        <v>801</v>
      </c>
      <c r="H377" s="165" t="s">
        <v>63</v>
      </c>
      <c r="I377" s="165"/>
      <c r="J377" s="165" t="s">
        <v>423</v>
      </c>
      <c r="K377" s="167" t="s">
        <v>65</v>
      </c>
      <c r="L377" s="168" t="s">
        <v>153</v>
      </c>
      <c r="M377" s="169" t="s">
        <v>154</v>
      </c>
      <c r="N377" s="170" t="s">
        <v>155</v>
      </c>
      <c r="O377" s="165"/>
      <c r="P377" s="165"/>
      <c r="Q377" s="165"/>
      <c r="R377" s="171" t="s">
        <v>581</v>
      </c>
      <c r="S377" s="171" t="s">
        <v>797</v>
      </c>
      <c r="T377" s="165"/>
      <c r="U377" s="165" t="str">
        <f t="shared" si="200"/>
        <v>Bajo</v>
      </c>
      <c r="V377" s="165">
        <v>2</v>
      </c>
      <c r="W377" s="165" t="str">
        <f t="shared" si="201"/>
        <v>Ocasional</v>
      </c>
      <c r="X377" s="165">
        <f t="shared" si="202"/>
        <v>0</v>
      </c>
      <c r="Y377" s="165" t="str">
        <f t="shared" si="203"/>
        <v>Bajo</v>
      </c>
      <c r="Z377" s="165">
        <v>25</v>
      </c>
      <c r="AA377" s="165" t="str">
        <f t="shared" si="204"/>
        <v>Grave</v>
      </c>
      <c r="AB377" s="165">
        <f t="shared" si="198"/>
        <v>0</v>
      </c>
      <c r="AC377" s="165" t="str">
        <f t="shared" si="199"/>
        <v>IV</v>
      </c>
      <c r="AD377" s="165" t="str">
        <f t="shared" si="205"/>
        <v>ACEPTABLE</v>
      </c>
      <c r="AE377" s="165">
        <v>2</v>
      </c>
      <c r="AF377" s="165" t="str">
        <f t="shared" si="234"/>
        <v xml:space="preserve">Zoonosis, Enfermedades infecciosas, gastrointestinales, tóxicas y reacciones alérgicas. </v>
      </c>
      <c r="AG377" s="165"/>
      <c r="AH377" s="165"/>
      <c r="AI377" s="165"/>
      <c r="AJ377" s="165" t="s">
        <v>63</v>
      </c>
      <c r="AK377" s="165"/>
      <c r="AL377" s="165"/>
      <c r="AM377" s="165"/>
      <c r="AN377" s="165"/>
      <c r="AO377" s="165"/>
      <c r="AP377" s="165"/>
      <c r="AQ377" s="165"/>
      <c r="AR377" s="165"/>
      <c r="AS377" s="156"/>
      <c r="AT377" s="157"/>
      <c r="AU377" s="165" t="str">
        <f t="shared" si="206"/>
        <v>Bajo</v>
      </c>
      <c r="AV377" s="157"/>
      <c r="AW377" s="165" t="b">
        <f t="shared" si="207"/>
        <v>0</v>
      </c>
      <c r="AX377" s="165">
        <f t="shared" si="208"/>
        <v>0</v>
      </c>
      <c r="AY377" s="165" t="str">
        <f t="shared" si="209"/>
        <v>Bajo</v>
      </c>
      <c r="AZ377" s="157"/>
      <c r="BA377" s="165" t="b">
        <f t="shared" si="210"/>
        <v>0</v>
      </c>
      <c r="BB377" s="165">
        <f t="shared" si="211"/>
        <v>0</v>
      </c>
      <c r="BC377" s="165" t="str">
        <f>IF(AND(BB377&gt;=600,AZ377&lt;=4000),"I",IF(AND(BB377&gt;=150,BB377&lt;=500),"II",IF(AND(BB377&gt;=40,BB377&lt;=120),"III",IF(AND(BB377&gt;=0,BB377&lt;=40),"IV"))))</f>
        <v>IV</v>
      </c>
      <c r="BD377" s="165" t="str">
        <f t="shared" si="212"/>
        <v>ACEPTABLE</v>
      </c>
      <c r="BE377" s="155"/>
    </row>
    <row r="378" spans="1:57" ht="63.75" hidden="1" x14ac:dyDescent="0.2">
      <c r="A378" s="156"/>
      <c r="B378" s="165" t="s">
        <v>259</v>
      </c>
      <c r="C378" s="156" t="s">
        <v>784</v>
      </c>
      <c r="D378" s="166" t="s">
        <v>391</v>
      </c>
      <c r="E378" s="166" t="s">
        <v>420</v>
      </c>
      <c r="F378" s="166" t="s">
        <v>800</v>
      </c>
      <c r="G378" s="166" t="s">
        <v>801</v>
      </c>
      <c r="H378" s="165" t="s">
        <v>63</v>
      </c>
      <c r="I378" s="165"/>
      <c r="J378" s="165" t="s">
        <v>423</v>
      </c>
      <c r="K378" s="167" t="s">
        <v>65</v>
      </c>
      <c r="L378" s="196" t="s">
        <v>316</v>
      </c>
      <c r="M378" s="170" t="s">
        <v>1211</v>
      </c>
      <c r="N378" s="170" t="s">
        <v>145</v>
      </c>
      <c r="O378" s="165" t="s">
        <v>69</v>
      </c>
      <c r="P378" s="165" t="s">
        <v>69</v>
      </c>
      <c r="Q378" s="165" t="s">
        <v>69</v>
      </c>
      <c r="R378" s="171" t="s">
        <v>1212</v>
      </c>
      <c r="S378" s="171" t="s">
        <v>799</v>
      </c>
      <c r="T378" s="165">
        <v>0</v>
      </c>
      <c r="U378" s="165" t="str">
        <f t="shared" si="200"/>
        <v>Bajo</v>
      </c>
      <c r="V378" s="165">
        <v>2</v>
      </c>
      <c r="W378" s="165" t="str">
        <f t="shared" si="201"/>
        <v>Ocasional</v>
      </c>
      <c r="X378" s="165">
        <f t="shared" si="202"/>
        <v>0</v>
      </c>
      <c r="Y378" s="165" t="str">
        <f t="shared" si="203"/>
        <v>Bajo</v>
      </c>
      <c r="Z378" s="165">
        <v>25</v>
      </c>
      <c r="AA378" s="165" t="str">
        <f t="shared" si="204"/>
        <v>Grave</v>
      </c>
      <c r="AB378" s="165">
        <f t="shared" si="198"/>
        <v>0</v>
      </c>
      <c r="AC378" s="165" t="str">
        <f t="shared" si="199"/>
        <v>IV</v>
      </c>
      <c r="AD378" s="165" t="str">
        <f t="shared" si="205"/>
        <v>ACEPTABLE</v>
      </c>
      <c r="AE378" s="165">
        <v>2</v>
      </c>
      <c r="AF378" s="165" t="str">
        <f t="shared" si="234"/>
        <v>Golpes, traumas, heridas, infecciones, intoxicación, Mordeduras, picaduras, punciones, reacciones alérgicas, muerte</v>
      </c>
      <c r="AG378" s="165" t="s">
        <v>38</v>
      </c>
      <c r="AH378" s="165"/>
      <c r="AI378" s="165"/>
      <c r="AJ378" s="165" t="s">
        <v>63</v>
      </c>
      <c r="AK378" s="165"/>
      <c r="AL378" s="165"/>
      <c r="AM378" s="165"/>
      <c r="AN378" s="165"/>
      <c r="AO378" s="165"/>
      <c r="AP378" s="165"/>
      <c r="AQ378" s="165"/>
      <c r="AR378" s="165"/>
      <c r="AS378" s="156"/>
      <c r="AT378" s="157"/>
      <c r="AU378" s="165" t="str">
        <f t="shared" si="206"/>
        <v>Bajo</v>
      </c>
      <c r="AV378" s="157"/>
      <c r="AW378" s="165" t="b">
        <f t="shared" si="207"/>
        <v>0</v>
      </c>
      <c r="AX378" s="165">
        <f t="shared" si="208"/>
        <v>0</v>
      </c>
      <c r="AY378" s="165" t="str">
        <f t="shared" si="209"/>
        <v>Bajo</v>
      </c>
      <c r="AZ378" s="157"/>
      <c r="BA378" s="165" t="b">
        <f t="shared" si="210"/>
        <v>0</v>
      </c>
      <c r="BB378" s="165">
        <f t="shared" si="211"/>
        <v>0</v>
      </c>
      <c r="BC378" s="165"/>
      <c r="BD378" s="165" t="b">
        <f t="shared" si="212"/>
        <v>0</v>
      </c>
      <c r="BE378" s="155"/>
    </row>
    <row r="379" spans="1:57" ht="51" hidden="1" x14ac:dyDescent="0.2">
      <c r="A379" s="156"/>
      <c r="B379" s="165" t="s">
        <v>259</v>
      </c>
      <c r="C379" s="156" t="s">
        <v>784</v>
      </c>
      <c r="D379" s="166" t="s">
        <v>391</v>
      </c>
      <c r="E379" s="166" t="s">
        <v>420</v>
      </c>
      <c r="F379" s="166" t="s">
        <v>800</v>
      </c>
      <c r="G379" s="166" t="s">
        <v>801</v>
      </c>
      <c r="H379" s="165" t="s">
        <v>63</v>
      </c>
      <c r="I379" s="165"/>
      <c r="J379" s="165" t="s">
        <v>423</v>
      </c>
      <c r="K379" s="167" t="s">
        <v>72</v>
      </c>
      <c r="L379" s="196" t="s">
        <v>302</v>
      </c>
      <c r="M379" s="169" t="s">
        <v>582</v>
      </c>
      <c r="N379" s="170" t="s">
        <v>150</v>
      </c>
      <c r="O379" s="165" t="s">
        <v>69</v>
      </c>
      <c r="P379" s="165" t="s">
        <v>69</v>
      </c>
      <c r="Q379" s="165" t="s">
        <v>69</v>
      </c>
      <c r="R379" s="171" t="s">
        <v>151</v>
      </c>
      <c r="S379" s="171" t="s">
        <v>584</v>
      </c>
      <c r="T379" s="165">
        <v>0</v>
      </c>
      <c r="U379" s="165" t="str">
        <f t="shared" si="200"/>
        <v>Bajo</v>
      </c>
      <c r="V379" s="165">
        <v>2</v>
      </c>
      <c r="W379" s="165" t="str">
        <f t="shared" si="201"/>
        <v>Ocasional</v>
      </c>
      <c r="X379" s="165">
        <f t="shared" si="202"/>
        <v>0</v>
      </c>
      <c r="Y379" s="165" t="str">
        <f t="shared" si="203"/>
        <v>Bajo</v>
      </c>
      <c r="Z379" s="165">
        <v>60</v>
      </c>
      <c r="AA379" s="165" t="str">
        <f t="shared" si="204"/>
        <v>Muy Grave</v>
      </c>
      <c r="AB379" s="165">
        <f t="shared" si="198"/>
        <v>0</v>
      </c>
      <c r="AC379" s="165" t="str">
        <f t="shared" si="199"/>
        <v>IV</v>
      </c>
      <c r="AD379" s="165" t="str">
        <f t="shared" si="205"/>
        <v>ACEPTABLE</v>
      </c>
      <c r="AE379" s="165">
        <v>2</v>
      </c>
      <c r="AF379" s="165" t="str">
        <f t="shared" si="234"/>
        <v>Golpes, traumas, laceraciones, punciones</v>
      </c>
      <c r="AG379" s="165" t="s">
        <v>38</v>
      </c>
      <c r="AH379" s="165"/>
      <c r="AI379" s="165"/>
      <c r="AJ379" s="165" t="s">
        <v>63</v>
      </c>
      <c r="AK379" s="165"/>
      <c r="AL379" s="165"/>
      <c r="AM379" s="165"/>
      <c r="AN379" s="165"/>
      <c r="AO379" s="165"/>
      <c r="AP379" s="165"/>
      <c r="AQ379" s="165"/>
      <c r="AR379" s="165"/>
      <c r="AS379" s="156"/>
      <c r="AT379" s="157"/>
      <c r="AU379" s="165" t="str">
        <f t="shared" si="206"/>
        <v>Bajo</v>
      </c>
      <c r="AV379" s="157"/>
      <c r="AW379" s="165" t="b">
        <f t="shared" si="207"/>
        <v>0</v>
      </c>
      <c r="AX379" s="165">
        <f t="shared" si="208"/>
        <v>0</v>
      </c>
      <c r="AY379" s="165" t="str">
        <f t="shared" si="209"/>
        <v>Bajo</v>
      </c>
      <c r="AZ379" s="157"/>
      <c r="BA379" s="165" t="b">
        <f t="shared" si="210"/>
        <v>0</v>
      </c>
      <c r="BB379" s="165">
        <f t="shared" si="211"/>
        <v>0</v>
      </c>
      <c r="BC379" s="165" t="str">
        <f t="shared" ref="BC379:BC388" si="235">IF(AND(BB379&gt;=600,AZ379&lt;=4000),"I",IF(AND(BB379&gt;=150,BB379&lt;=500),"II",IF(AND(BB379&gt;=40,BB379&lt;=120),"III",IF(AND(BB379&gt;=0,BB379&lt;=40),"IV"))))</f>
        <v>IV</v>
      </c>
      <c r="BD379" s="165" t="str">
        <f t="shared" si="212"/>
        <v>ACEPTABLE</v>
      </c>
      <c r="BE379" s="155"/>
    </row>
    <row r="380" spans="1:57" ht="68.099999999999994" hidden="1" customHeight="1" x14ac:dyDescent="0.2">
      <c r="A380" s="156"/>
      <c r="B380" s="165" t="s">
        <v>259</v>
      </c>
      <c r="C380" s="156" t="s">
        <v>784</v>
      </c>
      <c r="D380" s="166" t="s">
        <v>391</v>
      </c>
      <c r="E380" s="166" t="s">
        <v>585</v>
      </c>
      <c r="F380" s="166" t="s">
        <v>586</v>
      </c>
      <c r="G380" s="166" t="s">
        <v>804</v>
      </c>
      <c r="H380" s="165" t="s">
        <v>63</v>
      </c>
      <c r="I380" s="165"/>
      <c r="J380" s="166" t="s">
        <v>588</v>
      </c>
      <c r="K380" s="167" t="s">
        <v>72</v>
      </c>
      <c r="L380" s="196" t="s">
        <v>302</v>
      </c>
      <c r="M380" s="169" t="s">
        <v>589</v>
      </c>
      <c r="N380" s="170" t="s">
        <v>590</v>
      </c>
      <c r="O380" s="165"/>
      <c r="P380" s="165"/>
      <c r="Q380" s="165"/>
      <c r="R380" s="171" t="s">
        <v>805</v>
      </c>
      <c r="S380" s="171" t="s">
        <v>592</v>
      </c>
      <c r="T380" s="165">
        <v>0</v>
      </c>
      <c r="U380" s="165" t="str">
        <f t="shared" si="200"/>
        <v>Bajo</v>
      </c>
      <c r="V380" s="165">
        <v>2</v>
      </c>
      <c r="W380" s="165" t="str">
        <f t="shared" si="201"/>
        <v>Ocasional</v>
      </c>
      <c r="X380" s="165">
        <f t="shared" si="202"/>
        <v>0</v>
      </c>
      <c r="Y380" s="165" t="str">
        <f t="shared" si="203"/>
        <v>Bajo</v>
      </c>
      <c r="Z380" s="165">
        <v>60</v>
      </c>
      <c r="AA380" s="165" t="str">
        <f t="shared" si="204"/>
        <v>Muy Grave</v>
      </c>
      <c r="AB380" s="165">
        <f t="shared" si="198"/>
        <v>0</v>
      </c>
      <c r="AC380" s="165" t="str">
        <f t="shared" si="199"/>
        <v>IV</v>
      </c>
      <c r="AD380" s="165" t="str">
        <f t="shared" si="205"/>
        <v>ACEPTABLE</v>
      </c>
      <c r="AE380" s="165">
        <v>6</v>
      </c>
      <c r="AF380" s="165" t="str">
        <f t="shared" si="234"/>
        <v>Golpes, traumas, laceraciones, punciones, heridas</v>
      </c>
      <c r="AG380" s="165" t="s">
        <v>38</v>
      </c>
      <c r="AH380" s="165"/>
      <c r="AI380" s="165"/>
      <c r="AJ380" s="165" t="s">
        <v>63</v>
      </c>
      <c r="AK380" s="165"/>
      <c r="AL380" s="165"/>
      <c r="AM380" s="165"/>
      <c r="AN380" s="165"/>
      <c r="AO380" s="165"/>
      <c r="AP380" s="165"/>
      <c r="AQ380" s="165"/>
      <c r="AR380" s="165"/>
      <c r="AS380" s="156"/>
      <c r="AT380" s="157"/>
      <c r="AU380" s="165" t="str">
        <f t="shared" si="206"/>
        <v>Bajo</v>
      </c>
      <c r="AV380" s="157"/>
      <c r="AW380" s="165" t="b">
        <f t="shared" si="207"/>
        <v>0</v>
      </c>
      <c r="AX380" s="165">
        <f t="shared" si="208"/>
        <v>0</v>
      </c>
      <c r="AY380" s="165" t="str">
        <f t="shared" si="209"/>
        <v>Bajo</v>
      </c>
      <c r="AZ380" s="157"/>
      <c r="BA380" s="165" t="b">
        <f t="shared" si="210"/>
        <v>0</v>
      </c>
      <c r="BB380" s="165">
        <f t="shared" si="211"/>
        <v>0</v>
      </c>
      <c r="BC380" s="165" t="str">
        <f t="shared" si="235"/>
        <v>IV</v>
      </c>
      <c r="BD380" s="165" t="str">
        <f t="shared" si="212"/>
        <v>ACEPTABLE</v>
      </c>
      <c r="BE380" s="155"/>
    </row>
    <row r="381" spans="1:57" ht="63.75" hidden="1" x14ac:dyDescent="0.2">
      <c r="A381" s="156"/>
      <c r="B381" s="165" t="s">
        <v>259</v>
      </c>
      <c r="C381" s="156" t="s">
        <v>784</v>
      </c>
      <c r="D381" s="166" t="s">
        <v>391</v>
      </c>
      <c r="E381" s="166" t="s">
        <v>585</v>
      </c>
      <c r="F381" s="166" t="s">
        <v>586</v>
      </c>
      <c r="G381" s="166" t="s">
        <v>804</v>
      </c>
      <c r="H381" s="165" t="s">
        <v>63</v>
      </c>
      <c r="I381" s="165"/>
      <c r="J381" s="166" t="s">
        <v>588</v>
      </c>
      <c r="K381" s="165" t="s">
        <v>325</v>
      </c>
      <c r="L381" s="165" t="s">
        <v>424</v>
      </c>
      <c r="M381" s="170" t="s">
        <v>517</v>
      </c>
      <c r="N381" s="170" t="s">
        <v>191</v>
      </c>
      <c r="O381" s="165"/>
      <c r="P381" s="165"/>
      <c r="Q381" s="171"/>
      <c r="R381" s="171" t="s">
        <v>806</v>
      </c>
      <c r="S381" s="171"/>
      <c r="T381" s="165">
        <v>0</v>
      </c>
      <c r="U381" s="165" t="str">
        <f t="shared" si="200"/>
        <v>Bajo</v>
      </c>
      <c r="V381" s="165">
        <v>2</v>
      </c>
      <c r="W381" s="165" t="str">
        <f t="shared" si="201"/>
        <v>Ocasional</v>
      </c>
      <c r="X381" s="165">
        <f t="shared" si="202"/>
        <v>0</v>
      </c>
      <c r="Y381" s="165" t="str">
        <f t="shared" si="203"/>
        <v>Bajo</v>
      </c>
      <c r="Z381" s="165">
        <v>60</v>
      </c>
      <c r="AA381" s="165" t="str">
        <f t="shared" si="204"/>
        <v>Muy Grave</v>
      </c>
      <c r="AB381" s="165">
        <f t="shared" si="198"/>
        <v>0</v>
      </c>
      <c r="AC381" s="165" t="str">
        <f t="shared" si="199"/>
        <v>IV</v>
      </c>
      <c r="AD381" s="165" t="str">
        <f t="shared" si="205"/>
        <v>ACEPTABLE</v>
      </c>
      <c r="AE381" s="165">
        <v>6</v>
      </c>
      <c r="AF381" s="165" t="s">
        <v>167</v>
      </c>
      <c r="AG381" s="165" t="s">
        <v>38</v>
      </c>
      <c r="AH381" s="165"/>
      <c r="AI381" s="165"/>
      <c r="AJ381" s="165" t="s">
        <v>63</v>
      </c>
      <c r="AK381" s="165"/>
      <c r="AL381" s="165"/>
      <c r="AM381" s="165"/>
      <c r="AN381" s="165"/>
      <c r="AO381" s="165"/>
      <c r="AP381" s="165"/>
      <c r="AQ381" s="165"/>
      <c r="AR381" s="165"/>
      <c r="AS381" s="156"/>
      <c r="AT381" s="157"/>
      <c r="AU381" s="165" t="str">
        <f t="shared" si="206"/>
        <v>Bajo</v>
      </c>
      <c r="AV381" s="157"/>
      <c r="AW381" s="165" t="b">
        <f t="shared" si="207"/>
        <v>0</v>
      </c>
      <c r="AX381" s="165">
        <f t="shared" si="208"/>
        <v>0</v>
      </c>
      <c r="AY381" s="165" t="str">
        <f t="shared" si="209"/>
        <v>Bajo</v>
      </c>
      <c r="AZ381" s="157"/>
      <c r="BA381" s="165" t="b">
        <f t="shared" si="210"/>
        <v>0</v>
      </c>
      <c r="BB381" s="165">
        <f t="shared" si="211"/>
        <v>0</v>
      </c>
      <c r="BC381" s="165" t="str">
        <f t="shared" si="235"/>
        <v>IV</v>
      </c>
      <c r="BD381" s="165" t="str">
        <f t="shared" si="212"/>
        <v>ACEPTABLE</v>
      </c>
      <c r="BE381" s="155"/>
    </row>
    <row r="382" spans="1:57" ht="63.75" hidden="1" x14ac:dyDescent="0.2">
      <c r="A382" s="156"/>
      <c r="B382" s="165" t="s">
        <v>259</v>
      </c>
      <c r="C382" s="156" t="s">
        <v>784</v>
      </c>
      <c r="D382" s="166" t="s">
        <v>391</v>
      </c>
      <c r="E382" s="166" t="s">
        <v>585</v>
      </c>
      <c r="F382" s="166" t="s">
        <v>586</v>
      </c>
      <c r="G382" s="166" t="s">
        <v>804</v>
      </c>
      <c r="H382" s="165" t="s">
        <v>63</v>
      </c>
      <c r="I382" s="165"/>
      <c r="J382" s="166" t="s">
        <v>588</v>
      </c>
      <c r="K382" s="165" t="s">
        <v>72</v>
      </c>
      <c r="L382" s="165" t="s">
        <v>119</v>
      </c>
      <c r="M382" s="170" t="s">
        <v>594</v>
      </c>
      <c r="N382" s="170" t="s">
        <v>540</v>
      </c>
      <c r="O382" s="165"/>
      <c r="P382" s="165"/>
      <c r="Q382" s="171"/>
      <c r="R382" s="171" t="s">
        <v>807</v>
      </c>
      <c r="S382" s="171" t="s">
        <v>595</v>
      </c>
      <c r="T382" s="165">
        <v>0</v>
      </c>
      <c r="U382" s="165" t="str">
        <f t="shared" si="200"/>
        <v>Bajo</v>
      </c>
      <c r="V382" s="165">
        <v>2</v>
      </c>
      <c r="W382" s="165" t="str">
        <f t="shared" si="201"/>
        <v>Ocasional</v>
      </c>
      <c r="X382" s="165">
        <f t="shared" si="202"/>
        <v>0</v>
      </c>
      <c r="Y382" s="165" t="str">
        <f t="shared" si="203"/>
        <v>Bajo</v>
      </c>
      <c r="Z382" s="165">
        <v>25</v>
      </c>
      <c r="AA382" s="165" t="str">
        <f t="shared" si="204"/>
        <v>Grave</v>
      </c>
      <c r="AB382" s="165">
        <f t="shared" si="198"/>
        <v>0</v>
      </c>
      <c r="AC382" s="165" t="str">
        <f t="shared" si="199"/>
        <v>IV</v>
      </c>
      <c r="AD382" s="165" t="str">
        <f t="shared" si="205"/>
        <v>ACEPTABLE</v>
      </c>
      <c r="AE382" s="165">
        <v>6</v>
      </c>
      <c r="AF382" s="165" t="s">
        <v>134</v>
      </c>
      <c r="AG382" s="165" t="s">
        <v>38</v>
      </c>
      <c r="AH382" s="165"/>
      <c r="AI382" s="165"/>
      <c r="AJ382" s="165" t="s">
        <v>63</v>
      </c>
      <c r="AK382" s="165"/>
      <c r="AL382" s="165"/>
      <c r="AM382" s="165"/>
      <c r="AN382" s="165"/>
      <c r="AO382" s="165"/>
      <c r="AP382" s="165"/>
      <c r="AQ382" s="165"/>
      <c r="AR382" s="165"/>
      <c r="AS382" s="156"/>
      <c r="AT382" s="157"/>
      <c r="AU382" s="165" t="str">
        <f t="shared" si="206"/>
        <v>Bajo</v>
      </c>
      <c r="AV382" s="157"/>
      <c r="AW382" s="165" t="b">
        <f t="shared" si="207"/>
        <v>0</v>
      </c>
      <c r="AX382" s="165">
        <f t="shared" si="208"/>
        <v>0</v>
      </c>
      <c r="AY382" s="165" t="str">
        <f t="shared" si="209"/>
        <v>Bajo</v>
      </c>
      <c r="AZ382" s="157"/>
      <c r="BA382" s="165" t="b">
        <f t="shared" si="210"/>
        <v>0</v>
      </c>
      <c r="BB382" s="165">
        <f t="shared" si="211"/>
        <v>0</v>
      </c>
      <c r="BC382" s="165" t="str">
        <f t="shared" si="235"/>
        <v>IV</v>
      </c>
      <c r="BD382" s="165" t="str">
        <f t="shared" si="212"/>
        <v>ACEPTABLE</v>
      </c>
      <c r="BE382" s="155"/>
    </row>
    <row r="383" spans="1:57" ht="63.75" x14ac:dyDescent="0.2">
      <c r="A383" s="189"/>
      <c r="B383" s="165" t="s">
        <v>259</v>
      </c>
      <c r="C383" s="156" t="s">
        <v>784</v>
      </c>
      <c r="D383" s="166" t="s">
        <v>391</v>
      </c>
      <c r="E383" s="166" t="s">
        <v>585</v>
      </c>
      <c r="F383" s="166" t="s">
        <v>586</v>
      </c>
      <c r="G383" s="166" t="s">
        <v>804</v>
      </c>
      <c r="H383" s="165" t="s">
        <v>63</v>
      </c>
      <c r="I383" s="165"/>
      <c r="J383" s="166" t="s">
        <v>588</v>
      </c>
      <c r="K383" s="167" t="s">
        <v>282</v>
      </c>
      <c r="L383" s="168" t="s">
        <v>88</v>
      </c>
      <c r="M383" s="170" t="s">
        <v>344</v>
      </c>
      <c r="N383" s="171" t="s">
        <v>345</v>
      </c>
      <c r="O383" s="165"/>
      <c r="P383" s="165"/>
      <c r="Q383" s="171" t="s">
        <v>735</v>
      </c>
      <c r="R383" s="165" t="s">
        <v>346</v>
      </c>
      <c r="S383" s="171" t="s">
        <v>92</v>
      </c>
      <c r="T383" s="165">
        <v>0</v>
      </c>
      <c r="U383" s="165" t="str">
        <f t="shared" si="200"/>
        <v>Bajo</v>
      </c>
      <c r="V383" s="165">
        <v>2</v>
      </c>
      <c r="W383" s="165" t="str">
        <f t="shared" si="201"/>
        <v>Ocasional</v>
      </c>
      <c r="X383" s="165">
        <f t="shared" si="202"/>
        <v>0</v>
      </c>
      <c r="Y383" s="165" t="str">
        <f t="shared" si="203"/>
        <v>Bajo</v>
      </c>
      <c r="Z383" s="165">
        <v>25</v>
      </c>
      <c r="AA383" s="165" t="str">
        <f t="shared" si="204"/>
        <v>Grave</v>
      </c>
      <c r="AB383" s="165">
        <f t="shared" si="198"/>
        <v>0</v>
      </c>
      <c r="AC383" s="165" t="str">
        <f t="shared" si="199"/>
        <v>IV</v>
      </c>
      <c r="AD383" s="165" t="str">
        <f t="shared" si="205"/>
        <v>ACEPTABLE</v>
      </c>
      <c r="AE383" s="165" t="s">
        <v>258</v>
      </c>
      <c r="AF383" s="165" t="str">
        <f>N383</f>
        <v>Golpes, descargas electricas, heridas</v>
      </c>
      <c r="AG383" s="165" t="s">
        <v>38</v>
      </c>
      <c r="AH383" s="165" t="s">
        <v>63</v>
      </c>
      <c r="AI383" s="165" t="s">
        <v>63</v>
      </c>
      <c r="AJ383" s="165" t="s">
        <v>63</v>
      </c>
      <c r="AK383" s="165"/>
      <c r="AL383" s="165"/>
      <c r="AM383" s="165"/>
      <c r="AN383" s="165"/>
      <c r="AO383" s="165"/>
      <c r="AP383" s="165"/>
      <c r="AQ383" s="165"/>
      <c r="AR383" s="165"/>
      <c r="AS383" s="156"/>
      <c r="AT383" s="157"/>
      <c r="AU383" s="165" t="str">
        <f t="shared" si="206"/>
        <v>Bajo</v>
      </c>
      <c r="AV383" s="157"/>
      <c r="AW383" s="165" t="b">
        <f t="shared" si="207"/>
        <v>0</v>
      </c>
      <c r="AX383" s="165">
        <f t="shared" si="208"/>
        <v>0</v>
      </c>
      <c r="AY383" s="165" t="str">
        <f t="shared" si="209"/>
        <v>Bajo</v>
      </c>
      <c r="AZ383" s="157"/>
      <c r="BA383" s="165" t="b">
        <f t="shared" si="210"/>
        <v>0</v>
      </c>
      <c r="BB383" s="165">
        <f t="shared" si="211"/>
        <v>0</v>
      </c>
      <c r="BC383" s="165" t="str">
        <f t="shared" si="235"/>
        <v>IV</v>
      </c>
      <c r="BD383" s="165" t="str">
        <f t="shared" si="212"/>
        <v>ACEPTABLE</v>
      </c>
      <c r="BE383" s="155"/>
    </row>
    <row r="384" spans="1:57" ht="63.75" x14ac:dyDescent="0.2">
      <c r="A384" s="156"/>
      <c r="B384" s="165" t="s">
        <v>259</v>
      </c>
      <c r="C384" s="156" t="s">
        <v>784</v>
      </c>
      <c r="D384" s="166" t="s">
        <v>391</v>
      </c>
      <c r="E384" s="166" t="s">
        <v>585</v>
      </c>
      <c r="F384" s="166" t="s">
        <v>586</v>
      </c>
      <c r="G384" s="166" t="s">
        <v>804</v>
      </c>
      <c r="H384" s="165" t="s">
        <v>63</v>
      </c>
      <c r="I384" s="165"/>
      <c r="J384" s="166" t="s">
        <v>588</v>
      </c>
      <c r="K384" s="167" t="s">
        <v>282</v>
      </c>
      <c r="L384" s="168" t="s">
        <v>739</v>
      </c>
      <c r="M384" s="170" t="s">
        <v>740</v>
      </c>
      <c r="N384" s="171" t="s">
        <v>741</v>
      </c>
      <c r="O384" s="165"/>
      <c r="P384" s="165"/>
      <c r="Q384" s="171"/>
      <c r="R384" s="165" t="s">
        <v>742</v>
      </c>
      <c r="S384" s="171" t="s">
        <v>743</v>
      </c>
      <c r="T384" s="165"/>
      <c r="U384" s="165" t="str">
        <f t="shared" si="200"/>
        <v>Bajo</v>
      </c>
      <c r="V384" s="165">
        <v>1</v>
      </c>
      <c r="W384" s="165" t="str">
        <f t="shared" si="201"/>
        <v>Esporadica</v>
      </c>
      <c r="X384" s="165">
        <f t="shared" si="202"/>
        <v>0</v>
      </c>
      <c r="Y384" s="165" t="str">
        <f t="shared" si="203"/>
        <v>Bajo</v>
      </c>
      <c r="Z384" s="165">
        <v>25</v>
      </c>
      <c r="AA384" s="165" t="str">
        <f t="shared" si="204"/>
        <v>Grave</v>
      </c>
      <c r="AB384" s="165">
        <f t="shared" si="198"/>
        <v>0</v>
      </c>
      <c r="AC384" s="165" t="str">
        <f t="shared" si="199"/>
        <v>IV</v>
      </c>
      <c r="AD384" s="165" t="str">
        <f>IF(AND(AC384="I"),"NO ACEPTABLE",IF(AND(AC384="II"),"ACEPTABLE CON CONTROL ESPECIFICO",IF(AND(AC384="III"),"MEJORABLE",IF(AND(AC384="IV"),"ACEPTABLE"))))</f>
        <v>ACEPTABLE</v>
      </c>
      <c r="AE384" s="165">
        <v>2</v>
      </c>
      <c r="AF384" s="165" t="s">
        <v>180</v>
      </c>
      <c r="AG384" s="165" t="s">
        <v>38</v>
      </c>
      <c r="AH384" s="165"/>
      <c r="AI384" s="165"/>
      <c r="AJ384" s="165" t="s">
        <v>63</v>
      </c>
      <c r="AK384" s="165"/>
      <c r="AL384" s="165"/>
      <c r="AM384" s="165"/>
      <c r="AN384" s="165"/>
      <c r="AO384" s="165"/>
      <c r="AP384" s="165"/>
      <c r="AQ384" s="165"/>
      <c r="AR384" s="165"/>
      <c r="AS384" s="156"/>
      <c r="AT384" s="157"/>
      <c r="AU384" s="165" t="str">
        <f>IF(AT384=10,"Muy Alto",IF(AT384=6,"Alto",IF(AT384=2,"Medio",IF(AT384=0,"Bajo"))))</f>
        <v>Bajo</v>
      </c>
      <c r="AV384" s="157"/>
      <c r="AW384" s="165" t="b">
        <f>IF(AV384=4,"Continua",IF(AV384=3,"Frecuente",IF(AV384=2,"Ocasional",IF(AV384=1,"Esporadica"))))</f>
        <v>0</v>
      </c>
      <c r="AX384" s="165">
        <f>AT384*AV384</f>
        <v>0</v>
      </c>
      <c r="AY384" s="165" t="str">
        <f>IF(AND(AX384&gt;=24,AX384&lt;=40),"Medio Alto",IF(AND(AX384&gt;=10,AX384&lt;=20),"Alto",IF(AND(AX384&gt;=6,AX384&lt;=8),"Medio",IF(AND(AX384&gt;=0,AX384&lt;=4),"Bajo"))))</f>
        <v>Bajo</v>
      </c>
      <c r="AZ384" s="157"/>
      <c r="BA384" s="165" t="b">
        <f>IF(AZ384=100,"Mortal o Catrastrofico",IF(AZ384=60,"Muy Grave",IF(AZ384=25,"Grave",IF(AZ384=10,"Leve"))))</f>
        <v>0</v>
      </c>
      <c r="BB384" s="165">
        <f>AX384*AZ384</f>
        <v>0</v>
      </c>
      <c r="BC384" s="165" t="str">
        <f>IF(AND(BB384&gt;=600,AZ384&lt;=4000),"I",IF(AND(BB384&gt;=150,BB384&lt;=500),"II",IF(AND(BB384&gt;=40,BB384&lt;=120),"III",IF(AND(BB384&gt;=0,BB384&lt;=40),"IV"))))</f>
        <v>IV</v>
      </c>
      <c r="BD384" s="165" t="str">
        <f>IF(AND(BC384="I"),"NO ACEPTABLE",IF(AND(BC384="II"),"ACEPTABLE CON CONTROL ESPECIFICO",IF(AND(BC384="III"),"MEJORABLE",IF(AND(BC384="IV"),"ACEPTABLE"))))</f>
        <v>ACEPTABLE</v>
      </c>
      <c r="BE384" s="155"/>
    </row>
    <row r="385" spans="1:57" ht="63.75" x14ac:dyDescent="0.2">
      <c r="A385" s="156"/>
      <c r="B385" s="165" t="s">
        <v>259</v>
      </c>
      <c r="C385" s="156" t="s">
        <v>784</v>
      </c>
      <c r="D385" s="166" t="s">
        <v>391</v>
      </c>
      <c r="E385" s="166" t="s">
        <v>585</v>
      </c>
      <c r="F385" s="166" t="s">
        <v>586</v>
      </c>
      <c r="G385" s="166" t="s">
        <v>804</v>
      </c>
      <c r="H385" s="165" t="s">
        <v>63</v>
      </c>
      <c r="I385" s="165"/>
      <c r="J385" s="166" t="s">
        <v>588</v>
      </c>
      <c r="K385" s="167" t="s">
        <v>282</v>
      </c>
      <c r="L385" s="168" t="s">
        <v>747</v>
      </c>
      <c r="M385" s="170" t="s">
        <v>748</v>
      </c>
      <c r="N385" s="170" t="s">
        <v>289</v>
      </c>
      <c r="O385" s="165" t="s">
        <v>69</v>
      </c>
      <c r="P385" s="165" t="s">
        <v>69</v>
      </c>
      <c r="Q385" s="165"/>
      <c r="R385" s="171" t="s">
        <v>749</v>
      </c>
      <c r="S385" s="165" t="s">
        <v>672</v>
      </c>
      <c r="T385" s="165">
        <v>0</v>
      </c>
      <c r="U385" s="165" t="str">
        <f t="shared" si="200"/>
        <v>Bajo</v>
      </c>
      <c r="V385" s="165">
        <v>1</v>
      </c>
      <c r="W385" s="165" t="str">
        <f t="shared" si="201"/>
        <v>Esporadica</v>
      </c>
      <c r="X385" s="165">
        <f t="shared" si="202"/>
        <v>0</v>
      </c>
      <c r="Y385" s="165" t="str">
        <f t="shared" si="203"/>
        <v>Bajo</v>
      </c>
      <c r="Z385" s="165">
        <v>25</v>
      </c>
      <c r="AA385" s="165" t="str">
        <f t="shared" si="204"/>
        <v>Grave</v>
      </c>
      <c r="AB385" s="165">
        <f t="shared" si="198"/>
        <v>0</v>
      </c>
      <c r="AC385" s="165" t="str">
        <f t="shared" si="199"/>
        <v>IV</v>
      </c>
      <c r="AD385" s="165" t="str">
        <f t="shared" ref="AD385" si="236">IF(AND(AC385="I"),"NO ACEPTABLE",IF(AND(AC385="II"),"ACEPTABLE CON CONTROL ESPECIFICO",IF(AND(AC385="III"),"MEJORABLE",IF(AND(AC385="IV"),"ACEPTABLE"))))</f>
        <v>ACEPTABLE</v>
      </c>
      <c r="AE385" s="165" t="s">
        <v>258</v>
      </c>
      <c r="AF385" s="165" t="str">
        <f>N385</f>
        <v>Golpes, trapamientos, aplastamiento, muerte</v>
      </c>
      <c r="AG385" s="165" t="s">
        <v>38</v>
      </c>
      <c r="AH385" s="165"/>
      <c r="AI385" s="165" t="s">
        <v>63</v>
      </c>
      <c r="AJ385" s="165" t="s">
        <v>63</v>
      </c>
      <c r="AK385" s="165" t="s">
        <v>63</v>
      </c>
      <c r="AL385" s="165"/>
      <c r="AM385" s="165"/>
      <c r="AN385" s="165"/>
      <c r="AO385" s="165"/>
      <c r="AP385" s="165"/>
      <c r="AQ385" s="165"/>
      <c r="AR385" s="165"/>
      <c r="AS385" s="156"/>
      <c r="AT385" s="157"/>
      <c r="AU385" s="165" t="str">
        <f t="shared" ref="AU385" si="237">IF(AT385=10,"Muy Alto",IF(AT385=6,"Alto",IF(AT385=2,"Medio",IF(AT385=0,"Bajo"))))</f>
        <v>Bajo</v>
      </c>
      <c r="AV385" s="157"/>
      <c r="AW385" s="165" t="b">
        <f t="shared" ref="AW385" si="238">IF(AV385=4,"Continua",IF(AV385=3,"Frecuente",IF(AV385=2,"Ocasional",IF(AV385=1,"Esporadica"))))</f>
        <v>0</v>
      </c>
      <c r="AX385" s="165">
        <f t="shared" ref="AX385" si="239">AT385*AV385</f>
        <v>0</v>
      </c>
      <c r="AY385" s="165" t="str">
        <f t="shared" ref="AY385" si="240">IF(AND(AX385&gt;=24,AX385&lt;=40),"Medio Alto",IF(AND(AX385&gt;=10,AX385&lt;=20),"Alto",IF(AND(AX385&gt;=6,AX385&lt;=8),"Medio",IF(AND(AX385&gt;=0,AX385&lt;=4),"Bajo"))))</f>
        <v>Bajo</v>
      </c>
      <c r="AZ385" s="157"/>
      <c r="BA385" s="165" t="b">
        <f t="shared" ref="BA385" si="241">IF(AZ385=100,"Mortal o Catrastrofico",IF(AZ385=60,"Muy Grave",IF(AZ385=25,"Grave",IF(AZ385=10,"Leve"))))</f>
        <v>0</v>
      </c>
      <c r="BB385" s="165">
        <f t="shared" ref="BB385" si="242">AX385*AZ385</f>
        <v>0</v>
      </c>
      <c r="BC385" s="165" t="str">
        <f t="shared" ref="BC385" si="243">IF(AND(BB385&gt;=600,AZ385&lt;=4000),"I",IF(AND(BB385&gt;=150,BB385&lt;=500),"II",IF(AND(BB385&gt;=40,BB385&lt;=120),"III",IF(AND(BB385&gt;=0,BB385&lt;=40),"IV"))))</f>
        <v>IV</v>
      </c>
      <c r="BD385" s="165" t="str">
        <f t="shared" ref="BD385" si="244">IF(AND(BC385="I"),"NO ACEPTABLE",IF(AND(BC385="II"),"ACEPTABLE CON CONTROL ESPECIFICO",IF(AND(BC385="III"),"MEJORABLE",IF(AND(BC385="IV"),"ACEPTABLE"))))</f>
        <v>ACEPTABLE</v>
      </c>
      <c r="BE385" s="155"/>
    </row>
    <row r="386" spans="1:57" ht="76.5" hidden="1" x14ac:dyDescent="0.2">
      <c r="A386" s="156"/>
      <c r="B386" s="165" t="s">
        <v>259</v>
      </c>
      <c r="C386" s="156" t="s">
        <v>784</v>
      </c>
      <c r="D386" s="166" t="s">
        <v>391</v>
      </c>
      <c r="E386" s="166" t="s">
        <v>585</v>
      </c>
      <c r="F386" s="166" t="s">
        <v>586</v>
      </c>
      <c r="G386" s="166" t="s">
        <v>804</v>
      </c>
      <c r="H386" s="165" t="s">
        <v>63</v>
      </c>
      <c r="I386" s="165"/>
      <c r="J386" s="166" t="s">
        <v>588</v>
      </c>
      <c r="K386" s="165" t="s">
        <v>77</v>
      </c>
      <c r="L386" s="196" t="s">
        <v>596</v>
      </c>
      <c r="M386" s="170" t="s">
        <v>597</v>
      </c>
      <c r="N386" s="170" t="s">
        <v>514</v>
      </c>
      <c r="O386" s="165"/>
      <c r="P386" s="165"/>
      <c r="Q386" s="171"/>
      <c r="R386" s="171" t="s">
        <v>808</v>
      </c>
      <c r="S386" s="171" t="s">
        <v>599</v>
      </c>
      <c r="T386" s="165">
        <v>0</v>
      </c>
      <c r="U386" s="165" t="str">
        <f t="shared" si="200"/>
        <v>Bajo</v>
      </c>
      <c r="V386" s="165">
        <v>2</v>
      </c>
      <c r="W386" s="165" t="str">
        <f t="shared" si="201"/>
        <v>Ocasional</v>
      </c>
      <c r="X386" s="165">
        <f t="shared" si="202"/>
        <v>0</v>
      </c>
      <c r="Y386" s="165" t="str">
        <f t="shared" si="203"/>
        <v>Bajo</v>
      </c>
      <c r="Z386" s="165">
        <v>25</v>
      </c>
      <c r="AA386" s="165" t="str">
        <f t="shared" si="204"/>
        <v>Grave</v>
      </c>
      <c r="AB386" s="165">
        <f t="shared" si="198"/>
        <v>0</v>
      </c>
      <c r="AC386" s="165" t="str">
        <f t="shared" si="199"/>
        <v>IV</v>
      </c>
      <c r="AD386" s="165" t="str">
        <f t="shared" si="205"/>
        <v>ACEPTABLE</v>
      </c>
      <c r="AE386" s="165">
        <v>6</v>
      </c>
      <c r="AF386" s="165" t="s">
        <v>134</v>
      </c>
      <c r="AG386" s="165" t="s">
        <v>38</v>
      </c>
      <c r="AH386" s="165"/>
      <c r="AI386" s="165"/>
      <c r="AJ386" s="165" t="s">
        <v>63</v>
      </c>
      <c r="AK386" s="165"/>
      <c r="AL386" s="165"/>
      <c r="AM386" s="165"/>
      <c r="AN386" s="165"/>
      <c r="AO386" s="165"/>
      <c r="AP386" s="165"/>
      <c r="AQ386" s="165"/>
      <c r="AR386" s="165"/>
      <c r="AS386" s="156"/>
      <c r="AT386" s="157"/>
      <c r="AU386" s="165" t="str">
        <f t="shared" si="206"/>
        <v>Bajo</v>
      </c>
      <c r="AV386" s="157"/>
      <c r="AW386" s="165" t="b">
        <f t="shared" si="207"/>
        <v>0</v>
      </c>
      <c r="AX386" s="165">
        <f t="shared" si="208"/>
        <v>0</v>
      </c>
      <c r="AY386" s="165" t="str">
        <f t="shared" si="209"/>
        <v>Bajo</v>
      </c>
      <c r="AZ386" s="157"/>
      <c r="BA386" s="165" t="b">
        <f t="shared" si="210"/>
        <v>0</v>
      </c>
      <c r="BB386" s="165">
        <f t="shared" si="211"/>
        <v>0</v>
      </c>
      <c r="BC386" s="165" t="str">
        <f t="shared" si="235"/>
        <v>IV</v>
      </c>
      <c r="BD386" s="165" t="str">
        <f t="shared" si="212"/>
        <v>ACEPTABLE</v>
      </c>
      <c r="BE386" s="155"/>
    </row>
    <row r="387" spans="1:57" ht="63.75" hidden="1" x14ac:dyDescent="0.2">
      <c r="A387" s="156"/>
      <c r="B387" s="165" t="s">
        <v>259</v>
      </c>
      <c r="C387" s="156" t="s">
        <v>784</v>
      </c>
      <c r="D387" s="166" t="s">
        <v>391</v>
      </c>
      <c r="E387" s="166" t="s">
        <v>585</v>
      </c>
      <c r="F387" s="166" t="s">
        <v>586</v>
      </c>
      <c r="G387" s="166" t="s">
        <v>804</v>
      </c>
      <c r="H387" s="165" t="s">
        <v>63</v>
      </c>
      <c r="I387" s="165"/>
      <c r="J387" s="166" t="s">
        <v>588</v>
      </c>
      <c r="K387" s="165" t="s">
        <v>276</v>
      </c>
      <c r="L387" s="196" t="s">
        <v>178</v>
      </c>
      <c r="M387" s="170" t="s">
        <v>520</v>
      </c>
      <c r="N387" s="170" t="s">
        <v>180</v>
      </c>
      <c r="O387" s="165"/>
      <c r="P387" s="165"/>
      <c r="Q387" s="171"/>
      <c r="R387" s="171" t="s">
        <v>600</v>
      </c>
      <c r="S387" s="171" t="s">
        <v>601</v>
      </c>
      <c r="T387" s="165">
        <v>0</v>
      </c>
      <c r="U387" s="165" t="str">
        <f t="shared" si="200"/>
        <v>Bajo</v>
      </c>
      <c r="V387" s="165">
        <v>3</v>
      </c>
      <c r="W387" s="165" t="str">
        <f t="shared" si="201"/>
        <v>Frecuente</v>
      </c>
      <c r="X387" s="165">
        <f t="shared" si="202"/>
        <v>0</v>
      </c>
      <c r="Y387" s="165" t="str">
        <f t="shared" si="203"/>
        <v>Bajo</v>
      </c>
      <c r="Z387" s="165">
        <v>25</v>
      </c>
      <c r="AA387" s="165" t="str">
        <f t="shared" si="204"/>
        <v>Grave</v>
      </c>
      <c r="AB387" s="165">
        <f t="shared" si="198"/>
        <v>0</v>
      </c>
      <c r="AC387" s="165" t="str">
        <f t="shared" si="199"/>
        <v>IV</v>
      </c>
      <c r="AD387" s="165" t="str">
        <f t="shared" si="205"/>
        <v>ACEPTABLE</v>
      </c>
      <c r="AE387" s="165">
        <v>6</v>
      </c>
      <c r="AF387" s="165" t="s">
        <v>180</v>
      </c>
      <c r="AG387" s="165"/>
      <c r="AH387" s="165"/>
      <c r="AI387" s="165"/>
      <c r="AJ387" s="165" t="s">
        <v>63</v>
      </c>
      <c r="AK387" s="165"/>
      <c r="AL387" s="165"/>
      <c r="AM387" s="165"/>
      <c r="AN387" s="165"/>
      <c r="AO387" s="165"/>
      <c r="AP387" s="165"/>
      <c r="AQ387" s="165"/>
      <c r="AR387" s="165"/>
      <c r="AS387" s="156"/>
      <c r="AT387" s="157"/>
      <c r="AU387" s="165" t="str">
        <f t="shared" si="206"/>
        <v>Bajo</v>
      </c>
      <c r="AV387" s="157"/>
      <c r="AW387" s="165" t="b">
        <f t="shared" si="207"/>
        <v>0</v>
      </c>
      <c r="AX387" s="165">
        <f t="shared" si="208"/>
        <v>0</v>
      </c>
      <c r="AY387" s="165" t="str">
        <f t="shared" si="209"/>
        <v>Bajo</v>
      </c>
      <c r="AZ387" s="157"/>
      <c r="BA387" s="165" t="b">
        <f t="shared" si="210"/>
        <v>0</v>
      </c>
      <c r="BB387" s="165">
        <f t="shared" si="211"/>
        <v>0</v>
      </c>
      <c r="BC387" s="165" t="str">
        <f t="shared" si="235"/>
        <v>IV</v>
      </c>
      <c r="BD387" s="165" t="str">
        <f t="shared" si="212"/>
        <v>ACEPTABLE</v>
      </c>
      <c r="BE387" s="155"/>
    </row>
    <row r="388" spans="1:57" ht="63.75" hidden="1" x14ac:dyDescent="0.2">
      <c r="A388" s="156"/>
      <c r="B388" s="165" t="s">
        <v>259</v>
      </c>
      <c r="C388" s="156" t="s">
        <v>784</v>
      </c>
      <c r="D388" s="166" t="s">
        <v>391</v>
      </c>
      <c r="E388" s="166" t="s">
        <v>585</v>
      </c>
      <c r="F388" s="166" t="s">
        <v>586</v>
      </c>
      <c r="G388" s="166" t="s">
        <v>804</v>
      </c>
      <c r="H388" s="165" t="s">
        <v>63</v>
      </c>
      <c r="I388" s="165"/>
      <c r="J388" s="166" t="s">
        <v>588</v>
      </c>
      <c r="K388" s="167" t="s">
        <v>65</v>
      </c>
      <c r="L388" s="168" t="s">
        <v>153</v>
      </c>
      <c r="M388" s="169" t="s">
        <v>602</v>
      </c>
      <c r="N388" s="170" t="s">
        <v>155</v>
      </c>
      <c r="O388" s="165"/>
      <c r="P388" s="165"/>
      <c r="Q388" s="165"/>
      <c r="R388" s="171" t="s">
        <v>603</v>
      </c>
      <c r="S388" s="171" t="s">
        <v>524</v>
      </c>
      <c r="T388" s="165"/>
      <c r="U388" s="165" t="str">
        <f t="shared" si="200"/>
        <v>Bajo</v>
      </c>
      <c r="V388" s="165">
        <v>2</v>
      </c>
      <c r="W388" s="165" t="str">
        <f t="shared" si="201"/>
        <v>Ocasional</v>
      </c>
      <c r="X388" s="165">
        <f t="shared" si="202"/>
        <v>0</v>
      </c>
      <c r="Y388" s="165" t="str">
        <f t="shared" si="203"/>
        <v>Bajo</v>
      </c>
      <c r="Z388" s="165">
        <v>25</v>
      </c>
      <c r="AA388" s="165" t="str">
        <f t="shared" si="204"/>
        <v>Grave</v>
      </c>
      <c r="AB388" s="165">
        <f t="shared" si="198"/>
        <v>0</v>
      </c>
      <c r="AC388" s="165" t="str">
        <f t="shared" si="199"/>
        <v>IV</v>
      </c>
      <c r="AD388" s="165" t="str">
        <f t="shared" si="205"/>
        <v>ACEPTABLE</v>
      </c>
      <c r="AE388" s="165">
        <v>6</v>
      </c>
      <c r="AF388" s="165" t="str">
        <f>N388</f>
        <v xml:space="preserve">Zoonosis, Enfermedades infecciosas, gastrointestinales, tóxicas y reacciones alérgicas. </v>
      </c>
      <c r="AG388" s="165" t="s">
        <v>38</v>
      </c>
      <c r="AH388" s="165"/>
      <c r="AI388" s="165"/>
      <c r="AJ388" s="165" t="s">
        <v>63</v>
      </c>
      <c r="AK388" s="165"/>
      <c r="AL388" s="165"/>
      <c r="AM388" s="165"/>
      <c r="AN388" s="165"/>
      <c r="AO388" s="165"/>
      <c r="AP388" s="165"/>
      <c r="AQ388" s="165"/>
      <c r="AR388" s="165"/>
      <c r="AS388" s="156"/>
      <c r="AT388" s="157"/>
      <c r="AU388" s="165" t="str">
        <f t="shared" si="206"/>
        <v>Bajo</v>
      </c>
      <c r="AV388" s="157"/>
      <c r="AW388" s="165" t="b">
        <f t="shared" si="207"/>
        <v>0</v>
      </c>
      <c r="AX388" s="165">
        <f t="shared" si="208"/>
        <v>0</v>
      </c>
      <c r="AY388" s="165" t="str">
        <f t="shared" si="209"/>
        <v>Bajo</v>
      </c>
      <c r="AZ388" s="157"/>
      <c r="BA388" s="165" t="b">
        <f t="shared" si="210"/>
        <v>0</v>
      </c>
      <c r="BB388" s="165">
        <f t="shared" si="211"/>
        <v>0</v>
      </c>
      <c r="BC388" s="165" t="str">
        <f t="shared" si="235"/>
        <v>IV</v>
      </c>
      <c r="BD388" s="165" t="str">
        <f t="shared" si="212"/>
        <v>ACEPTABLE</v>
      </c>
      <c r="BE388" s="155"/>
    </row>
    <row r="389" spans="1:57" ht="63.75" hidden="1" x14ac:dyDescent="0.2">
      <c r="A389" s="156"/>
      <c r="B389" s="165" t="s">
        <v>259</v>
      </c>
      <c r="C389" s="156" t="s">
        <v>784</v>
      </c>
      <c r="D389" s="166" t="s">
        <v>391</v>
      </c>
      <c r="E389" s="166" t="s">
        <v>585</v>
      </c>
      <c r="F389" s="166" t="s">
        <v>586</v>
      </c>
      <c r="G389" s="166" t="s">
        <v>804</v>
      </c>
      <c r="H389" s="165" t="s">
        <v>63</v>
      </c>
      <c r="I389" s="165"/>
      <c r="J389" s="166" t="s">
        <v>588</v>
      </c>
      <c r="K389" s="167" t="s">
        <v>65</v>
      </c>
      <c r="L389" s="196" t="s">
        <v>316</v>
      </c>
      <c r="M389" s="170" t="s">
        <v>1213</v>
      </c>
      <c r="N389" s="170" t="s">
        <v>145</v>
      </c>
      <c r="O389" s="165" t="s">
        <v>69</v>
      </c>
      <c r="P389" s="165" t="s">
        <v>69</v>
      </c>
      <c r="Q389" s="165" t="s">
        <v>69</v>
      </c>
      <c r="R389" s="171" t="s">
        <v>1212</v>
      </c>
      <c r="S389" s="171" t="s">
        <v>799</v>
      </c>
      <c r="T389" s="165">
        <v>0</v>
      </c>
      <c r="U389" s="165" t="str">
        <f t="shared" si="200"/>
        <v>Bajo</v>
      </c>
      <c r="V389" s="165">
        <v>2</v>
      </c>
      <c r="W389" s="165" t="str">
        <f t="shared" si="201"/>
        <v>Ocasional</v>
      </c>
      <c r="X389" s="165">
        <f t="shared" si="202"/>
        <v>0</v>
      </c>
      <c r="Y389" s="165" t="str">
        <f t="shared" si="203"/>
        <v>Bajo</v>
      </c>
      <c r="Z389" s="165">
        <v>25</v>
      </c>
      <c r="AA389" s="165" t="str">
        <f t="shared" si="204"/>
        <v>Grave</v>
      </c>
      <c r="AB389" s="165">
        <f t="shared" si="198"/>
        <v>0</v>
      </c>
      <c r="AC389" s="165" t="str">
        <f t="shared" si="199"/>
        <v>IV</v>
      </c>
      <c r="AD389" s="165" t="str">
        <f t="shared" si="205"/>
        <v>ACEPTABLE</v>
      </c>
      <c r="AE389" s="165">
        <v>2</v>
      </c>
      <c r="AF389" s="165" t="str">
        <f>N389</f>
        <v>Golpes, traumas, heridas, infecciones, intoxicación, Mordeduras, picaduras, punciones, reacciones alérgicas, muerte</v>
      </c>
      <c r="AG389" s="165" t="s">
        <v>38</v>
      </c>
      <c r="AH389" s="165"/>
      <c r="AI389" s="165"/>
      <c r="AJ389" s="165" t="s">
        <v>63</v>
      </c>
      <c r="AK389" s="165"/>
      <c r="AL389" s="165"/>
      <c r="AM389" s="165"/>
      <c r="AN389" s="165"/>
      <c r="AO389" s="165"/>
      <c r="AP389" s="165"/>
      <c r="AQ389" s="165"/>
      <c r="AR389" s="165"/>
      <c r="AS389" s="156"/>
      <c r="AT389" s="157"/>
      <c r="AU389" s="165" t="str">
        <f t="shared" si="206"/>
        <v>Bajo</v>
      </c>
      <c r="AV389" s="157"/>
      <c r="AW389" s="165" t="b">
        <f t="shared" si="207"/>
        <v>0</v>
      </c>
      <c r="AX389" s="165">
        <f t="shared" si="208"/>
        <v>0</v>
      </c>
      <c r="AY389" s="165" t="str">
        <f t="shared" si="209"/>
        <v>Bajo</v>
      </c>
      <c r="AZ389" s="157"/>
      <c r="BA389" s="165" t="b">
        <f t="shared" si="210"/>
        <v>0</v>
      </c>
      <c r="BB389" s="165">
        <f t="shared" si="211"/>
        <v>0</v>
      </c>
      <c r="BC389" s="165"/>
      <c r="BD389" s="165" t="b">
        <f t="shared" si="212"/>
        <v>0</v>
      </c>
      <c r="BE389" s="155"/>
    </row>
    <row r="390" spans="1:57" ht="89.25" hidden="1" x14ac:dyDescent="0.2">
      <c r="A390" s="156"/>
      <c r="B390" s="165" t="s">
        <v>259</v>
      </c>
      <c r="C390" s="156" t="s">
        <v>784</v>
      </c>
      <c r="D390" s="166" t="s">
        <v>391</v>
      </c>
      <c r="E390" s="166" t="s">
        <v>585</v>
      </c>
      <c r="F390" s="166" t="s">
        <v>586</v>
      </c>
      <c r="G390" s="166" t="s">
        <v>804</v>
      </c>
      <c r="H390" s="165" t="s">
        <v>63</v>
      </c>
      <c r="I390" s="165"/>
      <c r="J390" s="166" t="s">
        <v>588</v>
      </c>
      <c r="K390" s="167" t="s">
        <v>72</v>
      </c>
      <c r="L390" s="168" t="s">
        <v>604</v>
      </c>
      <c r="M390" s="168" t="s">
        <v>605</v>
      </c>
      <c r="N390" s="170" t="s">
        <v>162</v>
      </c>
      <c r="O390" s="165"/>
      <c r="P390" s="165"/>
      <c r="Q390" s="165"/>
      <c r="R390" s="170" t="s">
        <v>1189</v>
      </c>
      <c r="S390" s="171" t="s">
        <v>607</v>
      </c>
      <c r="T390" s="165"/>
      <c r="U390" s="165" t="str">
        <f t="shared" si="200"/>
        <v>Bajo</v>
      </c>
      <c r="V390" s="165">
        <v>2</v>
      </c>
      <c r="W390" s="165" t="str">
        <f t="shared" si="201"/>
        <v>Ocasional</v>
      </c>
      <c r="X390" s="165">
        <f t="shared" si="202"/>
        <v>0</v>
      </c>
      <c r="Y390" s="165" t="str">
        <f t="shared" si="203"/>
        <v>Bajo</v>
      </c>
      <c r="Z390" s="165">
        <v>100</v>
      </c>
      <c r="AA390" s="165" t="str">
        <f t="shared" si="204"/>
        <v>Mortal o Catrastrofico</v>
      </c>
      <c r="AB390" s="165">
        <f t="shared" si="198"/>
        <v>0</v>
      </c>
      <c r="AC390" s="165" t="str">
        <f t="shared" si="199"/>
        <v>IV</v>
      </c>
      <c r="AD390" s="165" t="str">
        <f t="shared" si="205"/>
        <v>ACEPTABLE</v>
      </c>
      <c r="AE390" s="165">
        <v>6</v>
      </c>
      <c r="AF390" s="165" t="str">
        <f>N390</f>
        <v>Caídas a diferente nivel, golpes, traumas, laceraciones, muerte.</v>
      </c>
      <c r="AG390" s="165" t="s">
        <v>38</v>
      </c>
      <c r="AH390" s="165"/>
      <c r="AI390" s="165"/>
      <c r="AJ390" s="165" t="s">
        <v>63</v>
      </c>
      <c r="AK390" s="165"/>
      <c r="AL390" s="165"/>
      <c r="AM390" s="165"/>
      <c r="AN390" s="165"/>
      <c r="AO390" s="165"/>
      <c r="AP390" s="165"/>
      <c r="AQ390" s="165"/>
      <c r="AR390" s="165"/>
      <c r="AS390" s="200"/>
      <c r="AT390" s="156"/>
      <c r="AU390" s="165" t="str">
        <f t="shared" si="206"/>
        <v>Bajo</v>
      </c>
      <c r="AV390" s="156"/>
      <c r="AW390" s="165" t="b">
        <f t="shared" si="207"/>
        <v>0</v>
      </c>
      <c r="AX390" s="165">
        <f t="shared" si="208"/>
        <v>0</v>
      </c>
      <c r="AY390" s="165" t="str">
        <f t="shared" si="209"/>
        <v>Bajo</v>
      </c>
      <c r="AZ390" s="156"/>
      <c r="BA390" s="165" t="b">
        <f t="shared" si="210"/>
        <v>0</v>
      </c>
      <c r="BB390" s="165">
        <f t="shared" si="211"/>
        <v>0</v>
      </c>
      <c r="BC390" s="165"/>
      <c r="BD390" s="165" t="b">
        <f t="shared" si="212"/>
        <v>0</v>
      </c>
      <c r="BE390" s="155"/>
    </row>
    <row r="391" spans="1:57" ht="63.75" hidden="1" x14ac:dyDescent="0.2">
      <c r="A391" s="156"/>
      <c r="B391" s="165" t="s">
        <v>259</v>
      </c>
      <c r="C391" s="156" t="s">
        <v>784</v>
      </c>
      <c r="D391" s="166" t="s">
        <v>391</v>
      </c>
      <c r="E391" s="166" t="s">
        <v>585</v>
      </c>
      <c r="F391" s="166" t="s">
        <v>586</v>
      </c>
      <c r="G391" s="166" t="s">
        <v>804</v>
      </c>
      <c r="H391" s="165" t="s">
        <v>63</v>
      </c>
      <c r="I391" s="165"/>
      <c r="J391" s="166" t="s">
        <v>588</v>
      </c>
      <c r="K391" s="165" t="s">
        <v>276</v>
      </c>
      <c r="L391" s="196" t="s">
        <v>528</v>
      </c>
      <c r="M391" s="171" t="s">
        <v>704</v>
      </c>
      <c r="N391" s="171" t="s">
        <v>512</v>
      </c>
      <c r="O391" s="165"/>
      <c r="P391" s="165"/>
      <c r="Q391" s="171"/>
      <c r="R391" s="171" t="s">
        <v>600</v>
      </c>
      <c r="S391" s="171" t="s">
        <v>601</v>
      </c>
      <c r="T391" s="165">
        <v>0</v>
      </c>
      <c r="U391" s="165" t="str">
        <f t="shared" si="200"/>
        <v>Bajo</v>
      </c>
      <c r="V391" s="165">
        <v>3</v>
      </c>
      <c r="W391" s="165" t="str">
        <f t="shared" si="201"/>
        <v>Frecuente</v>
      </c>
      <c r="X391" s="165">
        <f t="shared" si="202"/>
        <v>0</v>
      </c>
      <c r="Y391" s="165" t="str">
        <f t="shared" si="203"/>
        <v>Bajo</v>
      </c>
      <c r="Z391" s="165">
        <v>25</v>
      </c>
      <c r="AA391" s="165" t="str">
        <f t="shared" si="204"/>
        <v>Grave</v>
      </c>
      <c r="AB391" s="165">
        <f t="shared" si="198"/>
        <v>0</v>
      </c>
      <c r="AC391" s="165" t="str">
        <f t="shared" si="199"/>
        <v>IV</v>
      </c>
      <c r="AD391" s="165" t="str">
        <f t="shared" si="205"/>
        <v>ACEPTABLE</v>
      </c>
      <c r="AE391" s="165">
        <v>6</v>
      </c>
      <c r="AF391" s="165" t="s">
        <v>512</v>
      </c>
      <c r="AG391" s="165"/>
      <c r="AH391" s="165"/>
      <c r="AI391" s="165"/>
      <c r="AJ391" s="165" t="s">
        <v>63</v>
      </c>
      <c r="AK391" s="165"/>
      <c r="AL391" s="165"/>
      <c r="AM391" s="165"/>
      <c r="AN391" s="165"/>
      <c r="AO391" s="165"/>
      <c r="AP391" s="165"/>
      <c r="AQ391" s="165"/>
      <c r="AR391" s="165"/>
      <c r="AS391" s="156"/>
      <c r="AT391" s="157"/>
      <c r="AU391" s="165" t="str">
        <f t="shared" si="206"/>
        <v>Bajo</v>
      </c>
      <c r="AV391" s="157"/>
      <c r="AW391" s="165" t="b">
        <f t="shared" si="207"/>
        <v>0</v>
      </c>
      <c r="AX391" s="165">
        <f t="shared" si="208"/>
        <v>0</v>
      </c>
      <c r="AY391" s="165" t="str">
        <f t="shared" si="209"/>
        <v>Bajo</v>
      </c>
      <c r="AZ391" s="157"/>
      <c r="BA391" s="165" t="b">
        <f t="shared" si="210"/>
        <v>0</v>
      </c>
      <c r="BB391" s="165">
        <f t="shared" si="211"/>
        <v>0</v>
      </c>
      <c r="BC391" s="165" t="str">
        <f>IF(AND(BB391&gt;=600,AZ391&lt;=4000),"I",IF(AND(BB391&gt;=150,BB391&lt;=500),"II",IF(AND(BB391&gt;=40,BB391&lt;=120),"III",IF(AND(BB391&gt;=0,BB391&lt;=40),"IV"))))</f>
        <v>IV</v>
      </c>
      <c r="BD391" s="165" t="str">
        <f t="shared" si="212"/>
        <v>ACEPTABLE</v>
      </c>
      <c r="BE391" s="155"/>
    </row>
    <row r="392" spans="1:57" ht="114.75" hidden="1" x14ac:dyDescent="0.2">
      <c r="A392" s="156"/>
      <c r="B392" s="165" t="s">
        <v>259</v>
      </c>
      <c r="C392" s="156" t="s">
        <v>784</v>
      </c>
      <c r="D392" s="166" t="s">
        <v>391</v>
      </c>
      <c r="E392" s="166" t="s">
        <v>585</v>
      </c>
      <c r="F392" s="166" t="s">
        <v>586</v>
      </c>
      <c r="G392" s="166" t="s">
        <v>804</v>
      </c>
      <c r="H392" s="165" t="s">
        <v>63</v>
      </c>
      <c r="I392" s="165"/>
      <c r="J392" s="166" t="s">
        <v>588</v>
      </c>
      <c r="K392" s="167" t="s">
        <v>72</v>
      </c>
      <c r="L392" s="196" t="s">
        <v>319</v>
      </c>
      <c r="M392" s="169" t="s">
        <v>611</v>
      </c>
      <c r="N392" s="170" t="s">
        <v>612</v>
      </c>
      <c r="O392" s="165"/>
      <c r="P392" s="165"/>
      <c r="Q392" s="165"/>
      <c r="R392" s="171" t="s">
        <v>810</v>
      </c>
      <c r="S392" s="171" t="s">
        <v>614</v>
      </c>
      <c r="T392" s="165"/>
      <c r="U392" s="165" t="str">
        <f t="shared" si="200"/>
        <v>Bajo</v>
      </c>
      <c r="V392" s="165">
        <v>2</v>
      </c>
      <c r="W392" s="165" t="str">
        <f t="shared" si="201"/>
        <v>Ocasional</v>
      </c>
      <c r="X392" s="165">
        <f t="shared" si="202"/>
        <v>0</v>
      </c>
      <c r="Y392" s="165" t="str">
        <f t="shared" si="203"/>
        <v>Bajo</v>
      </c>
      <c r="Z392" s="165">
        <v>100</v>
      </c>
      <c r="AA392" s="165" t="str">
        <f t="shared" si="204"/>
        <v>Mortal o Catrastrofico</v>
      </c>
      <c r="AB392" s="165">
        <f t="shared" si="198"/>
        <v>0</v>
      </c>
      <c r="AC392" s="165" t="str">
        <f t="shared" si="199"/>
        <v>IV</v>
      </c>
      <c r="AD392" s="165" t="str">
        <f t="shared" si="205"/>
        <v>ACEPTABLE</v>
      </c>
      <c r="AE392" s="165"/>
      <c r="AF392" s="165" t="str">
        <f t="shared" ref="AF392:AF404" si="245">N392</f>
        <v>Electrocución, afectación de órganos vitales, quemaduras incendio y muerte</v>
      </c>
      <c r="AG392" s="165" t="s">
        <v>38</v>
      </c>
      <c r="AH392" s="165"/>
      <c r="AI392" s="165"/>
      <c r="AJ392" s="165" t="s">
        <v>63</v>
      </c>
      <c r="AK392" s="165"/>
      <c r="AL392" s="165"/>
      <c r="AM392" s="165"/>
      <c r="AN392" s="165"/>
      <c r="AO392" s="165"/>
      <c r="AP392" s="165" t="s">
        <v>63</v>
      </c>
      <c r="AQ392" s="165"/>
      <c r="AR392" s="165"/>
      <c r="AS392" s="156"/>
      <c r="AT392" s="156"/>
      <c r="AU392" s="165" t="str">
        <f t="shared" si="206"/>
        <v>Bajo</v>
      </c>
      <c r="AV392" s="157"/>
      <c r="AW392" s="165" t="b">
        <f t="shared" si="207"/>
        <v>0</v>
      </c>
      <c r="AX392" s="165">
        <f t="shared" si="208"/>
        <v>0</v>
      </c>
      <c r="AY392" s="165" t="str">
        <f t="shared" si="209"/>
        <v>Bajo</v>
      </c>
      <c r="AZ392" s="157"/>
      <c r="BA392" s="165" t="b">
        <f t="shared" si="210"/>
        <v>0</v>
      </c>
      <c r="BB392" s="165">
        <f t="shared" si="211"/>
        <v>0</v>
      </c>
      <c r="BC392" s="165"/>
      <c r="BD392" s="165" t="b">
        <f t="shared" si="212"/>
        <v>0</v>
      </c>
      <c r="BE392" s="155"/>
    </row>
    <row r="393" spans="1:57" ht="74.25" hidden="1" customHeight="1" x14ac:dyDescent="0.2">
      <c r="A393" s="156"/>
      <c r="B393" s="165" t="s">
        <v>259</v>
      </c>
      <c r="C393" s="156" t="s">
        <v>784</v>
      </c>
      <c r="D393" s="166" t="s">
        <v>391</v>
      </c>
      <c r="E393" s="166" t="s">
        <v>545</v>
      </c>
      <c r="F393" s="165" t="s">
        <v>552</v>
      </c>
      <c r="G393" s="168" t="s">
        <v>560</v>
      </c>
      <c r="H393" s="165" t="s">
        <v>63</v>
      </c>
      <c r="I393" s="165"/>
      <c r="J393" s="165" t="s">
        <v>811</v>
      </c>
      <c r="K393" s="167" t="s">
        <v>72</v>
      </c>
      <c r="L393" s="168" t="s">
        <v>270</v>
      </c>
      <c r="M393" s="169" t="s">
        <v>812</v>
      </c>
      <c r="N393" s="170" t="s">
        <v>813</v>
      </c>
      <c r="O393" s="165"/>
      <c r="P393" s="165"/>
      <c r="Q393" s="165"/>
      <c r="R393" s="171" t="s">
        <v>814</v>
      </c>
      <c r="S393" s="165" t="s">
        <v>69</v>
      </c>
      <c r="T393" s="165">
        <v>0</v>
      </c>
      <c r="U393" s="165" t="str">
        <f t="shared" si="200"/>
        <v>Bajo</v>
      </c>
      <c r="V393" s="165">
        <v>1</v>
      </c>
      <c r="W393" s="165" t="str">
        <f t="shared" si="201"/>
        <v>Esporadica</v>
      </c>
      <c r="X393" s="165">
        <f t="shared" si="202"/>
        <v>0</v>
      </c>
      <c r="Y393" s="165" t="str">
        <f t="shared" si="203"/>
        <v>Bajo</v>
      </c>
      <c r="Z393" s="165">
        <v>25</v>
      </c>
      <c r="AA393" s="165" t="str">
        <f t="shared" si="204"/>
        <v>Grave</v>
      </c>
      <c r="AB393" s="165">
        <f t="shared" si="198"/>
        <v>0</v>
      </c>
      <c r="AC393" s="165" t="str">
        <f t="shared" si="199"/>
        <v>IV</v>
      </c>
      <c r="AD393" s="165" t="str">
        <f t="shared" si="205"/>
        <v>ACEPTABLE</v>
      </c>
      <c r="AE393" s="165">
        <v>2</v>
      </c>
      <c r="AF393" s="165" t="str">
        <f t="shared" si="245"/>
        <v>Heridas, golpes, muerte, fatiga, estrés, disminución de la destreza y precisión. Contagio por virus. Estados de ansiedad y/o depresión y trastornos del aparato digestivo.</v>
      </c>
      <c r="AG393" s="165"/>
      <c r="AH393" s="165"/>
      <c r="AI393" s="165"/>
      <c r="AJ393" s="165" t="s">
        <v>63</v>
      </c>
      <c r="AK393" s="165"/>
      <c r="AL393" s="165"/>
      <c r="AM393" s="165"/>
      <c r="AN393" s="165"/>
      <c r="AO393" s="165"/>
      <c r="AP393" s="165"/>
      <c r="AQ393" s="165"/>
      <c r="AR393" s="165"/>
      <c r="AS393" s="156"/>
      <c r="AT393" s="157"/>
      <c r="AU393" s="165" t="str">
        <f t="shared" si="206"/>
        <v>Bajo</v>
      </c>
      <c r="AV393" s="157"/>
      <c r="AW393" s="165" t="b">
        <f t="shared" si="207"/>
        <v>0</v>
      </c>
      <c r="AX393" s="165">
        <f t="shared" si="208"/>
        <v>0</v>
      </c>
      <c r="AY393" s="165" t="str">
        <f t="shared" si="209"/>
        <v>Bajo</v>
      </c>
      <c r="AZ393" s="157"/>
      <c r="BA393" s="165" t="b">
        <f t="shared" si="210"/>
        <v>0</v>
      </c>
      <c r="BB393" s="165">
        <f t="shared" si="211"/>
        <v>0</v>
      </c>
      <c r="BC393" s="165" t="str">
        <f>IF(AND(BB393&gt;=600,AZ393&lt;=4000),"I",IF(AND(BB393&gt;=150,BB393&lt;=500),"II",IF(AND(BB393&gt;=40,BB393&lt;=120),"III",IF(AND(BB393&gt;=0,BB393&lt;=40),"IV"))))</f>
        <v>IV</v>
      </c>
      <c r="BD393" s="165" t="str">
        <f t="shared" si="212"/>
        <v>ACEPTABLE</v>
      </c>
      <c r="BE393" s="155"/>
    </row>
    <row r="394" spans="1:57" ht="74.25" hidden="1" customHeight="1" x14ac:dyDescent="0.2">
      <c r="A394" s="156"/>
      <c r="B394" s="165" t="s">
        <v>259</v>
      </c>
      <c r="C394" s="156" t="s">
        <v>784</v>
      </c>
      <c r="D394" s="166" t="s">
        <v>391</v>
      </c>
      <c r="E394" s="166" t="s">
        <v>545</v>
      </c>
      <c r="F394" s="165" t="s">
        <v>552</v>
      </c>
      <c r="G394" s="168" t="s">
        <v>560</v>
      </c>
      <c r="H394" s="165" t="s">
        <v>63</v>
      </c>
      <c r="I394" s="165"/>
      <c r="J394" s="165" t="s">
        <v>811</v>
      </c>
      <c r="K394" s="165" t="s">
        <v>325</v>
      </c>
      <c r="L394" s="165" t="s">
        <v>94</v>
      </c>
      <c r="M394" s="169" t="s">
        <v>815</v>
      </c>
      <c r="N394" s="171" t="s">
        <v>96</v>
      </c>
      <c r="O394" s="165" t="s">
        <v>69</v>
      </c>
      <c r="P394" s="165" t="s">
        <v>69</v>
      </c>
      <c r="Q394" s="165" t="s">
        <v>69</v>
      </c>
      <c r="R394" s="170" t="s">
        <v>816</v>
      </c>
      <c r="S394" s="165" t="s">
        <v>69</v>
      </c>
      <c r="T394" s="165">
        <v>0</v>
      </c>
      <c r="U394" s="165" t="str">
        <f t="shared" si="200"/>
        <v>Bajo</v>
      </c>
      <c r="V394" s="165">
        <v>3</v>
      </c>
      <c r="W394" s="165" t="str">
        <f t="shared" si="201"/>
        <v>Frecuente</v>
      </c>
      <c r="X394" s="165">
        <f t="shared" si="202"/>
        <v>0</v>
      </c>
      <c r="Y394" s="165" t="str">
        <f t="shared" si="203"/>
        <v>Bajo</v>
      </c>
      <c r="Z394" s="165">
        <v>10</v>
      </c>
      <c r="AA394" s="165" t="str">
        <f t="shared" si="204"/>
        <v>Leve</v>
      </c>
      <c r="AB394" s="165">
        <f t="shared" si="198"/>
        <v>0</v>
      </c>
      <c r="AC394" s="165" t="str">
        <f t="shared" si="199"/>
        <v>IV</v>
      </c>
      <c r="AD394" s="165" t="str">
        <f t="shared" si="205"/>
        <v>ACEPTABLE</v>
      </c>
      <c r="AE394" s="165">
        <v>2</v>
      </c>
      <c r="AF394" s="165" t="str">
        <f t="shared" si="245"/>
        <v>Desordenes de trauma acumulativo, lesiones del sistema músculo esquelético, Tendinitis, síndrome del túnel carpiano (STC)</v>
      </c>
      <c r="AG394" s="165" t="s">
        <v>38</v>
      </c>
      <c r="AH394" s="165"/>
      <c r="AI394" s="165"/>
      <c r="AJ394" s="165" t="s">
        <v>63</v>
      </c>
      <c r="AK394" s="165"/>
      <c r="AL394" s="165"/>
      <c r="AM394" s="165"/>
      <c r="AN394" s="165"/>
      <c r="AO394" s="165"/>
      <c r="AP394" s="165"/>
      <c r="AQ394" s="165"/>
      <c r="AR394" s="165"/>
      <c r="AS394" s="156"/>
      <c r="AT394" s="157"/>
      <c r="AU394" s="165" t="str">
        <f t="shared" si="206"/>
        <v>Bajo</v>
      </c>
      <c r="AV394" s="157"/>
      <c r="AW394" s="165" t="b">
        <f t="shared" si="207"/>
        <v>0</v>
      </c>
      <c r="AX394" s="165">
        <f t="shared" si="208"/>
        <v>0</v>
      </c>
      <c r="AY394" s="165" t="str">
        <f t="shared" si="209"/>
        <v>Bajo</v>
      </c>
      <c r="AZ394" s="157"/>
      <c r="BA394" s="165" t="b">
        <f t="shared" si="210"/>
        <v>0</v>
      </c>
      <c r="BB394" s="165">
        <f t="shared" si="211"/>
        <v>0</v>
      </c>
      <c r="BC394" s="165" t="str">
        <f>IF(AND(BB394&gt;=600,AZ394&lt;=4000),"I",IF(AND(BB394&gt;=150,BB394&lt;=500),"II",IF(AND(BB394&gt;=40,BB394&lt;=120),"III",IF(AND(BB394&gt;=0,BB394&lt;=40),"IV"))))</f>
        <v>IV</v>
      </c>
      <c r="BD394" s="165" t="str">
        <f t="shared" si="212"/>
        <v>ACEPTABLE</v>
      </c>
      <c r="BE394" s="155"/>
    </row>
    <row r="395" spans="1:57" ht="74.25" hidden="1" customHeight="1" x14ac:dyDescent="0.2">
      <c r="A395" s="165"/>
      <c r="B395" s="165" t="s">
        <v>259</v>
      </c>
      <c r="C395" s="156" t="s">
        <v>784</v>
      </c>
      <c r="D395" s="166" t="s">
        <v>391</v>
      </c>
      <c r="E395" s="166" t="s">
        <v>545</v>
      </c>
      <c r="F395" s="165" t="s">
        <v>552</v>
      </c>
      <c r="G395" s="168" t="s">
        <v>560</v>
      </c>
      <c r="H395" s="165" t="s">
        <v>63</v>
      </c>
      <c r="I395" s="165"/>
      <c r="J395" s="165" t="s">
        <v>811</v>
      </c>
      <c r="K395" s="167" t="s">
        <v>72</v>
      </c>
      <c r="L395" s="196" t="s">
        <v>302</v>
      </c>
      <c r="M395" s="169" t="s">
        <v>817</v>
      </c>
      <c r="N395" s="170" t="s">
        <v>558</v>
      </c>
      <c r="O395" s="165" t="s">
        <v>69</v>
      </c>
      <c r="P395" s="165" t="s">
        <v>69</v>
      </c>
      <c r="Q395" s="165" t="s">
        <v>69</v>
      </c>
      <c r="R395" s="171" t="s">
        <v>818</v>
      </c>
      <c r="S395" s="165" t="s">
        <v>69</v>
      </c>
      <c r="T395" s="165">
        <v>0</v>
      </c>
      <c r="U395" s="165" t="str">
        <f t="shared" si="200"/>
        <v>Bajo</v>
      </c>
      <c r="V395" s="165">
        <v>1</v>
      </c>
      <c r="W395" s="165" t="str">
        <f t="shared" si="201"/>
        <v>Esporadica</v>
      </c>
      <c r="X395" s="165">
        <f t="shared" si="202"/>
        <v>0</v>
      </c>
      <c r="Y395" s="165" t="str">
        <f t="shared" si="203"/>
        <v>Bajo</v>
      </c>
      <c r="Z395" s="165">
        <v>100</v>
      </c>
      <c r="AA395" s="165" t="str">
        <f t="shared" si="204"/>
        <v>Mortal o Catrastrofico</v>
      </c>
      <c r="AB395" s="165">
        <f t="shared" si="198"/>
        <v>0</v>
      </c>
      <c r="AC395" s="165" t="str">
        <f t="shared" si="199"/>
        <v>IV</v>
      </c>
      <c r="AD395" s="165" t="str">
        <f t="shared" si="205"/>
        <v>ACEPTABLE</v>
      </c>
      <c r="AE395" s="165">
        <v>2</v>
      </c>
      <c r="AF395" s="165" t="str">
        <f t="shared" si="245"/>
        <v>Traumas, heridas, muerte</v>
      </c>
      <c r="AG395" s="165" t="s">
        <v>38</v>
      </c>
      <c r="AH395" s="165"/>
      <c r="AI395" s="165"/>
      <c r="AJ395" s="165" t="s">
        <v>63</v>
      </c>
      <c r="AK395" s="165"/>
      <c r="AL395" s="165"/>
      <c r="AM395" s="165"/>
      <c r="AN395" s="165"/>
      <c r="AO395" s="165"/>
      <c r="AP395" s="165"/>
      <c r="AQ395" s="165"/>
      <c r="AR395" s="165"/>
      <c r="AS395" s="156"/>
      <c r="AT395" s="157"/>
      <c r="AU395" s="165" t="str">
        <f t="shared" si="206"/>
        <v>Bajo</v>
      </c>
      <c r="AV395" s="157"/>
      <c r="AW395" s="165" t="b">
        <f t="shared" si="207"/>
        <v>0</v>
      </c>
      <c r="AX395" s="165">
        <f t="shared" si="208"/>
        <v>0</v>
      </c>
      <c r="AY395" s="165" t="str">
        <f t="shared" si="209"/>
        <v>Bajo</v>
      </c>
      <c r="AZ395" s="157"/>
      <c r="BA395" s="165" t="b">
        <f t="shared" si="210"/>
        <v>0</v>
      </c>
      <c r="BB395" s="165">
        <f t="shared" si="211"/>
        <v>0</v>
      </c>
      <c r="BC395" s="165" t="str">
        <f>IF(AND(BB395&gt;=600,AZ395&lt;=4000),"I",IF(AND(BB395&gt;=150,BB395&lt;=500),"II",IF(AND(BB395&gt;=40,BB395&lt;=120),"III",IF(AND(BB395&gt;=0,BB395&lt;=40),"IV"))))</f>
        <v>IV</v>
      </c>
      <c r="BD395" s="165" t="str">
        <f t="shared" si="212"/>
        <v>ACEPTABLE</v>
      </c>
      <c r="BE395" s="155"/>
    </row>
    <row r="396" spans="1:57" ht="74.25" hidden="1" customHeight="1" x14ac:dyDescent="0.2">
      <c r="A396" s="156"/>
      <c r="B396" s="165" t="s">
        <v>259</v>
      </c>
      <c r="C396" s="156" t="s">
        <v>784</v>
      </c>
      <c r="D396" s="166" t="s">
        <v>391</v>
      </c>
      <c r="E396" s="166" t="s">
        <v>545</v>
      </c>
      <c r="F396" s="165" t="s">
        <v>552</v>
      </c>
      <c r="G396" s="168" t="s">
        <v>560</v>
      </c>
      <c r="H396" s="165" t="s">
        <v>63</v>
      </c>
      <c r="I396" s="165"/>
      <c r="J396" s="165" t="s">
        <v>811</v>
      </c>
      <c r="K396" s="165" t="s">
        <v>72</v>
      </c>
      <c r="L396" s="168" t="s">
        <v>119</v>
      </c>
      <c r="M396" s="171" t="s">
        <v>819</v>
      </c>
      <c r="N396" s="171" t="s">
        <v>112</v>
      </c>
      <c r="O396" s="165" t="s">
        <v>69</v>
      </c>
      <c r="P396" s="165" t="s">
        <v>69</v>
      </c>
      <c r="Q396" s="170"/>
      <c r="R396" s="171" t="s">
        <v>820</v>
      </c>
      <c r="S396" s="165" t="s">
        <v>821</v>
      </c>
      <c r="T396" s="165">
        <v>0</v>
      </c>
      <c r="U396" s="165" t="str">
        <f t="shared" si="200"/>
        <v>Bajo</v>
      </c>
      <c r="V396" s="165">
        <v>2</v>
      </c>
      <c r="W396" s="165" t="str">
        <f t="shared" si="201"/>
        <v>Ocasional</v>
      </c>
      <c r="X396" s="165">
        <f t="shared" si="202"/>
        <v>0</v>
      </c>
      <c r="Y396" s="165" t="str">
        <f t="shared" si="203"/>
        <v>Bajo</v>
      </c>
      <c r="Z396" s="165">
        <v>60</v>
      </c>
      <c r="AA396" s="165" t="str">
        <f t="shared" si="204"/>
        <v>Muy Grave</v>
      </c>
      <c r="AB396" s="165">
        <f t="shared" si="198"/>
        <v>0</v>
      </c>
      <c r="AC396" s="165" t="str">
        <f t="shared" si="199"/>
        <v>IV</v>
      </c>
      <c r="AD396" s="165" t="str">
        <f t="shared" si="205"/>
        <v>ACEPTABLE</v>
      </c>
      <c r="AE396" s="165">
        <v>2</v>
      </c>
      <c r="AF396" s="165" t="str">
        <f t="shared" si="245"/>
        <v>Caídas al mismo nivel, caídas a diferente nivel, contusiones, golpes, fracturas</v>
      </c>
      <c r="AG396" s="165"/>
      <c r="AH396" s="165"/>
      <c r="AI396" s="165"/>
      <c r="AJ396" s="165" t="s">
        <v>63</v>
      </c>
      <c r="AK396" s="165"/>
      <c r="AL396" s="165"/>
      <c r="AM396" s="165"/>
      <c r="AN396" s="165"/>
      <c r="AO396" s="165"/>
      <c r="AP396" s="165"/>
      <c r="AQ396" s="165"/>
      <c r="AR396" s="165"/>
      <c r="AS396" s="156"/>
      <c r="AT396" s="156"/>
      <c r="AU396" s="165" t="str">
        <f t="shared" si="206"/>
        <v>Bajo</v>
      </c>
      <c r="AV396" s="157"/>
      <c r="AW396" s="165" t="b">
        <f t="shared" si="207"/>
        <v>0</v>
      </c>
      <c r="AX396" s="165">
        <f t="shared" si="208"/>
        <v>0</v>
      </c>
      <c r="AY396" s="165" t="str">
        <f t="shared" si="209"/>
        <v>Bajo</v>
      </c>
      <c r="AZ396" s="157"/>
      <c r="BA396" s="165" t="b">
        <f t="shared" si="210"/>
        <v>0</v>
      </c>
      <c r="BB396" s="165">
        <f t="shared" si="211"/>
        <v>0</v>
      </c>
      <c r="BC396" s="165"/>
      <c r="BD396" s="165" t="b">
        <f t="shared" si="212"/>
        <v>0</v>
      </c>
      <c r="BE396" s="155"/>
    </row>
    <row r="397" spans="1:57" ht="38.25" hidden="1" x14ac:dyDescent="0.2">
      <c r="A397" s="156"/>
      <c r="B397" s="165" t="s">
        <v>259</v>
      </c>
      <c r="C397" s="156" t="s">
        <v>784</v>
      </c>
      <c r="D397" s="166" t="s">
        <v>391</v>
      </c>
      <c r="E397" s="166" t="s">
        <v>545</v>
      </c>
      <c r="F397" s="165" t="s">
        <v>552</v>
      </c>
      <c r="G397" s="168" t="s">
        <v>560</v>
      </c>
      <c r="H397" s="165" t="s">
        <v>63</v>
      </c>
      <c r="I397" s="165"/>
      <c r="J397" s="165" t="s">
        <v>811</v>
      </c>
      <c r="K397" s="167" t="s">
        <v>65</v>
      </c>
      <c r="L397" s="167" t="s">
        <v>756</v>
      </c>
      <c r="M397" s="167" t="s">
        <v>757</v>
      </c>
      <c r="N397" s="167" t="s">
        <v>758</v>
      </c>
      <c r="O397" s="165"/>
      <c r="P397" s="165"/>
      <c r="Q397" s="171"/>
      <c r="R397" s="171" t="s">
        <v>543</v>
      </c>
      <c r="S397" s="171" t="s">
        <v>822</v>
      </c>
      <c r="T397" s="165"/>
      <c r="U397" s="165" t="str">
        <f t="shared" si="200"/>
        <v>Bajo</v>
      </c>
      <c r="V397" s="165">
        <v>1</v>
      </c>
      <c r="W397" s="165" t="str">
        <f t="shared" si="201"/>
        <v>Esporadica</v>
      </c>
      <c r="X397" s="165">
        <f t="shared" si="202"/>
        <v>0</v>
      </c>
      <c r="Y397" s="165" t="str">
        <f t="shared" si="203"/>
        <v>Bajo</v>
      </c>
      <c r="Z397" s="165">
        <v>25</v>
      </c>
      <c r="AA397" s="165" t="str">
        <f t="shared" si="204"/>
        <v>Grave</v>
      </c>
      <c r="AB397" s="165">
        <f t="shared" ref="AB397:AB459" si="246">X397*Z397</f>
        <v>0</v>
      </c>
      <c r="AC397" s="165" t="str">
        <f t="shared" ref="AC397:AC459" si="247">IF(AND(AB397&gt;=600,Z397&lt;=4000),"I",IF(AND(AB397&gt;=150,AB397&lt;=500),"II",IF(AND(AB397&gt;=40,AB397&lt;=120),"III",IF(AND(AB397&gt;=0,AB397&lt;=40),"IV"))))</f>
        <v>IV</v>
      </c>
      <c r="AD397" s="165" t="str">
        <f t="shared" si="205"/>
        <v>ACEPTABLE</v>
      </c>
      <c r="AE397" s="165">
        <v>2</v>
      </c>
      <c r="AF397" s="165" t="str">
        <f t="shared" si="245"/>
        <v>Enfermedades gastrointestinales, Intoxicaciones, reacciones alérgicas, muerte</v>
      </c>
      <c r="AG397" s="165"/>
      <c r="AH397" s="165"/>
      <c r="AI397" s="165"/>
      <c r="AJ397" s="165" t="s">
        <v>63</v>
      </c>
      <c r="AK397" s="165"/>
      <c r="AL397" s="165"/>
      <c r="AM397" s="165"/>
      <c r="AN397" s="165"/>
      <c r="AO397" s="165"/>
      <c r="AP397" s="165"/>
      <c r="AQ397" s="165"/>
      <c r="AR397" s="165"/>
      <c r="AS397" s="156"/>
      <c r="AT397" s="157"/>
      <c r="AU397" s="165" t="str">
        <f t="shared" si="206"/>
        <v>Bajo</v>
      </c>
      <c r="AV397" s="157"/>
      <c r="AW397" s="165" t="b">
        <f t="shared" si="207"/>
        <v>0</v>
      </c>
      <c r="AX397" s="165">
        <f t="shared" si="208"/>
        <v>0</v>
      </c>
      <c r="AY397" s="165" t="str">
        <f t="shared" si="209"/>
        <v>Bajo</v>
      </c>
      <c r="AZ397" s="157"/>
      <c r="BA397" s="165" t="b">
        <f t="shared" si="210"/>
        <v>0</v>
      </c>
      <c r="BB397" s="165">
        <f t="shared" si="211"/>
        <v>0</v>
      </c>
      <c r="BC397" s="165" t="str">
        <f t="shared" ref="BC397:BC406" si="248">IF(AND(BB397&gt;=600,AZ397&lt;=4000),"I",IF(AND(BB397&gt;=150,BB397&lt;=500),"II",IF(AND(BB397&gt;=40,BB397&lt;=120),"III",IF(AND(BB397&gt;=0,BB397&lt;=40),"IV"))))</f>
        <v>IV</v>
      </c>
      <c r="BD397" s="165" t="str">
        <f t="shared" si="212"/>
        <v>ACEPTABLE</v>
      </c>
      <c r="BE397" s="155"/>
    </row>
    <row r="398" spans="1:57" ht="117" customHeight="1" x14ac:dyDescent="0.2">
      <c r="A398" s="156"/>
      <c r="B398" s="165" t="s">
        <v>259</v>
      </c>
      <c r="C398" s="156" t="s">
        <v>784</v>
      </c>
      <c r="D398" s="166" t="s">
        <v>391</v>
      </c>
      <c r="E398" s="166" t="s">
        <v>545</v>
      </c>
      <c r="F398" s="165" t="s">
        <v>552</v>
      </c>
      <c r="G398" s="168" t="s">
        <v>560</v>
      </c>
      <c r="H398" s="165" t="s">
        <v>63</v>
      </c>
      <c r="I398" s="165"/>
      <c r="J398" s="165" t="s">
        <v>811</v>
      </c>
      <c r="K398" s="167" t="s">
        <v>282</v>
      </c>
      <c r="L398" s="168" t="s">
        <v>88</v>
      </c>
      <c r="M398" s="170" t="s">
        <v>344</v>
      </c>
      <c r="N398" s="171" t="s">
        <v>345</v>
      </c>
      <c r="O398" s="165"/>
      <c r="P398" s="165"/>
      <c r="Q398" s="171" t="s">
        <v>735</v>
      </c>
      <c r="R398" s="165" t="s">
        <v>346</v>
      </c>
      <c r="S398" s="171" t="s">
        <v>92</v>
      </c>
      <c r="T398" s="165">
        <v>0</v>
      </c>
      <c r="U398" s="165" t="str">
        <f t="shared" ref="U398:U460" si="249">IF(T398=10,"Muy Alto",IF(T398=6,"Alto",IF(T398=2,"Medio",IF(T398=0,"Bajo"))))</f>
        <v>Bajo</v>
      </c>
      <c r="V398" s="165">
        <v>2</v>
      </c>
      <c r="W398" s="165" t="str">
        <f t="shared" ref="W398:W460" si="250">IF(V398=4,"Continua",IF(V398=3,"Frecuente",IF(V398=2,"Ocasional",IF(V398=1,"Esporadica"))))</f>
        <v>Ocasional</v>
      </c>
      <c r="X398" s="165">
        <f t="shared" ref="X398:X460" si="251">T398*V398</f>
        <v>0</v>
      </c>
      <c r="Y398" s="165" t="str">
        <f t="shared" ref="Y398:Y460" si="252">IF(AND(X398&gt;=24,X398&lt;=40),"Medio Alto",IF(AND(X398&gt;=10,X398&lt;=20),"Alto",IF(AND(X398&gt;=6,X398&lt;=8),"Medio",IF(AND(X398&gt;=0,X398&lt;=4),"Bajo"))))</f>
        <v>Bajo</v>
      </c>
      <c r="Z398" s="165">
        <v>25</v>
      </c>
      <c r="AA398" s="165" t="str">
        <f t="shared" ref="AA398:AA460" si="253">IF(Z398=100,"Mortal o Catrastrofico",IF(Z398=60,"Muy Grave",IF(Z398=25,"Grave",IF(Z398=10,"Leve"))))</f>
        <v>Grave</v>
      </c>
      <c r="AB398" s="165">
        <f t="shared" si="246"/>
        <v>0</v>
      </c>
      <c r="AC398" s="165" t="str">
        <f t="shared" si="247"/>
        <v>IV</v>
      </c>
      <c r="AD398" s="165" t="str">
        <f t="shared" si="205"/>
        <v>ACEPTABLE</v>
      </c>
      <c r="AE398" s="165">
        <v>2</v>
      </c>
      <c r="AF398" s="165" t="str">
        <f t="shared" si="245"/>
        <v>Golpes, descargas electricas, heridas</v>
      </c>
      <c r="AG398" s="165"/>
      <c r="AH398" s="165"/>
      <c r="AI398" s="165" t="s">
        <v>63</v>
      </c>
      <c r="AJ398" s="165" t="s">
        <v>63</v>
      </c>
      <c r="AK398" s="165"/>
      <c r="AL398" s="165" t="s">
        <v>63</v>
      </c>
      <c r="AM398" s="165"/>
      <c r="AN398" s="165"/>
      <c r="AO398" s="165"/>
      <c r="AP398" s="165"/>
      <c r="AQ398" s="165"/>
      <c r="AR398" s="165"/>
      <c r="AS398" s="156"/>
      <c r="AT398" s="157"/>
      <c r="AU398" s="165" t="str">
        <f t="shared" si="206"/>
        <v>Bajo</v>
      </c>
      <c r="AV398" s="157"/>
      <c r="AW398" s="165" t="b">
        <f t="shared" si="207"/>
        <v>0</v>
      </c>
      <c r="AX398" s="165">
        <f t="shared" si="208"/>
        <v>0</v>
      </c>
      <c r="AY398" s="165" t="str">
        <f t="shared" si="209"/>
        <v>Bajo</v>
      </c>
      <c r="AZ398" s="157"/>
      <c r="BA398" s="165" t="b">
        <f t="shared" si="210"/>
        <v>0</v>
      </c>
      <c r="BB398" s="165">
        <f t="shared" si="211"/>
        <v>0</v>
      </c>
      <c r="BC398" s="165" t="str">
        <f t="shared" si="248"/>
        <v>IV</v>
      </c>
      <c r="BD398" s="165" t="str">
        <f t="shared" si="212"/>
        <v>ACEPTABLE</v>
      </c>
      <c r="BE398" s="155"/>
    </row>
    <row r="399" spans="1:57" ht="51" x14ac:dyDescent="0.2">
      <c r="A399" s="156"/>
      <c r="B399" s="165" t="s">
        <v>259</v>
      </c>
      <c r="C399" s="156" t="s">
        <v>784</v>
      </c>
      <c r="D399" s="166" t="s">
        <v>391</v>
      </c>
      <c r="E399" s="166" t="s">
        <v>545</v>
      </c>
      <c r="F399" s="165" t="s">
        <v>552</v>
      </c>
      <c r="G399" s="168" t="s">
        <v>560</v>
      </c>
      <c r="H399" s="165" t="s">
        <v>63</v>
      </c>
      <c r="I399" s="165"/>
      <c r="J399" s="165" t="s">
        <v>811</v>
      </c>
      <c r="K399" s="167" t="s">
        <v>282</v>
      </c>
      <c r="L399" s="168" t="s">
        <v>739</v>
      </c>
      <c r="M399" s="170" t="s">
        <v>740</v>
      </c>
      <c r="N399" s="171" t="s">
        <v>741</v>
      </c>
      <c r="O399" s="165"/>
      <c r="P399" s="165"/>
      <c r="Q399" s="171"/>
      <c r="R399" s="165" t="s">
        <v>742</v>
      </c>
      <c r="S399" s="171" t="s">
        <v>743</v>
      </c>
      <c r="T399" s="165"/>
      <c r="U399" s="165" t="str">
        <f t="shared" si="249"/>
        <v>Bajo</v>
      </c>
      <c r="V399" s="165">
        <v>1</v>
      </c>
      <c r="W399" s="165" t="str">
        <f t="shared" si="250"/>
        <v>Esporadica</v>
      </c>
      <c r="X399" s="165">
        <f t="shared" si="251"/>
        <v>0</v>
      </c>
      <c r="Y399" s="165" t="str">
        <f t="shared" si="252"/>
        <v>Bajo</v>
      </c>
      <c r="Z399" s="165">
        <v>25</v>
      </c>
      <c r="AA399" s="165" t="str">
        <f t="shared" si="253"/>
        <v>Grave</v>
      </c>
      <c r="AB399" s="165">
        <f t="shared" si="246"/>
        <v>0</v>
      </c>
      <c r="AC399" s="165" t="str">
        <f t="shared" si="247"/>
        <v>IV</v>
      </c>
      <c r="AD399" s="165" t="str">
        <f>IF(AND(AC399="I"),"NO ACEPTABLE",IF(AND(AC399="II"),"ACEPTABLE CON CONTROL ESPECIFICO",IF(AND(AC399="III"),"MEJORABLE",IF(AND(AC399="IV"),"ACEPTABLE"))))</f>
        <v>ACEPTABLE</v>
      </c>
      <c r="AE399" s="165">
        <v>2</v>
      </c>
      <c r="AF399" s="165" t="s">
        <v>180</v>
      </c>
      <c r="AG399" s="165" t="s">
        <v>38</v>
      </c>
      <c r="AH399" s="165"/>
      <c r="AI399" s="165"/>
      <c r="AJ399" s="165" t="s">
        <v>63</v>
      </c>
      <c r="AK399" s="165"/>
      <c r="AL399" s="165"/>
      <c r="AM399" s="165"/>
      <c r="AN399" s="165"/>
      <c r="AO399" s="165"/>
      <c r="AP399" s="165"/>
      <c r="AQ399" s="165"/>
      <c r="AR399" s="165"/>
      <c r="AS399" s="156"/>
      <c r="AT399" s="157"/>
      <c r="AU399" s="165" t="str">
        <f>IF(AT399=10,"Muy Alto",IF(AT399=6,"Alto",IF(AT399=2,"Medio",IF(AT399=0,"Bajo"))))</f>
        <v>Bajo</v>
      </c>
      <c r="AV399" s="157"/>
      <c r="AW399" s="165" t="b">
        <f>IF(AV399=4,"Continua",IF(AV399=3,"Frecuente",IF(AV399=2,"Ocasional",IF(AV399=1,"Esporadica"))))</f>
        <v>0</v>
      </c>
      <c r="AX399" s="165">
        <f>AT399*AV399</f>
        <v>0</v>
      </c>
      <c r="AY399" s="165" t="str">
        <f>IF(AND(AX399&gt;=24,AX399&lt;=40),"Medio Alto",IF(AND(AX399&gt;=10,AX399&lt;=20),"Alto",IF(AND(AX399&gt;=6,AX399&lt;=8),"Medio",IF(AND(AX399&gt;=0,AX399&lt;=4),"Bajo"))))</f>
        <v>Bajo</v>
      </c>
      <c r="AZ399" s="157"/>
      <c r="BA399" s="165" t="b">
        <f>IF(AZ399=100,"Mortal o Catrastrofico",IF(AZ399=60,"Muy Grave",IF(AZ399=25,"Grave",IF(AZ399=10,"Leve"))))</f>
        <v>0</v>
      </c>
      <c r="BB399" s="165">
        <f>AX399*AZ399</f>
        <v>0</v>
      </c>
      <c r="BC399" s="165" t="str">
        <f>IF(AND(BB399&gt;=600,AZ399&lt;=4000),"I",IF(AND(BB399&gt;=150,BB399&lt;=500),"II",IF(AND(BB399&gt;=40,BB399&lt;=120),"III",IF(AND(BB399&gt;=0,BB399&lt;=40),"IV"))))</f>
        <v>IV</v>
      </c>
      <c r="BD399" s="165" t="str">
        <f>IF(AND(BC399="I"),"NO ACEPTABLE",IF(AND(BC399="II"),"ACEPTABLE CON CONTROL ESPECIFICO",IF(AND(BC399="III"),"MEJORABLE",IF(AND(BC399="IV"),"ACEPTABLE"))))</f>
        <v>ACEPTABLE</v>
      </c>
      <c r="BE399" s="155"/>
    </row>
    <row r="400" spans="1:57" ht="51" x14ac:dyDescent="0.2">
      <c r="A400" s="156"/>
      <c r="B400" s="165" t="s">
        <v>259</v>
      </c>
      <c r="C400" s="156" t="s">
        <v>784</v>
      </c>
      <c r="D400" s="166" t="s">
        <v>391</v>
      </c>
      <c r="E400" s="166" t="s">
        <v>545</v>
      </c>
      <c r="F400" s="165" t="s">
        <v>552</v>
      </c>
      <c r="G400" s="168" t="s">
        <v>560</v>
      </c>
      <c r="H400" s="165" t="s">
        <v>63</v>
      </c>
      <c r="I400" s="165"/>
      <c r="J400" s="165" t="s">
        <v>811</v>
      </c>
      <c r="K400" s="167" t="s">
        <v>282</v>
      </c>
      <c r="L400" s="168" t="s">
        <v>287</v>
      </c>
      <c r="M400" s="170" t="s">
        <v>288</v>
      </c>
      <c r="N400" s="170" t="s">
        <v>289</v>
      </c>
      <c r="O400" s="165" t="s">
        <v>69</v>
      </c>
      <c r="P400" s="165" t="s">
        <v>69</v>
      </c>
      <c r="Q400" s="165"/>
      <c r="R400" s="171" t="s">
        <v>650</v>
      </c>
      <c r="S400" s="165" t="s">
        <v>69</v>
      </c>
      <c r="T400" s="165">
        <v>0</v>
      </c>
      <c r="U400" s="165" t="str">
        <f t="shared" si="249"/>
        <v>Bajo</v>
      </c>
      <c r="V400" s="165">
        <v>1</v>
      </c>
      <c r="W400" s="165" t="str">
        <f t="shared" si="250"/>
        <v>Esporadica</v>
      </c>
      <c r="X400" s="165">
        <f t="shared" si="251"/>
        <v>0</v>
      </c>
      <c r="Y400" s="165" t="str">
        <f t="shared" si="252"/>
        <v>Bajo</v>
      </c>
      <c r="Z400" s="165">
        <v>25</v>
      </c>
      <c r="AA400" s="165" t="str">
        <f t="shared" si="253"/>
        <v>Grave</v>
      </c>
      <c r="AB400" s="165">
        <f t="shared" si="246"/>
        <v>0</v>
      </c>
      <c r="AC400" s="165" t="str">
        <f t="shared" si="247"/>
        <v>IV</v>
      </c>
      <c r="AD400" s="165" t="str">
        <f t="shared" si="205"/>
        <v>ACEPTABLE</v>
      </c>
      <c r="AE400" s="165" t="s">
        <v>258</v>
      </c>
      <c r="AF400" s="165" t="str">
        <f t="shared" si="245"/>
        <v>Golpes, trapamientos, aplastamiento, muerte</v>
      </c>
      <c r="AG400" s="165" t="s">
        <v>38</v>
      </c>
      <c r="AH400" s="165"/>
      <c r="AI400" s="165" t="s">
        <v>63</v>
      </c>
      <c r="AJ400" s="165" t="s">
        <v>63</v>
      </c>
      <c r="AK400" s="165"/>
      <c r="AL400" s="165" t="s">
        <v>63</v>
      </c>
      <c r="AM400" s="165"/>
      <c r="AN400" s="165"/>
      <c r="AO400" s="165"/>
      <c r="AP400" s="165"/>
      <c r="AQ400" s="165"/>
      <c r="AR400" s="165"/>
      <c r="AS400" s="156"/>
      <c r="AT400" s="157"/>
      <c r="AU400" s="165" t="str">
        <f t="shared" si="206"/>
        <v>Bajo</v>
      </c>
      <c r="AV400" s="157"/>
      <c r="AW400" s="165" t="b">
        <f t="shared" si="207"/>
        <v>0</v>
      </c>
      <c r="AX400" s="165">
        <f t="shared" si="208"/>
        <v>0</v>
      </c>
      <c r="AY400" s="165" t="str">
        <f t="shared" si="209"/>
        <v>Bajo</v>
      </c>
      <c r="AZ400" s="157"/>
      <c r="BA400" s="165" t="b">
        <f t="shared" si="210"/>
        <v>0</v>
      </c>
      <c r="BB400" s="165">
        <f t="shared" si="211"/>
        <v>0</v>
      </c>
      <c r="BC400" s="165" t="str">
        <f t="shared" si="248"/>
        <v>IV</v>
      </c>
      <c r="BD400" s="165" t="str">
        <f t="shared" si="212"/>
        <v>ACEPTABLE</v>
      </c>
      <c r="BE400" s="155"/>
    </row>
    <row r="401" spans="1:57" ht="63.75" hidden="1" x14ac:dyDescent="0.2">
      <c r="A401" s="156"/>
      <c r="B401" s="165" t="s">
        <v>259</v>
      </c>
      <c r="C401" s="156" t="s">
        <v>784</v>
      </c>
      <c r="D401" s="166" t="s">
        <v>391</v>
      </c>
      <c r="E401" s="166" t="s">
        <v>545</v>
      </c>
      <c r="F401" s="165" t="s">
        <v>552</v>
      </c>
      <c r="G401" s="168" t="s">
        <v>560</v>
      </c>
      <c r="H401" s="165" t="s">
        <v>63</v>
      </c>
      <c r="I401" s="165"/>
      <c r="J401" s="165" t="s">
        <v>811</v>
      </c>
      <c r="K401" s="167" t="s">
        <v>65</v>
      </c>
      <c r="L401" s="168" t="s">
        <v>153</v>
      </c>
      <c r="M401" s="169" t="s">
        <v>154</v>
      </c>
      <c r="N401" s="170" t="s">
        <v>155</v>
      </c>
      <c r="O401" s="165" t="s">
        <v>69</v>
      </c>
      <c r="P401" s="165" t="s">
        <v>69</v>
      </c>
      <c r="Q401" s="165" t="s">
        <v>69</v>
      </c>
      <c r="R401" s="171" t="s">
        <v>823</v>
      </c>
      <c r="S401" s="171" t="s">
        <v>824</v>
      </c>
      <c r="T401" s="165"/>
      <c r="U401" s="165" t="str">
        <f t="shared" si="249"/>
        <v>Bajo</v>
      </c>
      <c r="V401" s="165">
        <v>2</v>
      </c>
      <c r="W401" s="165" t="str">
        <f t="shared" si="250"/>
        <v>Ocasional</v>
      </c>
      <c r="X401" s="165">
        <f t="shared" si="251"/>
        <v>0</v>
      </c>
      <c r="Y401" s="165" t="str">
        <f t="shared" si="252"/>
        <v>Bajo</v>
      </c>
      <c r="Z401" s="165">
        <v>25</v>
      </c>
      <c r="AA401" s="165" t="str">
        <f t="shared" si="253"/>
        <v>Grave</v>
      </c>
      <c r="AB401" s="165">
        <f t="shared" si="246"/>
        <v>0</v>
      </c>
      <c r="AC401" s="165" t="str">
        <f t="shared" si="247"/>
        <v>IV</v>
      </c>
      <c r="AD401" s="165" t="str">
        <f t="shared" si="205"/>
        <v>ACEPTABLE</v>
      </c>
      <c r="AE401" s="165">
        <v>2</v>
      </c>
      <c r="AF401" s="165" t="str">
        <f t="shared" si="245"/>
        <v xml:space="preserve">Zoonosis, Enfermedades infecciosas, gastrointestinales, tóxicas y reacciones alérgicas. </v>
      </c>
      <c r="AG401" s="165"/>
      <c r="AH401" s="165"/>
      <c r="AI401" s="165"/>
      <c r="AJ401" s="165" t="s">
        <v>63</v>
      </c>
      <c r="AK401" s="165"/>
      <c r="AL401" s="165"/>
      <c r="AM401" s="165"/>
      <c r="AN401" s="165"/>
      <c r="AO401" s="165"/>
      <c r="AP401" s="165"/>
      <c r="AQ401" s="165"/>
      <c r="AR401" s="165"/>
      <c r="AS401" s="156"/>
      <c r="AT401" s="157"/>
      <c r="AU401" s="165" t="str">
        <f t="shared" si="206"/>
        <v>Bajo</v>
      </c>
      <c r="AV401" s="157"/>
      <c r="AW401" s="165" t="b">
        <f t="shared" si="207"/>
        <v>0</v>
      </c>
      <c r="AX401" s="165">
        <f t="shared" si="208"/>
        <v>0</v>
      </c>
      <c r="AY401" s="165" t="str">
        <f t="shared" si="209"/>
        <v>Bajo</v>
      </c>
      <c r="AZ401" s="157"/>
      <c r="BA401" s="165" t="b">
        <f t="shared" si="210"/>
        <v>0</v>
      </c>
      <c r="BB401" s="165">
        <f t="shared" si="211"/>
        <v>0</v>
      </c>
      <c r="BC401" s="165" t="str">
        <f t="shared" si="248"/>
        <v>IV</v>
      </c>
      <c r="BD401" s="165" t="str">
        <f t="shared" si="212"/>
        <v>ACEPTABLE</v>
      </c>
      <c r="BE401" s="155"/>
    </row>
    <row r="402" spans="1:57" ht="63.75" hidden="1" x14ac:dyDescent="0.2">
      <c r="A402" s="156"/>
      <c r="B402" s="165" t="s">
        <v>259</v>
      </c>
      <c r="C402" s="156" t="s">
        <v>784</v>
      </c>
      <c r="D402" s="166" t="s">
        <v>391</v>
      </c>
      <c r="E402" s="166" t="s">
        <v>545</v>
      </c>
      <c r="F402" s="165" t="s">
        <v>552</v>
      </c>
      <c r="G402" s="168" t="s">
        <v>560</v>
      </c>
      <c r="H402" s="165" t="s">
        <v>63</v>
      </c>
      <c r="I402" s="165"/>
      <c r="J402" s="165" t="s">
        <v>811</v>
      </c>
      <c r="K402" s="167" t="s">
        <v>65</v>
      </c>
      <c r="L402" s="196" t="s">
        <v>316</v>
      </c>
      <c r="M402" s="170" t="s">
        <v>1211</v>
      </c>
      <c r="N402" s="170" t="s">
        <v>145</v>
      </c>
      <c r="O402" s="165" t="s">
        <v>69</v>
      </c>
      <c r="P402" s="165" t="s">
        <v>69</v>
      </c>
      <c r="Q402" s="165" t="s">
        <v>69</v>
      </c>
      <c r="R402" s="171" t="s">
        <v>1212</v>
      </c>
      <c r="S402" s="171" t="s">
        <v>826</v>
      </c>
      <c r="T402" s="165"/>
      <c r="U402" s="165" t="str">
        <f t="shared" si="249"/>
        <v>Bajo</v>
      </c>
      <c r="V402" s="165">
        <v>3</v>
      </c>
      <c r="W402" s="165" t="str">
        <f t="shared" si="250"/>
        <v>Frecuente</v>
      </c>
      <c r="X402" s="165">
        <f t="shared" si="251"/>
        <v>0</v>
      </c>
      <c r="Y402" s="165" t="str">
        <f t="shared" si="252"/>
        <v>Bajo</v>
      </c>
      <c r="Z402" s="165">
        <v>60</v>
      </c>
      <c r="AA402" s="165" t="str">
        <f t="shared" si="253"/>
        <v>Muy Grave</v>
      </c>
      <c r="AB402" s="165">
        <f t="shared" si="246"/>
        <v>0</v>
      </c>
      <c r="AC402" s="165" t="str">
        <f t="shared" si="247"/>
        <v>IV</v>
      </c>
      <c r="AD402" s="165" t="str">
        <f t="shared" si="205"/>
        <v>ACEPTABLE</v>
      </c>
      <c r="AE402" s="165">
        <v>2</v>
      </c>
      <c r="AF402" s="165" t="str">
        <f t="shared" si="245"/>
        <v>Golpes, traumas, heridas, infecciones, intoxicación, Mordeduras, picaduras, punciones, reacciones alérgicas, muerte</v>
      </c>
      <c r="AG402" s="165"/>
      <c r="AH402" s="165"/>
      <c r="AI402" s="165"/>
      <c r="AJ402" s="165" t="s">
        <v>63</v>
      </c>
      <c r="AK402" s="165"/>
      <c r="AL402" s="165"/>
      <c r="AM402" s="165"/>
      <c r="AN402" s="165"/>
      <c r="AO402" s="165"/>
      <c r="AP402" s="165"/>
      <c r="AQ402" s="165"/>
      <c r="AR402" s="165"/>
      <c r="AS402" s="156"/>
      <c r="AT402" s="157"/>
      <c r="AU402" s="165" t="str">
        <f t="shared" si="206"/>
        <v>Bajo</v>
      </c>
      <c r="AV402" s="157"/>
      <c r="AW402" s="165" t="b">
        <f t="shared" si="207"/>
        <v>0</v>
      </c>
      <c r="AX402" s="165">
        <f t="shared" si="208"/>
        <v>0</v>
      </c>
      <c r="AY402" s="165" t="str">
        <f t="shared" si="209"/>
        <v>Bajo</v>
      </c>
      <c r="AZ402" s="157"/>
      <c r="BA402" s="165" t="b">
        <f t="shared" si="210"/>
        <v>0</v>
      </c>
      <c r="BB402" s="165">
        <f t="shared" si="211"/>
        <v>0</v>
      </c>
      <c r="BC402" s="165" t="str">
        <f t="shared" si="248"/>
        <v>IV</v>
      </c>
      <c r="BD402" s="165" t="str">
        <f t="shared" si="212"/>
        <v>ACEPTABLE</v>
      </c>
      <c r="BE402" s="155"/>
    </row>
    <row r="403" spans="1:57" ht="117" hidden="1" customHeight="1" x14ac:dyDescent="0.2">
      <c r="A403" s="156"/>
      <c r="B403" s="165" t="s">
        <v>259</v>
      </c>
      <c r="C403" s="156" t="s">
        <v>784</v>
      </c>
      <c r="D403" s="166" t="s">
        <v>391</v>
      </c>
      <c r="E403" s="166" t="s">
        <v>545</v>
      </c>
      <c r="F403" s="165" t="s">
        <v>552</v>
      </c>
      <c r="G403" s="168" t="s">
        <v>560</v>
      </c>
      <c r="H403" s="165" t="s">
        <v>63</v>
      </c>
      <c r="I403" s="165"/>
      <c r="J403" s="165" t="s">
        <v>811</v>
      </c>
      <c r="K403" s="165" t="s">
        <v>276</v>
      </c>
      <c r="L403" s="196" t="s">
        <v>528</v>
      </c>
      <c r="M403" s="171" t="s">
        <v>704</v>
      </c>
      <c r="N403" s="171" t="s">
        <v>512</v>
      </c>
      <c r="O403" s="165"/>
      <c r="P403" s="165"/>
      <c r="Q403" s="171"/>
      <c r="R403" s="171" t="s">
        <v>705</v>
      </c>
      <c r="S403" s="171" t="s">
        <v>706</v>
      </c>
      <c r="T403" s="165">
        <v>0</v>
      </c>
      <c r="U403" s="165" t="str">
        <f t="shared" si="249"/>
        <v>Bajo</v>
      </c>
      <c r="V403" s="165">
        <v>3</v>
      </c>
      <c r="W403" s="165" t="str">
        <f t="shared" si="250"/>
        <v>Frecuente</v>
      </c>
      <c r="X403" s="165">
        <f t="shared" si="251"/>
        <v>0</v>
      </c>
      <c r="Y403" s="165" t="str">
        <f t="shared" si="252"/>
        <v>Bajo</v>
      </c>
      <c r="Z403" s="165">
        <v>25</v>
      </c>
      <c r="AA403" s="165" t="str">
        <f t="shared" si="253"/>
        <v>Grave</v>
      </c>
      <c r="AB403" s="165">
        <f t="shared" si="246"/>
        <v>0</v>
      </c>
      <c r="AC403" s="165" t="str">
        <f t="shared" si="247"/>
        <v>IV</v>
      </c>
      <c r="AD403" s="165" t="str">
        <f t="shared" si="205"/>
        <v>ACEPTABLE</v>
      </c>
      <c r="AE403" s="165">
        <v>2</v>
      </c>
      <c r="AF403" s="165" t="str">
        <f t="shared" si="245"/>
        <v>Fatiga, estrés</v>
      </c>
      <c r="AG403" s="165"/>
      <c r="AH403" s="165"/>
      <c r="AI403" s="165"/>
      <c r="AJ403" s="165" t="s">
        <v>63</v>
      </c>
      <c r="AK403" s="165"/>
      <c r="AL403" s="165"/>
      <c r="AM403" s="165"/>
      <c r="AN403" s="165"/>
      <c r="AO403" s="165"/>
      <c r="AP403" s="165"/>
      <c r="AQ403" s="165"/>
      <c r="AR403" s="165"/>
      <c r="AS403" s="156"/>
      <c r="AT403" s="157"/>
      <c r="AU403" s="165" t="str">
        <f t="shared" si="206"/>
        <v>Bajo</v>
      </c>
      <c r="AV403" s="157"/>
      <c r="AW403" s="165" t="b">
        <f t="shared" si="207"/>
        <v>0</v>
      </c>
      <c r="AX403" s="165">
        <f t="shared" si="208"/>
        <v>0</v>
      </c>
      <c r="AY403" s="165" t="str">
        <f t="shared" si="209"/>
        <v>Bajo</v>
      </c>
      <c r="AZ403" s="157"/>
      <c r="BA403" s="165" t="b">
        <f t="shared" si="210"/>
        <v>0</v>
      </c>
      <c r="BB403" s="165">
        <f t="shared" si="211"/>
        <v>0</v>
      </c>
      <c r="BC403" s="165" t="str">
        <f t="shared" si="248"/>
        <v>IV</v>
      </c>
      <c r="BD403" s="165" t="str">
        <f t="shared" si="212"/>
        <v>ACEPTABLE</v>
      </c>
      <c r="BE403" s="155"/>
    </row>
    <row r="404" spans="1:57" ht="117" hidden="1" customHeight="1" x14ac:dyDescent="0.2">
      <c r="A404" s="156"/>
      <c r="B404" s="165" t="s">
        <v>259</v>
      </c>
      <c r="C404" s="156" t="s">
        <v>784</v>
      </c>
      <c r="D404" s="166" t="s">
        <v>391</v>
      </c>
      <c r="E404" s="166" t="s">
        <v>545</v>
      </c>
      <c r="F404" s="165" t="s">
        <v>552</v>
      </c>
      <c r="G404" s="168" t="s">
        <v>560</v>
      </c>
      <c r="H404" s="165" t="s">
        <v>63</v>
      </c>
      <c r="I404" s="165"/>
      <c r="J404" s="165" t="s">
        <v>811</v>
      </c>
      <c r="K404" s="165" t="s">
        <v>276</v>
      </c>
      <c r="L404" s="196" t="s">
        <v>178</v>
      </c>
      <c r="M404" s="170" t="s">
        <v>738</v>
      </c>
      <c r="N404" s="170" t="s">
        <v>180</v>
      </c>
      <c r="O404" s="165"/>
      <c r="P404" s="165"/>
      <c r="Q404" s="171"/>
      <c r="R404" s="171" t="s">
        <v>705</v>
      </c>
      <c r="S404" s="171" t="s">
        <v>706</v>
      </c>
      <c r="T404" s="165">
        <v>0</v>
      </c>
      <c r="U404" s="165" t="str">
        <f t="shared" si="249"/>
        <v>Bajo</v>
      </c>
      <c r="V404" s="165">
        <v>3</v>
      </c>
      <c r="W404" s="165" t="str">
        <f t="shared" si="250"/>
        <v>Frecuente</v>
      </c>
      <c r="X404" s="165">
        <f t="shared" si="251"/>
        <v>0</v>
      </c>
      <c r="Y404" s="165" t="str">
        <f t="shared" si="252"/>
        <v>Bajo</v>
      </c>
      <c r="Z404" s="165">
        <v>25</v>
      </c>
      <c r="AA404" s="165" t="str">
        <f t="shared" si="253"/>
        <v>Grave</v>
      </c>
      <c r="AB404" s="165">
        <f t="shared" si="246"/>
        <v>0</v>
      </c>
      <c r="AC404" s="165" t="str">
        <f t="shared" si="247"/>
        <v>IV</v>
      </c>
      <c r="AD404" s="165" t="str">
        <f t="shared" si="205"/>
        <v>ACEPTABLE</v>
      </c>
      <c r="AE404" s="165">
        <v>2</v>
      </c>
      <c r="AF404" s="165" t="str">
        <f t="shared" si="245"/>
        <v>Alteraciones de la piel, deshidratación, alteración en algunos tejidos blandos (ojos). Fatiga, estrés, cambios neurológico, resfriados.</v>
      </c>
      <c r="AG404" s="165"/>
      <c r="AH404" s="165"/>
      <c r="AI404" s="165"/>
      <c r="AJ404" s="165" t="s">
        <v>63</v>
      </c>
      <c r="AK404" s="165"/>
      <c r="AL404" s="165"/>
      <c r="AM404" s="165"/>
      <c r="AN404" s="165"/>
      <c r="AO404" s="165"/>
      <c r="AP404" s="165"/>
      <c r="AQ404" s="165"/>
      <c r="AR404" s="165"/>
      <c r="AS404" s="156"/>
      <c r="AT404" s="157"/>
      <c r="AU404" s="165" t="str">
        <f t="shared" si="206"/>
        <v>Bajo</v>
      </c>
      <c r="AV404" s="157"/>
      <c r="AW404" s="165" t="b">
        <f t="shared" si="207"/>
        <v>0</v>
      </c>
      <c r="AX404" s="165">
        <f t="shared" si="208"/>
        <v>0</v>
      </c>
      <c r="AY404" s="165" t="str">
        <f t="shared" si="209"/>
        <v>Bajo</v>
      </c>
      <c r="AZ404" s="157"/>
      <c r="BA404" s="165" t="b">
        <f t="shared" si="210"/>
        <v>0</v>
      </c>
      <c r="BB404" s="165">
        <f t="shared" si="211"/>
        <v>0</v>
      </c>
      <c r="BC404" s="165" t="str">
        <f t="shared" si="248"/>
        <v>IV</v>
      </c>
      <c r="BD404" s="165" t="str">
        <f t="shared" si="212"/>
        <v>ACEPTABLE</v>
      </c>
      <c r="BE404" s="155"/>
    </row>
    <row r="405" spans="1:57" ht="102" hidden="1" x14ac:dyDescent="0.2">
      <c r="A405" s="156"/>
      <c r="B405" s="165" t="s">
        <v>259</v>
      </c>
      <c r="C405" s="168" t="s">
        <v>827</v>
      </c>
      <c r="D405" s="166" t="s">
        <v>248</v>
      </c>
      <c r="E405" s="166" t="s">
        <v>249</v>
      </c>
      <c r="F405" s="166" t="s">
        <v>828</v>
      </c>
      <c r="G405" s="166" t="s">
        <v>829</v>
      </c>
      <c r="H405" s="165"/>
      <c r="I405" s="165" t="s">
        <v>63</v>
      </c>
      <c r="J405" s="166" t="s">
        <v>252</v>
      </c>
      <c r="K405" s="167" t="s">
        <v>65</v>
      </c>
      <c r="L405" s="196" t="s">
        <v>316</v>
      </c>
      <c r="M405" s="170" t="s">
        <v>1211</v>
      </c>
      <c r="N405" s="170" t="s">
        <v>145</v>
      </c>
      <c r="O405" s="165"/>
      <c r="P405" s="165"/>
      <c r="Q405" s="165"/>
      <c r="R405" s="171" t="s">
        <v>1214</v>
      </c>
      <c r="S405" s="171"/>
      <c r="T405" s="165"/>
      <c r="U405" s="165" t="str">
        <f t="shared" si="249"/>
        <v>Bajo</v>
      </c>
      <c r="V405" s="165">
        <v>2</v>
      </c>
      <c r="W405" s="165" t="str">
        <f t="shared" si="250"/>
        <v>Ocasional</v>
      </c>
      <c r="X405" s="165">
        <f t="shared" si="251"/>
        <v>0</v>
      </c>
      <c r="Y405" s="165" t="str">
        <f t="shared" si="252"/>
        <v>Bajo</v>
      </c>
      <c r="Z405" s="165">
        <v>25</v>
      </c>
      <c r="AA405" s="165" t="str">
        <f t="shared" si="253"/>
        <v>Grave</v>
      </c>
      <c r="AB405" s="165">
        <f t="shared" si="246"/>
        <v>0</v>
      </c>
      <c r="AC405" s="165" t="str">
        <f t="shared" si="247"/>
        <v>IV</v>
      </c>
      <c r="AD405" s="165" t="str">
        <f t="shared" si="205"/>
        <v>ACEPTABLE</v>
      </c>
      <c r="AE405" s="165" t="s">
        <v>258</v>
      </c>
      <c r="AF405" s="165" t="str">
        <f>M405</f>
        <v xml:space="preserve"> Fauna acuática.Contacto directo o indirecto con seres vivos (roedores, serpientes, caballos, reptiles, osos, arañas, anilames ponzoñosos etc.) por medio de mordedura, picadura, rasgadura y en general ataque de animales </v>
      </c>
      <c r="AG405" s="165" t="s">
        <v>38</v>
      </c>
      <c r="AH405" s="165"/>
      <c r="AI405" s="165" t="s">
        <v>63</v>
      </c>
      <c r="AJ405" s="165" t="s">
        <v>63</v>
      </c>
      <c r="AK405" s="165" t="s">
        <v>63</v>
      </c>
      <c r="AL405" s="165"/>
      <c r="AM405" s="165"/>
      <c r="AN405" s="165"/>
      <c r="AO405" s="165"/>
      <c r="AP405" s="165"/>
      <c r="AQ405" s="165"/>
      <c r="AR405" s="165"/>
      <c r="AS405" s="156"/>
      <c r="AT405" s="157"/>
      <c r="AU405" s="165" t="str">
        <f t="shared" si="206"/>
        <v>Bajo</v>
      </c>
      <c r="AV405" s="157"/>
      <c r="AW405" s="165" t="b">
        <f t="shared" si="207"/>
        <v>0</v>
      </c>
      <c r="AX405" s="165">
        <f t="shared" si="208"/>
        <v>0</v>
      </c>
      <c r="AY405" s="165" t="str">
        <f t="shared" si="209"/>
        <v>Bajo</v>
      </c>
      <c r="AZ405" s="157"/>
      <c r="BA405" s="165" t="b">
        <f t="shared" si="210"/>
        <v>0</v>
      </c>
      <c r="BB405" s="165">
        <f t="shared" si="211"/>
        <v>0</v>
      </c>
      <c r="BC405" s="165" t="str">
        <f t="shared" si="248"/>
        <v>IV</v>
      </c>
      <c r="BD405" s="165" t="str">
        <f t="shared" si="212"/>
        <v>ACEPTABLE</v>
      </c>
      <c r="BE405" s="155"/>
    </row>
    <row r="406" spans="1:57" ht="114.75" hidden="1" x14ac:dyDescent="0.2">
      <c r="A406" s="156"/>
      <c r="B406" s="165" t="s">
        <v>259</v>
      </c>
      <c r="C406" s="168" t="s">
        <v>827</v>
      </c>
      <c r="D406" s="166" t="s">
        <v>248</v>
      </c>
      <c r="E406" s="166" t="s">
        <v>249</v>
      </c>
      <c r="F406" s="166" t="s">
        <v>828</v>
      </c>
      <c r="G406" s="166" t="s">
        <v>829</v>
      </c>
      <c r="H406" s="165"/>
      <c r="I406" s="165" t="s">
        <v>63</v>
      </c>
      <c r="J406" s="166" t="s">
        <v>252</v>
      </c>
      <c r="K406" s="165" t="s">
        <v>72</v>
      </c>
      <c r="L406" s="196" t="s">
        <v>119</v>
      </c>
      <c r="M406" s="170" t="s">
        <v>833</v>
      </c>
      <c r="N406" s="170" t="s">
        <v>834</v>
      </c>
      <c r="O406" s="165"/>
      <c r="P406" s="165"/>
      <c r="Q406" s="165"/>
      <c r="R406" s="170" t="s">
        <v>1215</v>
      </c>
      <c r="S406" s="171"/>
      <c r="T406" s="165">
        <v>0</v>
      </c>
      <c r="U406" s="165" t="str">
        <f t="shared" si="249"/>
        <v>Bajo</v>
      </c>
      <c r="V406" s="165">
        <v>2</v>
      </c>
      <c r="W406" s="165" t="str">
        <f t="shared" si="250"/>
        <v>Ocasional</v>
      </c>
      <c r="X406" s="165">
        <f t="shared" si="251"/>
        <v>0</v>
      </c>
      <c r="Y406" s="165" t="str">
        <f t="shared" si="252"/>
        <v>Bajo</v>
      </c>
      <c r="Z406" s="165">
        <v>25</v>
      </c>
      <c r="AA406" s="165" t="str">
        <f t="shared" si="253"/>
        <v>Grave</v>
      </c>
      <c r="AB406" s="165">
        <f t="shared" si="246"/>
        <v>0</v>
      </c>
      <c r="AC406" s="165" t="str">
        <f t="shared" si="247"/>
        <v>IV</v>
      </c>
      <c r="AD406" s="165" t="str">
        <f t="shared" si="205"/>
        <v>ACEPTABLE</v>
      </c>
      <c r="AE406" s="165" t="s">
        <v>258</v>
      </c>
      <c r="AF406" s="165" t="str">
        <f>M406</f>
        <v>Presencia de superficies irregulares, resbalosas, inestables, escalaeras, desniveles.Escalones, escaleras, estado de orden y aseo del lugar.</v>
      </c>
      <c r="AG406" s="165" t="s">
        <v>38</v>
      </c>
      <c r="AH406" s="165"/>
      <c r="AI406" s="165" t="s">
        <v>63</v>
      </c>
      <c r="AJ406" s="165" t="s">
        <v>63</v>
      </c>
      <c r="AK406" s="165" t="s">
        <v>63</v>
      </c>
      <c r="AL406" s="165"/>
      <c r="AM406" s="165"/>
      <c r="AN406" s="165"/>
      <c r="AO406" s="165"/>
      <c r="AP406" s="165"/>
      <c r="AQ406" s="165"/>
      <c r="AR406" s="165"/>
      <c r="AS406" s="156"/>
      <c r="AT406" s="157"/>
      <c r="AU406" s="165" t="str">
        <f t="shared" si="206"/>
        <v>Bajo</v>
      </c>
      <c r="AV406" s="157"/>
      <c r="AW406" s="165" t="b">
        <f t="shared" si="207"/>
        <v>0</v>
      </c>
      <c r="AX406" s="165">
        <f t="shared" si="208"/>
        <v>0</v>
      </c>
      <c r="AY406" s="165" t="str">
        <f t="shared" si="209"/>
        <v>Bajo</v>
      </c>
      <c r="AZ406" s="157"/>
      <c r="BA406" s="165" t="b">
        <f t="shared" si="210"/>
        <v>0</v>
      </c>
      <c r="BB406" s="165">
        <f t="shared" si="211"/>
        <v>0</v>
      </c>
      <c r="BC406" s="165" t="str">
        <f t="shared" si="248"/>
        <v>IV</v>
      </c>
      <c r="BD406" s="165" t="str">
        <f t="shared" si="212"/>
        <v>ACEPTABLE</v>
      </c>
      <c r="BE406" s="155"/>
    </row>
    <row r="407" spans="1:57" ht="89.25" hidden="1" x14ac:dyDescent="0.2">
      <c r="A407" s="156"/>
      <c r="B407" s="165" t="s">
        <v>259</v>
      </c>
      <c r="C407" s="168" t="s">
        <v>827</v>
      </c>
      <c r="D407" s="166" t="s">
        <v>248</v>
      </c>
      <c r="E407" s="166" t="s">
        <v>249</v>
      </c>
      <c r="F407" s="166" t="s">
        <v>828</v>
      </c>
      <c r="G407" s="166" t="s">
        <v>829</v>
      </c>
      <c r="H407" s="165"/>
      <c r="I407" s="165" t="s">
        <v>63</v>
      </c>
      <c r="J407" s="166" t="s">
        <v>252</v>
      </c>
      <c r="K407" s="167" t="s">
        <v>65</v>
      </c>
      <c r="L407" s="196" t="s">
        <v>253</v>
      </c>
      <c r="M407" s="170" t="s">
        <v>835</v>
      </c>
      <c r="N407" s="170" t="s">
        <v>836</v>
      </c>
      <c r="O407" s="165"/>
      <c r="P407" s="165"/>
      <c r="Q407" s="165"/>
      <c r="R407" s="170" t="s">
        <v>1216</v>
      </c>
      <c r="S407" s="171"/>
      <c r="T407" s="165">
        <v>0</v>
      </c>
      <c r="U407" s="165" t="str">
        <f t="shared" si="249"/>
        <v>Bajo</v>
      </c>
      <c r="V407" s="165">
        <v>2</v>
      </c>
      <c r="W407" s="165" t="str">
        <f t="shared" si="250"/>
        <v>Ocasional</v>
      </c>
      <c r="X407" s="165">
        <f t="shared" si="251"/>
        <v>0</v>
      </c>
      <c r="Y407" s="165" t="str">
        <f t="shared" si="252"/>
        <v>Bajo</v>
      </c>
      <c r="Z407" s="165">
        <v>60</v>
      </c>
      <c r="AA407" s="165" t="str">
        <f t="shared" si="253"/>
        <v>Muy Grave</v>
      </c>
      <c r="AB407" s="165">
        <f t="shared" si="246"/>
        <v>0</v>
      </c>
      <c r="AC407" s="165" t="str">
        <f t="shared" si="247"/>
        <v>IV</v>
      </c>
      <c r="AD407" s="165" t="str">
        <f t="shared" si="205"/>
        <v>ACEPTABLE</v>
      </c>
      <c r="AE407" s="165"/>
      <c r="AF407" s="165" t="str">
        <f>N407</f>
        <v>intoxicaciones, gastroenteritis</v>
      </c>
      <c r="AG407" s="165"/>
      <c r="AH407" s="165"/>
      <c r="AI407" s="165" t="s">
        <v>63</v>
      </c>
      <c r="AJ407" s="165" t="s">
        <v>63</v>
      </c>
      <c r="AK407" s="165" t="s">
        <v>63</v>
      </c>
      <c r="AL407" s="165"/>
      <c r="AM407" s="165"/>
      <c r="AN407" s="165"/>
      <c r="AO407" s="165"/>
      <c r="AP407" s="165"/>
      <c r="AQ407" s="165"/>
      <c r="AR407" s="165"/>
      <c r="AS407" s="156"/>
      <c r="AT407" s="157"/>
      <c r="AU407" s="165"/>
      <c r="AV407" s="157"/>
      <c r="AW407" s="165"/>
      <c r="AX407" s="165"/>
      <c r="AY407" s="165"/>
      <c r="AZ407" s="157"/>
      <c r="BA407" s="165"/>
      <c r="BB407" s="165"/>
      <c r="BC407" s="165"/>
      <c r="BD407" s="165"/>
      <c r="BE407" s="155"/>
    </row>
    <row r="408" spans="1:57" ht="153" hidden="1" x14ac:dyDescent="0.2">
      <c r="A408" s="156"/>
      <c r="B408" s="165" t="s">
        <v>259</v>
      </c>
      <c r="C408" s="168" t="s">
        <v>827</v>
      </c>
      <c r="D408" s="166" t="s">
        <v>248</v>
      </c>
      <c r="E408" s="166" t="s">
        <v>249</v>
      </c>
      <c r="F408" s="166" t="s">
        <v>828</v>
      </c>
      <c r="G408" s="166" t="s">
        <v>829</v>
      </c>
      <c r="H408" s="165"/>
      <c r="I408" s="165" t="s">
        <v>63</v>
      </c>
      <c r="J408" s="166" t="s">
        <v>252</v>
      </c>
      <c r="K408" s="165" t="s">
        <v>325</v>
      </c>
      <c r="L408" s="165" t="s">
        <v>424</v>
      </c>
      <c r="M408" s="170" t="s">
        <v>837</v>
      </c>
      <c r="N408" s="170" t="s">
        <v>838</v>
      </c>
      <c r="O408" s="165" t="s">
        <v>69</v>
      </c>
      <c r="P408" s="165" t="s">
        <v>69</v>
      </c>
      <c r="Q408" s="165" t="s">
        <v>69</v>
      </c>
      <c r="R408" s="170" t="s">
        <v>1217</v>
      </c>
      <c r="S408" s="171"/>
      <c r="T408" s="165">
        <v>0</v>
      </c>
      <c r="U408" s="165" t="str">
        <f t="shared" si="249"/>
        <v>Bajo</v>
      </c>
      <c r="V408" s="165">
        <v>2</v>
      </c>
      <c r="W408" s="165" t="str">
        <f t="shared" si="250"/>
        <v>Ocasional</v>
      </c>
      <c r="X408" s="165">
        <f t="shared" si="251"/>
        <v>0</v>
      </c>
      <c r="Y408" s="165" t="str">
        <f t="shared" si="252"/>
        <v>Bajo</v>
      </c>
      <c r="Z408" s="165">
        <v>25</v>
      </c>
      <c r="AA408" s="165" t="str">
        <f t="shared" si="253"/>
        <v>Grave</v>
      </c>
      <c r="AB408" s="165">
        <f t="shared" si="246"/>
        <v>0</v>
      </c>
      <c r="AC408" s="165" t="str">
        <f t="shared" si="247"/>
        <v>IV</v>
      </c>
      <c r="AD408" s="165" t="str">
        <f t="shared" si="205"/>
        <v>ACEPTABLE</v>
      </c>
      <c r="AE408" s="165" t="s">
        <v>258</v>
      </c>
      <c r="AF408" s="165" t="str">
        <f>M408</f>
        <v xml:space="preserve">Actividades recretiva, cultural. Manipulación de cargas, correr, saltar. Deportes de impacto. </v>
      </c>
      <c r="AG408" s="165" t="s">
        <v>38</v>
      </c>
      <c r="AH408" s="165"/>
      <c r="AI408" s="165" t="s">
        <v>63</v>
      </c>
      <c r="AJ408" s="165" t="s">
        <v>63</v>
      </c>
      <c r="AK408" s="165" t="s">
        <v>63</v>
      </c>
      <c r="AL408" s="165"/>
      <c r="AM408" s="165"/>
      <c r="AN408" s="165"/>
      <c r="AO408" s="165"/>
      <c r="AP408" s="165"/>
      <c r="AQ408" s="165"/>
      <c r="AR408" s="165"/>
      <c r="AS408" s="156"/>
      <c r="AT408" s="157"/>
      <c r="AU408" s="165" t="str">
        <f t="shared" ref="AU408:AU443" si="254">IF(AT408=10,"Muy Alto",IF(AT408=6,"Alto",IF(AT408=2,"Medio",IF(AT408=0,"Bajo"))))</f>
        <v>Bajo</v>
      </c>
      <c r="AV408" s="157"/>
      <c r="AW408" s="165" t="b">
        <f t="shared" ref="AW408:AW443" si="255">IF(AV408=4,"Continua",IF(AV408=3,"Frecuente",IF(AV408=2,"Ocasional",IF(AV408=1,"Esporadica"))))</f>
        <v>0</v>
      </c>
      <c r="AX408" s="165">
        <f t="shared" ref="AX408:AX443" si="256">AT408*AV408</f>
        <v>0</v>
      </c>
      <c r="AY408" s="165" t="str">
        <f t="shared" ref="AY408:AY443" si="257">IF(AND(AX408&gt;=24,AX408&lt;=40),"Medio Alto",IF(AND(AX408&gt;=10,AX408&lt;=20),"Alto",IF(AND(AX408&gt;=6,AX408&lt;=8),"Medio",IF(AND(AX408&gt;=0,AX408&lt;=4),"Bajo"))))</f>
        <v>Bajo</v>
      </c>
      <c r="AZ408" s="157"/>
      <c r="BA408" s="165" t="b">
        <f t="shared" ref="BA408:BA443" si="258">IF(AZ408=100,"Mortal o Catrastrofico",IF(AZ408=60,"Muy Grave",IF(AZ408=25,"Grave",IF(AZ408=10,"Leve"))))</f>
        <v>0</v>
      </c>
      <c r="BB408" s="165">
        <f t="shared" ref="BB408:BB443" si="259">AX408*AZ408</f>
        <v>0</v>
      </c>
      <c r="BC408" s="165" t="str">
        <f t="shared" ref="BC408:BC426" si="260">IF(AND(BB408&gt;=600,AZ408&lt;=4000),"I",IF(AND(BB408&gt;=150,BB408&lt;=500),"II",IF(AND(BB408&gt;=40,BB408&lt;=120),"III",IF(AND(BB408&gt;=0,BB408&lt;=40),"IV"))))</f>
        <v>IV</v>
      </c>
      <c r="BD408" s="165" t="str">
        <f t="shared" ref="BD408:BD443" si="261">IF(AND(BC408="I"),"NO ACEPTABLE",IF(AND(BC408="II"),"ACEPTABLE CON CONTROL ESPECIFICO",IF(AND(BC408="III"),"MEJORABLE",IF(AND(BC408="IV"),"ACEPTABLE"))))</f>
        <v>ACEPTABLE</v>
      </c>
      <c r="BE408" s="155"/>
    </row>
    <row r="409" spans="1:57" ht="202.5" hidden="1" customHeight="1" x14ac:dyDescent="0.2">
      <c r="A409" s="156"/>
      <c r="B409" s="165" t="s">
        <v>259</v>
      </c>
      <c r="C409" s="168" t="s">
        <v>827</v>
      </c>
      <c r="D409" s="166" t="s">
        <v>248</v>
      </c>
      <c r="E409" s="166" t="s">
        <v>249</v>
      </c>
      <c r="F409" s="166" t="s">
        <v>828</v>
      </c>
      <c r="G409" s="166" t="s">
        <v>829</v>
      </c>
      <c r="H409" s="165"/>
      <c r="I409" s="165" t="s">
        <v>63</v>
      </c>
      <c r="J409" s="166" t="s">
        <v>252</v>
      </c>
      <c r="K409" s="165" t="s">
        <v>72</v>
      </c>
      <c r="L409" s="196" t="s">
        <v>302</v>
      </c>
      <c r="M409" s="199" t="s">
        <v>839</v>
      </c>
      <c r="N409" s="170" t="s">
        <v>840</v>
      </c>
      <c r="O409" s="165" t="s">
        <v>69</v>
      </c>
      <c r="P409" s="165" t="s">
        <v>69</v>
      </c>
      <c r="Q409" s="171"/>
      <c r="R409" s="170" t="s">
        <v>1217</v>
      </c>
      <c r="S409" s="165"/>
      <c r="T409" s="165">
        <v>0</v>
      </c>
      <c r="U409" s="165" t="str">
        <f t="shared" si="249"/>
        <v>Bajo</v>
      </c>
      <c r="V409" s="165">
        <v>2</v>
      </c>
      <c r="W409" s="165" t="str">
        <f t="shared" si="250"/>
        <v>Ocasional</v>
      </c>
      <c r="X409" s="165">
        <f t="shared" si="251"/>
        <v>0</v>
      </c>
      <c r="Y409" s="165" t="str">
        <f t="shared" si="252"/>
        <v>Bajo</v>
      </c>
      <c r="Z409" s="165">
        <v>60</v>
      </c>
      <c r="AA409" s="165" t="str">
        <f t="shared" si="253"/>
        <v>Muy Grave</v>
      </c>
      <c r="AB409" s="165">
        <f t="shared" si="246"/>
        <v>0</v>
      </c>
      <c r="AC409" s="165" t="str">
        <f t="shared" si="247"/>
        <v>IV</v>
      </c>
      <c r="AD409" s="165" t="str">
        <f t="shared" si="205"/>
        <v>ACEPTABLE</v>
      </c>
      <c r="AE409" s="165" t="s">
        <v>258</v>
      </c>
      <c r="AF409" s="165" t="s">
        <v>841</v>
      </c>
      <c r="AG409" s="165" t="s">
        <v>38</v>
      </c>
      <c r="AH409" s="165"/>
      <c r="AI409" s="165" t="s">
        <v>63</v>
      </c>
      <c r="AJ409" s="165" t="s">
        <v>63</v>
      </c>
      <c r="AK409" s="165" t="s">
        <v>63</v>
      </c>
      <c r="AL409" s="165"/>
      <c r="AM409" s="165"/>
      <c r="AN409" s="165"/>
      <c r="AO409" s="165"/>
      <c r="AP409" s="165"/>
      <c r="AQ409" s="165"/>
      <c r="AR409" s="165"/>
      <c r="AS409" s="156"/>
      <c r="AT409" s="157"/>
      <c r="AU409" s="165" t="str">
        <f t="shared" si="254"/>
        <v>Bajo</v>
      </c>
      <c r="AV409" s="157"/>
      <c r="AW409" s="165" t="b">
        <f t="shared" si="255"/>
        <v>0</v>
      </c>
      <c r="AX409" s="165">
        <f t="shared" si="256"/>
        <v>0</v>
      </c>
      <c r="AY409" s="165" t="str">
        <f t="shared" si="257"/>
        <v>Bajo</v>
      </c>
      <c r="AZ409" s="157"/>
      <c r="BA409" s="165" t="b">
        <f t="shared" si="258"/>
        <v>0</v>
      </c>
      <c r="BB409" s="165">
        <f t="shared" si="259"/>
        <v>0</v>
      </c>
      <c r="BC409" s="165" t="str">
        <f t="shared" si="260"/>
        <v>IV</v>
      </c>
      <c r="BD409" s="165" t="str">
        <f t="shared" si="261"/>
        <v>ACEPTABLE</v>
      </c>
      <c r="BE409" s="155"/>
    </row>
    <row r="410" spans="1:57" ht="89.25" hidden="1" x14ac:dyDescent="0.2">
      <c r="A410" s="156"/>
      <c r="B410" s="165" t="s">
        <v>259</v>
      </c>
      <c r="C410" s="168" t="s">
        <v>827</v>
      </c>
      <c r="D410" s="166" t="s">
        <v>248</v>
      </c>
      <c r="E410" s="166" t="s">
        <v>249</v>
      </c>
      <c r="F410" s="166" t="s">
        <v>828</v>
      </c>
      <c r="G410" s="166" t="s">
        <v>829</v>
      </c>
      <c r="H410" s="165"/>
      <c r="I410" s="165" t="s">
        <v>63</v>
      </c>
      <c r="J410" s="166" t="s">
        <v>252</v>
      </c>
      <c r="K410" s="165" t="s">
        <v>72</v>
      </c>
      <c r="L410" s="196" t="s">
        <v>302</v>
      </c>
      <c r="M410" s="199" t="s">
        <v>842</v>
      </c>
      <c r="N410" s="170" t="s">
        <v>843</v>
      </c>
      <c r="O410" s="165"/>
      <c r="P410" s="165"/>
      <c r="Q410" s="171"/>
      <c r="R410" s="170" t="s">
        <v>1218</v>
      </c>
      <c r="S410" s="165"/>
      <c r="T410" s="165">
        <v>0</v>
      </c>
      <c r="U410" s="165" t="str">
        <f t="shared" si="249"/>
        <v>Bajo</v>
      </c>
      <c r="V410" s="165">
        <v>2</v>
      </c>
      <c r="W410" s="165" t="str">
        <f t="shared" si="250"/>
        <v>Ocasional</v>
      </c>
      <c r="X410" s="165">
        <f t="shared" si="251"/>
        <v>0</v>
      </c>
      <c r="Y410" s="165" t="str">
        <f t="shared" si="252"/>
        <v>Bajo</v>
      </c>
      <c r="Z410" s="165">
        <v>60</v>
      </c>
      <c r="AA410" s="165" t="str">
        <f t="shared" si="253"/>
        <v>Muy Grave</v>
      </c>
      <c r="AB410" s="165">
        <f t="shared" si="246"/>
        <v>0</v>
      </c>
      <c r="AC410" s="165" t="str">
        <f t="shared" si="247"/>
        <v>IV</v>
      </c>
      <c r="AD410" s="165" t="str">
        <f t="shared" si="205"/>
        <v>ACEPTABLE</v>
      </c>
      <c r="AE410" s="165" t="s">
        <v>258</v>
      </c>
      <c r="AF410" s="165" t="s">
        <v>841</v>
      </c>
      <c r="AG410" s="165" t="s">
        <v>38</v>
      </c>
      <c r="AH410" s="165"/>
      <c r="AI410" s="165" t="s">
        <v>63</v>
      </c>
      <c r="AJ410" s="165" t="s">
        <v>63</v>
      </c>
      <c r="AK410" s="165" t="s">
        <v>63</v>
      </c>
      <c r="AL410" s="165"/>
      <c r="AM410" s="165"/>
      <c r="AN410" s="165"/>
      <c r="AO410" s="165"/>
      <c r="AP410" s="165"/>
      <c r="AQ410" s="165"/>
      <c r="AR410" s="165"/>
      <c r="AS410" s="156"/>
      <c r="AT410" s="157"/>
      <c r="AU410" s="165" t="str">
        <f t="shared" si="254"/>
        <v>Bajo</v>
      </c>
      <c r="AV410" s="157"/>
      <c r="AW410" s="165" t="b">
        <f t="shared" si="255"/>
        <v>0</v>
      </c>
      <c r="AX410" s="165">
        <f t="shared" si="256"/>
        <v>0</v>
      </c>
      <c r="AY410" s="165" t="str">
        <f t="shared" si="257"/>
        <v>Bajo</v>
      </c>
      <c r="AZ410" s="157"/>
      <c r="BA410" s="165" t="b">
        <f t="shared" si="258"/>
        <v>0</v>
      </c>
      <c r="BB410" s="165">
        <f t="shared" si="259"/>
        <v>0</v>
      </c>
      <c r="BC410" s="165" t="str">
        <f t="shared" si="260"/>
        <v>IV</v>
      </c>
      <c r="BD410" s="165" t="str">
        <f t="shared" si="261"/>
        <v>ACEPTABLE</v>
      </c>
      <c r="BE410" s="155"/>
    </row>
    <row r="411" spans="1:57" ht="51" x14ac:dyDescent="0.2">
      <c r="A411" s="156"/>
      <c r="B411" s="165" t="s">
        <v>259</v>
      </c>
      <c r="C411" s="156" t="s">
        <v>844</v>
      </c>
      <c r="D411" s="202" t="s">
        <v>443</v>
      </c>
      <c r="E411" s="202" t="s">
        <v>845</v>
      </c>
      <c r="F411" s="166" t="s">
        <v>846</v>
      </c>
      <c r="G411" s="166" t="s">
        <v>847</v>
      </c>
      <c r="H411" s="165" t="s">
        <v>63</v>
      </c>
      <c r="I411" s="165"/>
      <c r="J411" s="165" t="s">
        <v>848</v>
      </c>
      <c r="K411" s="167" t="s">
        <v>282</v>
      </c>
      <c r="L411" s="168" t="s">
        <v>88</v>
      </c>
      <c r="M411" s="170" t="s">
        <v>344</v>
      </c>
      <c r="N411" s="171" t="s">
        <v>849</v>
      </c>
      <c r="O411" s="165"/>
      <c r="P411" s="165"/>
      <c r="Q411" s="171" t="s">
        <v>850</v>
      </c>
      <c r="R411" s="165" t="s">
        <v>851</v>
      </c>
      <c r="S411" s="171" t="s">
        <v>92</v>
      </c>
      <c r="T411" s="165"/>
      <c r="U411" s="165" t="str">
        <f t="shared" si="249"/>
        <v>Bajo</v>
      </c>
      <c r="V411" s="165">
        <v>2</v>
      </c>
      <c r="W411" s="165" t="str">
        <f t="shared" si="250"/>
        <v>Ocasional</v>
      </c>
      <c r="X411" s="165">
        <f t="shared" si="251"/>
        <v>0</v>
      </c>
      <c r="Y411" s="165" t="str">
        <f t="shared" si="252"/>
        <v>Bajo</v>
      </c>
      <c r="Z411" s="165">
        <v>25</v>
      </c>
      <c r="AA411" s="165" t="str">
        <f t="shared" si="253"/>
        <v>Grave</v>
      </c>
      <c r="AB411" s="165">
        <f t="shared" si="246"/>
        <v>0</v>
      </c>
      <c r="AC411" s="165" t="str">
        <f t="shared" si="247"/>
        <v>IV</v>
      </c>
      <c r="AD411" s="165" t="str">
        <f t="shared" si="205"/>
        <v>ACEPTABLE</v>
      </c>
      <c r="AE411" s="165">
        <v>2</v>
      </c>
      <c r="AF411" s="165" t="s">
        <v>345</v>
      </c>
      <c r="AG411" s="165" t="s">
        <v>38</v>
      </c>
      <c r="AH411" s="165"/>
      <c r="AI411" s="165" t="s">
        <v>63</v>
      </c>
      <c r="AJ411" s="165" t="s">
        <v>63</v>
      </c>
      <c r="AK411" s="165"/>
      <c r="AL411" s="165" t="s">
        <v>63</v>
      </c>
      <c r="AM411" s="165"/>
      <c r="AN411" s="165"/>
      <c r="AO411" s="165"/>
      <c r="AP411" s="165"/>
      <c r="AQ411" s="165"/>
      <c r="AR411" s="165"/>
      <c r="AS411" s="156"/>
      <c r="AT411" s="157"/>
      <c r="AU411" s="165" t="str">
        <f t="shared" si="254"/>
        <v>Bajo</v>
      </c>
      <c r="AV411" s="157"/>
      <c r="AW411" s="165" t="b">
        <f t="shared" si="255"/>
        <v>0</v>
      </c>
      <c r="AX411" s="165">
        <f t="shared" si="256"/>
        <v>0</v>
      </c>
      <c r="AY411" s="165" t="str">
        <f t="shared" si="257"/>
        <v>Bajo</v>
      </c>
      <c r="AZ411" s="157"/>
      <c r="BA411" s="165" t="b">
        <f t="shared" si="258"/>
        <v>0</v>
      </c>
      <c r="BB411" s="165">
        <f t="shared" si="259"/>
        <v>0</v>
      </c>
      <c r="BC411" s="165" t="str">
        <f t="shared" si="260"/>
        <v>IV</v>
      </c>
      <c r="BD411" s="165" t="str">
        <f t="shared" si="261"/>
        <v>ACEPTABLE</v>
      </c>
      <c r="BE411" s="155"/>
    </row>
    <row r="412" spans="1:57" ht="51" x14ac:dyDescent="0.2">
      <c r="A412" s="156"/>
      <c r="B412" s="165" t="s">
        <v>259</v>
      </c>
      <c r="C412" s="156" t="s">
        <v>844</v>
      </c>
      <c r="D412" s="202" t="s">
        <v>443</v>
      </c>
      <c r="E412" s="202" t="s">
        <v>845</v>
      </c>
      <c r="F412" s="166" t="s">
        <v>846</v>
      </c>
      <c r="G412" s="166" t="s">
        <v>847</v>
      </c>
      <c r="H412" s="165" t="s">
        <v>63</v>
      </c>
      <c r="I412" s="165"/>
      <c r="J412" s="165" t="s">
        <v>848</v>
      </c>
      <c r="K412" s="167" t="s">
        <v>282</v>
      </c>
      <c r="L412" s="168" t="s">
        <v>287</v>
      </c>
      <c r="M412" s="170" t="s">
        <v>288</v>
      </c>
      <c r="N412" s="170" t="s">
        <v>289</v>
      </c>
      <c r="O412" s="165" t="s">
        <v>69</v>
      </c>
      <c r="P412" s="165" t="s">
        <v>69</v>
      </c>
      <c r="Q412" s="165"/>
      <c r="R412" s="171" t="s">
        <v>650</v>
      </c>
      <c r="S412" s="165" t="s">
        <v>69</v>
      </c>
      <c r="T412" s="165">
        <v>0</v>
      </c>
      <c r="U412" s="165" t="str">
        <f t="shared" si="249"/>
        <v>Bajo</v>
      </c>
      <c r="V412" s="165">
        <v>1</v>
      </c>
      <c r="W412" s="165" t="str">
        <f t="shared" si="250"/>
        <v>Esporadica</v>
      </c>
      <c r="X412" s="165">
        <f t="shared" si="251"/>
        <v>0</v>
      </c>
      <c r="Y412" s="165" t="str">
        <f t="shared" si="252"/>
        <v>Bajo</v>
      </c>
      <c r="Z412" s="165">
        <v>25</v>
      </c>
      <c r="AA412" s="165" t="str">
        <f t="shared" si="253"/>
        <v>Grave</v>
      </c>
      <c r="AB412" s="165">
        <f t="shared" si="246"/>
        <v>0</v>
      </c>
      <c r="AC412" s="165" t="str">
        <f t="shared" si="247"/>
        <v>IV</v>
      </c>
      <c r="AD412" s="165" t="str">
        <f t="shared" si="205"/>
        <v>ACEPTABLE</v>
      </c>
      <c r="AE412" s="165" t="s">
        <v>258</v>
      </c>
      <c r="AF412" s="165" t="str">
        <f>N412</f>
        <v>Golpes, trapamientos, aplastamiento, muerte</v>
      </c>
      <c r="AG412" s="165" t="s">
        <v>38</v>
      </c>
      <c r="AH412" s="165"/>
      <c r="AI412" s="165" t="s">
        <v>63</v>
      </c>
      <c r="AJ412" s="165" t="s">
        <v>63</v>
      </c>
      <c r="AK412" s="165"/>
      <c r="AL412" s="165" t="s">
        <v>63</v>
      </c>
      <c r="AM412" s="165"/>
      <c r="AN412" s="165"/>
      <c r="AO412" s="165"/>
      <c r="AP412" s="165"/>
      <c r="AQ412" s="165"/>
      <c r="AR412" s="165"/>
      <c r="AS412" s="156"/>
      <c r="AT412" s="157"/>
      <c r="AU412" s="165" t="str">
        <f t="shared" si="254"/>
        <v>Bajo</v>
      </c>
      <c r="AV412" s="157"/>
      <c r="AW412" s="165" t="b">
        <f t="shared" si="255"/>
        <v>0</v>
      </c>
      <c r="AX412" s="165">
        <f t="shared" si="256"/>
        <v>0</v>
      </c>
      <c r="AY412" s="165" t="str">
        <f t="shared" si="257"/>
        <v>Bajo</v>
      </c>
      <c r="AZ412" s="157"/>
      <c r="BA412" s="165" t="b">
        <f t="shared" si="258"/>
        <v>0</v>
      </c>
      <c r="BB412" s="165">
        <f t="shared" si="259"/>
        <v>0</v>
      </c>
      <c r="BC412" s="165" t="str">
        <f t="shared" si="260"/>
        <v>IV</v>
      </c>
      <c r="BD412" s="165" t="str">
        <f t="shared" si="261"/>
        <v>ACEPTABLE</v>
      </c>
      <c r="BE412" s="155"/>
    </row>
    <row r="413" spans="1:57" ht="51" hidden="1" x14ac:dyDescent="0.2">
      <c r="A413" s="156"/>
      <c r="B413" s="165" t="s">
        <v>259</v>
      </c>
      <c r="C413" s="156" t="s">
        <v>844</v>
      </c>
      <c r="D413" s="202" t="s">
        <v>443</v>
      </c>
      <c r="E413" s="202" t="s">
        <v>845</v>
      </c>
      <c r="F413" s="166" t="s">
        <v>846</v>
      </c>
      <c r="G413" s="166" t="s">
        <v>847</v>
      </c>
      <c r="H413" s="165" t="s">
        <v>63</v>
      </c>
      <c r="I413" s="165"/>
      <c r="J413" s="165" t="s">
        <v>848</v>
      </c>
      <c r="K413" s="165" t="s">
        <v>325</v>
      </c>
      <c r="L413" s="165" t="s">
        <v>424</v>
      </c>
      <c r="M413" s="170" t="s">
        <v>852</v>
      </c>
      <c r="N413" s="170" t="s">
        <v>191</v>
      </c>
      <c r="O413" s="165" t="s">
        <v>69</v>
      </c>
      <c r="P413" s="165" t="s">
        <v>69</v>
      </c>
      <c r="Q413" s="165" t="s">
        <v>69</v>
      </c>
      <c r="R413" s="171" t="s">
        <v>853</v>
      </c>
      <c r="S413" s="171"/>
      <c r="T413" s="165"/>
      <c r="U413" s="165" t="str">
        <f t="shared" si="249"/>
        <v>Bajo</v>
      </c>
      <c r="V413" s="165">
        <v>2</v>
      </c>
      <c r="W413" s="165" t="str">
        <f t="shared" si="250"/>
        <v>Ocasional</v>
      </c>
      <c r="X413" s="165">
        <f t="shared" si="251"/>
        <v>0</v>
      </c>
      <c r="Y413" s="165" t="str">
        <f t="shared" si="252"/>
        <v>Bajo</v>
      </c>
      <c r="Z413" s="165">
        <v>60</v>
      </c>
      <c r="AA413" s="165" t="str">
        <f t="shared" si="253"/>
        <v>Muy Grave</v>
      </c>
      <c r="AB413" s="165">
        <f t="shared" si="246"/>
        <v>0</v>
      </c>
      <c r="AC413" s="165" t="str">
        <f t="shared" si="247"/>
        <v>IV</v>
      </c>
      <c r="AD413" s="165" t="str">
        <f t="shared" ref="AD413:AD483" si="262">IF(AND(AC413="I"),"NO ACEPTABLE",IF(AND(AC413="II"),"ACEPTABLE CON CONTROL ESPECIFICO",IF(AND(AC413="III"),"MEJORABLE",IF(AND(AC413="IV"),"ACEPTABLE"))))</f>
        <v>ACEPTABLE</v>
      </c>
      <c r="AE413" s="165">
        <v>2</v>
      </c>
      <c r="AF413" s="165" t="s">
        <v>191</v>
      </c>
      <c r="AG413" s="165" t="s">
        <v>38</v>
      </c>
      <c r="AH413" s="165"/>
      <c r="AI413" s="165"/>
      <c r="AJ413" s="165" t="s">
        <v>63</v>
      </c>
      <c r="AK413" s="165"/>
      <c r="AL413" s="165"/>
      <c r="AM413" s="165"/>
      <c r="AN413" s="165"/>
      <c r="AO413" s="165"/>
      <c r="AP413" s="165"/>
      <c r="AQ413" s="165"/>
      <c r="AR413" s="165"/>
      <c r="AS413" s="156"/>
      <c r="AT413" s="157"/>
      <c r="AU413" s="165" t="str">
        <f t="shared" si="254"/>
        <v>Bajo</v>
      </c>
      <c r="AV413" s="157"/>
      <c r="AW413" s="165" t="b">
        <f t="shared" si="255"/>
        <v>0</v>
      </c>
      <c r="AX413" s="165">
        <f t="shared" si="256"/>
        <v>0</v>
      </c>
      <c r="AY413" s="165" t="str">
        <f t="shared" si="257"/>
        <v>Bajo</v>
      </c>
      <c r="AZ413" s="157"/>
      <c r="BA413" s="165" t="b">
        <f t="shared" si="258"/>
        <v>0</v>
      </c>
      <c r="BB413" s="165">
        <f t="shared" si="259"/>
        <v>0</v>
      </c>
      <c r="BC413" s="165" t="str">
        <f t="shared" si="260"/>
        <v>IV</v>
      </c>
      <c r="BD413" s="165" t="str">
        <f t="shared" si="261"/>
        <v>ACEPTABLE</v>
      </c>
      <c r="BE413" s="155"/>
    </row>
    <row r="414" spans="1:57" ht="51" hidden="1" x14ac:dyDescent="0.2">
      <c r="A414" s="156"/>
      <c r="B414" s="165" t="s">
        <v>259</v>
      </c>
      <c r="C414" s="156" t="s">
        <v>844</v>
      </c>
      <c r="D414" s="202" t="s">
        <v>443</v>
      </c>
      <c r="E414" s="202" t="s">
        <v>845</v>
      </c>
      <c r="F414" s="166" t="s">
        <v>846</v>
      </c>
      <c r="G414" s="166" t="s">
        <v>847</v>
      </c>
      <c r="H414" s="165" t="s">
        <v>63</v>
      </c>
      <c r="I414" s="165"/>
      <c r="J414" s="165" t="s">
        <v>848</v>
      </c>
      <c r="K414" s="165" t="s">
        <v>276</v>
      </c>
      <c r="L414" s="196" t="s">
        <v>528</v>
      </c>
      <c r="M414" s="171" t="s">
        <v>704</v>
      </c>
      <c r="N414" s="171" t="s">
        <v>512</v>
      </c>
      <c r="O414" s="165"/>
      <c r="P414" s="165"/>
      <c r="Q414" s="171"/>
      <c r="R414" s="171" t="s">
        <v>705</v>
      </c>
      <c r="S414" s="171" t="s">
        <v>854</v>
      </c>
      <c r="T414" s="165"/>
      <c r="U414" s="165" t="str">
        <f t="shared" si="249"/>
        <v>Bajo</v>
      </c>
      <c r="V414" s="165">
        <v>3</v>
      </c>
      <c r="W414" s="165" t="str">
        <f t="shared" si="250"/>
        <v>Frecuente</v>
      </c>
      <c r="X414" s="165">
        <f t="shared" si="251"/>
        <v>0</v>
      </c>
      <c r="Y414" s="165" t="str">
        <f t="shared" si="252"/>
        <v>Bajo</v>
      </c>
      <c r="Z414" s="165">
        <v>25</v>
      </c>
      <c r="AA414" s="165" t="str">
        <f t="shared" si="253"/>
        <v>Grave</v>
      </c>
      <c r="AB414" s="165">
        <f t="shared" si="246"/>
        <v>0</v>
      </c>
      <c r="AC414" s="165" t="str">
        <f t="shared" si="247"/>
        <v>IV</v>
      </c>
      <c r="AD414" s="165" t="str">
        <f t="shared" si="262"/>
        <v>ACEPTABLE</v>
      </c>
      <c r="AE414" s="165">
        <v>2</v>
      </c>
      <c r="AF414" s="165" t="s">
        <v>512</v>
      </c>
      <c r="AG414" s="165" t="s">
        <v>38</v>
      </c>
      <c r="AH414" s="165"/>
      <c r="AI414" s="165"/>
      <c r="AJ414" s="165" t="s">
        <v>63</v>
      </c>
      <c r="AK414" s="165"/>
      <c r="AL414" s="165"/>
      <c r="AM414" s="165"/>
      <c r="AN414" s="165"/>
      <c r="AO414" s="165"/>
      <c r="AP414" s="165"/>
      <c r="AQ414" s="165"/>
      <c r="AR414" s="165"/>
      <c r="AS414" s="156"/>
      <c r="AT414" s="157"/>
      <c r="AU414" s="165" t="str">
        <f t="shared" si="254"/>
        <v>Bajo</v>
      </c>
      <c r="AV414" s="157"/>
      <c r="AW414" s="165" t="b">
        <f t="shared" si="255"/>
        <v>0</v>
      </c>
      <c r="AX414" s="165">
        <f t="shared" si="256"/>
        <v>0</v>
      </c>
      <c r="AY414" s="165" t="str">
        <f t="shared" si="257"/>
        <v>Bajo</v>
      </c>
      <c r="AZ414" s="157"/>
      <c r="BA414" s="165" t="b">
        <f t="shared" si="258"/>
        <v>0</v>
      </c>
      <c r="BB414" s="165">
        <f t="shared" si="259"/>
        <v>0</v>
      </c>
      <c r="BC414" s="165" t="str">
        <f t="shared" si="260"/>
        <v>IV</v>
      </c>
      <c r="BD414" s="165" t="str">
        <f t="shared" si="261"/>
        <v>ACEPTABLE</v>
      </c>
      <c r="BE414" s="155"/>
    </row>
    <row r="415" spans="1:57" ht="51" hidden="1" x14ac:dyDescent="0.2">
      <c r="A415" s="156"/>
      <c r="B415" s="165" t="s">
        <v>259</v>
      </c>
      <c r="C415" s="156" t="s">
        <v>844</v>
      </c>
      <c r="D415" s="202" t="s">
        <v>443</v>
      </c>
      <c r="E415" s="202" t="s">
        <v>845</v>
      </c>
      <c r="F415" s="166" t="s">
        <v>846</v>
      </c>
      <c r="G415" s="166" t="s">
        <v>847</v>
      </c>
      <c r="H415" s="165" t="s">
        <v>63</v>
      </c>
      <c r="I415" s="165"/>
      <c r="J415" s="165" t="s">
        <v>848</v>
      </c>
      <c r="K415" s="165" t="s">
        <v>276</v>
      </c>
      <c r="L415" s="196" t="s">
        <v>178</v>
      </c>
      <c r="M415" s="170" t="s">
        <v>738</v>
      </c>
      <c r="N415" s="170" t="s">
        <v>180</v>
      </c>
      <c r="O415" s="165"/>
      <c r="P415" s="165"/>
      <c r="Q415" s="171"/>
      <c r="R415" s="171" t="s">
        <v>705</v>
      </c>
      <c r="S415" s="171" t="s">
        <v>706</v>
      </c>
      <c r="T415" s="165"/>
      <c r="U415" s="165" t="str">
        <f t="shared" si="249"/>
        <v>Bajo</v>
      </c>
      <c r="V415" s="165">
        <v>3</v>
      </c>
      <c r="W415" s="165" t="str">
        <f t="shared" si="250"/>
        <v>Frecuente</v>
      </c>
      <c r="X415" s="165">
        <f t="shared" si="251"/>
        <v>0</v>
      </c>
      <c r="Y415" s="165" t="str">
        <f t="shared" si="252"/>
        <v>Bajo</v>
      </c>
      <c r="Z415" s="165">
        <v>25</v>
      </c>
      <c r="AA415" s="165" t="str">
        <f t="shared" si="253"/>
        <v>Grave</v>
      </c>
      <c r="AB415" s="165">
        <f t="shared" si="246"/>
        <v>0</v>
      </c>
      <c r="AC415" s="165" t="str">
        <f t="shared" si="247"/>
        <v>IV</v>
      </c>
      <c r="AD415" s="165" t="str">
        <f t="shared" si="262"/>
        <v>ACEPTABLE</v>
      </c>
      <c r="AE415" s="165">
        <v>2</v>
      </c>
      <c r="AF415" s="165" t="s">
        <v>180</v>
      </c>
      <c r="AG415" s="165" t="s">
        <v>38</v>
      </c>
      <c r="AH415" s="165"/>
      <c r="AI415" s="165"/>
      <c r="AJ415" s="165" t="s">
        <v>63</v>
      </c>
      <c r="AK415" s="165"/>
      <c r="AL415" s="165"/>
      <c r="AM415" s="165"/>
      <c r="AN415" s="165"/>
      <c r="AO415" s="165"/>
      <c r="AP415" s="165"/>
      <c r="AQ415" s="165"/>
      <c r="AR415" s="165"/>
      <c r="AS415" s="156"/>
      <c r="AT415" s="157"/>
      <c r="AU415" s="165" t="str">
        <f t="shared" si="254"/>
        <v>Bajo</v>
      </c>
      <c r="AV415" s="157"/>
      <c r="AW415" s="165" t="b">
        <f t="shared" si="255"/>
        <v>0</v>
      </c>
      <c r="AX415" s="165">
        <f t="shared" si="256"/>
        <v>0</v>
      </c>
      <c r="AY415" s="165" t="str">
        <f t="shared" si="257"/>
        <v>Bajo</v>
      </c>
      <c r="AZ415" s="157"/>
      <c r="BA415" s="165" t="b">
        <f t="shared" si="258"/>
        <v>0</v>
      </c>
      <c r="BB415" s="165">
        <f t="shared" si="259"/>
        <v>0</v>
      </c>
      <c r="BC415" s="165" t="str">
        <f t="shared" si="260"/>
        <v>IV</v>
      </c>
      <c r="BD415" s="165" t="str">
        <f t="shared" si="261"/>
        <v>ACEPTABLE</v>
      </c>
      <c r="BE415" s="155"/>
    </row>
    <row r="416" spans="1:57" ht="51" hidden="1" x14ac:dyDescent="0.2">
      <c r="A416" s="156"/>
      <c r="B416" s="165" t="s">
        <v>259</v>
      </c>
      <c r="C416" s="156" t="s">
        <v>844</v>
      </c>
      <c r="D416" s="202" t="s">
        <v>443</v>
      </c>
      <c r="E416" s="202" t="s">
        <v>845</v>
      </c>
      <c r="F416" s="166" t="s">
        <v>846</v>
      </c>
      <c r="G416" s="166" t="s">
        <v>847</v>
      </c>
      <c r="H416" s="165" t="s">
        <v>63</v>
      </c>
      <c r="I416" s="165"/>
      <c r="J416" s="165" t="s">
        <v>848</v>
      </c>
      <c r="K416" s="167" t="s">
        <v>72</v>
      </c>
      <c r="L416" s="168" t="s">
        <v>119</v>
      </c>
      <c r="M416" s="169" t="s">
        <v>855</v>
      </c>
      <c r="N416" s="170" t="s">
        <v>731</v>
      </c>
      <c r="O416" s="165"/>
      <c r="P416" s="165"/>
      <c r="Q416" s="170"/>
      <c r="R416" s="170" t="s">
        <v>856</v>
      </c>
      <c r="S416" s="171" t="s">
        <v>793</v>
      </c>
      <c r="T416" s="165"/>
      <c r="U416" s="165" t="str">
        <f t="shared" si="249"/>
        <v>Bajo</v>
      </c>
      <c r="V416" s="165">
        <v>2</v>
      </c>
      <c r="W416" s="165" t="str">
        <f t="shared" si="250"/>
        <v>Ocasional</v>
      </c>
      <c r="X416" s="165">
        <f t="shared" si="251"/>
        <v>0</v>
      </c>
      <c r="Y416" s="165" t="str">
        <f t="shared" si="252"/>
        <v>Bajo</v>
      </c>
      <c r="Z416" s="165">
        <v>25</v>
      </c>
      <c r="AA416" s="165" t="str">
        <f t="shared" si="253"/>
        <v>Grave</v>
      </c>
      <c r="AB416" s="165">
        <f t="shared" si="246"/>
        <v>0</v>
      </c>
      <c r="AC416" s="165" t="str">
        <f t="shared" si="247"/>
        <v>IV</v>
      </c>
      <c r="AD416" s="165" t="str">
        <f t="shared" si="262"/>
        <v>ACEPTABLE</v>
      </c>
      <c r="AE416" s="165">
        <v>2</v>
      </c>
      <c r="AF416" s="165" t="s">
        <v>731</v>
      </c>
      <c r="AG416" s="165" t="s">
        <v>38</v>
      </c>
      <c r="AH416" s="165"/>
      <c r="AI416" s="165"/>
      <c r="AJ416" s="165" t="s">
        <v>63</v>
      </c>
      <c r="AK416" s="165"/>
      <c r="AL416" s="165"/>
      <c r="AM416" s="165"/>
      <c r="AN416" s="165"/>
      <c r="AO416" s="165"/>
      <c r="AP416" s="165"/>
      <c r="AQ416" s="165"/>
      <c r="AR416" s="165"/>
      <c r="AS416" s="156"/>
      <c r="AT416" s="157"/>
      <c r="AU416" s="165" t="str">
        <f t="shared" si="254"/>
        <v>Bajo</v>
      </c>
      <c r="AV416" s="157"/>
      <c r="AW416" s="165" t="b">
        <f t="shared" si="255"/>
        <v>0</v>
      </c>
      <c r="AX416" s="165">
        <f t="shared" si="256"/>
        <v>0</v>
      </c>
      <c r="AY416" s="165" t="str">
        <f t="shared" si="257"/>
        <v>Bajo</v>
      </c>
      <c r="AZ416" s="157"/>
      <c r="BA416" s="165" t="b">
        <f t="shared" si="258"/>
        <v>0</v>
      </c>
      <c r="BB416" s="165">
        <f t="shared" si="259"/>
        <v>0</v>
      </c>
      <c r="BC416" s="165" t="str">
        <f t="shared" si="260"/>
        <v>IV</v>
      </c>
      <c r="BD416" s="165" t="str">
        <f t="shared" si="261"/>
        <v>ACEPTABLE</v>
      </c>
      <c r="BE416" s="155"/>
    </row>
    <row r="417" spans="1:57" ht="51" hidden="1" x14ac:dyDescent="0.2">
      <c r="A417" s="156"/>
      <c r="B417" s="165" t="s">
        <v>259</v>
      </c>
      <c r="C417" s="156" t="s">
        <v>844</v>
      </c>
      <c r="D417" s="202" t="s">
        <v>443</v>
      </c>
      <c r="E417" s="202" t="s">
        <v>845</v>
      </c>
      <c r="F417" s="166" t="s">
        <v>846</v>
      </c>
      <c r="G417" s="166" t="s">
        <v>847</v>
      </c>
      <c r="H417" s="165" t="s">
        <v>63</v>
      </c>
      <c r="I417" s="165"/>
      <c r="J417" s="165" t="s">
        <v>848</v>
      </c>
      <c r="K417" s="165" t="s">
        <v>77</v>
      </c>
      <c r="L417" s="168" t="s">
        <v>857</v>
      </c>
      <c r="M417" s="169" t="s">
        <v>858</v>
      </c>
      <c r="N417" s="170" t="s">
        <v>514</v>
      </c>
      <c r="O417" s="165" t="s">
        <v>69</v>
      </c>
      <c r="P417" s="165" t="s">
        <v>69</v>
      </c>
      <c r="Q417" s="165" t="s">
        <v>69</v>
      </c>
      <c r="R417" s="171" t="s">
        <v>859</v>
      </c>
      <c r="S417" s="165" t="s">
        <v>136</v>
      </c>
      <c r="T417" s="165">
        <v>0</v>
      </c>
      <c r="U417" s="165" t="str">
        <f t="shared" si="249"/>
        <v>Bajo</v>
      </c>
      <c r="V417" s="165">
        <v>2</v>
      </c>
      <c r="W417" s="165" t="str">
        <f t="shared" si="250"/>
        <v>Ocasional</v>
      </c>
      <c r="X417" s="165">
        <f t="shared" si="251"/>
        <v>0</v>
      </c>
      <c r="Y417" s="165" t="str">
        <f t="shared" si="252"/>
        <v>Bajo</v>
      </c>
      <c r="Z417" s="165">
        <v>60</v>
      </c>
      <c r="AA417" s="165" t="str">
        <f t="shared" si="253"/>
        <v>Muy Grave</v>
      </c>
      <c r="AB417" s="165">
        <f t="shared" si="246"/>
        <v>0</v>
      </c>
      <c r="AC417" s="165" t="str">
        <f t="shared" si="247"/>
        <v>IV</v>
      </c>
      <c r="AD417" s="165" t="str">
        <f t="shared" si="262"/>
        <v>ACEPTABLE</v>
      </c>
      <c r="AE417" s="165">
        <v>2</v>
      </c>
      <c r="AF417" s="165" t="s">
        <v>514</v>
      </c>
      <c r="AG417" s="165" t="s">
        <v>38</v>
      </c>
      <c r="AH417" s="165"/>
      <c r="AI417" s="165"/>
      <c r="AJ417" s="165" t="s">
        <v>63</v>
      </c>
      <c r="AK417" s="165"/>
      <c r="AL417" s="165"/>
      <c r="AM417" s="165"/>
      <c r="AN417" s="165"/>
      <c r="AO417" s="165"/>
      <c r="AP417" s="165"/>
      <c r="AQ417" s="165"/>
      <c r="AR417" s="165"/>
      <c r="AS417" s="156"/>
      <c r="AT417" s="157"/>
      <c r="AU417" s="165" t="str">
        <f t="shared" si="254"/>
        <v>Bajo</v>
      </c>
      <c r="AV417" s="157"/>
      <c r="AW417" s="165" t="b">
        <f t="shared" si="255"/>
        <v>0</v>
      </c>
      <c r="AX417" s="165">
        <f t="shared" si="256"/>
        <v>0</v>
      </c>
      <c r="AY417" s="165" t="str">
        <f t="shared" si="257"/>
        <v>Bajo</v>
      </c>
      <c r="AZ417" s="157"/>
      <c r="BA417" s="165" t="b">
        <f t="shared" si="258"/>
        <v>0</v>
      </c>
      <c r="BB417" s="165">
        <f t="shared" si="259"/>
        <v>0</v>
      </c>
      <c r="BC417" s="165" t="str">
        <f t="shared" si="260"/>
        <v>IV</v>
      </c>
      <c r="BD417" s="165" t="str">
        <f t="shared" si="261"/>
        <v>ACEPTABLE</v>
      </c>
      <c r="BE417" s="155"/>
    </row>
    <row r="418" spans="1:57" ht="51" hidden="1" x14ac:dyDescent="0.2">
      <c r="A418" s="156"/>
      <c r="B418" s="165" t="s">
        <v>259</v>
      </c>
      <c r="C418" s="156" t="s">
        <v>844</v>
      </c>
      <c r="D418" s="202" t="s">
        <v>443</v>
      </c>
      <c r="E418" s="202" t="s">
        <v>845</v>
      </c>
      <c r="F418" s="166" t="s">
        <v>846</v>
      </c>
      <c r="G418" s="166" t="s">
        <v>847</v>
      </c>
      <c r="H418" s="165" t="s">
        <v>63</v>
      </c>
      <c r="I418" s="165"/>
      <c r="J418" s="165" t="s">
        <v>848</v>
      </c>
      <c r="K418" s="167" t="s">
        <v>72</v>
      </c>
      <c r="L418" s="196" t="s">
        <v>319</v>
      </c>
      <c r="M418" s="171" t="s">
        <v>794</v>
      </c>
      <c r="N418" s="171" t="s">
        <v>127</v>
      </c>
      <c r="O418" s="165" t="s">
        <v>69</v>
      </c>
      <c r="P418" s="165" t="s">
        <v>69</v>
      </c>
      <c r="Q418" s="171" t="s">
        <v>860</v>
      </c>
      <c r="R418" s="171" t="s">
        <v>861</v>
      </c>
      <c r="S418" s="171" t="s">
        <v>862</v>
      </c>
      <c r="T418" s="165"/>
      <c r="U418" s="165" t="str">
        <f t="shared" si="249"/>
        <v>Bajo</v>
      </c>
      <c r="V418" s="165">
        <v>2</v>
      </c>
      <c r="W418" s="165" t="str">
        <f t="shared" si="250"/>
        <v>Ocasional</v>
      </c>
      <c r="X418" s="165">
        <f t="shared" si="251"/>
        <v>0</v>
      </c>
      <c r="Y418" s="165" t="str">
        <f t="shared" si="252"/>
        <v>Bajo</v>
      </c>
      <c r="Z418" s="165">
        <v>60</v>
      </c>
      <c r="AA418" s="165" t="str">
        <f t="shared" si="253"/>
        <v>Muy Grave</v>
      </c>
      <c r="AB418" s="165">
        <f t="shared" si="246"/>
        <v>0</v>
      </c>
      <c r="AC418" s="165" t="str">
        <f t="shared" si="247"/>
        <v>IV</v>
      </c>
      <c r="AD418" s="165" t="str">
        <f t="shared" si="262"/>
        <v>ACEPTABLE</v>
      </c>
      <c r="AE418" s="165">
        <v>2</v>
      </c>
      <c r="AF418" s="165" t="s">
        <v>127</v>
      </c>
      <c r="AG418" s="165" t="s">
        <v>38</v>
      </c>
      <c r="AH418" s="165"/>
      <c r="AI418" s="165"/>
      <c r="AJ418" s="165" t="s">
        <v>63</v>
      </c>
      <c r="AK418" s="165"/>
      <c r="AL418" s="165"/>
      <c r="AM418" s="165"/>
      <c r="AN418" s="165"/>
      <c r="AO418" s="165"/>
      <c r="AP418" s="165"/>
      <c r="AQ418" s="165"/>
      <c r="AR418" s="165"/>
      <c r="AS418" s="156"/>
      <c r="AT418" s="157"/>
      <c r="AU418" s="165" t="str">
        <f t="shared" si="254"/>
        <v>Bajo</v>
      </c>
      <c r="AV418" s="157"/>
      <c r="AW418" s="165" t="b">
        <f t="shared" si="255"/>
        <v>0</v>
      </c>
      <c r="AX418" s="165">
        <f t="shared" si="256"/>
        <v>0</v>
      </c>
      <c r="AY418" s="165" t="str">
        <f t="shared" si="257"/>
        <v>Bajo</v>
      </c>
      <c r="AZ418" s="157"/>
      <c r="BA418" s="165" t="b">
        <f t="shared" si="258"/>
        <v>0</v>
      </c>
      <c r="BB418" s="165">
        <f t="shared" si="259"/>
        <v>0</v>
      </c>
      <c r="BC418" s="165" t="str">
        <f t="shared" si="260"/>
        <v>IV</v>
      </c>
      <c r="BD418" s="165" t="str">
        <f t="shared" si="261"/>
        <v>ACEPTABLE</v>
      </c>
      <c r="BE418" s="155"/>
    </row>
    <row r="419" spans="1:57" ht="51" hidden="1" x14ac:dyDescent="0.2">
      <c r="A419" s="156"/>
      <c r="B419" s="165" t="s">
        <v>259</v>
      </c>
      <c r="C419" s="156" t="s">
        <v>844</v>
      </c>
      <c r="D419" s="269" t="s">
        <v>443</v>
      </c>
      <c r="E419" s="269" t="s">
        <v>845</v>
      </c>
      <c r="F419" s="166" t="s">
        <v>846</v>
      </c>
      <c r="G419" s="166" t="s">
        <v>847</v>
      </c>
      <c r="H419" s="165" t="s">
        <v>63</v>
      </c>
      <c r="I419" s="165"/>
      <c r="J419" s="165" t="s">
        <v>848</v>
      </c>
      <c r="K419" s="167" t="s">
        <v>65</v>
      </c>
      <c r="L419" s="167" t="s">
        <v>756</v>
      </c>
      <c r="M419" s="167" t="s">
        <v>757</v>
      </c>
      <c r="N419" s="167" t="s">
        <v>758</v>
      </c>
      <c r="O419" s="165"/>
      <c r="P419" s="165"/>
      <c r="Q419" s="171"/>
      <c r="R419" s="171" t="s">
        <v>543</v>
      </c>
      <c r="S419" s="171" t="s">
        <v>1219</v>
      </c>
      <c r="T419" s="165"/>
      <c r="U419" s="165" t="str">
        <f t="shared" si="249"/>
        <v>Bajo</v>
      </c>
      <c r="V419" s="165">
        <v>1</v>
      </c>
      <c r="W419" s="165" t="str">
        <f t="shared" si="250"/>
        <v>Esporadica</v>
      </c>
      <c r="X419" s="165">
        <f t="shared" si="251"/>
        <v>0</v>
      </c>
      <c r="Y419" s="165" t="str">
        <f t="shared" si="252"/>
        <v>Bajo</v>
      </c>
      <c r="Z419" s="165">
        <v>25</v>
      </c>
      <c r="AA419" s="165" t="str">
        <f t="shared" si="253"/>
        <v>Grave</v>
      </c>
      <c r="AB419" s="165">
        <f t="shared" si="246"/>
        <v>0</v>
      </c>
      <c r="AC419" s="165" t="str">
        <f t="shared" si="247"/>
        <v>IV</v>
      </c>
      <c r="AD419" s="165" t="str">
        <f t="shared" si="262"/>
        <v>ACEPTABLE</v>
      </c>
      <c r="AE419" s="165">
        <v>2</v>
      </c>
      <c r="AF419" s="165" t="s">
        <v>758</v>
      </c>
      <c r="AG419" s="165" t="s">
        <v>38</v>
      </c>
      <c r="AH419" s="165"/>
      <c r="AI419" s="165"/>
      <c r="AJ419" s="165" t="s">
        <v>63</v>
      </c>
      <c r="AK419" s="165"/>
      <c r="AL419" s="165"/>
      <c r="AM419" s="165"/>
      <c r="AN419" s="165"/>
      <c r="AO419" s="165"/>
      <c r="AP419" s="165"/>
      <c r="AQ419" s="165"/>
      <c r="AR419" s="165"/>
      <c r="AS419" s="156"/>
      <c r="AT419" s="157"/>
      <c r="AU419" s="165" t="str">
        <f t="shared" si="254"/>
        <v>Bajo</v>
      </c>
      <c r="AV419" s="157"/>
      <c r="AW419" s="165" t="b">
        <f t="shared" si="255"/>
        <v>0</v>
      </c>
      <c r="AX419" s="165">
        <f t="shared" si="256"/>
        <v>0</v>
      </c>
      <c r="AY419" s="165" t="str">
        <f t="shared" si="257"/>
        <v>Bajo</v>
      </c>
      <c r="AZ419" s="157"/>
      <c r="BA419" s="165" t="b">
        <f t="shared" si="258"/>
        <v>0</v>
      </c>
      <c r="BB419" s="165">
        <f t="shared" si="259"/>
        <v>0</v>
      </c>
      <c r="BC419" s="165" t="str">
        <f t="shared" si="260"/>
        <v>IV</v>
      </c>
      <c r="BD419" s="165" t="str">
        <f t="shared" si="261"/>
        <v>ACEPTABLE</v>
      </c>
      <c r="BE419" s="155"/>
    </row>
    <row r="420" spans="1:57" ht="63.75" hidden="1" x14ac:dyDescent="0.2">
      <c r="A420" s="156"/>
      <c r="B420" s="165" t="s">
        <v>259</v>
      </c>
      <c r="C420" s="156" t="s">
        <v>844</v>
      </c>
      <c r="D420" s="269" t="s">
        <v>443</v>
      </c>
      <c r="E420" s="269" t="s">
        <v>845</v>
      </c>
      <c r="F420" s="166" t="s">
        <v>846</v>
      </c>
      <c r="G420" s="166" t="s">
        <v>847</v>
      </c>
      <c r="H420" s="165" t="s">
        <v>63</v>
      </c>
      <c r="I420" s="165"/>
      <c r="J420" s="165" t="s">
        <v>848</v>
      </c>
      <c r="K420" s="167" t="s">
        <v>65</v>
      </c>
      <c r="L420" s="168" t="s">
        <v>153</v>
      </c>
      <c r="M420" s="169" t="s">
        <v>154</v>
      </c>
      <c r="N420" s="170" t="s">
        <v>155</v>
      </c>
      <c r="O420" s="165"/>
      <c r="P420" s="165"/>
      <c r="Q420" s="165"/>
      <c r="R420" s="171" t="s">
        <v>823</v>
      </c>
      <c r="S420" s="171" t="s">
        <v>1219</v>
      </c>
      <c r="T420" s="165"/>
      <c r="U420" s="165" t="str">
        <f t="shared" si="249"/>
        <v>Bajo</v>
      </c>
      <c r="V420" s="165">
        <v>2</v>
      </c>
      <c r="W420" s="165" t="str">
        <f t="shared" si="250"/>
        <v>Ocasional</v>
      </c>
      <c r="X420" s="165">
        <f t="shared" si="251"/>
        <v>0</v>
      </c>
      <c r="Y420" s="165" t="str">
        <f t="shared" si="252"/>
        <v>Bajo</v>
      </c>
      <c r="Z420" s="165">
        <v>25</v>
      </c>
      <c r="AA420" s="165" t="str">
        <f t="shared" si="253"/>
        <v>Grave</v>
      </c>
      <c r="AB420" s="165">
        <f t="shared" si="246"/>
        <v>0</v>
      </c>
      <c r="AC420" s="165" t="str">
        <f t="shared" si="247"/>
        <v>IV</v>
      </c>
      <c r="AD420" s="165" t="str">
        <f t="shared" si="262"/>
        <v>ACEPTABLE</v>
      </c>
      <c r="AE420" s="165">
        <v>2</v>
      </c>
      <c r="AF420" s="165" t="s">
        <v>155</v>
      </c>
      <c r="AG420" s="165" t="s">
        <v>38</v>
      </c>
      <c r="AH420" s="165"/>
      <c r="AI420" s="165"/>
      <c r="AJ420" s="165" t="s">
        <v>63</v>
      </c>
      <c r="AK420" s="165"/>
      <c r="AL420" s="165"/>
      <c r="AM420" s="165"/>
      <c r="AN420" s="165"/>
      <c r="AO420" s="165"/>
      <c r="AP420" s="165"/>
      <c r="AQ420" s="165"/>
      <c r="AR420" s="165"/>
      <c r="AS420" s="156"/>
      <c r="AT420" s="157"/>
      <c r="AU420" s="165" t="str">
        <f t="shared" si="254"/>
        <v>Bajo</v>
      </c>
      <c r="AV420" s="157"/>
      <c r="AW420" s="165" t="b">
        <f t="shared" si="255"/>
        <v>0</v>
      </c>
      <c r="AX420" s="165">
        <f t="shared" si="256"/>
        <v>0</v>
      </c>
      <c r="AY420" s="165" t="str">
        <f t="shared" si="257"/>
        <v>Bajo</v>
      </c>
      <c r="AZ420" s="157"/>
      <c r="BA420" s="165" t="b">
        <f t="shared" si="258"/>
        <v>0</v>
      </c>
      <c r="BB420" s="165">
        <f t="shared" si="259"/>
        <v>0</v>
      </c>
      <c r="BC420" s="165" t="str">
        <f t="shared" si="260"/>
        <v>IV</v>
      </c>
      <c r="BD420" s="165" t="str">
        <f t="shared" si="261"/>
        <v>ACEPTABLE</v>
      </c>
      <c r="BE420" s="155"/>
    </row>
    <row r="421" spans="1:57" ht="102" hidden="1" x14ac:dyDescent="0.2">
      <c r="A421" s="156"/>
      <c r="B421" s="165" t="s">
        <v>259</v>
      </c>
      <c r="C421" s="156" t="s">
        <v>844</v>
      </c>
      <c r="D421" s="269" t="s">
        <v>443</v>
      </c>
      <c r="E421" s="269" t="s">
        <v>845</v>
      </c>
      <c r="F421" s="166" t="s">
        <v>846</v>
      </c>
      <c r="G421" s="166" t="s">
        <v>847</v>
      </c>
      <c r="H421" s="165" t="s">
        <v>63</v>
      </c>
      <c r="I421" s="165"/>
      <c r="J421" s="165" t="s">
        <v>848</v>
      </c>
      <c r="K421" s="167" t="s">
        <v>65</v>
      </c>
      <c r="L421" s="196" t="s">
        <v>316</v>
      </c>
      <c r="M421" s="170" t="s">
        <v>1211</v>
      </c>
      <c r="N421" s="170" t="s">
        <v>145</v>
      </c>
      <c r="O421" s="165"/>
      <c r="P421" s="165"/>
      <c r="Q421" s="165"/>
      <c r="R421" s="171" t="s">
        <v>1220</v>
      </c>
      <c r="S421" s="171" t="s">
        <v>1219</v>
      </c>
      <c r="T421" s="165"/>
      <c r="U421" s="165" t="str">
        <f t="shared" si="249"/>
        <v>Bajo</v>
      </c>
      <c r="V421" s="165">
        <v>3</v>
      </c>
      <c r="W421" s="165" t="str">
        <f t="shared" si="250"/>
        <v>Frecuente</v>
      </c>
      <c r="X421" s="165">
        <f t="shared" si="251"/>
        <v>0</v>
      </c>
      <c r="Y421" s="165" t="str">
        <f t="shared" si="252"/>
        <v>Bajo</v>
      </c>
      <c r="Z421" s="165">
        <v>60</v>
      </c>
      <c r="AA421" s="165" t="str">
        <f t="shared" si="253"/>
        <v>Muy Grave</v>
      </c>
      <c r="AB421" s="165">
        <f t="shared" si="246"/>
        <v>0</v>
      </c>
      <c r="AC421" s="165" t="str">
        <f t="shared" si="247"/>
        <v>IV</v>
      </c>
      <c r="AD421" s="165" t="str">
        <f t="shared" si="262"/>
        <v>ACEPTABLE</v>
      </c>
      <c r="AE421" s="165">
        <v>2</v>
      </c>
      <c r="AF421" s="165" t="s">
        <v>145</v>
      </c>
      <c r="AG421" s="165" t="s">
        <v>38</v>
      </c>
      <c r="AH421" s="165"/>
      <c r="AI421" s="165"/>
      <c r="AJ421" s="165" t="s">
        <v>63</v>
      </c>
      <c r="AK421" s="165"/>
      <c r="AL421" s="165"/>
      <c r="AM421" s="165"/>
      <c r="AN421" s="165"/>
      <c r="AO421" s="165"/>
      <c r="AP421" s="165"/>
      <c r="AQ421" s="165"/>
      <c r="AR421" s="165"/>
      <c r="AS421" s="156"/>
      <c r="AT421" s="157"/>
      <c r="AU421" s="165" t="str">
        <f t="shared" si="254"/>
        <v>Bajo</v>
      </c>
      <c r="AV421" s="157"/>
      <c r="AW421" s="165" t="b">
        <f t="shared" si="255"/>
        <v>0</v>
      </c>
      <c r="AX421" s="165">
        <f t="shared" si="256"/>
        <v>0</v>
      </c>
      <c r="AY421" s="165" t="str">
        <f t="shared" si="257"/>
        <v>Bajo</v>
      </c>
      <c r="AZ421" s="157"/>
      <c r="BA421" s="165" t="b">
        <f t="shared" si="258"/>
        <v>0</v>
      </c>
      <c r="BB421" s="165">
        <f t="shared" si="259"/>
        <v>0</v>
      </c>
      <c r="BC421" s="165" t="str">
        <f t="shared" si="260"/>
        <v>IV</v>
      </c>
      <c r="BD421" s="165" t="str">
        <f t="shared" si="261"/>
        <v>ACEPTABLE</v>
      </c>
      <c r="BE421" s="155"/>
    </row>
    <row r="422" spans="1:57" ht="51" hidden="1" x14ac:dyDescent="0.2">
      <c r="A422" s="156"/>
      <c r="B422" s="165" t="s">
        <v>259</v>
      </c>
      <c r="C422" s="156" t="s">
        <v>844</v>
      </c>
      <c r="D422" s="202" t="s">
        <v>443</v>
      </c>
      <c r="E422" s="202" t="s">
        <v>845</v>
      </c>
      <c r="F422" s="166" t="s">
        <v>846</v>
      </c>
      <c r="G422" s="166" t="s">
        <v>847</v>
      </c>
      <c r="H422" s="165" t="s">
        <v>63</v>
      </c>
      <c r="I422" s="165"/>
      <c r="J422" s="165" t="s">
        <v>848</v>
      </c>
      <c r="K422" s="167" t="s">
        <v>72</v>
      </c>
      <c r="L422" s="196" t="s">
        <v>302</v>
      </c>
      <c r="M422" s="169" t="s">
        <v>582</v>
      </c>
      <c r="N422" s="170" t="s">
        <v>150</v>
      </c>
      <c r="O422" s="165" t="s">
        <v>69</v>
      </c>
      <c r="P422" s="165" t="s">
        <v>69</v>
      </c>
      <c r="Q422" s="165" t="s">
        <v>69</v>
      </c>
      <c r="R422" s="171" t="s">
        <v>151</v>
      </c>
      <c r="S422" s="171" t="s">
        <v>584</v>
      </c>
      <c r="T422" s="165">
        <v>0</v>
      </c>
      <c r="U422" s="165" t="str">
        <f t="shared" si="249"/>
        <v>Bajo</v>
      </c>
      <c r="V422" s="165">
        <v>2</v>
      </c>
      <c r="W422" s="165" t="str">
        <f t="shared" si="250"/>
        <v>Ocasional</v>
      </c>
      <c r="X422" s="165">
        <f t="shared" si="251"/>
        <v>0</v>
      </c>
      <c r="Y422" s="165" t="str">
        <f t="shared" si="252"/>
        <v>Bajo</v>
      </c>
      <c r="Z422" s="165">
        <v>60</v>
      </c>
      <c r="AA422" s="165" t="str">
        <f t="shared" si="253"/>
        <v>Muy Grave</v>
      </c>
      <c r="AB422" s="165">
        <f t="shared" si="246"/>
        <v>0</v>
      </c>
      <c r="AC422" s="165" t="str">
        <f t="shared" si="247"/>
        <v>IV</v>
      </c>
      <c r="AD422" s="165" t="str">
        <f t="shared" si="262"/>
        <v>ACEPTABLE</v>
      </c>
      <c r="AE422" s="165">
        <v>2</v>
      </c>
      <c r="AF422" s="165" t="s">
        <v>150</v>
      </c>
      <c r="AG422" s="165" t="s">
        <v>38</v>
      </c>
      <c r="AH422" s="165"/>
      <c r="AI422" s="165"/>
      <c r="AJ422" s="165" t="s">
        <v>63</v>
      </c>
      <c r="AK422" s="165"/>
      <c r="AL422" s="165"/>
      <c r="AM422" s="165" t="s">
        <v>864</v>
      </c>
      <c r="AN422" s="165"/>
      <c r="AO422" s="165"/>
      <c r="AP422" s="165" t="s">
        <v>63</v>
      </c>
      <c r="AQ422" s="165"/>
      <c r="AR422" s="165"/>
      <c r="AS422" s="200"/>
      <c r="AT422" s="156"/>
      <c r="AU422" s="165" t="str">
        <f t="shared" si="254"/>
        <v>Bajo</v>
      </c>
      <c r="AV422" s="157"/>
      <c r="AW422" s="165" t="b">
        <f t="shared" si="255"/>
        <v>0</v>
      </c>
      <c r="AX422" s="165">
        <f t="shared" si="256"/>
        <v>0</v>
      </c>
      <c r="AY422" s="165" t="str">
        <f t="shared" si="257"/>
        <v>Bajo</v>
      </c>
      <c r="AZ422" s="157"/>
      <c r="BA422" s="165" t="b">
        <f t="shared" si="258"/>
        <v>0</v>
      </c>
      <c r="BB422" s="165">
        <f t="shared" si="259"/>
        <v>0</v>
      </c>
      <c r="BC422" s="165" t="str">
        <f t="shared" si="260"/>
        <v>IV</v>
      </c>
      <c r="BD422" s="165" t="str">
        <f t="shared" si="261"/>
        <v>ACEPTABLE</v>
      </c>
      <c r="BE422" s="155"/>
    </row>
    <row r="423" spans="1:57" ht="51" hidden="1" x14ac:dyDescent="0.2">
      <c r="A423" s="156"/>
      <c r="B423" s="165" t="s">
        <v>259</v>
      </c>
      <c r="C423" s="156" t="s">
        <v>844</v>
      </c>
      <c r="D423" s="202" t="s">
        <v>443</v>
      </c>
      <c r="E423" s="202" t="s">
        <v>845</v>
      </c>
      <c r="F423" s="166" t="s">
        <v>846</v>
      </c>
      <c r="G423" s="166" t="s">
        <v>847</v>
      </c>
      <c r="H423" s="165" t="s">
        <v>63</v>
      </c>
      <c r="I423" s="165"/>
      <c r="J423" s="165" t="s">
        <v>848</v>
      </c>
      <c r="K423" s="167" t="s">
        <v>72</v>
      </c>
      <c r="L423" s="196" t="s">
        <v>302</v>
      </c>
      <c r="M423" s="169" t="s">
        <v>865</v>
      </c>
      <c r="N423" s="170" t="s">
        <v>866</v>
      </c>
      <c r="O423" s="165" t="s">
        <v>69</v>
      </c>
      <c r="P423" s="165" t="s">
        <v>69</v>
      </c>
      <c r="Q423" s="165" t="s">
        <v>69</v>
      </c>
      <c r="R423" s="171" t="s">
        <v>151</v>
      </c>
      <c r="S423" s="171" t="s">
        <v>584</v>
      </c>
      <c r="T423" s="165">
        <v>2</v>
      </c>
      <c r="U423" s="165" t="str">
        <f t="shared" si="249"/>
        <v>Medio</v>
      </c>
      <c r="V423" s="165">
        <v>4</v>
      </c>
      <c r="W423" s="165" t="str">
        <f t="shared" si="250"/>
        <v>Continua</v>
      </c>
      <c r="X423" s="165">
        <f t="shared" si="251"/>
        <v>8</v>
      </c>
      <c r="Y423" s="165" t="str">
        <f t="shared" si="252"/>
        <v>Medio</v>
      </c>
      <c r="Z423" s="165">
        <v>60</v>
      </c>
      <c r="AA423" s="165" t="str">
        <f t="shared" si="253"/>
        <v>Muy Grave</v>
      </c>
      <c r="AB423" s="165">
        <f t="shared" si="246"/>
        <v>480</v>
      </c>
      <c r="AC423" s="165" t="str">
        <f t="shared" si="247"/>
        <v>II</v>
      </c>
      <c r="AD423" s="165" t="str">
        <f t="shared" si="262"/>
        <v>ACEPTABLE CON CONTROL ESPECIFICO</v>
      </c>
      <c r="AE423" s="165">
        <v>2</v>
      </c>
      <c r="AF423" s="165" t="s">
        <v>150</v>
      </c>
      <c r="AG423" s="165" t="s">
        <v>38</v>
      </c>
      <c r="AH423" s="165"/>
      <c r="AI423" s="165"/>
      <c r="AJ423" s="165" t="s">
        <v>63</v>
      </c>
      <c r="AK423" s="165"/>
      <c r="AL423" s="165"/>
      <c r="AM423" s="165" t="s">
        <v>864</v>
      </c>
      <c r="AN423" s="165"/>
      <c r="AO423" s="165"/>
      <c r="AP423" s="165" t="s">
        <v>63</v>
      </c>
      <c r="AQ423" s="165"/>
      <c r="AR423" s="165"/>
      <c r="AS423" s="200"/>
      <c r="AT423" s="156"/>
      <c r="AU423" s="165" t="str">
        <f t="shared" si="254"/>
        <v>Bajo</v>
      </c>
      <c r="AV423" s="156"/>
      <c r="AW423" s="165" t="b">
        <f t="shared" si="255"/>
        <v>0</v>
      </c>
      <c r="AX423" s="165">
        <f t="shared" si="256"/>
        <v>0</v>
      </c>
      <c r="AY423" s="165" t="str">
        <f t="shared" si="257"/>
        <v>Bajo</v>
      </c>
      <c r="AZ423" s="156"/>
      <c r="BA423" s="165" t="b">
        <f t="shared" si="258"/>
        <v>0</v>
      </c>
      <c r="BB423" s="165">
        <f t="shared" si="259"/>
        <v>0</v>
      </c>
      <c r="BC423" s="165" t="str">
        <f t="shared" si="260"/>
        <v>IV</v>
      </c>
      <c r="BD423" s="165" t="str">
        <f t="shared" si="261"/>
        <v>ACEPTABLE</v>
      </c>
      <c r="BE423" s="155"/>
    </row>
    <row r="424" spans="1:57" ht="51" hidden="1" x14ac:dyDescent="0.2">
      <c r="A424" s="156"/>
      <c r="B424" s="165" t="s">
        <v>259</v>
      </c>
      <c r="C424" s="156" t="s">
        <v>844</v>
      </c>
      <c r="D424" s="202" t="s">
        <v>443</v>
      </c>
      <c r="E424" s="202" t="s">
        <v>845</v>
      </c>
      <c r="F424" s="166" t="s">
        <v>846</v>
      </c>
      <c r="G424" s="166" t="s">
        <v>847</v>
      </c>
      <c r="H424" s="165" t="s">
        <v>63</v>
      </c>
      <c r="I424" s="165"/>
      <c r="J424" s="165" t="s">
        <v>848</v>
      </c>
      <c r="K424" s="167" t="s">
        <v>72</v>
      </c>
      <c r="L424" s="168" t="s">
        <v>73</v>
      </c>
      <c r="M424" s="170" t="s">
        <v>867</v>
      </c>
      <c r="N424" s="170" t="s">
        <v>75</v>
      </c>
      <c r="O424" s="165"/>
      <c r="P424" s="165"/>
      <c r="Q424" s="165"/>
      <c r="R424" s="171" t="s">
        <v>868</v>
      </c>
      <c r="S424" s="165"/>
      <c r="T424" s="165"/>
      <c r="U424" s="165" t="str">
        <f t="shared" si="249"/>
        <v>Bajo</v>
      </c>
      <c r="V424" s="165">
        <v>1</v>
      </c>
      <c r="W424" s="165" t="str">
        <f t="shared" si="250"/>
        <v>Esporadica</v>
      </c>
      <c r="X424" s="165">
        <f t="shared" si="251"/>
        <v>0</v>
      </c>
      <c r="Y424" s="165" t="str">
        <f t="shared" si="252"/>
        <v>Bajo</v>
      </c>
      <c r="Z424" s="165">
        <v>25</v>
      </c>
      <c r="AA424" s="165" t="str">
        <f t="shared" si="253"/>
        <v>Grave</v>
      </c>
      <c r="AB424" s="165">
        <f t="shared" si="246"/>
        <v>0</v>
      </c>
      <c r="AC424" s="165" t="str">
        <f t="shared" si="247"/>
        <v>IV</v>
      </c>
      <c r="AD424" s="165" t="str">
        <f t="shared" si="262"/>
        <v>ACEPTABLE</v>
      </c>
      <c r="AE424" s="165" t="s">
        <v>258</v>
      </c>
      <c r="AF424" s="165" t="s">
        <v>75</v>
      </c>
      <c r="AG424" s="165" t="s">
        <v>38</v>
      </c>
      <c r="AH424" s="165"/>
      <c r="AI424" s="165"/>
      <c r="AJ424" s="165" t="s">
        <v>63</v>
      </c>
      <c r="AK424" s="165"/>
      <c r="AL424" s="165"/>
      <c r="AM424" s="165"/>
      <c r="AN424" s="165"/>
      <c r="AO424" s="165"/>
      <c r="AP424" s="165"/>
      <c r="AQ424" s="165"/>
      <c r="AR424" s="165"/>
      <c r="AS424" s="156"/>
      <c r="AT424" s="157"/>
      <c r="AU424" s="165" t="str">
        <f t="shared" si="254"/>
        <v>Bajo</v>
      </c>
      <c r="AV424" s="157"/>
      <c r="AW424" s="165" t="b">
        <f t="shared" si="255"/>
        <v>0</v>
      </c>
      <c r="AX424" s="165">
        <f t="shared" si="256"/>
        <v>0</v>
      </c>
      <c r="AY424" s="165" t="str">
        <f t="shared" si="257"/>
        <v>Bajo</v>
      </c>
      <c r="AZ424" s="157"/>
      <c r="BA424" s="165" t="b">
        <f t="shared" si="258"/>
        <v>0</v>
      </c>
      <c r="BB424" s="165">
        <f t="shared" si="259"/>
        <v>0</v>
      </c>
      <c r="BC424" s="165" t="str">
        <f t="shared" si="260"/>
        <v>IV</v>
      </c>
      <c r="BD424" s="165" t="str">
        <f t="shared" si="261"/>
        <v>ACEPTABLE</v>
      </c>
      <c r="BE424" s="155"/>
    </row>
    <row r="425" spans="1:57" ht="51" x14ac:dyDescent="0.2">
      <c r="A425" s="156"/>
      <c r="B425" s="165" t="s">
        <v>259</v>
      </c>
      <c r="C425" s="156" t="s">
        <v>844</v>
      </c>
      <c r="D425" s="202" t="s">
        <v>443</v>
      </c>
      <c r="E425" s="202" t="s">
        <v>845</v>
      </c>
      <c r="F425" s="166" t="s">
        <v>846</v>
      </c>
      <c r="G425" s="166" t="s">
        <v>847</v>
      </c>
      <c r="H425" s="165" t="s">
        <v>63</v>
      </c>
      <c r="I425" s="165"/>
      <c r="J425" s="165" t="s">
        <v>848</v>
      </c>
      <c r="K425" s="167" t="s">
        <v>282</v>
      </c>
      <c r="L425" s="168" t="s">
        <v>739</v>
      </c>
      <c r="M425" s="170" t="s">
        <v>740</v>
      </c>
      <c r="N425" s="171" t="s">
        <v>741</v>
      </c>
      <c r="O425" s="165"/>
      <c r="P425" s="165"/>
      <c r="Q425" s="171"/>
      <c r="R425" s="165" t="s">
        <v>742</v>
      </c>
      <c r="S425" s="171" t="s">
        <v>743</v>
      </c>
      <c r="T425" s="165"/>
      <c r="U425" s="165" t="str">
        <f t="shared" si="249"/>
        <v>Bajo</v>
      </c>
      <c r="V425" s="165">
        <v>1</v>
      </c>
      <c r="W425" s="165" t="str">
        <f t="shared" si="250"/>
        <v>Esporadica</v>
      </c>
      <c r="X425" s="165">
        <f t="shared" si="251"/>
        <v>0</v>
      </c>
      <c r="Y425" s="165" t="str">
        <f t="shared" si="252"/>
        <v>Bajo</v>
      </c>
      <c r="Z425" s="165">
        <v>25</v>
      </c>
      <c r="AA425" s="165" t="str">
        <f t="shared" si="253"/>
        <v>Grave</v>
      </c>
      <c r="AB425" s="165">
        <f t="shared" si="246"/>
        <v>0</v>
      </c>
      <c r="AC425" s="165" t="str">
        <f t="shared" si="247"/>
        <v>IV</v>
      </c>
      <c r="AD425" s="165" t="str">
        <f>IF(AND(AC425="I"),"NO ACEPTABLE",IF(AND(AC425="II"),"ACEPTABLE CON CONTROL ESPECIFICO",IF(AND(AC425="III"),"MEJORABLE",IF(AND(AC425="IV"),"ACEPTABLE"))))</f>
        <v>ACEPTABLE</v>
      </c>
      <c r="AE425" s="165">
        <v>2</v>
      </c>
      <c r="AF425" s="165" t="s">
        <v>180</v>
      </c>
      <c r="AG425" s="165" t="s">
        <v>38</v>
      </c>
      <c r="AH425" s="165"/>
      <c r="AI425" s="165"/>
      <c r="AJ425" s="165" t="s">
        <v>63</v>
      </c>
      <c r="AK425" s="165"/>
      <c r="AL425" s="165"/>
      <c r="AM425" s="165"/>
      <c r="AN425" s="165"/>
      <c r="AO425" s="165"/>
      <c r="AP425" s="165"/>
      <c r="AQ425" s="165"/>
      <c r="AR425" s="165"/>
      <c r="AS425" s="156"/>
      <c r="AT425" s="157"/>
      <c r="AU425" s="165" t="str">
        <f>IF(AT425=10,"Muy Alto",IF(AT425=6,"Alto",IF(AT425=2,"Medio",IF(AT425=0,"Bajo"))))</f>
        <v>Bajo</v>
      </c>
      <c r="AV425" s="157"/>
      <c r="AW425" s="165" t="b">
        <f>IF(AV425=4,"Continua",IF(AV425=3,"Frecuente",IF(AV425=2,"Ocasional",IF(AV425=1,"Esporadica"))))</f>
        <v>0</v>
      </c>
      <c r="AX425" s="165">
        <f>AT425*AV425</f>
        <v>0</v>
      </c>
      <c r="AY425" s="165" t="str">
        <f>IF(AND(AX425&gt;=24,AX425&lt;=40),"Medio Alto",IF(AND(AX425&gt;=10,AX425&lt;=20),"Alto",IF(AND(AX425&gt;=6,AX425&lt;=8),"Medio",IF(AND(AX425&gt;=0,AX425&lt;=4),"Bajo"))))</f>
        <v>Bajo</v>
      </c>
      <c r="AZ425" s="157"/>
      <c r="BA425" s="165" t="b">
        <f>IF(AZ425=100,"Mortal o Catrastrofico",IF(AZ425=60,"Muy Grave",IF(AZ425=25,"Grave",IF(AZ425=10,"Leve"))))</f>
        <v>0</v>
      </c>
      <c r="BB425" s="165">
        <f>AX425*AZ425</f>
        <v>0</v>
      </c>
      <c r="BC425" s="165" t="str">
        <f>IF(AND(BB425&gt;=600,AZ425&lt;=4000),"I",IF(AND(BB425&gt;=150,BB425&lt;=500),"II",IF(AND(BB425&gt;=40,BB425&lt;=120),"III",IF(AND(BB425&gt;=0,BB425&lt;=40),"IV"))))</f>
        <v>IV</v>
      </c>
      <c r="BD425" s="165" t="str">
        <f>IF(AND(BC425="I"),"NO ACEPTABLE",IF(AND(BC425="II"),"ACEPTABLE CON CONTROL ESPECIFICO",IF(AND(BC425="III"),"MEJORABLE",IF(AND(BC425="IV"),"ACEPTABLE"))))</f>
        <v>ACEPTABLE</v>
      </c>
      <c r="BE425" s="155"/>
    </row>
    <row r="426" spans="1:57" ht="63.75" hidden="1" x14ac:dyDescent="0.2">
      <c r="A426" s="156"/>
      <c r="B426" s="165" t="s">
        <v>259</v>
      </c>
      <c r="C426" s="156" t="s">
        <v>844</v>
      </c>
      <c r="D426" s="202" t="s">
        <v>443</v>
      </c>
      <c r="E426" s="202" t="s">
        <v>845</v>
      </c>
      <c r="F426" s="166" t="s">
        <v>846</v>
      </c>
      <c r="G426" s="166" t="s">
        <v>847</v>
      </c>
      <c r="H426" s="165" t="s">
        <v>63</v>
      </c>
      <c r="I426" s="165"/>
      <c r="J426" s="165" t="s">
        <v>848</v>
      </c>
      <c r="K426" s="167" t="s">
        <v>72</v>
      </c>
      <c r="L426" s="168" t="s">
        <v>270</v>
      </c>
      <c r="M426" s="169" t="s">
        <v>869</v>
      </c>
      <c r="N426" s="170" t="s">
        <v>813</v>
      </c>
      <c r="O426" s="165"/>
      <c r="P426" s="165"/>
      <c r="Q426" s="165"/>
      <c r="R426" s="171" t="s">
        <v>870</v>
      </c>
      <c r="S426" s="165"/>
      <c r="T426" s="165"/>
      <c r="U426" s="165" t="str">
        <f t="shared" si="249"/>
        <v>Bajo</v>
      </c>
      <c r="V426" s="165">
        <v>1</v>
      </c>
      <c r="W426" s="165" t="str">
        <f t="shared" si="250"/>
        <v>Esporadica</v>
      </c>
      <c r="X426" s="165">
        <f t="shared" si="251"/>
        <v>0</v>
      </c>
      <c r="Y426" s="165" t="str">
        <f t="shared" si="252"/>
        <v>Bajo</v>
      </c>
      <c r="Z426" s="165">
        <v>25</v>
      </c>
      <c r="AA426" s="165" t="str">
        <f t="shared" si="253"/>
        <v>Grave</v>
      </c>
      <c r="AB426" s="165">
        <f t="shared" si="246"/>
        <v>0</v>
      </c>
      <c r="AC426" s="165" t="str">
        <f t="shared" si="247"/>
        <v>IV</v>
      </c>
      <c r="AD426" s="165" t="str">
        <f t="shared" si="262"/>
        <v>ACEPTABLE</v>
      </c>
      <c r="AE426" s="165">
        <v>2</v>
      </c>
      <c r="AF426" s="165" t="s">
        <v>813</v>
      </c>
      <c r="AG426" s="165" t="s">
        <v>38</v>
      </c>
      <c r="AH426" s="165"/>
      <c r="AI426" s="165"/>
      <c r="AJ426" s="165" t="s">
        <v>63</v>
      </c>
      <c r="AK426" s="165"/>
      <c r="AL426" s="165"/>
      <c r="AM426" s="165"/>
      <c r="AN426" s="165"/>
      <c r="AO426" s="165"/>
      <c r="AP426" s="165"/>
      <c r="AQ426" s="165"/>
      <c r="AR426" s="165"/>
      <c r="AS426" s="156"/>
      <c r="AT426" s="157"/>
      <c r="AU426" s="165" t="str">
        <f t="shared" si="254"/>
        <v>Bajo</v>
      </c>
      <c r="AV426" s="157"/>
      <c r="AW426" s="165" t="b">
        <f t="shared" si="255"/>
        <v>0</v>
      </c>
      <c r="AX426" s="165">
        <f t="shared" si="256"/>
        <v>0</v>
      </c>
      <c r="AY426" s="165" t="str">
        <f t="shared" si="257"/>
        <v>Bajo</v>
      </c>
      <c r="AZ426" s="157"/>
      <c r="BA426" s="165" t="b">
        <f t="shared" si="258"/>
        <v>0</v>
      </c>
      <c r="BB426" s="165">
        <f t="shared" si="259"/>
        <v>0</v>
      </c>
      <c r="BC426" s="165" t="str">
        <f t="shared" si="260"/>
        <v>IV</v>
      </c>
      <c r="BD426" s="165" t="str">
        <f t="shared" si="261"/>
        <v>ACEPTABLE</v>
      </c>
      <c r="BE426" s="155"/>
    </row>
    <row r="427" spans="1:57" ht="42" hidden="1" customHeight="1" x14ac:dyDescent="0.2">
      <c r="A427" s="156"/>
      <c r="B427" s="165" t="s">
        <v>259</v>
      </c>
      <c r="C427" s="156" t="s">
        <v>844</v>
      </c>
      <c r="D427" s="202" t="s">
        <v>443</v>
      </c>
      <c r="E427" s="202" t="s">
        <v>845</v>
      </c>
      <c r="F427" s="166" t="s">
        <v>846</v>
      </c>
      <c r="G427" s="166" t="s">
        <v>847</v>
      </c>
      <c r="H427" s="165" t="s">
        <v>63</v>
      </c>
      <c r="I427" s="165"/>
      <c r="J427" s="165" t="s">
        <v>848</v>
      </c>
      <c r="K427" s="167" t="s">
        <v>72</v>
      </c>
      <c r="L427" s="168" t="s">
        <v>119</v>
      </c>
      <c r="M427" s="170" t="s">
        <v>120</v>
      </c>
      <c r="N427" s="170" t="s">
        <v>871</v>
      </c>
      <c r="O427" s="165"/>
      <c r="P427" s="165"/>
      <c r="Q427" s="165"/>
      <c r="R427" s="171" t="s">
        <v>732</v>
      </c>
      <c r="S427" s="165" t="s">
        <v>69</v>
      </c>
      <c r="T427" s="165">
        <v>2</v>
      </c>
      <c r="U427" s="165" t="str">
        <f t="shared" si="249"/>
        <v>Medio</v>
      </c>
      <c r="V427" s="165">
        <v>2</v>
      </c>
      <c r="W427" s="165" t="str">
        <f t="shared" si="250"/>
        <v>Ocasional</v>
      </c>
      <c r="X427" s="165">
        <f t="shared" si="251"/>
        <v>4</v>
      </c>
      <c r="Y427" s="165" t="str">
        <f t="shared" si="252"/>
        <v>Bajo</v>
      </c>
      <c r="Z427" s="165">
        <v>60</v>
      </c>
      <c r="AA427" s="165" t="str">
        <f t="shared" si="253"/>
        <v>Muy Grave</v>
      </c>
      <c r="AB427" s="165">
        <f t="shared" si="246"/>
        <v>240</v>
      </c>
      <c r="AC427" s="165" t="str">
        <f t="shared" si="247"/>
        <v>II</v>
      </c>
      <c r="AD427" s="165" t="str">
        <f t="shared" si="262"/>
        <v>ACEPTABLE CON CONTROL ESPECIFICO</v>
      </c>
      <c r="AE427" s="165" t="s">
        <v>258</v>
      </c>
      <c r="AF427" s="165" t="s">
        <v>871</v>
      </c>
      <c r="AG427" s="165" t="s">
        <v>38</v>
      </c>
      <c r="AH427" s="165"/>
      <c r="AI427" s="165"/>
      <c r="AJ427" s="165" t="s">
        <v>63</v>
      </c>
      <c r="AK427" s="165"/>
      <c r="AL427" s="165"/>
      <c r="AM427" s="165"/>
      <c r="AN427" s="165"/>
      <c r="AO427" s="165"/>
      <c r="AP427" s="165"/>
      <c r="AQ427" s="165"/>
      <c r="AR427" s="165"/>
      <c r="AS427" s="156"/>
      <c r="AT427" s="156"/>
      <c r="AU427" s="165" t="str">
        <f t="shared" si="254"/>
        <v>Bajo</v>
      </c>
      <c r="AV427" s="157"/>
      <c r="AW427" s="165" t="b">
        <f t="shared" si="255"/>
        <v>0</v>
      </c>
      <c r="AX427" s="165">
        <f t="shared" si="256"/>
        <v>0</v>
      </c>
      <c r="AY427" s="165" t="str">
        <f t="shared" si="257"/>
        <v>Bajo</v>
      </c>
      <c r="AZ427" s="157"/>
      <c r="BA427" s="165" t="b">
        <f t="shared" si="258"/>
        <v>0</v>
      </c>
      <c r="BB427" s="165">
        <f t="shared" si="259"/>
        <v>0</v>
      </c>
      <c r="BC427" s="165"/>
      <c r="BD427" s="165" t="b">
        <f t="shared" si="261"/>
        <v>0</v>
      </c>
      <c r="BE427" s="155"/>
    </row>
    <row r="428" spans="1:57" ht="76.5" hidden="1" x14ac:dyDescent="0.2">
      <c r="A428" s="156"/>
      <c r="B428" s="165" t="s">
        <v>259</v>
      </c>
      <c r="C428" s="156" t="s">
        <v>844</v>
      </c>
      <c r="D428" s="202" t="s">
        <v>443</v>
      </c>
      <c r="E428" s="202" t="s">
        <v>845</v>
      </c>
      <c r="F428" s="166" t="s">
        <v>846</v>
      </c>
      <c r="G428" s="166" t="s">
        <v>847</v>
      </c>
      <c r="H428" s="165" t="s">
        <v>63</v>
      </c>
      <c r="I428" s="165"/>
      <c r="J428" s="165" t="s">
        <v>848</v>
      </c>
      <c r="K428" s="167" t="s">
        <v>72</v>
      </c>
      <c r="L428" s="196" t="s">
        <v>119</v>
      </c>
      <c r="M428" s="170" t="s">
        <v>872</v>
      </c>
      <c r="N428" s="167" t="s">
        <v>873</v>
      </c>
      <c r="O428" s="165"/>
      <c r="P428" s="165"/>
      <c r="Q428" s="165"/>
      <c r="R428" s="170" t="s">
        <v>874</v>
      </c>
      <c r="S428" s="171" t="s">
        <v>875</v>
      </c>
      <c r="T428" s="165">
        <v>2</v>
      </c>
      <c r="U428" s="165" t="str">
        <f t="shared" si="249"/>
        <v>Medio</v>
      </c>
      <c r="V428" s="165">
        <v>2</v>
      </c>
      <c r="W428" s="165" t="str">
        <f t="shared" si="250"/>
        <v>Ocasional</v>
      </c>
      <c r="X428" s="165">
        <f t="shared" si="251"/>
        <v>4</v>
      </c>
      <c r="Y428" s="165" t="str">
        <f t="shared" si="252"/>
        <v>Bajo</v>
      </c>
      <c r="Z428" s="165">
        <v>60</v>
      </c>
      <c r="AA428" s="165" t="str">
        <f t="shared" si="253"/>
        <v>Muy Grave</v>
      </c>
      <c r="AB428" s="165">
        <f t="shared" si="246"/>
        <v>240</v>
      </c>
      <c r="AC428" s="165" t="str">
        <f t="shared" si="247"/>
        <v>II</v>
      </c>
      <c r="AD428" s="165" t="str">
        <f t="shared" si="262"/>
        <v>ACEPTABLE CON CONTROL ESPECIFICO</v>
      </c>
      <c r="AE428" s="165" t="s">
        <v>258</v>
      </c>
      <c r="AF428" s="165" t="s">
        <v>873</v>
      </c>
      <c r="AG428" s="165" t="s">
        <v>38</v>
      </c>
      <c r="AH428" s="165"/>
      <c r="AI428" s="165"/>
      <c r="AJ428" s="165" t="s">
        <v>63</v>
      </c>
      <c r="AK428" s="165"/>
      <c r="AL428" s="165"/>
      <c r="AM428" s="165"/>
      <c r="AN428" s="165"/>
      <c r="AO428" s="165"/>
      <c r="AP428" s="165"/>
      <c r="AQ428" s="165"/>
      <c r="AR428" s="165"/>
      <c r="AS428" s="156"/>
      <c r="AT428" s="157"/>
      <c r="AU428" s="165" t="str">
        <f t="shared" si="254"/>
        <v>Bajo</v>
      </c>
      <c r="AV428" s="157"/>
      <c r="AW428" s="165" t="b">
        <f t="shared" si="255"/>
        <v>0</v>
      </c>
      <c r="AX428" s="165">
        <f t="shared" si="256"/>
        <v>0</v>
      </c>
      <c r="AY428" s="165" t="str">
        <f t="shared" si="257"/>
        <v>Bajo</v>
      </c>
      <c r="AZ428" s="157"/>
      <c r="BA428" s="165" t="b">
        <f t="shared" si="258"/>
        <v>0</v>
      </c>
      <c r="BB428" s="165">
        <f t="shared" si="259"/>
        <v>0</v>
      </c>
      <c r="BC428" s="165" t="str">
        <f t="shared" ref="BC428:BC437" si="263">IF(AND(BB428&gt;=600,AZ428&lt;=4000),"I",IF(AND(BB428&gt;=150,BB428&lt;=500),"II",IF(AND(BB428&gt;=40,BB428&lt;=120),"III",IF(AND(BB428&gt;=0,BB428&lt;=40),"IV"))))</f>
        <v>IV</v>
      </c>
      <c r="BD428" s="165" t="str">
        <f t="shared" si="261"/>
        <v>ACEPTABLE</v>
      </c>
      <c r="BE428" s="155"/>
    </row>
    <row r="429" spans="1:57" ht="51" hidden="1" x14ac:dyDescent="0.2">
      <c r="A429" s="156"/>
      <c r="B429" s="165" t="s">
        <v>259</v>
      </c>
      <c r="C429" s="156" t="s">
        <v>844</v>
      </c>
      <c r="D429" s="202" t="s">
        <v>443</v>
      </c>
      <c r="E429" s="202" t="s">
        <v>845</v>
      </c>
      <c r="F429" s="166" t="s">
        <v>846</v>
      </c>
      <c r="G429" s="166" t="s">
        <v>847</v>
      </c>
      <c r="H429" s="165" t="s">
        <v>63</v>
      </c>
      <c r="I429" s="165"/>
      <c r="J429" s="165" t="s">
        <v>848</v>
      </c>
      <c r="K429" s="167" t="s">
        <v>72</v>
      </c>
      <c r="L429" s="168" t="s">
        <v>119</v>
      </c>
      <c r="M429" s="170" t="s">
        <v>876</v>
      </c>
      <c r="N429" s="170" t="s">
        <v>877</v>
      </c>
      <c r="O429" s="165"/>
      <c r="P429" s="165"/>
      <c r="Q429" s="165"/>
      <c r="R429" s="165" t="s">
        <v>878</v>
      </c>
      <c r="S429" s="165" t="s">
        <v>69</v>
      </c>
      <c r="T429" s="165">
        <v>0</v>
      </c>
      <c r="U429" s="165" t="str">
        <f t="shared" si="249"/>
        <v>Bajo</v>
      </c>
      <c r="V429" s="165">
        <v>2</v>
      </c>
      <c r="W429" s="165" t="str">
        <f t="shared" si="250"/>
        <v>Ocasional</v>
      </c>
      <c r="X429" s="165">
        <f t="shared" si="251"/>
        <v>0</v>
      </c>
      <c r="Y429" s="165" t="str">
        <f t="shared" si="252"/>
        <v>Bajo</v>
      </c>
      <c r="Z429" s="165">
        <v>25</v>
      </c>
      <c r="AA429" s="165" t="str">
        <f t="shared" si="253"/>
        <v>Grave</v>
      </c>
      <c r="AB429" s="165">
        <f t="shared" si="246"/>
        <v>0</v>
      </c>
      <c r="AC429" s="165" t="str">
        <f t="shared" si="247"/>
        <v>IV</v>
      </c>
      <c r="AD429" s="165" t="str">
        <f t="shared" si="262"/>
        <v>ACEPTABLE</v>
      </c>
      <c r="AE429" s="165" t="s">
        <v>258</v>
      </c>
      <c r="AF429" s="165" t="s">
        <v>877</v>
      </c>
      <c r="AG429" s="165" t="s">
        <v>38</v>
      </c>
      <c r="AH429" s="165"/>
      <c r="AI429" s="165"/>
      <c r="AJ429" s="165" t="s">
        <v>63</v>
      </c>
      <c r="AK429" s="165"/>
      <c r="AL429" s="165"/>
      <c r="AM429" s="165"/>
      <c r="AN429" s="165"/>
      <c r="AO429" s="165"/>
      <c r="AP429" s="165"/>
      <c r="AQ429" s="165"/>
      <c r="AR429" s="165"/>
      <c r="AS429" s="156"/>
      <c r="AT429" s="157"/>
      <c r="AU429" s="165" t="str">
        <f t="shared" si="254"/>
        <v>Bajo</v>
      </c>
      <c r="AV429" s="157"/>
      <c r="AW429" s="165" t="b">
        <f t="shared" si="255"/>
        <v>0</v>
      </c>
      <c r="AX429" s="165">
        <f t="shared" si="256"/>
        <v>0</v>
      </c>
      <c r="AY429" s="165" t="str">
        <f t="shared" si="257"/>
        <v>Bajo</v>
      </c>
      <c r="AZ429" s="157"/>
      <c r="BA429" s="165" t="b">
        <f t="shared" si="258"/>
        <v>0</v>
      </c>
      <c r="BB429" s="165">
        <f t="shared" si="259"/>
        <v>0</v>
      </c>
      <c r="BC429" s="165" t="str">
        <f t="shared" si="263"/>
        <v>IV</v>
      </c>
      <c r="BD429" s="165" t="str">
        <f t="shared" si="261"/>
        <v>ACEPTABLE</v>
      </c>
      <c r="BE429" s="155"/>
    </row>
    <row r="430" spans="1:57" ht="68.099999999999994" hidden="1" customHeight="1" x14ac:dyDescent="0.2">
      <c r="A430" s="156"/>
      <c r="B430" s="165" t="s">
        <v>259</v>
      </c>
      <c r="C430" s="156" t="s">
        <v>844</v>
      </c>
      <c r="D430" s="166" t="s">
        <v>391</v>
      </c>
      <c r="E430" s="166" t="s">
        <v>585</v>
      </c>
      <c r="F430" s="166" t="s">
        <v>879</v>
      </c>
      <c r="G430" s="166" t="s">
        <v>804</v>
      </c>
      <c r="H430" s="165" t="s">
        <v>63</v>
      </c>
      <c r="I430" s="165"/>
      <c r="J430" s="166" t="s">
        <v>588</v>
      </c>
      <c r="K430" s="167" t="s">
        <v>72</v>
      </c>
      <c r="L430" s="196" t="s">
        <v>302</v>
      </c>
      <c r="M430" s="169" t="s">
        <v>589</v>
      </c>
      <c r="N430" s="170" t="s">
        <v>590</v>
      </c>
      <c r="O430" s="165"/>
      <c r="P430" s="165"/>
      <c r="Q430" s="165"/>
      <c r="R430" s="171" t="s">
        <v>805</v>
      </c>
      <c r="S430" s="171" t="s">
        <v>592</v>
      </c>
      <c r="T430" s="165">
        <v>0</v>
      </c>
      <c r="U430" s="165" t="str">
        <f t="shared" si="249"/>
        <v>Bajo</v>
      </c>
      <c r="V430" s="165">
        <v>2</v>
      </c>
      <c r="W430" s="165" t="str">
        <f t="shared" si="250"/>
        <v>Ocasional</v>
      </c>
      <c r="X430" s="165">
        <f t="shared" si="251"/>
        <v>0</v>
      </c>
      <c r="Y430" s="165" t="str">
        <f t="shared" si="252"/>
        <v>Bajo</v>
      </c>
      <c r="Z430" s="165">
        <v>60</v>
      </c>
      <c r="AA430" s="165" t="str">
        <f t="shared" si="253"/>
        <v>Muy Grave</v>
      </c>
      <c r="AB430" s="165">
        <f t="shared" si="246"/>
        <v>0</v>
      </c>
      <c r="AC430" s="165" t="str">
        <f t="shared" si="247"/>
        <v>IV</v>
      </c>
      <c r="AD430" s="165" t="str">
        <f t="shared" si="262"/>
        <v>ACEPTABLE</v>
      </c>
      <c r="AE430" s="165">
        <v>6</v>
      </c>
      <c r="AF430" s="165" t="str">
        <f>N430</f>
        <v>Golpes, traumas, laceraciones, punciones, heridas</v>
      </c>
      <c r="AG430" s="165" t="s">
        <v>38</v>
      </c>
      <c r="AH430" s="165"/>
      <c r="AI430" s="165"/>
      <c r="AJ430" s="165" t="s">
        <v>63</v>
      </c>
      <c r="AK430" s="165"/>
      <c r="AL430" s="165"/>
      <c r="AM430" s="165"/>
      <c r="AN430" s="165"/>
      <c r="AO430" s="165"/>
      <c r="AP430" s="165"/>
      <c r="AQ430" s="165"/>
      <c r="AR430" s="165"/>
      <c r="AS430" s="156"/>
      <c r="AT430" s="157"/>
      <c r="AU430" s="165" t="str">
        <f t="shared" si="254"/>
        <v>Bajo</v>
      </c>
      <c r="AV430" s="157"/>
      <c r="AW430" s="165" t="b">
        <f t="shared" si="255"/>
        <v>0</v>
      </c>
      <c r="AX430" s="165">
        <f t="shared" si="256"/>
        <v>0</v>
      </c>
      <c r="AY430" s="165" t="str">
        <f t="shared" si="257"/>
        <v>Bajo</v>
      </c>
      <c r="AZ430" s="157"/>
      <c r="BA430" s="165" t="b">
        <f t="shared" si="258"/>
        <v>0</v>
      </c>
      <c r="BB430" s="165">
        <f t="shared" si="259"/>
        <v>0</v>
      </c>
      <c r="BC430" s="165" t="str">
        <f t="shared" si="263"/>
        <v>IV</v>
      </c>
      <c r="BD430" s="165" t="str">
        <f t="shared" si="261"/>
        <v>ACEPTABLE</v>
      </c>
      <c r="BE430" s="155"/>
    </row>
    <row r="431" spans="1:57" ht="63.75" hidden="1" x14ac:dyDescent="0.2">
      <c r="A431" s="156"/>
      <c r="B431" s="165" t="s">
        <v>259</v>
      </c>
      <c r="C431" s="156" t="s">
        <v>844</v>
      </c>
      <c r="D431" s="166" t="s">
        <v>391</v>
      </c>
      <c r="E431" s="166" t="s">
        <v>585</v>
      </c>
      <c r="F431" s="166" t="s">
        <v>879</v>
      </c>
      <c r="G431" s="166" t="s">
        <v>804</v>
      </c>
      <c r="H431" s="165" t="s">
        <v>63</v>
      </c>
      <c r="I431" s="165"/>
      <c r="J431" s="166" t="s">
        <v>588</v>
      </c>
      <c r="K431" s="165" t="s">
        <v>325</v>
      </c>
      <c r="L431" s="165" t="s">
        <v>424</v>
      </c>
      <c r="M431" s="170" t="s">
        <v>517</v>
      </c>
      <c r="N431" s="170" t="s">
        <v>191</v>
      </c>
      <c r="O431" s="165"/>
      <c r="P431" s="165"/>
      <c r="Q431" s="171"/>
      <c r="R431" s="171" t="s">
        <v>806</v>
      </c>
      <c r="S431" s="171"/>
      <c r="T431" s="165">
        <v>0</v>
      </c>
      <c r="U431" s="165" t="str">
        <f t="shared" si="249"/>
        <v>Bajo</v>
      </c>
      <c r="V431" s="165">
        <v>2</v>
      </c>
      <c r="W431" s="165" t="str">
        <f t="shared" si="250"/>
        <v>Ocasional</v>
      </c>
      <c r="X431" s="165">
        <f t="shared" si="251"/>
        <v>0</v>
      </c>
      <c r="Y431" s="165" t="str">
        <f t="shared" si="252"/>
        <v>Bajo</v>
      </c>
      <c r="Z431" s="165">
        <v>60</v>
      </c>
      <c r="AA431" s="165" t="str">
        <f t="shared" si="253"/>
        <v>Muy Grave</v>
      </c>
      <c r="AB431" s="165">
        <f t="shared" si="246"/>
        <v>0</v>
      </c>
      <c r="AC431" s="165" t="str">
        <f t="shared" si="247"/>
        <v>IV</v>
      </c>
      <c r="AD431" s="165" t="str">
        <f t="shared" si="262"/>
        <v>ACEPTABLE</v>
      </c>
      <c r="AE431" s="165">
        <v>6</v>
      </c>
      <c r="AF431" s="165" t="s">
        <v>167</v>
      </c>
      <c r="AG431" s="165" t="s">
        <v>38</v>
      </c>
      <c r="AH431" s="165"/>
      <c r="AI431" s="165"/>
      <c r="AJ431" s="165" t="s">
        <v>63</v>
      </c>
      <c r="AK431" s="165"/>
      <c r="AL431" s="165"/>
      <c r="AM431" s="165"/>
      <c r="AN431" s="165"/>
      <c r="AO431" s="165"/>
      <c r="AP431" s="165"/>
      <c r="AQ431" s="165"/>
      <c r="AR431" s="165"/>
      <c r="AS431" s="156"/>
      <c r="AT431" s="157"/>
      <c r="AU431" s="165" t="str">
        <f t="shared" si="254"/>
        <v>Bajo</v>
      </c>
      <c r="AV431" s="157"/>
      <c r="AW431" s="165" t="b">
        <f t="shared" si="255"/>
        <v>0</v>
      </c>
      <c r="AX431" s="165">
        <f t="shared" si="256"/>
        <v>0</v>
      </c>
      <c r="AY431" s="165" t="str">
        <f t="shared" si="257"/>
        <v>Bajo</v>
      </c>
      <c r="AZ431" s="157"/>
      <c r="BA431" s="165" t="b">
        <f t="shared" si="258"/>
        <v>0</v>
      </c>
      <c r="BB431" s="165">
        <f t="shared" si="259"/>
        <v>0</v>
      </c>
      <c r="BC431" s="165" t="str">
        <f t="shared" si="263"/>
        <v>IV</v>
      </c>
      <c r="BD431" s="165" t="str">
        <f t="shared" si="261"/>
        <v>ACEPTABLE</v>
      </c>
      <c r="BE431" s="155"/>
    </row>
    <row r="432" spans="1:57" ht="63.75" hidden="1" x14ac:dyDescent="0.2">
      <c r="A432" s="156"/>
      <c r="B432" s="165" t="s">
        <v>259</v>
      </c>
      <c r="C432" s="156" t="s">
        <v>844</v>
      </c>
      <c r="D432" s="166" t="s">
        <v>391</v>
      </c>
      <c r="E432" s="166" t="s">
        <v>585</v>
      </c>
      <c r="F432" s="166" t="s">
        <v>879</v>
      </c>
      <c r="G432" s="166" t="s">
        <v>804</v>
      </c>
      <c r="H432" s="165" t="s">
        <v>63</v>
      </c>
      <c r="I432" s="165"/>
      <c r="J432" s="166" t="s">
        <v>588</v>
      </c>
      <c r="K432" s="165" t="s">
        <v>72</v>
      </c>
      <c r="L432" s="165" t="s">
        <v>119</v>
      </c>
      <c r="M432" s="170" t="s">
        <v>594</v>
      </c>
      <c r="N432" s="170" t="s">
        <v>540</v>
      </c>
      <c r="O432" s="165"/>
      <c r="P432" s="165"/>
      <c r="Q432" s="171"/>
      <c r="R432" s="171" t="s">
        <v>807</v>
      </c>
      <c r="S432" s="171" t="s">
        <v>595</v>
      </c>
      <c r="T432" s="165">
        <v>0</v>
      </c>
      <c r="U432" s="165" t="str">
        <f t="shared" si="249"/>
        <v>Bajo</v>
      </c>
      <c r="V432" s="165">
        <v>2</v>
      </c>
      <c r="W432" s="165" t="str">
        <f t="shared" si="250"/>
        <v>Ocasional</v>
      </c>
      <c r="X432" s="165">
        <f t="shared" si="251"/>
        <v>0</v>
      </c>
      <c r="Y432" s="165" t="str">
        <f t="shared" si="252"/>
        <v>Bajo</v>
      </c>
      <c r="Z432" s="165">
        <v>25</v>
      </c>
      <c r="AA432" s="165" t="str">
        <f t="shared" si="253"/>
        <v>Grave</v>
      </c>
      <c r="AB432" s="165">
        <f t="shared" si="246"/>
        <v>0</v>
      </c>
      <c r="AC432" s="165" t="str">
        <f t="shared" si="247"/>
        <v>IV</v>
      </c>
      <c r="AD432" s="165" t="str">
        <f t="shared" si="262"/>
        <v>ACEPTABLE</v>
      </c>
      <c r="AE432" s="165">
        <v>6</v>
      </c>
      <c r="AF432" s="165" t="s">
        <v>134</v>
      </c>
      <c r="AG432" s="165" t="s">
        <v>38</v>
      </c>
      <c r="AH432" s="165"/>
      <c r="AI432" s="165"/>
      <c r="AJ432" s="165" t="s">
        <v>63</v>
      </c>
      <c r="AK432" s="165"/>
      <c r="AL432" s="165"/>
      <c r="AM432" s="165"/>
      <c r="AN432" s="165"/>
      <c r="AO432" s="165"/>
      <c r="AP432" s="165"/>
      <c r="AQ432" s="165"/>
      <c r="AR432" s="165"/>
      <c r="AS432" s="156"/>
      <c r="AT432" s="157"/>
      <c r="AU432" s="165" t="str">
        <f t="shared" si="254"/>
        <v>Bajo</v>
      </c>
      <c r="AV432" s="157"/>
      <c r="AW432" s="165" t="b">
        <f t="shared" si="255"/>
        <v>0</v>
      </c>
      <c r="AX432" s="165">
        <f t="shared" si="256"/>
        <v>0</v>
      </c>
      <c r="AY432" s="165" t="str">
        <f t="shared" si="257"/>
        <v>Bajo</v>
      </c>
      <c r="AZ432" s="157"/>
      <c r="BA432" s="165" t="b">
        <f t="shared" si="258"/>
        <v>0</v>
      </c>
      <c r="BB432" s="165">
        <f t="shared" si="259"/>
        <v>0</v>
      </c>
      <c r="BC432" s="165" t="str">
        <f t="shared" si="263"/>
        <v>IV</v>
      </c>
      <c r="BD432" s="165" t="str">
        <f t="shared" si="261"/>
        <v>ACEPTABLE</v>
      </c>
      <c r="BE432" s="155"/>
    </row>
    <row r="433" spans="1:57" ht="76.5" hidden="1" x14ac:dyDescent="0.2">
      <c r="A433" s="156"/>
      <c r="B433" s="165" t="s">
        <v>259</v>
      </c>
      <c r="C433" s="156" t="s">
        <v>844</v>
      </c>
      <c r="D433" s="166" t="s">
        <v>391</v>
      </c>
      <c r="E433" s="166" t="s">
        <v>585</v>
      </c>
      <c r="F433" s="166" t="s">
        <v>879</v>
      </c>
      <c r="G433" s="166" t="s">
        <v>804</v>
      </c>
      <c r="H433" s="165" t="s">
        <v>63</v>
      </c>
      <c r="I433" s="165"/>
      <c r="J433" s="166" t="s">
        <v>588</v>
      </c>
      <c r="K433" s="165" t="s">
        <v>77</v>
      </c>
      <c r="L433" s="196" t="s">
        <v>596</v>
      </c>
      <c r="M433" s="170" t="s">
        <v>597</v>
      </c>
      <c r="N433" s="170" t="s">
        <v>514</v>
      </c>
      <c r="O433" s="165"/>
      <c r="P433" s="165"/>
      <c r="Q433" s="171"/>
      <c r="R433" s="171" t="s">
        <v>808</v>
      </c>
      <c r="S433" s="171" t="s">
        <v>599</v>
      </c>
      <c r="T433" s="165">
        <v>0</v>
      </c>
      <c r="U433" s="165" t="str">
        <f t="shared" si="249"/>
        <v>Bajo</v>
      </c>
      <c r="V433" s="165">
        <v>2</v>
      </c>
      <c r="W433" s="165" t="str">
        <f t="shared" si="250"/>
        <v>Ocasional</v>
      </c>
      <c r="X433" s="165">
        <f t="shared" si="251"/>
        <v>0</v>
      </c>
      <c r="Y433" s="165" t="str">
        <f t="shared" si="252"/>
        <v>Bajo</v>
      </c>
      <c r="Z433" s="165">
        <v>25</v>
      </c>
      <c r="AA433" s="165" t="str">
        <f t="shared" si="253"/>
        <v>Grave</v>
      </c>
      <c r="AB433" s="165">
        <f t="shared" si="246"/>
        <v>0</v>
      </c>
      <c r="AC433" s="165" t="str">
        <f t="shared" si="247"/>
        <v>IV</v>
      </c>
      <c r="AD433" s="165" t="str">
        <f t="shared" si="262"/>
        <v>ACEPTABLE</v>
      </c>
      <c r="AE433" s="165">
        <v>6</v>
      </c>
      <c r="AF433" s="165" t="s">
        <v>134</v>
      </c>
      <c r="AG433" s="165" t="s">
        <v>38</v>
      </c>
      <c r="AH433" s="165"/>
      <c r="AI433" s="165"/>
      <c r="AJ433" s="165" t="s">
        <v>63</v>
      </c>
      <c r="AK433" s="165"/>
      <c r="AL433" s="165"/>
      <c r="AM433" s="165"/>
      <c r="AN433" s="165"/>
      <c r="AO433" s="165"/>
      <c r="AP433" s="165"/>
      <c r="AQ433" s="165"/>
      <c r="AR433" s="165"/>
      <c r="AS433" s="156"/>
      <c r="AT433" s="157"/>
      <c r="AU433" s="165" t="str">
        <f t="shared" si="254"/>
        <v>Bajo</v>
      </c>
      <c r="AV433" s="157"/>
      <c r="AW433" s="165" t="b">
        <f t="shared" si="255"/>
        <v>0</v>
      </c>
      <c r="AX433" s="165">
        <f t="shared" si="256"/>
        <v>0</v>
      </c>
      <c r="AY433" s="165" t="str">
        <f t="shared" si="257"/>
        <v>Bajo</v>
      </c>
      <c r="AZ433" s="157"/>
      <c r="BA433" s="165" t="b">
        <f t="shared" si="258"/>
        <v>0</v>
      </c>
      <c r="BB433" s="165">
        <f t="shared" si="259"/>
        <v>0</v>
      </c>
      <c r="BC433" s="165" t="str">
        <f t="shared" si="263"/>
        <v>IV</v>
      </c>
      <c r="BD433" s="165" t="str">
        <f t="shared" si="261"/>
        <v>ACEPTABLE</v>
      </c>
      <c r="BE433" s="155"/>
    </row>
    <row r="434" spans="1:57" ht="63.75" hidden="1" x14ac:dyDescent="0.2">
      <c r="A434" s="156"/>
      <c r="B434" s="165" t="s">
        <v>259</v>
      </c>
      <c r="C434" s="156" t="s">
        <v>844</v>
      </c>
      <c r="D434" s="166" t="s">
        <v>391</v>
      </c>
      <c r="E434" s="166" t="s">
        <v>585</v>
      </c>
      <c r="F434" s="166" t="s">
        <v>879</v>
      </c>
      <c r="G434" s="166" t="s">
        <v>804</v>
      </c>
      <c r="H434" s="165" t="s">
        <v>63</v>
      </c>
      <c r="I434" s="165"/>
      <c r="J434" s="166" t="s">
        <v>588</v>
      </c>
      <c r="K434" s="165" t="s">
        <v>276</v>
      </c>
      <c r="L434" s="196" t="s">
        <v>178</v>
      </c>
      <c r="M434" s="170" t="s">
        <v>520</v>
      </c>
      <c r="N434" s="170" t="s">
        <v>180</v>
      </c>
      <c r="O434" s="165"/>
      <c r="P434" s="165"/>
      <c r="Q434" s="171"/>
      <c r="R434" s="171" t="s">
        <v>600</v>
      </c>
      <c r="S434" s="171" t="s">
        <v>601</v>
      </c>
      <c r="T434" s="165">
        <v>0</v>
      </c>
      <c r="U434" s="165" t="str">
        <f t="shared" si="249"/>
        <v>Bajo</v>
      </c>
      <c r="V434" s="165">
        <v>3</v>
      </c>
      <c r="W434" s="165" t="str">
        <f t="shared" si="250"/>
        <v>Frecuente</v>
      </c>
      <c r="X434" s="165">
        <f t="shared" si="251"/>
        <v>0</v>
      </c>
      <c r="Y434" s="165" t="str">
        <f t="shared" si="252"/>
        <v>Bajo</v>
      </c>
      <c r="Z434" s="165">
        <v>25</v>
      </c>
      <c r="AA434" s="165" t="str">
        <f t="shared" si="253"/>
        <v>Grave</v>
      </c>
      <c r="AB434" s="165">
        <f t="shared" si="246"/>
        <v>0</v>
      </c>
      <c r="AC434" s="165" t="str">
        <f t="shared" si="247"/>
        <v>IV</v>
      </c>
      <c r="AD434" s="165" t="str">
        <f t="shared" si="262"/>
        <v>ACEPTABLE</v>
      </c>
      <c r="AE434" s="165">
        <v>6</v>
      </c>
      <c r="AF434" s="165" t="s">
        <v>180</v>
      </c>
      <c r="AG434" s="165"/>
      <c r="AH434" s="165"/>
      <c r="AI434" s="165"/>
      <c r="AJ434" s="165" t="s">
        <v>63</v>
      </c>
      <c r="AK434" s="165"/>
      <c r="AL434" s="165"/>
      <c r="AM434" s="165"/>
      <c r="AN434" s="165"/>
      <c r="AO434" s="165"/>
      <c r="AP434" s="165"/>
      <c r="AQ434" s="165"/>
      <c r="AR434" s="165"/>
      <c r="AS434" s="156"/>
      <c r="AT434" s="157"/>
      <c r="AU434" s="165" t="str">
        <f t="shared" si="254"/>
        <v>Bajo</v>
      </c>
      <c r="AV434" s="157"/>
      <c r="AW434" s="165" t="b">
        <f t="shared" si="255"/>
        <v>0</v>
      </c>
      <c r="AX434" s="165">
        <f t="shared" si="256"/>
        <v>0</v>
      </c>
      <c r="AY434" s="165" t="str">
        <f t="shared" si="257"/>
        <v>Bajo</v>
      </c>
      <c r="AZ434" s="157"/>
      <c r="BA434" s="165" t="b">
        <f t="shared" si="258"/>
        <v>0</v>
      </c>
      <c r="BB434" s="165">
        <f t="shared" si="259"/>
        <v>0</v>
      </c>
      <c r="BC434" s="165" t="str">
        <f t="shared" si="263"/>
        <v>IV</v>
      </c>
      <c r="BD434" s="165" t="str">
        <f t="shared" si="261"/>
        <v>ACEPTABLE</v>
      </c>
      <c r="BE434" s="155"/>
    </row>
    <row r="435" spans="1:57" ht="63.75" hidden="1" x14ac:dyDescent="0.2">
      <c r="A435" s="156"/>
      <c r="B435" s="165" t="s">
        <v>259</v>
      </c>
      <c r="C435" s="156" t="s">
        <v>844</v>
      </c>
      <c r="D435" s="269" t="s">
        <v>391</v>
      </c>
      <c r="E435" s="269" t="s">
        <v>585</v>
      </c>
      <c r="F435" s="166" t="s">
        <v>879</v>
      </c>
      <c r="G435" s="166" t="s">
        <v>804</v>
      </c>
      <c r="H435" s="165" t="s">
        <v>63</v>
      </c>
      <c r="I435" s="165"/>
      <c r="J435" s="166" t="s">
        <v>588</v>
      </c>
      <c r="K435" s="167" t="s">
        <v>65</v>
      </c>
      <c r="L435" s="168" t="s">
        <v>153</v>
      </c>
      <c r="M435" s="169" t="s">
        <v>602</v>
      </c>
      <c r="N435" s="170" t="s">
        <v>155</v>
      </c>
      <c r="O435" s="165"/>
      <c r="P435" s="165"/>
      <c r="Q435" s="165"/>
      <c r="R435" s="171" t="s">
        <v>581</v>
      </c>
      <c r="S435" s="171" t="s">
        <v>524</v>
      </c>
      <c r="T435" s="165"/>
      <c r="U435" s="165" t="str">
        <f t="shared" si="249"/>
        <v>Bajo</v>
      </c>
      <c r="V435" s="165">
        <v>2</v>
      </c>
      <c r="W435" s="165" t="str">
        <f t="shared" si="250"/>
        <v>Ocasional</v>
      </c>
      <c r="X435" s="165">
        <f t="shared" si="251"/>
        <v>0</v>
      </c>
      <c r="Y435" s="165" t="str">
        <f t="shared" si="252"/>
        <v>Bajo</v>
      </c>
      <c r="Z435" s="165">
        <v>25</v>
      </c>
      <c r="AA435" s="165" t="str">
        <f t="shared" si="253"/>
        <v>Grave</v>
      </c>
      <c r="AB435" s="165">
        <f t="shared" si="246"/>
        <v>0</v>
      </c>
      <c r="AC435" s="165" t="str">
        <f t="shared" si="247"/>
        <v>IV</v>
      </c>
      <c r="AD435" s="165" t="str">
        <f t="shared" si="262"/>
        <v>ACEPTABLE</v>
      </c>
      <c r="AE435" s="165">
        <v>6</v>
      </c>
      <c r="AF435" s="165" t="str">
        <f>N435</f>
        <v xml:space="preserve">Zoonosis, Enfermedades infecciosas, gastrointestinales, tóxicas y reacciones alérgicas. </v>
      </c>
      <c r="AG435" s="165" t="s">
        <v>38</v>
      </c>
      <c r="AH435" s="165"/>
      <c r="AI435" s="165"/>
      <c r="AJ435" s="165" t="s">
        <v>63</v>
      </c>
      <c r="AK435" s="165"/>
      <c r="AL435" s="165"/>
      <c r="AM435" s="165"/>
      <c r="AN435" s="165"/>
      <c r="AO435" s="165"/>
      <c r="AP435" s="165"/>
      <c r="AQ435" s="165"/>
      <c r="AR435" s="165"/>
      <c r="AS435" s="156"/>
      <c r="AT435" s="157"/>
      <c r="AU435" s="165" t="str">
        <f t="shared" si="254"/>
        <v>Bajo</v>
      </c>
      <c r="AV435" s="157"/>
      <c r="AW435" s="165" t="b">
        <f t="shared" si="255"/>
        <v>0</v>
      </c>
      <c r="AX435" s="165">
        <f t="shared" si="256"/>
        <v>0</v>
      </c>
      <c r="AY435" s="165" t="str">
        <f t="shared" si="257"/>
        <v>Bajo</v>
      </c>
      <c r="AZ435" s="157"/>
      <c r="BA435" s="165" t="b">
        <f t="shared" si="258"/>
        <v>0</v>
      </c>
      <c r="BB435" s="165">
        <f t="shared" si="259"/>
        <v>0</v>
      </c>
      <c r="BC435" s="165" t="str">
        <f t="shared" si="263"/>
        <v>IV</v>
      </c>
      <c r="BD435" s="165" t="str">
        <f t="shared" si="261"/>
        <v>ACEPTABLE</v>
      </c>
      <c r="BE435" s="155"/>
    </row>
    <row r="436" spans="1:57" ht="63.75" x14ac:dyDescent="0.2">
      <c r="A436" s="189"/>
      <c r="B436" s="165" t="s">
        <v>259</v>
      </c>
      <c r="C436" s="156" t="s">
        <v>844</v>
      </c>
      <c r="D436" s="166" t="s">
        <v>391</v>
      </c>
      <c r="E436" s="166" t="s">
        <v>585</v>
      </c>
      <c r="F436" s="166" t="s">
        <v>879</v>
      </c>
      <c r="G436" s="166" t="s">
        <v>804</v>
      </c>
      <c r="H436" s="165" t="s">
        <v>63</v>
      </c>
      <c r="I436" s="165"/>
      <c r="J436" s="166" t="s">
        <v>588</v>
      </c>
      <c r="K436" s="167" t="s">
        <v>282</v>
      </c>
      <c r="L436" s="168" t="s">
        <v>88</v>
      </c>
      <c r="M436" s="170" t="s">
        <v>344</v>
      </c>
      <c r="N436" s="171" t="s">
        <v>345</v>
      </c>
      <c r="O436" s="165"/>
      <c r="P436" s="165"/>
      <c r="Q436" s="171" t="s">
        <v>735</v>
      </c>
      <c r="R436" s="165" t="s">
        <v>346</v>
      </c>
      <c r="S436" s="171" t="s">
        <v>92</v>
      </c>
      <c r="T436" s="165">
        <v>0</v>
      </c>
      <c r="U436" s="165" t="str">
        <f t="shared" si="249"/>
        <v>Bajo</v>
      </c>
      <c r="V436" s="165">
        <v>2</v>
      </c>
      <c r="W436" s="165" t="str">
        <f t="shared" si="250"/>
        <v>Ocasional</v>
      </c>
      <c r="X436" s="165">
        <f t="shared" si="251"/>
        <v>0</v>
      </c>
      <c r="Y436" s="165" t="str">
        <f t="shared" si="252"/>
        <v>Bajo</v>
      </c>
      <c r="Z436" s="165">
        <v>25</v>
      </c>
      <c r="AA436" s="165" t="str">
        <f t="shared" si="253"/>
        <v>Grave</v>
      </c>
      <c r="AB436" s="165">
        <f t="shared" si="246"/>
        <v>0</v>
      </c>
      <c r="AC436" s="165" t="str">
        <f t="shared" si="247"/>
        <v>IV</v>
      </c>
      <c r="AD436" s="165" t="str">
        <f t="shared" si="262"/>
        <v>ACEPTABLE</v>
      </c>
      <c r="AE436" s="165" t="s">
        <v>258</v>
      </c>
      <c r="AF436" s="165" t="str">
        <f>N436</f>
        <v>Golpes, descargas electricas, heridas</v>
      </c>
      <c r="AG436" s="165" t="s">
        <v>38</v>
      </c>
      <c r="AH436" s="165" t="s">
        <v>63</v>
      </c>
      <c r="AI436" s="165" t="s">
        <v>63</v>
      </c>
      <c r="AJ436" s="165" t="s">
        <v>63</v>
      </c>
      <c r="AK436" s="165"/>
      <c r="AL436" s="165"/>
      <c r="AM436" s="165"/>
      <c r="AN436" s="165"/>
      <c r="AO436" s="165"/>
      <c r="AP436" s="165"/>
      <c r="AQ436" s="165"/>
      <c r="AR436" s="165"/>
      <c r="AS436" s="156"/>
      <c r="AT436" s="157"/>
      <c r="AU436" s="165" t="str">
        <f t="shared" si="254"/>
        <v>Bajo</v>
      </c>
      <c r="AV436" s="157"/>
      <c r="AW436" s="165" t="b">
        <f t="shared" si="255"/>
        <v>0</v>
      </c>
      <c r="AX436" s="165">
        <f t="shared" si="256"/>
        <v>0</v>
      </c>
      <c r="AY436" s="165" t="str">
        <f t="shared" si="257"/>
        <v>Bajo</v>
      </c>
      <c r="AZ436" s="157"/>
      <c r="BA436" s="165" t="b">
        <f t="shared" si="258"/>
        <v>0</v>
      </c>
      <c r="BB436" s="165">
        <f t="shared" si="259"/>
        <v>0</v>
      </c>
      <c r="BC436" s="165" t="str">
        <f t="shared" si="263"/>
        <v>IV</v>
      </c>
      <c r="BD436" s="165" t="str">
        <f t="shared" si="261"/>
        <v>ACEPTABLE</v>
      </c>
      <c r="BE436" s="155"/>
    </row>
    <row r="437" spans="1:57" ht="63.75" x14ac:dyDescent="0.2">
      <c r="A437" s="189"/>
      <c r="B437" s="165" t="s">
        <v>259</v>
      </c>
      <c r="C437" s="156" t="s">
        <v>844</v>
      </c>
      <c r="D437" s="166" t="s">
        <v>391</v>
      </c>
      <c r="E437" s="166" t="s">
        <v>585</v>
      </c>
      <c r="F437" s="166" t="s">
        <v>879</v>
      </c>
      <c r="G437" s="166" t="s">
        <v>804</v>
      </c>
      <c r="H437" s="165" t="s">
        <v>63</v>
      </c>
      <c r="I437" s="165"/>
      <c r="J437" s="166" t="s">
        <v>588</v>
      </c>
      <c r="K437" s="167" t="s">
        <v>282</v>
      </c>
      <c r="L437" s="196" t="s">
        <v>641</v>
      </c>
      <c r="M437" s="171" t="s">
        <v>642</v>
      </c>
      <c r="N437" s="171" t="s">
        <v>643</v>
      </c>
      <c r="O437" s="165"/>
      <c r="P437" s="165"/>
      <c r="Q437" s="171" t="s">
        <v>736</v>
      </c>
      <c r="R437" s="165" t="s">
        <v>880</v>
      </c>
      <c r="S437" s="165" t="s">
        <v>645</v>
      </c>
      <c r="T437" s="165">
        <v>0</v>
      </c>
      <c r="U437" s="165" t="str">
        <f t="shared" si="249"/>
        <v>Bajo</v>
      </c>
      <c r="V437" s="165">
        <v>1</v>
      </c>
      <c r="W437" s="165" t="str">
        <f t="shared" si="250"/>
        <v>Esporadica</v>
      </c>
      <c r="X437" s="165">
        <f t="shared" si="251"/>
        <v>0</v>
      </c>
      <c r="Y437" s="165" t="str">
        <f t="shared" si="252"/>
        <v>Bajo</v>
      </c>
      <c r="Z437" s="165">
        <v>60</v>
      </c>
      <c r="AA437" s="165" t="str">
        <f t="shared" si="253"/>
        <v>Muy Grave</v>
      </c>
      <c r="AB437" s="165">
        <f t="shared" si="246"/>
        <v>0</v>
      </c>
      <c r="AC437" s="165" t="str">
        <f t="shared" si="247"/>
        <v>IV</v>
      </c>
      <c r="AD437" s="165" t="str">
        <f t="shared" si="262"/>
        <v>ACEPTABLE</v>
      </c>
      <c r="AE437" s="165" t="s">
        <v>258</v>
      </c>
      <c r="AF437" s="165" t="str">
        <f>N437</f>
        <v>Golpes, heridas, atrapamiento muerte</v>
      </c>
      <c r="AG437" s="165" t="s">
        <v>38</v>
      </c>
      <c r="AH437" s="165" t="s">
        <v>63</v>
      </c>
      <c r="AI437" s="165" t="s">
        <v>63</v>
      </c>
      <c r="AJ437" s="165" t="s">
        <v>63</v>
      </c>
      <c r="AK437" s="165"/>
      <c r="AL437" s="165"/>
      <c r="AM437" s="165"/>
      <c r="AN437" s="165"/>
      <c r="AO437" s="165"/>
      <c r="AP437" s="165"/>
      <c r="AQ437" s="165"/>
      <c r="AR437" s="165"/>
      <c r="AS437" s="156"/>
      <c r="AT437" s="157"/>
      <c r="AU437" s="165" t="str">
        <f t="shared" si="254"/>
        <v>Bajo</v>
      </c>
      <c r="AV437" s="157"/>
      <c r="AW437" s="165" t="b">
        <f t="shared" si="255"/>
        <v>0</v>
      </c>
      <c r="AX437" s="165">
        <f t="shared" si="256"/>
        <v>0</v>
      </c>
      <c r="AY437" s="165" t="str">
        <f t="shared" si="257"/>
        <v>Bajo</v>
      </c>
      <c r="AZ437" s="157"/>
      <c r="BA437" s="165" t="b">
        <f t="shared" si="258"/>
        <v>0</v>
      </c>
      <c r="BB437" s="165">
        <f t="shared" si="259"/>
        <v>0</v>
      </c>
      <c r="BC437" s="165" t="str">
        <f t="shared" si="263"/>
        <v>IV</v>
      </c>
      <c r="BD437" s="165" t="str">
        <f t="shared" si="261"/>
        <v>ACEPTABLE</v>
      </c>
      <c r="BE437" s="155"/>
    </row>
    <row r="438" spans="1:57" ht="63.75" x14ac:dyDescent="0.2">
      <c r="A438" s="156"/>
      <c r="B438" s="165" t="s">
        <v>259</v>
      </c>
      <c r="C438" s="156" t="s">
        <v>844</v>
      </c>
      <c r="D438" s="166" t="s">
        <v>391</v>
      </c>
      <c r="E438" s="166" t="s">
        <v>585</v>
      </c>
      <c r="F438" s="166" t="s">
        <v>879</v>
      </c>
      <c r="G438" s="166" t="s">
        <v>804</v>
      </c>
      <c r="H438" s="165" t="s">
        <v>63</v>
      </c>
      <c r="I438" s="165"/>
      <c r="J438" s="166" t="s">
        <v>588</v>
      </c>
      <c r="K438" s="167" t="s">
        <v>282</v>
      </c>
      <c r="L438" s="168" t="s">
        <v>739</v>
      </c>
      <c r="M438" s="170" t="s">
        <v>740</v>
      </c>
      <c r="N438" s="171" t="s">
        <v>741</v>
      </c>
      <c r="O438" s="165"/>
      <c r="P438" s="165"/>
      <c r="Q438" s="171"/>
      <c r="R438" s="165" t="s">
        <v>742</v>
      </c>
      <c r="S438" s="171" t="s">
        <v>743</v>
      </c>
      <c r="T438" s="165"/>
      <c r="U438" s="165" t="str">
        <f t="shared" si="249"/>
        <v>Bajo</v>
      </c>
      <c r="V438" s="165">
        <v>1</v>
      </c>
      <c r="W438" s="165" t="str">
        <f t="shared" si="250"/>
        <v>Esporadica</v>
      </c>
      <c r="X438" s="165">
        <f t="shared" si="251"/>
        <v>0</v>
      </c>
      <c r="Y438" s="165" t="str">
        <f t="shared" si="252"/>
        <v>Bajo</v>
      </c>
      <c r="Z438" s="165">
        <v>25</v>
      </c>
      <c r="AA438" s="165" t="str">
        <f t="shared" si="253"/>
        <v>Grave</v>
      </c>
      <c r="AB438" s="165">
        <f t="shared" si="246"/>
        <v>0</v>
      </c>
      <c r="AC438" s="165" t="str">
        <f t="shared" si="247"/>
        <v>IV</v>
      </c>
      <c r="AD438" s="165" t="str">
        <f>IF(AND(AC438="I"),"NO ACEPTABLE",IF(AND(AC438="II"),"ACEPTABLE CON CONTROL ESPECIFICO",IF(AND(AC438="III"),"MEJORABLE",IF(AND(AC438="IV"),"ACEPTABLE"))))</f>
        <v>ACEPTABLE</v>
      </c>
      <c r="AE438" s="165">
        <v>2</v>
      </c>
      <c r="AF438" s="165" t="s">
        <v>180</v>
      </c>
      <c r="AG438" s="165" t="s">
        <v>38</v>
      </c>
      <c r="AH438" s="165"/>
      <c r="AI438" s="165"/>
      <c r="AJ438" s="165" t="s">
        <v>63</v>
      </c>
      <c r="AK438" s="165"/>
      <c r="AL438" s="165"/>
      <c r="AM438" s="165"/>
      <c r="AN438" s="165"/>
      <c r="AO438" s="165"/>
      <c r="AP438" s="165"/>
      <c r="AQ438" s="165"/>
      <c r="AR438" s="165"/>
      <c r="AS438" s="156"/>
      <c r="AT438" s="157"/>
      <c r="AU438" s="165" t="str">
        <f>IF(AT438=10,"Muy Alto",IF(AT438=6,"Alto",IF(AT438=2,"Medio",IF(AT438=0,"Bajo"))))</f>
        <v>Bajo</v>
      </c>
      <c r="AV438" s="157"/>
      <c r="AW438" s="165" t="b">
        <f>IF(AV438=4,"Continua",IF(AV438=3,"Frecuente",IF(AV438=2,"Ocasional",IF(AV438=1,"Esporadica"))))</f>
        <v>0</v>
      </c>
      <c r="AX438" s="165">
        <f>AT438*AV438</f>
        <v>0</v>
      </c>
      <c r="AY438" s="165" t="str">
        <f>IF(AND(AX438&gt;=24,AX438&lt;=40),"Medio Alto",IF(AND(AX438&gt;=10,AX438&lt;=20),"Alto",IF(AND(AX438&gt;=6,AX438&lt;=8),"Medio",IF(AND(AX438&gt;=0,AX438&lt;=4),"Bajo"))))</f>
        <v>Bajo</v>
      </c>
      <c r="AZ438" s="157"/>
      <c r="BA438" s="165" t="b">
        <f>IF(AZ438=100,"Mortal o Catrastrofico",IF(AZ438=60,"Muy Grave",IF(AZ438=25,"Grave",IF(AZ438=10,"Leve"))))</f>
        <v>0</v>
      </c>
      <c r="BB438" s="165">
        <f>AX438*AZ438</f>
        <v>0</v>
      </c>
      <c r="BC438" s="165" t="str">
        <f>IF(AND(BB438&gt;=600,AZ438&lt;=4000),"I",IF(AND(BB438&gt;=150,BB438&lt;=500),"II",IF(AND(BB438&gt;=40,BB438&lt;=120),"III",IF(AND(BB438&gt;=0,BB438&lt;=40),"IV"))))</f>
        <v>IV</v>
      </c>
      <c r="BD438" s="165" t="str">
        <f>IF(AND(BC438="I"),"NO ACEPTABLE",IF(AND(BC438="II"),"ACEPTABLE CON CONTROL ESPECIFICO",IF(AND(BC438="III"),"MEJORABLE",IF(AND(BC438="IV"),"ACEPTABLE"))))</f>
        <v>ACEPTABLE</v>
      </c>
      <c r="BE438" s="155"/>
    </row>
    <row r="439" spans="1:57" ht="63.75" x14ac:dyDescent="0.2">
      <c r="A439" s="156"/>
      <c r="B439" s="165" t="s">
        <v>259</v>
      </c>
      <c r="C439" s="156" t="s">
        <v>844</v>
      </c>
      <c r="D439" s="166" t="s">
        <v>391</v>
      </c>
      <c r="E439" s="166" t="s">
        <v>585</v>
      </c>
      <c r="F439" s="166" t="s">
        <v>879</v>
      </c>
      <c r="G439" s="166" t="s">
        <v>804</v>
      </c>
      <c r="H439" s="165" t="s">
        <v>63</v>
      </c>
      <c r="I439" s="165"/>
      <c r="J439" s="166" t="s">
        <v>588</v>
      </c>
      <c r="K439" s="167" t="s">
        <v>282</v>
      </c>
      <c r="L439" s="168" t="s">
        <v>747</v>
      </c>
      <c r="M439" s="170" t="s">
        <v>748</v>
      </c>
      <c r="N439" s="170" t="s">
        <v>289</v>
      </c>
      <c r="O439" s="165" t="s">
        <v>69</v>
      </c>
      <c r="P439" s="165" t="s">
        <v>69</v>
      </c>
      <c r="Q439" s="165"/>
      <c r="R439" s="171" t="s">
        <v>749</v>
      </c>
      <c r="S439" s="165" t="s">
        <v>672</v>
      </c>
      <c r="T439" s="165">
        <v>0</v>
      </c>
      <c r="U439" s="165" t="str">
        <f t="shared" si="249"/>
        <v>Bajo</v>
      </c>
      <c r="V439" s="165">
        <v>1</v>
      </c>
      <c r="W439" s="165" t="str">
        <f t="shared" si="250"/>
        <v>Esporadica</v>
      </c>
      <c r="X439" s="165">
        <f t="shared" si="251"/>
        <v>0</v>
      </c>
      <c r="Y439" s="165" t="str">
        <f t="shared" si="252"/>
        <v>Bajo</v>
      </c>
      <c r="Z439" s="165">
        <v>25</v>
      </c>
      <c r="AA439" s="165" t="str">
        <f t="shared" si="253"/>
        <v>Grave</v>
      </c>
      <c r="AB439" s="165">
        <f t="shared" si="246"/>
        <v>0</v>
      </c>
      <c r="AC439" s="165" t="str">
        <f t="shared" si="247"/>
        <v>IV</v>
      </c>
      <c r="AD439" s="165" t="str">
        <f t="shared" ref="AD439" si="264">IF(AND(AC439="I"),"NO ACEPTABLE",IF(AND(AC439="II"),"ACEPTABLE CON CONTROL ESPECIFICO",IF(AND(AC439="III"),"MEJORABLE",IF(AND(AC439="IV"),"ACEPTABLE"))))</f>
        <v>ACEPTABLE</v>
      </c>
      <c r="AE439" s="165" t="s">
        <v>258</v>
      </c>
      <c r="AF439" s="165" t="str">
        <f>N439</f>
        <v>Golpes, trapamientos, aplastamiento, muerte</v>
      </c>
      <c r="AG439" s="165" t="s">
        <v>38</v>
      </c>
      <c r="AH439" s="165"/>
      <c r="AI439" s="165" t="s">
        <v>63</v>
      </c>
      <c r="AJ439" s="165" t="s">
        <v>63</v>
      </c>
      <c r="AK439" s="165" t="s">
        <v>63</v>
      </c>
      <c r="AL439" s="165"/>
      <c r="AM439" s="165"/>
      <c r="AN439" s="165"/>
      <c r="AO439" s="165"/>
      <c r="AP439" s="165"/>
      <c r="AQ439" s="165"/>
      <c r="AR439" s="165"/>
      <c r="AS439" s="156"/>
      <c r="AT439" s="157"/>
      <c r="AU439" s="165" t="str">
        <f t="shared" ref="AU439" si="265">IF(AT439=10,"Muy Alto",IF(AT439=6,"Alto",IF(AT439=2,"Medio",IF(AT439=0,"Bajo"))))</f>
        <v>Bajo</v>
      </c>
      <c r="AV439" s="157"/>
      <c r="AW439" s="165" t="b">
        <f t="shared" ref="AW439" si="266">IF(AV439=4,"Continua",IF(AV439=3,"Frecuente",IF(AV439=2,"Ocasional",IF(AV439=1,"Esporadica"))))</f>
        <v>0</v>
      </c>
      <c r="AX439" s="165">
        <f t="shared" ref="AX439" si="267">AT439*AV439</f>
        <v>0</v>
      </c>
      <c r="AY439" s="165" t="str">
        <f t="shared" ref="AY439" si="268">IF(AND(AX439&gt;=24,AX439&lt;=40),"Medio Alto",IF(AND(AX439&gt;=10,AX439&lt;=20),"Alto",IF(AND(AX439&gt;=6,AX439&lt;=8),"Medio",IF(AND(AX439&gt;=0,AX439&lt;=4),"Bajo"))))</f>
        <v>Bajo</v>
      </c>
      <c r="AZ439" s="157"/>
      <c r="BA439" s="165" t="b">
        <f t="shared" ref="BA439" si="269">IF(AZ439=100,"Mortal o Catrastrofico",IF(AZ439=60,"Muy Grave",IF(AZ439=25,"Grave",IF(AZ439=10,"Leve"))))</f>
        <v>0</v>
      </c>
      <c r="BB439" s="165">
        <f t="shared" ref="BB439" si="270">AX439*AZ439</f>
        <v>0</v>
      </c>
      <c r="BC439" s="165" t="str">
        <f t="shared" ref="BC439" si="271">IF(AND(BB439&gt;=600,AZ439&lt;=4000),"I",IF(AND(BB439&gt;=150,BB439&lt;=500),"II",IF(AND(BB439&gt;=40,BB439&lt;=120),"III",IF(AND(BB439&gt;=0,BB439&lt;=40),"IV"))))</f>
        <v>IV</v>
      </c>
      <c r="BD439" s="165" t="str">
        <f t="shared" ref="BD439" si="272">IF(AND(BC439="I"),"NO ACEPTABLE",IF(AND(BC439="II"),"ACEPTABLE CON CONTROL ESPECIFICO",IF(AND(BC439="III"),"MEJORABLE",IF(AND(BC439="IV"),"ACEPTABLE"))))</f>
        <v>ACEPTABLE</v>
      </c>
      <c r="BE439" s="155"/>
    </row>
    <row r="440" spans="1:57" ht="102" hidden="1" x14ac:dyDescent="0.2">
      <c r="A440" s="156"/>
      <c r="B440" s="165" t="s">
        <v>259</v>
      </c>
      <c r="C440" s="156" t="s">
        <v>844</v>
      </c>
      <c r="D440" s="269" t="s">
        <v>391</v>
      </c>
      <c r="E440" s="269" t="s">
        <v>585</v>
      </c>
      <c r="F440" s="166" t="s">
        <v>879</v>
      </c>
      <c r="G440" s="166" t="s">
        <v>804</v>
      </c>
      <c r="H440" s="165" t="s">
        <v>63</v>
      </c>
      <c r="I440" s="165"/>
      <c r="J440" s="166" t="s">
        <v>588</v>
      </c>
      <c r="K440" s="167" t="s">
        <v>65</v>
      </c>
      <c r="L440" s="196" t="s">
        <v>316</v>
      </c>
      <c r="M440" s="170" t="s">
        <v>1213</v>
      </c>
      <c r="N440" s="170" t="s">
        <v>145</v>
      </c>
      <c r="O440" s="165" t="s">
        <v>69</v>
      </c>
      <c r="P440" s="165" t="s">
        <v>69</v>
      </c>
      <c r="Q440" s="165" t="s">
        <v>69</v>
      </c>
      <c r="R440" s="171" t="s">
        <v>1221</v>
      </c>
      <c r="S440" s="171" t="s">
        <v>799</v>
      </c>
      <c r="T440" s="165">
        <v>0</v>
      </c>
      <c r="U440" s="165" t="str">
        <f t="shared" si="249"/>
        <v>Bajo</v>
      </c>
      <c r="V440" s="165">
        <v>2</v>
      </c>
      <c r="W440" s="165" t="str">
        <f t="shared" si="250"/>
        <v>Ocasional</v>
      </c>
      <c r="X440" s="165">
        <f t="shared" si="251"/>
        <v>0</v>
      </c>
      <c r="Y440" s="165" t="str">
        <f t="shared" si="252"/>
        <v>Bajo</v>
      </c>
      <c r="Z440" s="165">
        <v>25</v>
      </c>
      <c r="AA440" s="165" t="str">
        <f t="shared" si="253"/>
        <v>Grave</v>
      </c>
      <c r="AB440" s="165">
        <f t="shared" si="246"/>
        <v>0</v>
      </c>
      <c r="AC440" s="165" t="str">
        <f t="shared" si="247"/>
        <v>IV</v>
      </c>
      <c r="AD440" s="165" t="str">
        <f t="shared" si="262"/>
        <v>ACEPTABLE</v>
      </c>
      <c r="AE440" s="165">
        <v>2</v>
      </c>
      <c r="AF440" s="165" t="str">
        <f>N440</f>
        <v>Golpes, traumas, heridas, infecciones, intoxicación, Mordeduras, picaduras, punciones, reacciones alérgicas, muerte</v>
      </c>
      <c r="AG440" s="165" t="s">
        <v>38</v>
      </c>
      <c r="AH440" s="165"/>
      <c r="AI440" s="165"/>
      <c r="AJ440" s="165" t="s">
        <v>63</v>
      </c>
      <c r="AK440" s="165"/>
      <c r="AL440" s="165"/>
      <c r="AM440" s="165"/>
      <c r="AN440" s="165"/>
      <c r="AO440" s="165"/>
      <c r="AP440" s="165"/>
      <c r="AQ440" s="165"/>
      <c r="AR440" s="165"/>
      <c r="AS440" s="156"/>
      <c r="AT440" s="157"/>
      <c r="AU440" s="165" t="str">
        <f t="shared" si="254"/>
        <v>Bajo</v>
      </c>
      <c r="AV440" s="157"/>
      <c r="AW440" s="165" t="b">
        <f t="shared" si="255"/>
        <v>0</v>
      </c>
      <c r="AX440" s="165">
        <f t="shared" si="256"/>
        <v>0</v>
      </c>
      <c r="AY440" s="165" t="str">
        <f t="shared" si="257"/>
        <v>Bajo</v>
      </c>
      <c r="AZ440" s="157"/>
      <c r="BA440" s="165" t="b">
        <f t="shared" si="258"/>
        <v>0</v>
      </c>
      <c r="BB440" s="165">
        <f t="shared" si="259"/>
        <v>0</v>
      </c>
      <c r="BC440" s="165"/>
      <c r="BD440" s="165" t="b">
        <f t="shared" si="261"/>
        <v>0</v>
      </c>
      <c r="BE440" s="155"/>
    </row>
    <row r="441" spans="1:57" ht="89.25" hidden="1" x14ac:dyDescent="0.2">
      <c r="A441" s="156"/>
      <c r="B441" s="165" t="s">
        <v>259</v>
      </c>
      <c r="C441" s="156" t="s">
        <v>844</v>
      </c>
      <c r="D441" s="166" t="s">
        <v>391</v>
      </c>
      <c r="E441" s="166" t="s">
        <v>585</v>
      </c>
      <c r="F441" s="166" t="s">
        <v>879</v>
      </c>
      <c r="G441" s="166" t="s">
        <v>804</v>
      </c>
      <c r="H441" s="165" t="s">
        <v>63</v>
      </c>
      <c r="I441" s="165"/>
      <c r="J441" s="166" t="s">
        <v>588</v>
      </c>
      <c r="K441" s="167" t="s">
        <v>72</v>
      </c>
      <c r="L441" s="168" t="s">
        <v>604</v>
      </c>
      <c r="M441" s="168" t="s">
        <v>605</v>
      </c>
      <c r="N441" s="170" t="s">
        <v>162</v>
      </c>
      <c r="O441" s="165"/>
      <c r="P441" s="165"/>
      <c r="Q441" s="165"/>
      <c r="R441" s="170" t="s">
        <v>1189</v>
      </c>
      <c r="S441" s="171" t="s">
        <v>607</v>
      </c>
      <c r="T441" s="165"/>
      <c r="U441" s="165" t="str">
        <f t="shared" si="249"/>
        <v>Bajo</v>
      </c>
      <c r="V441" s="165">
        <v>2</v>
      </c>
      <c r="W441" s="165" t="str">
        <f t="shared" si="250"/>
        <v>Ocasional</v>
      </c>
      <c r="X441" s="165">
        <f t="shared" si="251"/>
        <v>0</v>
      </c>
      <c r="Y441" s="165" t="str">
        <f t="shared" si="252"/>
        <v>Bajo</v>
      </c>
      <c r="Z441" s="165">
        <v>100</v>
      </c>
      <c r="AA441" s="165" t="str">
        <f t="shared" si="253"/>
        <v>Mortal o Catrastrofico</v>
      </c>
      <c r="AB441" s="165">
        <f t="shared" si="246"/>
        <v>0</v>
      </c>
      <c r="AC441" s="165" t="str">
        <f t="shared" si="247"/>
        <v>IV</v>
      </c>
      <c r="AD441" s="165" t="str">
        <f t="shared" si="262"/>
        <v>ACEPTABLE</v>
      </c>
      <c r="AE441" s="165">
        <v>6</v>
      </c>
      <c r="AF441" s="165" t="str">
        <f>N441</f>
        <v>Caídas a diferente nivel, golpes, traumas, laceraciones, muerte.</v>
      </c>
      <c r="AG441" s="165" t="s">
        <v>38</v>
      </c>
      <c r="AH441" s="165"/>
      <c r="AI441" s="165"/>
      <c r="AJ441" s="165" t="s">
        <v>63</v>
      </c>
      <c r="AK441" s="165"/>
      <c r="AL441" s="165"/>
      <c r="AM441" s="165"/>
      <c r="AN441" s="165"/>
      <c r="AO441" s="165"/>
      <c r="AP441" s="165"/>
      <c r="AQ441" s="165"/>
      <c r="AR441" s="165"/>
      <c r="AS441" s="200"/>
      <c r="AT441" s="156"/>
      <c r="AU441" s="165" t="str">
        <f t="shared" si="254"/>
        <v>Bajo</v>
      </c>
      <c r="AV441" s="156"/>
      <c r="AW441" s="165" t="b">
        <f t="shared" si="255"/>
        <v>0</v>
      </c>
      <c r="AX441" s="165">
        <f t="shared" si="256"/>
        <v>0</v>
      </c>
      <c r="AY441" s="165" t="str">
        <f t="shared" si="257"/>
        <v>Bajo</v>
      </c>
      <c r="AZ441" s="156"/>
      <c r="BA441" s="165" t="b">
        <f t="shared" si="258"/>
        <v>0</v>
      </c>
      <c r="BB441" s="165">
        <f t="shared" si="259"/>
        <v>0</v>
      </c>
      <c r="BC441" s="165"/>
      <c r="BD441" s="165" t="b">
        <f t="shared" si="261"/>
        <v>0</v>
      </c>
      <c r="BE441" s="155"/>
    </row>
    <row r="442" spans="1:57" ht="63.75" hidden="1" x14ac:dyDescent="0.2">
      <c r="A442" s="156"/>
      <c r="B442" s="165" t="s">
        <v>259</v>
      </c>
      <c r="C442" s="156" t="s">
        <v>844</v>
      </c>
      <c r="D442" s="166" t="s">
        <v>391</v>
      </c>
      <c r="E442" s="166" t="s">
        <v>585</v>
      </c>
      <c r="F442" s="166" t="s">
        <v>879</v>
      </c>
      <c r="G442" s="166" t="s">
        <v>804</v>
      </c>
      <c r="H442" s="165" t="s">
        <v>63</v>
      </c>
      <c r="I442" s="165"/>
      <c r="J442" s="166" t="s">
        <v>588</v>
      </c>
      <c r="K442" s="165" t="s">
        <v>276</v>
      </c>
      <c r="L442" s="196" t="s">
        <v>528</v>
      </c>
      <c r="M442" s="171" t="s">
        <v>704</v>
      </c>
      <c r="N442" s="171" t="s">
        <v>512</v>
      </c>
      <c r="O442" s="165"/>
      <c r="P442" s="165"/>
      <c r="Q442" s="171"/>
      <c r="R442" s="171" t="s">
        <v>600</v>
      </c>
      <c r="S442" s="171" t="s">
        <v>601</v>
      </c>
      <c r="T442" s="165">
        <v>0</v>
      </c>
      <c r="U442" s="165" t="str">
        <f t="shared" si="249"/>
        <v>Bajo</v>
      </c>
      <c r="V442" s="165">
        <v>3</v>
      </c>
      <c r="W442" s="165" t="str">
        <f t="shared" si="250"/>
        <v>Frecuente</v>
      </c>
      <c r="X442" s="165">
        <f t="shared" si="251"/>
        <v>0</v>
      </c>
      <c r="Y442" s="165" t="str">
        <f t="shared" si="252"/>
        <v>Bajo</v>
      </c>
      <c r="Z442" s="165">
        <v>25</v>
      </c>
      <c r="AA442" s="165" t="str">
        <f t="shared" si="253"/>
        <v>Grave</v>
      </c>
      <c r="AB442" s="165">
        <f t="shared" si="246"/>
        <v>0</v>
      </c>
      <c r="AC442" s="165" t="str">
        <f t="shared" si="247"/>
        <v>IV</v>
      </c>
      <c r="AD442" s="165" t="str">
        <f t="shared" si="262"/>
        <v>ACEPTABLE</v>
      </c>
      <c r="AE442" s="165">
        <v>6</v>
      </c>
      <c r="AF442" s="165" t="s">
        <v>512</v>
      </c>
      <c r="AG442" s="165"/>
      <c r="AH442" s="165"/>
      <c r="AI442" s="165"/>
      <c r="AJ442" s="165" t="s">
        <v>63</v>
      </c>
      <c r="AK442" s="165"/>
      <c r="AL442" s="165"/>
      <c r="AM442" s="165"/>
      <c r="AN442" s="165"/>
      <c r="AO442" s="165"/>
      <c r="AP442" s="165"/>
      <c r="AQ442" s="165"/>
      <c r="AR442" s="165"/>
      <c r="AS442" s="156"/>
      <c r="AT442" s="157"/>
      <c r="AU442" s="165" t="str">
        <f t="shared" si="254"/>
        <v>Bajo</v>
      </c>
      <c r="AV442" s="157"/>
      <c r="AW442" s="165" t="b">
        <f t="shared" si="255"/>
        <v>0</v>
      </c>
      <c r="AX442" s="165">
        <f t="shared" si="256"/>
        <v>0</v>
      </c>
      <c r="AY442" s="165" t="str">
        <f t="shared" si="257"/>
        <v>Bajo</v>
      </c>
      <c r="AZ442" s="157"/>
      <c r="BA442" s="165" t="b">
        <f t="shared" si="258"/>
        <v>0</v>
      </c>
      <c r="BB442" s="165">
        <f t="shared" si="259"/>
        <v>0</v>
      </c>
      <c r="BC442" s="165" t="str">
        <f>IF(AND(BB442&gt;=600,AZ442&lt;=4000),"I",IF(AND(BB442&gt;=150,BB442&lt;=500),"II",IF(AND(BB442&gt;=40,BB442&lt;=120),"III",IF(AND(BB442&gt;=0,BB442&lt;=40),"IV"))))</f>
        <v>IV</v>
      </c>
      <c r="BD442" s="165" t="str">
        <f t="shared" si="261"/>
        <v>ACEPTABLE</v>
      </c>
      <c r="BE442" s="155"/>
    </row>
    <row r="443" spans="1:57" ht="114.75" hidden="1" x14ac:dyDescent="0.2">
      <c r="A443" s="156"/>
      <c r="B443" s="165" t="s">
        <v>259</v>
      </c>
      <c r="C443" s="156" t="s">
        <v>844</v>
      </c>
      <c r="D443" s="166" t="s">
        <v>391</v>
      </c>
      <c r="E443" s="166" t="s">
        <v>585</v>
      </c>
      <c r="F443" s="166" t="s">
        <v>879</v>
      </c>
      <c r="G443" s="166" t="s">
        <v>804</v>
      </c>
      <c r="H443" s="165" t="s">
        <v>63</v>
      </c>
      <c r="I443" s="165"/>
      <c r="J443" s="166" t="s">
        <v>588</v>
      </c>
      <c r="K443" s="167" t="s">
        <v>72</v>
      </c>
      <c r="L443" s="196" t="s">
        <v>319</v>
      </c>
      <c r="M443" s="169" t="s">
        <v>611</v>
      </c>
      <c r="N443" s="170" t="s">
        <v>612</v>
      </c>
      <c r="O443" s="165"/>
      <c r="P443" s="165"/>
      <c r="Q443" s="165"/>
      <c r="R443" s="171" t="s">
        <v>810</v>
      </c>
      <c r="S443" s="171" t="s">
        <v>614</v>
      </c>
      <c r="T443" s="165">
        <v>2</v>
      </c>
      <c r="U443" s="165" t="str">
        <f>IF(T443=10,"Muy Alto",IF(T443=6,"Alto",IF(T443=2,"Medio",IF(T443=0,"Bajo"))))</f>
        <v>Medio</v>
      </c>
      <c r="V443" s="165">
        <v>2</v>
      </c>
      <c r="W443" s="165" t="str">
        <f t="shared" si="250"/>
        <v>Ocasional</v>
      </c>
      <c r="X443" s="165">
        <f t="shared" si="251"/>
        <v>4</v>
      </c>
      <c r="Y443" s="165" t="str">
        <f t="shared" si="252"/>
        <v>Bajo</v>
      </c>
      <c r="Z443" s="165">
        <v>100</v>
      </c>
      <c r="AA443" s="165" t="str">
        <f t="shared" si="253"/>
        <v>Mortal o Catrastrofico</v>
      </c>
      <c r="AB443" s="165">
        <f t="shared" si="246"/>
        <v>400</v>
      </c>
      <c r="AC443" s="165" t="str">
        <f t="shared" si="247"/>
        <v>II</v>
      </c>
      <c r="AD443" s="165" t="str">
        <f t="shared" si="262"/>
        <v>ACEPTABLE CON CONTROL ESPECIFICO</v>
      </c>
      <c r="AE443" s="165"/>
      <c r="AF443" s="165" t="str">
        <f>N443</f>
        <v>Electrocución, afectación de órganos vitales, quemaduras incendio y muerte</v>
      </c>
      <c r="AG443" s="165" t="s">
        <v>38</v>
      </c>
      <c r="AH443" s="165"/>
      <c r="AI443" s="165"/>
      <c r="AJ443" s="165" t="s">
        <v>63</v>
      </c>
      <c r="AK443" s="165"/>
      <c r="AL443" s="165"/>
      <c r="AM443" s="165"/>
      <c r="AN443" s="165"/>
      <c r="AO443" s="165"/>
      <c r="AP443" s="165" t="s">
        <v>63</v>
      </c>
      <c r="AQ443" s="165"/>
      <c r="AR443" s="165"/>
      <c r="AS443" s="156"/>
      <c r="AT443" s="156"/>
      <c r="AU443" s="165" t="str">
        <f t="shared" si="254"/>
        <v>Bajo</v>
      </c>
      <c r="AV443" s="157"/>
      <c r="AW443" s="165" t="b">
        <f t="shared" si="255"/>
        <v>0</v>
      </c>
      <c r="AX443" s="165">
        <f t="shared" si="256"/>
        <v>0</v>
      </c>
      <c r="AY443" s="165" t="str">
        <f t="shared" si="257"/>
        <v>Bajo</v>
      </c>
      <c r="AZ443" s="157"/>
      <c r="BA443" s="165" t="b">
        <f t="shared" si="258"/>
        <v>0</v>
      </c>
      <c r="BB443" s="165">
        <f t="shared" si="259"/>
        <v>0</v>
      </c>
      <c r="BC443" s="165"/>
      <c r="BD443" s="165" t="b">
        <f t="shared" si="261"/>
        <v>0</v>
      </c>
      <c r="BE443" s="155"/>
    </row>
    <row r="444" spans="1:57" ht="95.45" hidden="1" customHeight="1" x14ac:dyDescent="0.2">
      <c r="B444" s="165" t="s">
        <v>259</v>
      </c>
      <c r="C444" s="168" t="s">
        <v>707</v>
      </c>
      <c r="D444" s="269" t="s">
        <v>433</v>
      </c>
      <c r="E444" s="286" t="s">
        <v>884</v>
      </c>
      <c r="F444" s="166" t="s">
        <v>885</v>
      </c>
      <c r="G444" s="166" t="s">
        <v>886</v>
      </c>
      <c r="H444" s="177" t="s">
        <v>63</v>
      </c>
      <c r="I444" s="177"/>
      <c r="J444" s="176" t="s">
        <v>1222</v>
      </c>
      <c r="K444" s="197" t="s">
        <v>65</v>
      </c>
      <c r="L444" s="204" t="s">
        <v>153</v>
      </c>
      <c r="M444" s="175" t="s">
        <v>888</v>
      </c>
      <c r="N444" s="175" t="s">
        <v>155</v>
      </c>
      <c r="O444" s="205"/>
      <c r="P444" s="205"/>
      <c r="Q444" s="206"/>
      <c r="R444" s="171" t="s">
        <v>889</v>
      </c>
      <c r="S444" s="176" t="s">
        <v>890</v>
      </c>
      <c r="T444" s="174"/>
      <c r="U444" s="165" t="str">
        <f t="shared" si="249"/>
        <v>Bajo</v>
      </c>
      <c r="V444" s="165">
        <v>1</v>
      </c>
      <c r="W444" s="165" t="str">
        <f t="shared" si="250"/>
        <v>Esporadica</v>
      </c>
      <c r="X444" s="165">
        <f t="shared" si="251"/>
        <v>0</v>
      </c>
      <c r="Y444" s="165" t="str">
        <f t="shared" si="252"/>
        <v>Bajo</v>
      </c>
      <c r="Z444" s="174">
        <v>60</v>
      </c>
      <c r="AA444" s="165" t="str">
        <f t="shared" si="253"/>
        <v>Muy Grave</v>
      </c>
      <c r="AB444" s="165">
        <f t="shared" si="246"/>
        <v>0</v>
      </c>
      <c r="AC444" s="165" t="str">
        <f t="shared" si="247"/>
        <v>IV</v>
      </c>
      <c r="AD444" s="165" t="str">
        <f t="shared" si="262"/>
        <v>ACEPTABLE</v>
      </c>
      <c r="AE444" s="177">
        <v>6</v>
      </c>
      <c r="AF444" s="177" t="s">
        <v>155</v>
      </c>
      <c r="AG444" s="176" t="s">
        <v>38</v>
      </c>
      <c r="AH444" s="176"/>
      <c r="AI444" s="177" t="s">
        <v>63</v>
      </c>
      <c r="AJ444" s="177"/>
      <c r="AK444" s="177" t="s">
        <v>63</v>
      </c>
      <c r="AL444" s="177"/>
      <c r="AM444" s="177"/>
      <c r="AN444" s="177"/>
      <c r="AO444" s="177"/>
      <c r="AP444" s="207"/>
      <c r="AQ444" s="158" t="s">
        <v>891</v>
      </c>
      <c r="AR444" s="174" t="s">
        <v>892</v>
      </c>
      <c r="AT444" s="155"/>
      <c r="BE444" s="155"/>
    </row>
    <row r="445" spans="1:57" ht="147.6" hidden="1" customHeight="1" x14ac:dyDescent="0.2">
      <c r="A445" s="156"/>
      <c r="B445" s="165" t="s">
        <v>259</v>
      </c>
      <c r="C445" s="168" t="s">
        <v>707</v>
      </c>
      <c r="D445" s="269" t="s">
        <v>433</v>
      </c>
      <c r="E445" s="286" t="s">
        <v>884</v>
      </c>
      <c r="F445" s="166" t="s">
        <v>885</v>
      </c>
      <c r="G445" s="166" t="s">
        <v>886</v>
      </c>
      <c r="H445" s="165"/>
      <c r="I445" s="165" t="s">
        <v>63</v>
      </c>
      <c r="J445" s="166" t="s">
        <v>252</v>
      </c>
      <c r="K445" s="167" t="s">
        <v>65</v>
      </c>
      <c r="L445" s="196" t="s">
        <v>316</v>
      </c>
      <c r="M445" s="170" t="s">
        <v>1223</v>
      </c>
      <c r="N445" s="170" t="s">
        <v>1196</v>
      </c>
      <c r="O445" s="165"/>
      <c r="P445" s="165" t="s">
        <v>682</v>
      </c>
      <c r="Q445" s="165" t="s">
        <v>682</v>
      </c>
      <c r="R445" s="171" t="s">
        <v>889</v>
      </c>
      <c r="S445" s="176" t="s">
        <v>890</v>
      </c>
      <c r="T445" s="165">
        <v>0</v>
      </c>
      <c r="U445" s="165" t="str">
        <f t="shared" si="249"/>
        <v>Bajo</v>
      </c>
      <c r="V445" s="165">
        <v>1</v>
      </c>
      <c r="W445" s="165" t="str">
        <f t="shared" si="250"/>
        <v>Esporadica</v>
      </c>
      <c r="X445" s="165">
        <f t="shared" si="251"/>
        <v>0</v>
      </c>
      <c r="Y445" s="165" t="str">
        <f t="shared" si="252"/>
        <v>Bajo</v>
      </c>
      <c r="Z445" s="165">
        <v>60</v>
      </c>
      <c r="AA445" s="165" t="str">
        <f t="shared" si="253"/>
        <v>Muy Grave</v>
      </c>
      <c r="AB445" s="165">
        <f t="shared" si="246"/>
        <v>0</v>
      </c>
      <c r="AC445" s="165" t="str">
        <f t="shared" si="247"/>
        <v>IV</v>
      </c>
      <c r="AD445" s="165" t="str">
        <f t="shared" si="262"/>
        <v>ACEPTABLE</v>
      </c>
      <c r="AE445" s="165">
        <v>2</v>
      </c>
      <c r="AF445" s="165" t="s">
        <v>145</v>
      </c>
      <c r="AG445" s="165" t="s">
        <v>38</v>
      </c>
      <c r="AH445" s="165"/>
      <c r="AI445" s="165"/>
      <c r="AJ445" s="165" t="s">
        <v>63</v>
      </c>
      <c r="AK445" s="165"/>
      <c r="AL445" s="165"/>
      <c r="AM445" s="165"/>
      <c r="AN445" s="165"/>
      <c r="AO445" s="165"/>
      <c r="AP445" s="165"/>
      <c r="AQ445" s="165"/>
      <c r="AR445" s="165"/>
      <c r="AS445" s="156"/>
      <c r="AT445" s="157"/>
      <c r="AU445" s="165" t="str">
        <f>IF(AT445=10,"Muy Alto",IF(AT445=6,"Alto",IF(AT445=2,"Medio",IF(AT445=0,"Bajo"))))</f>
        <v>Bajo</v>
      </c>
      <c r="AV445" s="157"/>
      <c r="AW445" s="165" t="b">
        <f>IF(AV445=4,"Continua",IF(AV445=3,"Frecuente",IF(AV445=2,"Ocasional",IF(AV445=1,"Esporadica"))))</f>
        <v>0</v>
      </c>
      <c r="AX445" s="165">
        <f>AT445*AV445</f>
        <v>0</v>
      </c>
      <c r="AY445" s="165" t="str">
        <f>IF(AND(AX445&gt;=24,AX445&lt;=40),"Medio Alto",IF(AND(AX445&gt;=10,AX445&lt;=20),"Alto",IF(AND(AX445&gt;=6,AX445&lt;=8),"Medio",IF(AND(AX445&gt;=0,AX445&lt;=4),"Bajo"))))</f>
        <v>Bajo</v>
      </c>
      <c r="AZ445" s="157"/>
      <c r="BA445" s="165" t="b">
        <f>IF(AZ445=100,"Mortal o Catrastrofico",IF(AZ445=60,"Muy Grave",IF(AZ445=25,"Grave",IF(AZ445=10,"Leve"))))</f>
        <v>0</v>
      </c>
      <c r="BB445" s="165">
        <f>AX445*AZ445</f>
        <v>0</v>
      </c>
      <c r="BC445" s="165" t="str">
        <f>IF(AND(BB445&gt;=600,AZ445&lt;=4000),"I",IF(AND(BB445&gt;=150,BB445&lt;=500),"II",IF(AND(BB445&gt;=40,BB445&lt;=120),"III",IF(AND(BB445&gt;=0,BB445&lt;=40),"IV"))))</f>
        <v>IV</v>
      </c>
      <c r="BD445" s="165" t="str">
        <f>IF(AND(BC445="I"),"NO ACEPTABLE",IF(AND(BC445="II"),"ACEPTABLE CON CONTROL ESPECIFICO",IF(AND(BC445="III"),"MEJORABLE",IF(AND(BC445="IV"),"ACEPTABLE"))))</f>
        <v>ACEPTABLE</v>
      </c>
      <c r="BE445" s="155"/>
    </row>
    <row r="446" spans="1:57" ht="80.099999999999994" hidden="1" customHeight="1" x14ac:dyDescent="0.2">
      <c r="B446" s="165" t="s">
        <v>259</v>
      </c>
      <c r="C446" s="168" t="s">
        <v>707</v>
      </c>
      <c r="D446" s="166" t="s">
        <v>433</v>
      </c>
      <c r="E446" s="203" t="s">
        <v>884</v>
      </c>
      <c r="F446" s="166" t="s">
        <v>885</v>
      </c>
      <c r="G446" s="166" t="s">
        <v>886</v>
      </c>
      <c r="H446" s="165" t="s">
        <v>63</v>
      </c>
      <c r="I446" s="165"/>
      <c r="J446" s="174" t="s">
        <v>1224</v>
      </c>
      <c r="K446" s="167" t="s">
        <v>72</v>
      </c>
      <c r="L446" s="168" t="s">
        <v>893</v>
      </c>
      <c r="M446" s="170" t="s">
        <v>894</v>
      </c>
      <c r="N446" s="170" t="s">
        <v>895</v>
      </c>
      <c r="O446" s="208"/>
      <c r="P446" s="208"/>
      <c r="Q446" s="208"/>
      <c r="R446" s="171" t="s">
        <v>896</v>
      </c>
      <c r="S446" s="176" t="s">
        <v>897</v>
      </c>
      <c r="T446" s="209">
        <v>0</v>
      </c>
      <c r="U446" s="165" t="str">
        <f t="shared" si="249"/>
        <v>Bajo</v>
      </c>
      <c r="V446" s="209">
        <v>1</v>
      </c>
      <c r="W446" s="165" t="str">
        <f t="shared" si="250"/>
        <v>Esporadica</v>
      </c>
      <c r="X446" s="165">
        <f t="shared" si="251"/>
        <v>0</v>
      </c>
      <c r="Y446" s="165" t="str">
        <f t="shared" si="252"/>
        <v>Bajo</v>
      </c>
      <c r="Z446" s="209">
        <v>60</v>
      </c>
      <c r="AA446" s="165" t="str">
        <f t="shared" si="253"/>
        <v>Muy Grave</v>
      </c>
      <c r="AB446" s="165">
        <f t="shared" si="246"/>
        <v>0</v>
      </c>
      <c r="AC446" s="165" t="str">
        <f t="shared" si="247"/>
        <v>IV</v>
      </c>
      <c r="AD446" s="165" t="str">
        <f t="shared" si="262"/>
        <v>ACEPTABLE</v>
      </c>
      <c r="AE446" s="211"/>
      <c r="AF446" s="165" t="s">
        <v>145</v>
      </c>
      <c r="AG446" s="210" t="s">
        <v>38</v>
      </c>
      <c r="AH446" s="209"/>
      <c r="AI446" s="165" t="s">
        <v>63</v>
      </c>
      <c r="AJ446" s="165" t="s">
        <v>63</v>
      </c>
      <c r="AK446" s="165"/>
      <c r="AL446" s="165"/>
      <c r="AM446" s="165"/>
      <c r="AN446" s="165"/>
      <c r="AO446" s="165"/>
      <c r="AP446" s="165"/>
      <c r="AQ446" s="165"/>
      <c r="AR446" s="209"/>
      <c r="AS446" s="159"/>
      <c r="AT446" s="155"/>
      <c r="AU446" s="184"/>
      <c r="AW446" s="184"/>
      <c r="AX446" s="184"/>
      <c r="AY446" s="184"/>
      <c r="BA446" s="184"/>
      <c r="BB446" s="184"/>
      <c r="BC446" s="184"/>
      <c r="BD446" s="184"/>
      <c r="BE446" s="155"/>
    </row>
    <row r="447" spans="1:57" ht="66" hidden="1" customHeight="1" x14ac:dyDescent="0.2">
      <c r="A447" s="155"/>
      <c r="B447" s="165" t="s">
        <v>259</v>
      </c>
      <c r="C447" s="168" t="s">
        <v>707</v>
      </c>
      <c r="D447" s="166" t="s">
        <v>433</v>
      </c>
      <c r="E447" s="203" t="s">
        <v>884</v>
      </c>
      <c r="F447" s="166" t="s">
        <v>885</v>
      </c>
      <c r="G447" s="166" t="s">
        <v>886</v>
      </c>
      <c r="H447" s="165" t="s">
        <v>63</v>
      </c>
      <c r="I447" s="165"/>
      <c r="J447" s="174" t="s">
        <v>1224</v>
      </c>
      <c r="K447" s="172" t="s">
        <v>72</v>
      </c>
      <c r="L447" s="168" t="s">
        <v>270</v>
      </c>
      <c r="M447" s="170" t="s">
        <v>898</v>
      </c>
      <c r="N447" s="175" t="s">
        <v>899</v>
      </c>
      <c r="O447" s="212"/>
      <c r="P447" s="212"/>
      <c r="Q447" s="213"/>
      <c r="R447" s="158" t="s">
        <v>900</v>
      </c>
      <c r="S447" s="174"/>
      <c r="T447" s="174"/>
      <c r="U447" s="165" t="str">
        <f t="shared" si="249"/>
        <v>Bajo</v>
      </c>
      <c r="V447" s="165">
        <v>1</v>
      </c>
      <c r="W447" s="165" t="str">
        <f t="shared" si="250"/>
        <v>Esporadica</v>
      </c>
      <c r="X447" s="165">
        <f t="shared" si="251"/>
        <v>0</v>
      </c>
      <c r="Y447" s="165" t="str">
        <f t="shared" si="252"/>
        <v>Bajo</v>
      </c>
      <c r="Z447" s="174">
        <v>60</v>
      </c>
      <c r="AA447" s="165" t="str">
        <f t="shared" si="253"/>
        <v>Muy Grave</v>
      </c>
      <c r="AB447" s="165">
        <f t="shared" si="246"/>
        <v>0</v>
      </c>
      <c r="AC447" s="165" t="str">
        <f t="shared" si="247"/>
        <v>IV</v>
      </c>
      <c r="AD447" s="165" t="str">
        <f t="shared" si="262"/>
        <v>ACEPTABLE</v>
      </c>
      <c r="AE447" s="177">
        <v>6</v>
      </c>
      <c r="AF447" s="177" t="s">
        <v>899</v>
      </c>
      <c r="AG447" s="176" t="s">
        <v>38</v>
      </c>
      <c r="AH447" s="174"/>
      <c r="AI447" s="158" t="s">
        <v>63</v>
      </c>
      <c r="AJ447" s="158"/>
      <c r="AK447" s="158" t="s">
        <v>63</v>
      </c>
      <c r="AL447" s="158"/>
      <c r="AM447" s="158"/>
      <c r="AN447" s="158"/>
      <c r="AO447" s="158"/>
      <c r="AP447" s="158"/>
      <c r="AQ447" s="158"/>
      <c r="AR447" s="179" t="s">
        <v>901</v>
      </c>
      <c r="AT447" s="155"/>
      <c r="BE447" s="155"/>
    </row>
    <row r="448" spans="1:57" ht="63.75" hidden="1" x14ac:dyDescent="0.2">
      <c r="A448" s="156"/>
      <c r="B448" s="165" t="s">
        <v>259</v>
      </c>
      <c r="C448" s="168" t="s">
        <v>707</v>
      </c>
      <c r="D448" s="166" t="s">
        <v>433</v>
      </c>
      <c r="E448" s="203" t="s">
        <v>884</v>
      </c>
      <c r="F448" s="166" t="s">
        <v>885</v>
      </c>
      <c r="G448" s="166" t="s">
        <v>886</v>
      </c>
      <c r="H448" s="165" t="s">
        <v>63</v>
      </c>
      <c r="I448" s="165"/>
      <c r="J448" s="174" t="s">
        <v>1224</v>
      </c>
      <c r="K448" s="165" t="s">
        <v>276</v>
      </c>
      <c r="L448" s="196" t="s">
        <v>528</v>
      </c>
      <c r="M448" s="171" t="s">
        <v>704</v>
      </c>
      <c r="N448" s="171" t="s">
        <v>512</v>
      </c>
      <c r="O448" s="165"/>
      <c r="P448" s="165"/>
      <c r="Q448" s="171"/>
      <c r="R448" s="171" t="s">
        <v>705</v>
      </c>
      <c r="S448" s="171" t="s">
        <v>902</v>
      </c>
      <c r="T448" s="165"/>
      <c r="U448" s="165" t="str">
        <f t="shared" si="249"/>
        <v>Bajo</v>
      </c>
      <c r="V448" s="165">
        <v>3</v>
      </c>
      <c r="W448" s="165" t="str">
        <f t="shared" si="250"/>
        <v>Frecuente</v>
      </c>
      <c r="X448" s="165">
        <f t="shared" si="251"/>
        <v>0</v>
      </c>
      <c r="Y448" s="165" t="str">
        <f t="shared" si="252"/>
        <v>Bajo</v>
      </c>
      <c r="Z448" s="165">
        <v>25</v>
      </c>
      <c r="AA448" s="165" t="str">
        <f t="shared" si="253"/>
        <v>Grave</v>
      </c>
      <c r="AB448" s="165">
        <f t="shared" si="246"/>
        <v>0</v>
      </c>
      <c r="AC448" s="165" t="str">
        <f t="shared" si="247"/>
        <v>IV</v>
      </c>
      <c r="AD448" s="165" t="str">
        <f t="shared" si="262"/>
        <v>ACEPTABLE</v>
      </c>
      <c r="AE448" s="165">
        <v>2</v>
      </c>
      <c r="AF448" s="165" t="s">
        <v>512</v>
      </c>
      <c r="AG448" s="165" t="s">
        <v>38</v>
      </c>
      <c r="AH448" s="165"/>
      <c r="AI448" s="165"/>
      <c r="AJ448" s="165" t="s">
        <v>63</v>
      </c>
      <c r="AK448" s="165"/>
      <c r="AL448" s="165"/>
      <c r="AM448" s="165"/>
      <c r="AN448" s="165"/>
      <c r="AO448" s="165"/>
      <c r="AP448" s="165"/>
      <c r="AQ448" s="165"/>
      <c r="AR448" s="165"/>
      <c r="AS448" s="156"/>
      <c r="AT448" s="157"/>
      <c r="AU448" s="165" t="str">
        <f>IF(AT448=10,"Muy Alto",IF(AT448=6,"Alto",IF(AT448=2,"Medio",IF(AT448=0,"Bajo"))))</f>
        <v>Bajo</v>
      </c>
      <c r="AV448" s="157"/>
      <c r="AW448" s="165" t="b">
        <f>IF(AV448=4,"Continua",IF(AV448=3,"Frecuente",IF(AV448=2,"Ocasional",IF(AV448=1,"Esporadica"))))</f>
        <v>0</v>
      </c>
      <c r="AX448" s="165">
        <f>AT448*AV448</f>
        <v>0</v>
      </c>
      <c r="AY448" s="165" t="str">
        <f>IF(AND(AX448&gt;=24,AX448&lt;=40),"Medio Alto",IF(AND(AX448&gt;=10,AX448&lt;=20),"Alto",IF(AND(AX448&gt;=6,AX448&lt;=8),"Medio",IF(AND(AX448&gt;=0,AX448&lt;=4),"Bajo"))))</f>
        <v>Bajo</v>
      </c>
      <c r="AZ448" s="157"/>
      <c r="BA448" s="165" t="b">
        <f>IF(AZ448=100,"Mortal o Catrastrofico",IF(AZ448=60,"Muy Grave",IF(AZ448=25,"Grave",IF(AZ448=10,"Leve"))))</f>
        <v>0</v>
      </c>
      <c r="BB448" s="165">
        <f>AX448*AZ448</f>
        <v>0</v>
      </c>
      <c r="BC448" s="165" t="str">
        <f>IF(AND(BB448&gt;=600,AZ448&lt;=4000),"I",IF(AND(BB448&gt;=150,BB448&lt;=500),"II",IF(AND(BB448&gt;=40,BB448&lt;=120),"III",IF(AND(BB448&gt;=0,BB448&lt;=40),"IV"))))</f>
        <v>IV</v>
      </c>
      <c r="BD448" s="165" t="str">
        <f>IF(AND(BC448="I"),"NO ACEPTABLE",IF(AND(BC448="II"),"ACEPTABLE CON CONTROL ESPECIFICO",IF(AND(BC448="III"),"MEJORABLE",IF(AND(BC448="IV"),"ACEPTABLE"))))</f>
        <v>ACEPTABLE</v>
      </c>
      <c r="BE448" s="155"/>
    </row>
    <row r="449" spans="1:57" ht="63.75" hidden="1" x14ac:dyDescent="0.2">
      <c r="A449" s="156"/>
      <c r="B449" s="165" t="s">
        <v>259</v>
      </c>
      <c r="C449" s="168" t="s">
        <v>707</v>
      </c>
      <c r="D449" s="166" t="s">
        <v>433</v>
      </c>
      <c r="E449" s="203" t="s">
        <v>884</v>
      </c>
      <c r="F449" s="166" t="s">
        <v>885</v>
      </c>
      <c r="G449" s="166" t="s">
        <v>886</v>
      </c>
      <c r="H449" s="165" t="s">
        <v>63</v>
      </c>
      <c r="I449" s="165"/>
      <c r="J449" s="174" t="s">
        <v>1224</v>
      </c>
      <c r="K449" s="165" t="s">
        <v>276</v>
      </c>
      <c r="L449" s="196" t="s">
        <v>178</v>
      </c>
      <c r="M449" s="170" t="s">
        <v>738</v>
      </c>
      <c r="N449" s="170" t="s">
        <v>180</v>
      </c>
      <c r="O449" s="165"/>
      <c r="P449" s="165"/>
      <c r="Q449" s="171"/>
      <c r="R449" s="171" t="s">
        <v>705</v>
      </c>
      <c r="S449" s="171" t="s">
        <v>903</v>
      </c>
      <c r="T449" s="165"/>
      <c r="U449" s="165" t="str">
        <f t="shared" si="249"/>
        <v>Bajo</v>
      </c>
      <c r="V449" s="165">
        <v>3</v>
      </c>
      <c r="W449" s="165" t="str">
        <f t="shared" si="250"/>
        <v>Frecuente</v>
      </c>
      <c r="X449" s="165">
        <f t="shared" si="251"/>
        <v>0</v>
      </c>
      <c r="Y449" s="165" t="str">
        <f t="shared" si="252"/>
        <v>Bajo</v>
      </c>
      <c r="Z449" s="165">
        <v>25</v>
      </c>
      <c r="AA449" s="165" t="str">
        <f t="shared" si="253"/>
        <v>Grave</v>
      </c>
      <c r="AB449" s="165">
        <f t="shared" si="246"/>
        <v>0</v>
      </c>
      <c r="AC449" s="165" t="str">
        <f t="shared" si="247"/>
        <v>IV</v>
      </c>
      <c r="AD449" s="165" t="str">
        <f t="shared" si="262"/>
        <v>ACEPTABLE</v>
      </c>
      <c r="AE449" s="165">
        <v>2</v>
      </c>
      <c r="AF449" s="165" t="s">
        <v>180</v>
      </c>
      <c r="AG449" s="165" t="s">
        <v>38</v>
      </c>
      <c r="AH449" s="165"/>
      <c r="AI449" s="165"/>
      <c r="AJ449" s="165" t="s">
        <v>63</v>
      </c>
      <c r="AK449" s="165"/>
      <c r="AL449" s="165"/>
      <c r="AM449" s="165"/>
      <c r="AN449" s="165"/>
      <c r="AO449" s="165"/>
      <c r="AP449" s="165"/>
      <c r="AQ449" s="165"/>
      <c r="AR449" s="165"/>
      <c r="AS449" s="156"/>
      <c r="AT449" s="157"/>
      <c r="AU449" s="165" t="str">
        <f>IF(AT449=10,"Muy Alto",IF(AT449=6,"Alto",IF(AT449=2,"Medio",IF(AT449=0,"Bajo"))))</f>
        <v>Bajo</v>
      </c>
      <c r="AV449" s="157"/>
      <c r="AW449" s="165" t="b">
        <f>IF(AV449=4,"Continua",IF(AV449=3,"Frecuente",IF(AV449=2,"Ocasional",IF(AV449=1,"Esporadica"))))</f>
        <v>0</v>
      </c>
      <c r="AX449" s="165">
        <f>AT449*AV449</f>
        <v>0</v>
      </c>
      <c r="AY449" s="165" t="str">
        <f>IF(AND(AX449&gt;=24,AX449&lt;=40),"Medio Alto",IF(AND(AX449&gt;=10,AX449&lt;=20),"Alto",IF(AND(AX449&gt;=6,AX449&lt;=8),"Medio",IF(AND(AX449&gt;=0,AX449&lt;=4),"Bajo"))))</f>
        <v>Bajo</v>
      </c>
      <c r="AZ449" s="157"/>
      <c r="BA449" s="165" t="b">
        <f>IF(AZ449=100,"Mortal o Catrastrofico",IF(AZ449=60,"Muy Grave",IF(AZ449=25,"Grave",IF(AZ449=10,"Leve"))))</f>
        <v>0</v>
      </c>
      <c r="BB449" s="165">
        <f>AX449*AZ449</f>
        <v>0</v>
      </c>
      <c r="BC449" s="165" t="str">
        <f>IF(AND(BB449&gt;=600,AZ449&lt;=4000),"I",IF(AND(BB449&gt;=150,BB449&lt;=500),"II",IF(AND(BB449&gt;=40,BB449&lt;=120),"III",IF(AND(BB449&gt;=0,BB449&lt;=40),"IV"))))</f>
        <v>IV</v>
      </c>
      <c r="BD449" s="165" t="str">
        <f>IF(AND(BC449="I"),"NO ACEPTABLE",IF(AND(BC449="II"),"ACEPTABLE CON CONTROL ESPECIFICO",IF(AND(BC449="III"),"MEJORABLE",IF(AND(BC449="IV"),"ACEPTABLE"))))</f>
        <v>ACEPTABLE</v>
      </c>
      <c r="BE449" s="155"/>
    </row>
    <row r="450" spans="1:57" ht="63.75" x14ac:dyDescent="0.2">
      <c r="A450" s="156"/>
      <c r="B450" s="165" t="s">
        <v>259</v>
      </c>
      <c r="C450" s="168" t="s">
        <v>707</v>
      </c>
      <c r="D450" s="166" t="s">
        <v>433</v>
      </c>
      <c r="E450" s="203" t="s">
        <v>884</v>
      </c>
      <c r="F450" s="166" t="s">
        <v>885</v>
      </c>
      <c r="G450" s="166" t="s">
        <v>886</v>
      </c>
      <c r="H450" s="165" t="s">
        <v>63</v>
      </c>
      <c r="I450" s="165"/>
      <c r="J450" s="174" t="s">
        <v>1224</v>
      </c>
      <c r="K450" s="167" t="s">
        <v>282</v>
      </c>
      <c r="L450" s="168" t="s">
        <v>88</v>
      </c>
      <c r="M450" s="170" t="s">
        <v>344</v>
      </c>
      <c r="N450" s="171" t="s">
        <v>849</v>
      </c>
      <c r="O450" s="165"/>
      <c r="P450" s="165"/>
      <c r="Q450" s="171"/>
      <c r="R450" s="165" t="s">
        <v>904</v>
      </c>
      <c r="S450" s="171" t="s">
        <v>92</v>
      </c>
      <c r="T450" s="165"/>
      <c r="U450" s="165" t="str">
        <f t="shared" si="249"/>
        <v>Bajo</v>
      </c>
      <c r="V450" s="165">
        <v>2</v>
      </c>
      <c r="W450" s="165" t="str">
        <f t="shared" si="250"/>
        <v>Ocasional</v>
      </c>
      <c r="X450" s="165">
        <f t="shared" si="251"/>
        <v>0</v>
      </c>
      <c r="Y450" s="165" t="str">
        <f t="shared" si="252"/>
        <v>Bajo</v>
      </c>
      <c r="Z450" s="165">
        <v>25</v>
      </c>
      <c r="AA450" s="165" t="str">
        <f t="shared" si="253"/>
        <v>Grave</v>
      </c>
      <c r="AB450" s="165">
        <f t="shared" si="246"/>
        <v>0</v>
      </c>
      <c r="AC450" s="165" t="str">
        <f t="shared" si="247"/>
        <v>IV</v>
      </c>
      <c r="AD450" s="165" t="str">
        <f t="shared" si="262"/>
        <v>ACEPTABLE</v>
      </c>
      <c r="AE450" s="165">
        <v>2</v>
      </c>
      <c r="AF450" s="165" t="s">
        <v>180</v>
      </c>
      <c r="AG450" s="165" t="s">
        <v>38</v>
      </c>
      <c r="AH450" s="165"/>
      <c r="AI450" s="165"/>
      <c r="AJ450" s="165" t="s">
        <v>63</v>
      </c>
      <c r="AK450" s="165"/>
      <c r="AL450" s="165"/>
      <c r="AM450" s="165"/>
      <c r="AN450" s="165"/>
      <c r="AO450" s="165"/>
      <c r="AP450" s="165"/>
      <c r="AQ450" s="165"/>
      <c r="AR450" s="165"/>
      <c r="AS450" s="156"/>
      <c r="AT450" s="157"/>
      <c r="AU450" s="165" t="str">
        <f>IF(AT450=10,"Muy Alto",IF(AT450=6,"Alto",IF(AT450=2,"Medio",IF(AT450=0,"Bajo"))))</f>
        <v>Bajo</v>
      </c>
      <c r="AV450" s="157"/>
      <c r="AW450" s="165" t="b">
        <f>IF(AV450=4,"Continua",IF(AV450=3,"Frecuente",IF(AV450=2,"Ocasional",IF(AV450=1,"Esporadica"))))</f>
        <v>0</v>
      </c>
      <c r="AX450" s="165">
        <f>AT450*AV450</f>
        <v>0</v>
      </c>
      <c r="AY450" s="165" t="str">
        <f>IF(AND(AX450&gt;=24,AX450&lt;=40),"Medio Alto",IF(AND(AX450&gt;=10,AX450&lt;=20),"Alto",IF(AND(AX450&gt;=6,AX450&lt;=8),"Medio",IF(AND(AX450&gt;=0,AX450&lt;=4),"Bajo"))))</f>
        <v>Bajo</v>
      </c>
      <c r="AZ450" s="157"/>
      <c r="BA450" s="165" t="b">
        <f>IF(AZ450=100,"Mortal o Catrastrofico",IF(AZ450=60,"Muy Grave",IF(AZ450=25,"Grave",IF(AZ450=10,"Leve"))))</f>
        <v>0</v>
      </c>
      <c r="BB450" s="165">
        <f>AX450*AZ450</f>
        <v>0</v>
      </c>
      <c r="BC450" s="165" t="str">
        <f>IF(AND(BB450&gt;=600,AZ450&lt;=4000),"I",IF(AND(BB450&gt;=150,BB450&lt;=500),"II",IF(AND(BB450&gt;=40,BB450&lt;=120),"III",IF(AND(BB450&gt;=0,BB450&lt;=40),"IV"))))</f>
        <v>IV</v>
      </c>
      <c r="BD450" s="165" t="str">
        <f>IF(AND(BC450="I"),"NO ACEPTABLE",IF(AND(BC450="II"),"ACEPTABLE CON CONTROL ESPECIFICO",IF(AND(BC450="III"),"MEJORABLE",IF(AND(BC450="IV"),"ACEPTABLE"))))</f>
        <v>ACEPTABLE</v>
      </c>
      <c r="BE450" s="155"/>
    </row>
    <row r="451" spans="1:57" ht="63.75" x14ac:dyDescent="0.2">
      <c r="A451" s="156"/>
      <c r="B451" s="165" t="s">
        <v>259</v>
      </c>
      <c r="C451" s="168" t="s">
        <v>707</v>
      </c>
      <c r="D451" s="166" t="s">
        <v>433</v>
      </c>
      <c r="E451" s="203" t="s">
        <v>884</v>
      </c>
      <c r="F451" s="166" t="s">
        <v>885</v>
      </c>
      <c r="G451" s="166" t="s">
        <v>886</v>
      </c>
      <c r="H451" s="165" t="s">
        <v>63</v>
      </c>
      <c r="I451" s="165"/>
      <c r="J451" s="174" t="s">
        <v>1224</v>
      </c>
      <c r="K451" s="167" t="s">
        <v>282</v>
      </c>
      <c r="L451" s="168" t="s">
        <v>747</v>
      </c>
      <c r="M451" s="170" t="s">
        <v>288</v>
      </c>
      <c r="N451" s="170" t="s">
        <v>289</v>
      </c>
      <c r="O451" s="165"/>
      <c r="P451" s="165"/>
      <c r="Q451" s="165"/>
      <c r="R451" s="171" t="s">
        <v>928</v>
      </c>
      <c r="S451" s="171"/>
      <c r="T451" s="165"/>
      <c r="U451" s="165" t="str">
        <f t="shared" si="249"/>
        <v>Bajo</v>
      </c>
      <c r="V451" s="165">
        <v>1</v>
      </c>
      <c r="W451" s="165" t="str">
        <f t="shared" si="250"/>
        <v>Esporadica</v>
      </c>
      <c r="X451" s="165">
        <f t="shared" si="251"/>
        <v>0</v>
      </c>
      <c r="Y451" s="165" t="str">
        <f t="shared" si="252"/>
        <v>Bajo</v>
      </c>
      <c r="Z451" s="165">
        <v>25</v>
      </c>
      <c r="AA451" s="165" t="str">
        <f t="shared" si="253"/>
        <v>Grave</v>
      </c>
      <c r="AB451" s="165">
        <f t="shared" si="246"/>
        <v>0</v>
      </c>
      <c r="AC451" s="165" t="str">
        <f t="shared" si="247"/>
        <v>IV</v>
      </c>
      <c r="AD451" s="165" t="str">
        <f t="shared" si="262"/>
        <v>ACEPTABLE</v>
      </c>
      <c r="AE451" s="165" t="s">
        <v>258</v>
      </c>
      <c r="AF451" s="165" t="str">
        <f>N451</f>
        <v>Golpes, trapamientos, aplastamiento, muerte</v>
      </c>
      <c r="AG451" s="165" t="s">
        <v>38</v>
      </c>
      <c r="AH451" s="165"/>
      <c r="AI451" s="165" t="s">
        <v>63</v>
      </c>
      <c r="AJ451" s="165" t="s">
        <v>63</v>
      </c>
      <c r="AK451" s="165"/>
      <c r="AL451" s="165" t="s">
        <v>63</v>
      </c>
      <c r="AM451" s="165"/>
      <c r="AN451" s="165"/>
      <c r="AO451" s="165"/>
      <c r="AP451" s="165"/>
      <c r="AQ451" s="165"/>
      <c r="AR451" s="165"/>
      <c r="AS451" s="156"/>
      <c r="AT451" s="157"/>
      <c r="AU451" s="165" t="str">
        <f>IF(AT451=10,"Muy Alto",IF(AT451=6,"Alto",IF(AT451=2,"Medio",IF(AT451=0,"Bajo"))))</f>
        <v>Bajo</v>
      </c>
      <c r="AV451" s="157"/>
      <c r="AW451" s="165" t="b">
        <f>IF(AV451=4,"Continua",IF(AV451=3,"Frecuente",IF(AV451=2,"Ocasional",IF(AV451=1,"Esporadica"))))</f>
        <v>0</v>
      </c>
      <c r="AX451" s="165">
        <f>AT451*AV451</f>
        <v>0</v>
      </c>
      <c r="AY451" s="165" t="str">
        <f>IF(AND(AX451&gt;=24,AX451&lt;=40),"Medio Alto",IF(AND(AX451&gt;=10,AX451&lt;=20),"Alto",IF(AND(AX451&gt;=6,AX451&lt;=8),"Medio",IF(AND(AX451&gt;=0,AX451&lt;=4),"Bajo"))))</f>
        <v>Bajo</v>
      </c>
      <c r="AZ451" s="157"/>
      <c r="BA451" s="165" t="b">
        <f>IF(AZ451=100,"Mortal o Catrastrofico",IF(AZ451=60,"Muy Grave",IF(AZ451=25,"Grave",IF(AZ451=10,"Leve"))))</f>
        <v>0</v>
      </c>
      <c r="BB451" s="165">
        <f>AX451*AZ451</f>
        <v>0</v>
      </c>
      <c r="BC451" s="165" t="str">
        <f>IF(AND(BB451&gt;=600,AZ451&lt;=4000),"I",IF(AND(BB451&gt;=150,BB451&lt;=500),"II",IF(AND(BB451&gt;=40,BB451&lt;=120),"III",IF(AND(BB451&gt;=0,BB451&lt;=40),"IV"))))</f>
        <v>IV</v>
      </c>
      <c r="BD451" s="165" t="str">
        <f>IF(AND(BC451="I"),"NO ACEPTABLE",IF(AND(BC451="II"),"ACEPTABLE CON CONTROL ESPECIFICO",IF(AND(BC451="III"),"MEJORABLE",IF(AND(BC451="IV"),"ACEPTABLE"))))</f>
        <v>ACEPTABLE</v>
      </c>
      <c r="BE451" s="155"/>
    </row>
    <row r="452" spans="1:57" ht="102" hidden="1" x14ac:dyDescent="0.2">
      <c r="A452" s="156"/>
      <c r="B452" s="165" t="s">
        <v>259</v>
      </c>
      <c r="C452" s="168" t="s">
        <v>707</v>
      </c>
      <c r="D452" s="166" t="s">
        <v>433</v>
      </c>
      <c r="E452" s="203" t="s">
        <v>884</v>
      </c>
      <c r="F452" s="166" t="s">
        <v>885</v>
      </c>
      <c r="G452" s="166" t="s">
        <v>886</v>
      </c>
      <c r="H452" s="165" t="s">
        <v>63</v>
      </c>
      <c r="I452" s="165"/>
      <c r="J452" s="174" t="s">
        <v>1224</v>
      </c>
      <c r="K452" s="167" t="s">
        <v>65</v>
      </c>
      <c r="L452" s="168" t="s">
        <v>253</v>
      </c>
      <c r="M452" s="170" t="s">
        <v>254</v>
      </c>
      <c r="N452" s="170" t="s">
        <v>1162</v>
      </c>
      <c r="O452" s="165"/>
      <c r="P452" s="165"/>
      <c r="Q452" s="165"/>
      <c r="R452" s="195" t="s">
        <v>1044</v>
      </c>
      <c r="S452" s="165" t="s">
        <v>257</v>
      </c>
      <c r="T452" s="165">
        <v>0</v>
      </c>
      <c r="U452" s="165" t="str">
        <f t="shared" si="249"/>
        <v>Bajo</v>
      </c>
      <c r="V452" s="165">
        <v>4</v>
      </c>
      <c r="W452" s="165" t="str">
        <f t="shared" si="250"/>
        <v>Continua</v>
      </c>
      <c r="X452" s="165">
        <f t="shared" si="251"/>
        <v>0</v>
      </c>
      <c r="Y452" s="165" t="str">
        <f t="shared" si="252"/>
        <v>Bajo</v>
      </c>
      <c r="Z452" s="165">
        <v>100</v>
      </c>
      <c r="AA452" s="165" t="str">
        <f t="shared" si="253"/>
        <v>Mortal o Catrastrofico</v>
      </c>
      <c r="AB452" s="165">
        <f t="shared" si="246"/>
        <v>0</v>
      </c>
      <c r="AC452" s="165" t="str">
        <f t="shared" si="247"/>
        <v>IV</v>
      </c>
      <c r="AD452" s="165" t="str">
        <f t="shared" si="262"/>
        <v>ACEPTABLE</v>
      </c>
      <c r="AE452" s="165" t="s">
        <v>258</v>
      </c>
      <c r="AF452" s="165" t="str">
        <f>N452</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452" s="165" t="s">
        <v>38</v>
      </c>
      <c r="AH452" s="165"/>
      <c r="AI452" s="165" t="s">
        <v>63</v>
      </c>
      <c r="AJ452" s="165" t="s">
        <v>63</v>
      </c>
      <c r="AK452" s="165" t="s">
        <v>63</v>
      </c>
      <c r="AL452" s="165"/>
      <c r="AM452" s="165"/>
      <c r="AN452" s="165"/>
      <c r="AO452" s="165"/>
      <c r="AP452" s="165"/>
      <c r="AQ452" s="165"/>
      <c r="AR452" s="165"/>
      <c r="AS452" s="156"/>
      <c r="AT452" s="157"/>
      <c r="AU452" s="165" t="str">
        <f>IF(AT452=10,"Muy Alto",IF(AT452=6,"Alto",IF(AT452=2,"Medio",IF(AT452=0,"Bajo"))))</f>
        <v>Bajo</v>
      </c>
      <c r="AV452" s="157"/>
      <c r="AW452" s="165" t="b">
        <f>IF(AV452=4,"Continua",IF(AV452=3,"Frecuente",IF(AV452=2,"Ocasional",IF(AV452=1,"Esporadica"))))</f>
        <v>0</v>
      </c>
      <c r="AX452" s="165">
        <f>AT452*AV452</f>
        <v>0</v>
      </c>
      <c r="AY452" s="165" t="str">
        <f>IF(AND(AX452&gt;=24,AX452&lt;=40),"Medio Alto",IF(AND(AX452&gt;=10,AX452&lt;=20),"Alto",IF(AND(AX452&gt;=6,AX452&lt;=8),"Medio",IF(AND(AX452&gt;=0,AX452&lt;=4),"Bajo"))))</f>
        <v>Bajo</v>
      </c>
      <c r="AZ452" s="157"/>
      <c r="BA452" s="165" t="b">
        <f>IF(AZ452=100,"Mortal o Catrastrofico",IF(AZ452=60,"Muy Grave",IF(AZ452=25,"Grave",IF(AZ452=10,"Leve"))))</f>
        <v>0</v>
      </c>
      <c r="BB452" s="165">
        <f>AX452*AZ452</f>
        <v>0</v>
      </c>
      <c r="BC452" s="165" t="str">
        <f>IF(AND(BB452&gt;=600,AZ452&lt;=4000),"I",IF(AND(BB452&gt;=150,BB452&lt;=500),"II",IF(AND(BB452&gt;=40,BB452&lt;=120),"III",IF(AND(BB452&gt;=0,BB452&lt;=40),"IV"))))</f>
        <v>IV</v>
      </c>
      <c r="BD452" s="165" t="str">
        <f>IF(AND(BC452="I"),"NO ACEPTABLE",IF(AND(BC452="II"),"ACEPTABLE CON CONTROL ESPECIFICO",IF(AND(BC452="III"),"MEJORABLE",IF(AND(BC452="IV"),"ACEPTABLE"))))</f>
        <v>ACEPTABLE</v>
      </c>
      <c r="BE452" s="155"/>
    </row>
    <row r="453" spans="1:57" ht="66" hidden="1" customHeight="1" x14ac:dyDescent="0.2">
      <c r="A453" s="155"/>
      <c r="B453" s="165" t="s">
        <v>259</v>
      </c>
      <c r="C453" s="168" t="s">
        <v>707</v>
      </c>
      <c r="D453" s="166" t="s">
        <v>433</v>
      </c>
      <c r="E453" s="203" t="s">
        <v>884</v>
      </c>
      <c r="F453" s="166" t="s">
        <v>885</v>
      </c>
      <c r="G453" s="166" t="s">
        <v>886</v>
      </c>
      <c r="H453" s="165" t="s">
        <v>63</v>
      </c>
      <c r="I453" s="165"/>
      <c r="J453" s="174" t="s">
        <v>1224</v>
      </c>
      <c r="K453" s="158" t="s">
        <v>99</v>
      </c>
      <c r="L453" s="158" t="s">
        <v>905</v>
      </c>
      <c r="M453" s="158" t="s">
        <v>906</v>
      </c>
      <c r="N453" s="171" t="s">
        <v>102</v>
      </c>
      <c r="O453" s="267"/>
      <c r="P453" s="267"/>
      <c r="Q453" s="267"/>
      <c r="R453" s="279" t="s">
        <v>477</v>
      </c>
      <c r="S453" s="267"/>
      <c r="T453" s="158">
        <v>2</v>
      </c>
      <c r="U453" s="165" t="str">
        <f t="shared" si="249"/>
        <v>Medio</v>
      </c>
      <c r="V453" s="158">
        <v>1</v>
      </c>
      <c r="W453" s="165" t="str">
        <f t="shared" si="250"/>
        <v>Esporadica</v>
      </c>
      <c r="X453" s="165">
        <f t="shared" si="251"/>
        <v>2</v>
      </c>
      <c r="Y453" s="165" t="str">
        <f t="shared" si="252"/>
        <v>Bajo</v>
      </c>
      <c r="Z453" s="158">
        <v>25</v>
      </c>
      <c r="AA453" s="165" t="str">
        <f t="shared" si="253"/>
        <v>Grave</v>
      </c>
      <c r="AB453" s="165">
        <f t="shared" si="246"/>
        <v>50</v>
      </c>
      <c r="AC453" s="165" t="str">
        <f t="shared" si="247"/>
        <v>III</v>
      </c>
      <c r="AD453" s="165" t="str">
        <f t="shared" si="262"/>
        <v>MEJORABLE</v>
      </c>
      <c r="AE453" s="177">
        <v>6</v>
      </c>
      <c r="AF453" s="177" t="s">
        <v>907</v>
      </c>
      <c r="AG453" s="158" t="s">
        <v>38</v>
      </c>
      <c r="AH453" s="158"/>
      <c r="AI453" s="158" t="s">
        <v>63</v>
      </c>
      <c r="AJ453" s="158"/>
      <c r="AK453" s="158" t="s">
        <v>63</v>
      </c>
      <c r="AL453" s="158"/>
      <c r="AM453" s="158"/>
      <c r="AN453" s="158"/>
      <c r="AO453" s="158"/>
      <c r="AP453" s="158"/>
      <c r="AQ453" s="181" t="s">
        <v>908</v>
      </c>
      <c r="AR453" s="174"/>
      <c r="AT453" s="155"/>
      <c r="BE453" s="155"/>
    </row>
    <row r="454" spans="1:57" ht="206.1" hidden="1" customHeight="1" x14ac:dyDescent="0.2">
      <c r="B454" s="165" t="s">
        <v>259</v>
      </c>
      <c r="C454" s="168" t="s">
        <v>707</v>
      </c>
      <c r="D454" s="166" t="s">
        <v>433</v>
      </c>
      <c r="E454" s="203" t="s">
        <v>884</v>
      </c>
      <c r="F454" s="166" t="s">
        <v>885</v>
      </c>
      <c r="G454" s="166" t="s">
        <v>886</v>
      </c>
      <c r="H454" s="158" t="s">
        <v>63</v>
      </c>
      <c r="I454" s="158"/>
      <c r="J454" s="174" t="s">
        <v>1224</v>
      </c>
      <c r="K454" s="172" t="s">
        <v>65</v>
      </c>
      <c r="L454" s="196" t="s">
        <v>316</v>
      </c>
      <c r="M454" s="175" t="s">
        <v>1225</v>
      </c>
      <c r="N454" s="175" t="s">
        <v>1031</v>
      </c>
      <c r="O454" s="212"/>
      <c r="P454" s="165" t="s">
        <v>682</v>
      </c>
      <c r="Q454" s="165" t="s">
        <v>682</v>
      </c>
      <c r="R454" s="171" t="s">
        <v>889</v>
      </c>
      <c r="S454" s="176" t="s">
        <v>890</v>
      </c>
      <c r="T454" s="174">
        <v>2</v>
      </c>
      <c r="U454" s="165" t="str">
        <f t="shared" si="249"/>
        <v>Medio</v>
      </c>
      <c r="V454" s="184">
        <v>1</v>
      </c>
      <c r="W454" s="165" t="str">
        <f t="shared" si="250"/>
        <v>Esporadica</v>
      </c>
      <c r="X454" s="165">
        <f t="shared" si="251"/>
        <v>2</v>
      </c>
      <c r="Y454" s="165" t="str">
        <f t="shared" si="252"/>
        <v>Bajo</v>
      </c>
      <c r="Z454" s="174">
        <v>60</v>
      </c>
      <c r="AA454" s="165" t="str">
        <f t="shared" si="253"/>
        <v>Muy Grave</v>
      </c>
      <c r="AB454" s="165">
        <f t="shared" si="246"/>
        <v>120</v>
      </c>
      <c r="AC454" s="165" t="str">
        <f t="shared" si="247"/>
        <v>III</v>
      </c>
      <c r="AD454" s="165" t="str">
        <f t="shared" si="262"/>
        <v>MEJORABLE</v>
      </c>
      <c r="AE454" s="177">
        <v>6</v>
      </c>
      <c r="AF454" s="177" t="s">
        <v>910</v>
      </c>
      <c r="AG454" s="176" t="s">
        <v>38</v>
      </c>
      <c r="AH454" s="174"/>
      <c r="AI454" s="158" t="s">
        <v>63</v>
      </c>
      <c r="AJ454" s="158"/>
      <c r="AK454" s="158" t="s">
        <v>63</v>
      </c>
      <c r="AL454" s="158"/>
      <c r="AM454" s="174" t="s">
        <v>911</v>
      </c>
      <c r="AN454" s="158"/>
      <c r="AO454" s="158"/>
      <c r="AP454" s="158"/>
      <c r="AQ454" s="158"/>
      <c r="AR454" s="174" t="s">
        <v>63</v>
      </c>
      <c r="AT454" s="155"/>
      <c r="BE454" s="155"/>
    </row>
    <row r="455" spans="1:57" ht="95.45" hidden="1" customHeight="1" x14ac:dyDescent="0.2">
      <c r="B455" s="165" t="s">
        <v>259</v>
      </c>
      <c r="C455" s="172" t="s">
        <v>455</v>
      </c>
      <c r="D455" s="165" t="s">
        <v>433</v>
      </c>
      <c r="E455" s="203" t="s">
        <v>884</v>
      </c>
      <c r="F455" s="166" t="s">
        <v>1010</v>
      </c>
      <c r="G455" s="166" t="s">
        <v>886</v>
      </c>
      <c r="H455" s="177" t="s">
        <v>63</v>
      </c>
      <c r="I455" s="177"/>
      <c r="J455" s="176" t="s">
        <v>1222</v>
      </c>
      <c r="K455" s="197" t="s">
        <v>65</v>
      </c>
      <c r="L455" s="204" t="s">
        <v>153</v>
      </c>
      <c r="M455" s="175" t="s">
        <v>888</v>
      </c>
      <c r="N455" s="175" t="s">
        <v>155</v>
      </c>
      <c r="O455" s="205"/>
      <c r="P455" s="165" t="s">
        <v>682</v>
      </c>
      <c r="Q455" s="165" t="s">
        <v>682</v>
      </c>
      <c r="R455" s="171" t="s">
        <v>889</v>
      </c>
      <c r="S455" s="176" t="s">
        <v>890</v>
      </c>
      <c r="T455" s="174">
        <v>2</v>
      </c>
      <c r="U455" s="165" t="str">
        <f t="shared" si="249"/>
        <v>Medio</v>
      </c>
      <c r="V455" s="184">
        <v>1</v>
      </c>
      <c r="W455" s="165" t="str">
        <f t="shared" si="250"/>
        <v>Esporadica</v>
      </c>
      <c r="X455" s="165">
        <f t="shared" si="251"/>
        <v>2</v>
      </c>
      <c r="Y455" s="165" t="str">
        <f t="shared" si="252"/>
        <v>Bajo</v>
      </c>
      <c r="Z455" s="174">
        <v>60</v>
      </c>
      <c r="AA455" s="165" t="str">
        <f t="shared" si="253"/>
        <v>Muy Grave</v>
      </c>
      <c r="AB455" s="165">
        <f t="shared" si="246"/>
        <v>120</v>
      </c>
      <c r="AC455" s="165" t="str">
        <f t="shared" si="247"/>
        <v>III</v>
      </c>
      <c r="AD455" s="165" t="str">
        <f t="shared" si="262"/>
        <v>MEJORABLE</v>
      </c>
      <c r="AE455" s="177">
        <v>6</v>
      </c>
      <c r="AF455" s="177" t="s">
        <v>155</v>
      </c>
      <c r="AG455" s="176" t="s">
        <v>38</v>
      </c>
      <c r="AH455" s="176"/>
      <c r="AI455" s="177" t="s">
        <v>63</v>
      </c>
      <c r="AJ455" s="177"/>
      <c r="AK455" s="177" t="s">
        <v>63</v>
      </c>
      <c r="AL455" s="177"/>
      <c r="AM455" s="174" t="s">
        <v>912</v>
      </c>
      <c r="AN455" s="177"/>
      <c r="AO455" s="177"/>
      <c r="AP455" s="207"/>
      <c r="AQ455" s="158"/>
      <c r="AR455" s="174" t="s">
        <v>63</v>
      </c>
      <c r="AT455" s="155"/>
      <c r="BE455" s="155"/>
    </row>
    <row r="456" spans="1:57" ht="95.45" hidden="1" customHeight="1" x14ac:dyDescent="0.2">
      <c r="B456" s="165" t="s">
        <v>259</v>
      </c>
      <c r="C456" s="172" t="s">
        <v>455</v>
      </c>
      <c r="D456" s="165" t="s">
        <v>433</v>
      </c>
      <c r="E456" s="203" t="s">
        <v>884</v>
      </c>
      <c r="F456" s="166" t="s">
        <v>1010</v>
      </c>
      <c r="G456" s="166" t="s">
        <v>886</v>
      </c>
      <c r="H456" s="177" t="s">
        <v>63</v>
      </c>
      <c r="I456" s="177"/>
      <c r="J456" s="176" t="s">
        <v>1222</v>
      </c>
      <c r="K456" s="165" t="s">
        <v>325</v>
      </c>
      <c r="L456" s="165" t="s">
        <v>424</v>
      </c>
      <c r="M456" s="175" t="s">
        <v>913</v>
      </c>
      <c r="N456" s="175" t="s">
        <v>191</v>
      </c>
      <c r="O456" s="205"/>
      <c r="P456" s="205"/>
      <c r="Q456" s="206"/>
      <c r="R456" s="171" t="s">
        <v>914</v>
      </c>
      <c r="S456" s="176"/>
      <c r="T456" s="174"/>
      <c r="U456" s="165" t="str">
        <f t="shared" si="249"/>
        <v>Bajo</v>
      </c>
      <c r="V456" s="174">
        <v>3</v>
      </c>
      <c r="W456" s="165" t="str">
        <f t="shared" si="250"/>
        <v>Frecuente</v>
      </c>
      <c r="X456" s="165">
        <f t="shared" si="251"/>
        <v>0</v>
      </c>
      <c r="Y456" s="165" t="str">
        <f t="shared" si="252"/>
        <v>Bajo</v>
      </c>
      <c r="Z456" s="174">
        <v>60</v>
      </c>
      <c r="AA456" s="165" t="str">
        <f t="shared" si="253"/>
        <v>Muy Grave</v>
      </c>
      <c r="AB456" s="165">
        <f t="shared" si="246"/>
        <v>0</v>
      </c>
      <c r="AC456" s="165" t="str">
        <f t="shared" si="247"/>
        <v>IV</v>
      </c>
      <c r="AD456" s="165" t="str">
        <f t="shared" si="262"/>
        <v>ACEPTABLE</v>
      </c>
      <c r="AE456" s="177">
        <v>6</v>
      </c>
      <c r="AF456" s="177" t="s">
        <v>155</v>
      </c>
      <c r="AG456" s="176" t="s">
        <v>38</v>
      </c>
      <c r="AH456" s="176"/>
      <c r="AI456" s="177" t="s">
        <v>63</v>
      </c>
      <c r="AJ456" s="177"/>
      <c r="AK456" s="177" t="s">
        <v>63</v>
      </c>
      <c r="AL456" s="177"/>
      <c r="AM456" s="174" t="s">
        <v>892</v>
      </c>
      <c r="AN456" s="177"/>
      <c r="AO456" s="177"/>
      <c r="AP456" s="207"/>
      <c r="AQ456" s="158" t="s">
        <v>891</v>
      </c>
      <c r="AR456" s="174" t="s">
        <v>892</v>
      </c>
      <c r="AT456" s="155"/>
      <c r="BE456" s="155"/>
    </row>
    <row r="457" spans="1:57" ht="80.099999999999994" hidden="1" customHeight="1" x14ac:dyDescent="0.2">
      <c r="B457" s="165" t="s">
        <v>259</v>
      </c>
      <c r="C457" s="172" t="s">
        <v>455</v>
      </c>
      <c r="D457" s="165" t="s">
        <v>433</v>
      </c>
      <c r="E457" s="203" t="s">
        <v>884</v>
      </c>
      <c r="F457" s="166" t="s">
        <v>1010</v>
      </c>
      <c r="G457" s="166" t="s">
        <v>886</v>
      </c>
      <c r="H457" s="165" t="s">
        <v>63</v>
      </c>
      <c r="I457" s="165"/>
      <c r="J457" s="174" t="s">
        <v>1224</v>
      </c>
      <c r="K457" s="167" t="s">
        <v>72</v>
      </c>
      <c r="L457" s="168" t="s">
        <v>893</v>
      </c>
      <c r="M457" s="170" t="s">
        <v>915</v>
      </c>
      <c r="N457" s="170" t="s">
        <v>895</v>
      </c>
      <c r="O457" s="208"/>
      <c r="P457" s="208"/>
      <c r="Q457" s="208"/>
      <c r="R457" s="171" t="s">
        <v>916</v>
      </c>
      <c r="S457" s="176" t="s">
        <v>917</v>
      </c>
      <c r="T457" s="209">
        <v>0</v>
      </c>
      <c r="U457" s="165" t="str">
        <f t="shared" si="249"/>
        <v>Bajo</v>
      </c>
      <c r="V457" s="209">
        <v>1</v>
      </c>
      <c r="W457" s="165" t="str">
        <f t="shared" si="250"/>
        <v>Esporadica</v>
      </c>
      <c r="X457" s="165">
        <f t="shared" si="251"/>
        <v>0</v>
      </c>
      <c r="Y457" s="165" t="str">
        <f t="shared" si="252"/>
        <v>Bajo</v>
      </c>
      <c r="Z457" s="209">
        <v>60</v>
      </c>
      <c r="AA457" s="165" t="str">
        <f t="shared" si="253"/>
        <v>Muy Grave</v>
      </c>
      <c r="AB457" s="165">
        <f t="shared" si="246"/>
        <v>0</v>
      </c>
      <c r="AC457" s="165" t="str">
        <f t="shared" si="247"/>
        <v>IV</v>
      </c>
      <c r="AD457" s="165" t="str">
        <f t="shared" si="262"/>
        <v>ACEPTABLE</v>
      </c>
      <c r="AE457" s="211"/>
      <c r="AF457" s="165" t="s">
        <v>145</v>
      </c>
      <c r="AG457" s="210" t="s">
        <v>38</v>
      </c>
      <c r="AH457" s="209"/>
      <c r="AI457" s="165" t="s">
        <v>63</v>
      </c>
      <c r="AJ457" s="165" t="s">
        <v>63</v>
      </c>
      <c r="AK457" s="165"/>
      <c r="AL457" s="165"/>
      <c r="AM457" s="165"/>
      <c r="AN457" s="165"/>
      <c r="AO457" s="165"/>
      <c r="AP457" s="165"/>
      <c r="AQ457" s="165"/>
      <c r="AR457" s="209"/>
      <c r="AS457" s="159"/>
      <c r="AT457" s="155"/>
      <c r="AU457" s="184"/>
      <c r="AW457" s="184"/>
      <c r="AX457" s="184"/>
      <c r="AY457" s="184"/>
      <c r="BA457" s="184"/>
      <c r="BB457" s="184"/>
      <c r="BC457" s="184"/>
      <c r="BD457" s="184"/>
      <c r="BE457" s="155"/>
    </row>
    <row r="458" spans="1:57" ht="80.099999999999994" hidden="1" customHeight="1" x14ac:dyDescent="0.2">
      <c r="B458" s="165" t="s">
        <v>259</v>
      </c>
      <c r="C458" s="172" t="s">
        <v>455</v>
      </c>
      <c r="D458" s="165" t="s">
        <v>433</v>
      </c>
      <c r="E458" s="203" t="s">
        <v>884</v>
      </c>
      <c r="F458" s="166" t="s">
        <v>1010</v>
      </c>
      <c r="G458" s="166" t="s">
        <v>886</v>
      </c>
      <c r="H458" s="165" t="s">
        <v>63</v>
      </c>
      <c r="I458" s="165"/>
      <c r="J458" s="174" t="s">
        <v>1224</v>
      </c>
      <c r="K458" s="167" t="s">
        <v>72</v>
      </c>
      <c r="L458" s="168" t="s">
        <v>893</v>
      </c>
      <c r="M458" s="170" t="s">
        <v>918</v>
      </c>
      <c r="N458" s="170" t="s">
        <v>919</v>
      </c>
      <c r="O458" s="208"/>
      <c r="P458" s="208"/>
      <c r="Q458" s="208"/>
      <c r="R458" s="171" t="s">
        <v>916</v>
      </c>
      <c r="S458" s="176" t="s">
        <v>917</v>
      </c>
      <c r="T458" s="209">
        <v>0</v>
      </c>
      <c r="U458" s="165" t="str">
        <f t="shared" si="249"/>
        <v>Bajo</v>
      </c>
      <c r="V458" s="209">
        <v>1</v>
      </c>
      <c r="W458" s="165" t="str">
        <f t="shared" si="250"/>
        <v>Esporadica</v>
      </c>
      <c r="X458" s="165">
        <f t="shared" si="251"/>
        <v>0</v>
      </c>
      <c r="Y458" s="165" t="str">
        <f t="shared" si="252"/>
        <v>Bajo</v>
      </c>
      <c r="Z458" s="209">
        <v>60</v>
      </c>
      <c r="AA458" s="165" t="str">
        <f t="shared" si="253"/>
        <v>Muy Grave</v>
      </c>
      <c r="AB458" s="165">
        <f t="shared" si="246"/>
        <v>0</v>
      </c>
      <c r="AC458" s="165" t="str">
        <f t="shared" si="247"/>
        <v>IV</v>
      </c>
      <c r="AD458" s="165" t="str">
        <f t="shared" si="262"/>
        <v>ACEPTABLE</v>
      </c>
      <c r="AE458" s="211"/>
      <c r="AF458" s="165" t="s">
        <v>145</v>
      </c>
      <c r="AG458" s="210" t="s">
        <v>38</v>
      </c>
      <c r="AH458" s="209"/>
      <c r="AI458" s="165" t="s">
        <v>63</v>
      </c>
      <c r="AJ458" s="165" t="s">
        <v>63</v>
      </c>
      <c r="AK458" s="165"/>
      <c r="AL458" s="165"/>
      <c r="AM458" s="165"/>
      <c r="AN458" s="165"/>
      <c r="AO458" s="165"/>
      <c r="AP458" s="165"/>
      <c r="AQ458" s="165"/>
      <c r="AR458" s="209"/>
      <c r="AS458" s="159"/>
      <c r="AT458" s="155"/>
      <c r="AU458" s="184"/>
      <c r="AW458" s="184"/>
      <c r="AX458" s="184"/>
      <c r="AY458" s="184"/>
      <c r="BA458" s="184"/>
      <c r="BB458" s="184"/>
      <c r="BC458" s="184"/>
      <c r="BD458" s="184"/>
      <c r="BE458" s="155"/>
    </row>
    <row r="459" spans="1:57" ht="80.099999999999994" hidden="1" customHeight="1" x14ac:dyDescent="0.2">
      <c r="B459" s="165" t="s">
        <v>259</v>
      </c>
      <c r="C459" s="172" t="s">
        <v>455</v>
      </c>
      <c r="D459" s="165" t="s">
        <v>433</v>
      </c>
      <c r="E459" s="203" t="s">
        <v>884</v>
      </c>
      <c r="F459" s="166" t="s">
        <v>1010</v>
      </c>
      <c r="G459" s="166" t="s">
        <v>886</v>
      </c>
      <c r="H459" s="165" t="s">
        <v>63</v>
      </c>
      <c r="I459" s="165"/>
      <c r="J459" s="174" t="s">
        <v>1224</v>
      </c>
      <c r="K459" s="167" t="s">
        <v>72</v>
      </c>
      <c r="L459" s="168" t="s">
        <v>119</v>
      </c>
      <c r="M459" s="170" t="s">
        <v>920</v>
      </c>
      <c r="N459" s="170" t="s">
        <v>921</v>
      </c>
      <c r="O459" s="208"/>
      <c r="P459" s="208"/>
      <c r="Q459" s="208"/>
      <c r="R459" s="171" t="s">
        <v>922</v>
      </c>
      <c r="S459" s="176" t="s">
        <v>923</v>
      </c>
      <c r="T459" s="209">
        <v>0</v>
      </c>
      <c r="U459" s="165" t="str">
        <f t="shared" si="249"/>
        <v>Bajo</v>
      </c>
      <c r="V459" s="209">
        <v>1</v>
      </c>
      <c r="W459" s="165" t="str">
        <f t="shared" si="250"/>
        <v>Esporadica</v>
      </c>
      <c r="X459" s="165">
        <f t="shared" si="251"/>
        <v>0</v>
      </c>
      <c r="Y459" s="165" t="str">
        <f t="shared" si="252"/>
        <v>Bajo</v>
      </c>
      <c r="Z459" s="209">
        <v>60</v>
      </c>
      <c r="AA459" s="165" t="str">
        <f t="shared" si="253"/>
        <v>Muy Grave</v>
      </c>
      <c r="AB459" s="165">
        <f t="shared" si="246"/>
        <v>0</v>
      </c>
      <c r="AC459" s="165" t="str">
        <f t="shared" si="247"/>
        <v>IV</v>
      </c>
      <c r="AD459" s="165" t="str">
        <f t="shared" si="262"/>
        <v>ACEPTABLE</v>
      </c>
      <c r="AE459" s="211"/>
      <c r="AF459" s="165" t="s">
        <v>145</v>
      </c>
      <c r="AG459" s="210" t="s">
        <v>38</v>
      </c>
      <c r="AH459" s="209"/>
      <c r="AI459" s="165" t="s">
        <v>63</v>
      </c>
      <c r="AJ459" s="165" t="s">
        <v>63</v>
      </c>
      <c r="AK459" s="165"/>
      <c r="AL459" s="165"/>
      <c r="AM459" s="165"/>
      <c r="AN459" s="165"/>
      <c r="AO459" s="165"/>
      <c r="AP459" s="165"/>
      <c r="AQ459" s="165"/>
      <c r="AR459" s="209"/>
      <c r="AS459" s="159"/>
      <c r="AT459" s="155"/>
      <c r="AU459" s="184"/>
      <c r="AW459" s="184"/>
      <c r="AX459" s="184"/>
      <c r="AY459" s="184"/>
      <c r="BA459" s="184"/>
      <c r="BB459" s="184"/>
      <c r="BC459" s="184"/>
      <c r="BD459" s="184"/>
      <c r="BE459" s="155"/>
    </row>
    <row r="460" spans="1:57" ht="206.1" hidden="1" customHeight="1" x14ac:dyDescent="0.2">
      <c r="B460" s="165" t="s">
        <v>259</v>
      </c>
      <c r="C460" s="172" t="s">
        <v>455</v>
      </c>
      <c r="D460" s="165" t="s">
        <v>433</v>
      </c>
      <c r="E460" s="203" t="s">
        <v>884</v>
      </c>
      <c r="F460" s="166" t="s">
        <v>1010</v>
      </c>
      <c r="G460" s="166" t="s">
        <v>886</v>
      </c>
      <c r="H460" s="158" t="s">
        <v>63</v>
      </c>
      <c r="I460" s="158"/>
      <c r="J460" s="174" t="s">
        <v>1224</v>
      </c>
      <c r="K460" s="172" t="s">
        <v>65</v>
      </c>
      <c r="L460" s="196" t="s">
        <v>316</v>
      </c>
      <c r="M460" s="175" t="s">
        <v>924</v>
      </c>
      <c r="N460" s="175" t="s">
        <v>1031</v>
      </c>
      <c r="O460" s="212"/>
      <c r="P460" s="165" t="s">
        <v>682</v>
      </c>
      <c r="Q460" s="165" t="s">
        <v>682</v>
      </c>
      <c r="R460" s="170" t="s">
        <v>763</v>
      </c>
      <c r="S460" s="166" t="s">
        <v>890</v>
      </c>
      <c r="T460" s="174">
        <v>2</v>
      </c>
      <c r="U460" s="165" t="str">
        <f t="shared" si="249"/>
        <v>Medio</v>
      </c>
      <c r="V460" s="184">
        <v>1</v>
      </c>
      <c r="W460" s="165" t="str">
        <f t="shared" si="250"/>
        <v>Esporadica</v>
      </c>
      <c r="X460" s="165">
        <f t="shared" si="251"/>
        <v>2</v>
      </c>
      <c r="Y460" s="165" t="str">
        <f t="shared" si="252"/>
        <v>Bajo</v>
      </c>
      <c r="Z460" s="174">
        <v>60</v>
      </c>
      <c r="AA460" s="165" t="str">
        <f t="shared" si="253"/>
        <v>Muy Grave</v>
      </c>
      <c r="AB460" s="165">
        <f t="shared" ref="AB460:AB523" si="273">X460*Z460</f>
        <v>120</v>
      </c>
      <c r="AC460" s="165" t="str">
        <f t="shared" ref="AC460:AC523" si="274">IF(AND(AB460&gt;=600,Z460&lt;=4000),"I",IF(AND(AB460&gt;=150,AB460&lt;=500),"II",IF(AND(AB460&gt;=40,AB460&lt;=120),"III",IF(AND(AB460&gt;=0,AB460&lt;=40),"IV"))))</f>
        <v>III</v>
      </c>
      <c r="AD460" s="165" t="str">
        <f t="shared" si="262"/>
        <v>MEJORABLE</v>
      </c>
      <c r="AE460" s="177">
        <v>6</v>
      </c>
      <c r="AF460" s="177" t="s">
        <v>910</v>
      </c>
      <c r="AG460" s="176" t="s">
        <v>38</v>
      </c>
      <c r="AH460" s="174"/>
      <c r="AI460" s="158" t="s">
        <v>63</v>
      </c>
      <c r="AJ460" s="158"/>
      <c r="AK460" s="158" t="s">
        <v>63</v>
      </c>
      <c r="AL460" s="158"/>
      <c r="AM460" s="174" t="s">
        <v>911</v>
      </c>
      <c r="AN460" s="158"/>
      <c r="AO460" s="158"/>
      <c r="AP460" s="158"/>
      <c r="AQ460" s="158"/>
      <c r="AR460" s="174" t="s">
        <v>63</v>
      </c>
      <c r="AT460" s="155"/>
      <c r="BE460" s="155"/>
    </row>
    <row r="461" spans="1:57" ht="66" hidden="1" customHeight="1" x14ac:dyDescent="0.2">
      <c r="A461" s="155"/>
      <c r="B461" s="165" t="s">
        <v>259</v>
      </c>
      <c r="C461" s="172" t="s">
        <v>455</v>
      </c>
      <c r="D461" s="165" t="s">
        <v>433</v>
      </c>
      <c r="E461" s="177" t="s">
        <v>884</v>
      </c>
      <c r="F461" s="166" t="s">
        <v>1010</v>
      </c>
      <c r="G461" s="166" t="s">
        <v>886</v>
      </c>
      <c r="H461" s="158" t="s">
        <v>63</v>
      </c>
      <c r="I461" s="158"/>
      <c r="J461" s="174" t="s">
        <v>1226</v>
      </c>
      <c r="K461" s="172" t="s">
        <v>72</v>
      </c>
      <c r="L461" s="168" t="s">
        <v>270</v>
      </c>
      <c r="M461" s="170" t="s">
        <v>898</v>
      </c>
      <c r="N461" s="175" t="s">
        <v>899</v>
      </c>
      <c r="O461" s="212"/>
      <c r="P461" s="212"/>
      <c r="Q461" s="213"/>
      <c r="R461" s="158" t="s">
        <v>900</v>
      </c>
      <c r="S461" s="174"/>
      <c r="T461" s="174"/>
      <c r="U461" s="165" t="str">
        <f t="shared" ref="U461:U524" si="275">IF(T461=10,"Muy Alto",IF(T461=6,"Alto",IF(T461=2,"Medio",IF(T461=0,"Bajo"))))</f>
        <v>Bajo</v>
      </c>
      <c r="V461" s="165">
        <v>1</v>
      </c>
      <c r="W461" s="165" t="str">
        <f t="shared" ref="W461:W524" si="276">IF(V461=4,"Continua",IF(V461=3,"Frecuente",IF(V461=2,"Ocasional",IF(V461=1,"Esporadica"))))</f>
        <v>Esporadica</v>
      </c>
      <c r="X461" s="165">
        <f t="shared" ref="X461:X524" si="277">T461*V461</f>
        <v>0</v>
      </c>
      <c r="Y461" s="165" t="str">
        <f t="shared" ref="Y461:Y524" si="278">IF(AND(X461&gt;=24,X461&lt;=40),"Medio Alto",IF(AND(X461&gt;=10,X461&lt;=20),"Alto",IF(AND(X461&gt;=6,X461&lt;=8),"Medio",IF(AND(X461&gt;=0,X461&lt;=4),"Bajo"))))</f>
        <v>Bajo</v>
      </c>
      <c r="Z461" s="174">
        <v>60</v>
      </c>
      <c r="AA461" s="165" t="str">
        <f t="shared" ref="AA461:AA524" si="279">IF(Z461=100,"Mortal o Catrastrofico",IF(Z461=60,"Muy Grave",IF(Z461=25,"Grave",IF(Z461=10,"Leve"))))</f>
        <v>Muy Grave</v>
      </c>
      <c r="AB461" s="165">
        <f t="shared" si="273"/>
        <v>0</v>
      </c>
      <c r="AC461" s="165" t="str">
        <f t="shared" si="274"/>
        <v>IV</v>
      </c>
      <c r="AD461" s="165" t="str">
        <f t="shared" si="262"/>
        <v>ACEPTABLE</v>
      </c>
      <c r="AE461" s="177">
        <v>6</v>
      </c>
      <c r="AF461" s="177" t="s">
        <v>899</v>
      </c>
      <c r="AG461" s="176" t="s">
        <v>38</v>
      </c>
      <c r="AH461" s="174"/>
      <c r="AI461" s="158" t="s">
        <v>63</v>
      </c>
      <c r="AJ461" s="158"/>
      <c r="AK461" s="158" t="s">
        <v>63</v>
      </c>
      <c r="AL461" s="158"/>
      <c r="AM461" s="158"/>
      <c r="AN461" s="158"/>
      <c r="AO461" s="158"/>
      <c r="AP461" s="158"/>
      <c r="AQ461" s="158"/>
      <c r="AR461" s="179" t="s">
        <v>901</v>
      </c>
      <c r="AT461" s="155"/>
      <c r="BE461" s="155"/>
    </row>
    <row r="462" spans="1:57" ht="63.75" hidden="1" x14ac:dyDescent="0.2">
      <c r="A462" s="156"/>
      <c r="B462" s="165" t="s">
        <v>259</v>
      </c>
      <c r="C462" s="172" t="s">
        <v>455</v>
      </c>
      <c r="D462" s="165" t="s">
        <v>433</v>
      </c>
      <c r="E462" s="177" t="s">
        <v>884</v>
      </c>
      <c r="F462" s="166" t="s">
        <v>1010</v>
      </c>
      <c r="G462" s="166" t="s">
        <v>886</v>
      </c>
      <c r="H462" s="158" t="s">
        <v>63</v>
      </c>
      <c r="I462" s="158"/>
      <c r="J462" s="174" t="s">
        <v>1226</v>
      </c>
      <c r="K462" s="165" t="s">
        <v>276</v>
      </c>
      <c r="L462" s="196" t="s">
        <v>178</v>
      </c>
      <c r="M462" s="170" t="s">
        <v>738</v>
      </c>
      <c r="N462" s="170" t="s">
        <v>180</v>
      </c>
      <c r="O462" s="165"/>
      <c r="P462" s="165"/>
      <c r="Q462" s="171"/>
      <c r="R462" s="171" t="s">
        <v>705</v>
      </c>
      <c r="S462" s="171" t="s">
        <v>903</v>
      </c>
      <c r="T462" s="165"/>
      <c r="U462" s="165" t="str">
        <f t="shared" si="275"/>
        <v>Bajo</v>
      </c>
      <c r="V462" s="165">
        <v>3</v>
      </c>
      <c r="W462" s="165" t="str">
        <f t="shared" si="276"/>
        <v>Frecuente</v>
      </c>
      <c r="X462" s="165">
        <f t="shared" si="277"/>
        <v>0</v>
      </c>
      <c r="Y462" s="165" t="str">
        <f t="shared" si="278"/>
        <v>Bajo</v>
      </c>
      <c r="Z462" s="165">
        <v>25</v>
      </c>
      <c r="AA462" s="165" t="str">
        <f t="shared" si="279"/>
        <v>Grave</v>
      </c>
      <c r="AB462" s="165">
        <f t="shared" si="273"/>
        <v>0</v>
      </c>
      <c r="AC462" s="165" t="str">
        <f t="shared" si="274"/>
        <v>IV</v>
      </c>
      <c r="AD462" s="165" t="str">
        <f t="shared" si="262"/>
        <v>ACEPTABLE</v>
      </c>
      <c r="AE462" s="165">
        <v>2</v>
      </c>
      <c r="AF462" s="165" t="s">
        <v>180</v>
      </c>
      <c r="AG462" s="165" t="s">
        <v>38</v>
      </c>
      <c r="AH462" s="165"/>
      <c r="AI462" s="165"/>
      <c r="AJ462" s="165" t="s">
        <v>63</v>
      </c>
      <c r="AK462" s="165"/>
      <c r="AL462" s="165"/>
      <c r="AM462" s="165"/>
      <c r="AN462" s="165"/>
      <c r="AO462" s="165"/>
      <c r="AP462" s="165"/>
      <c r="AQ462" s="165"/>
      <c r="AR462" s="165"/>
      <c r="AS462" s="156"/>
      <c r="AT462" s="157"/>
      <c r="AU462" s="165" t="str">
        <f>IF(AT462=10,"Muy Alto",IF(AT462=6,"Alto",IF(AT462=2,"Medio",IF(AT462=0,"Bajo"))))</f>
        <v>Bajo</v>
      </c>
      <c r="AV462" s="157"/>
      <c r="AW462" s="165" t="b">
        <f>IF(AV462=4,"Continua",IF(AV462=3,"Frecuente",IF(AV462=2,"Ocasional",IF(AV462=1,"Esporadica"))))</f>
        <v>0</v>
      </c>
      <c r="AX462" s="165">
        <f>AT462*AV462</f>
        <v>0</v>
      </c>
      <c r="AY462" s="165" t="str">
        <f>IF(AND(AX462&gt;=24,AX462&lt;=40),"Medio Alto",IF(AND(AX462&gt;=10,AX462&lt;=20),"Alto",IF(AND(AX462&gt;=6,AX462&lt;=8),"Medio",IF(AND(AX462&gt;=0,AX462&lt;=4),"Bajo"))))</f>
        <v>Bajo</v>
      </c>
      <c r="AZ462" s="157"/>
      <c r="BA462" s="165" t="b">
        <f>IF(AZ462=100,"Mortal o Catrastrofico",IF(AZ462=60,"Muy Grave",IF(AZ462=25,"Grave",IF(AZ462=10,"Leve"))))</f>
        <v>0</v>
      </c>
      <c r="BB462" s="165">
        <f>AX462*AZ462</f>
        <v>0</v>
      </c>
      <c r="BC462" s="165" t="str">
        <f>IF(AND(BB462&gt;=600,AZ462&lt;=4000),"I",IF(AND(BB462&gt;=150,BB462&lt;=500),"II",IF(AND(BB462&gt;=40,BB462&lt;=120),"III",IF(AND(BB462&gt;=0,BB462&lt;=40),"IV"))))</f>
        <v>IV</v>
      </c>
      <c r="BD462" s="165" t="str">
        <f>IF(AND(BC462="I"),"NO ACEPTABLE",IF(AND(BC462="II"),"ACEPTABLE CON CONTROL ESPECIFICO",IF(AND(BC462="III"),"MEJORABLE",IF(AND(BC462="IV"),"ACEPTABLE"))))</f>
        <v>ACEPTABLE</v>
      </c>
      <c r="BE462" s="155"/>
    </row>
    <row r="463" spans="1:57" ht="63.75" x14ac:dyDescent="0.2">
      <c r="A463" s="156"/>
      <c r="B463" s="165" t="s">
        <v>259</v>
      </c>
      <c r="C463" s="172" t="s">
        <v>455</v>
      </c>
      <c r="D463" s="165" t="s">
        <v>433</v>
      </c>
      <c r="E463" s="177" t="s">
        <v>884</v>
      </c>
      <c r="F463" s="166" t="s">
        <v>1010</v>
      </c>
      <c r="G463" s="166" t="s">
        <v>886</v>
      </c>
      <c r="H463" s="158" t="s">
        <v>63</v>
      </c>
      <c r="I463" s="158"/>
      <c r="J463" s="174" t="s">
        <v>1226</v>
      </c>
      <c r="K463" s="167" t="s">
        <v>282</v>
      </c>
      <c r="L463" s="168" t="s">
        <v>88</v>
      </c>
      <c r="M463" s="170" t="s">
        <v>344</v>
      </c>
      <c r="N463" s="171" t="s">
        <v>849</v>
      </c>
      <c r="O463" s="165"/>
      <c r="P463" s="165"/>
      <c r="Q463" s="171"/>
      <c r="R463" s="165" t="s">
        <v>904</v>
      </c>
      <c r="S463" s="171" t="s">
        <v>92</v>
      </c>
      <c r="T463" s="165"/>
      <c r="U463" s="165" t="str">
        <f t="shared" si="275"/>
        <v>Bajo</v>
      </c>
      <c r="V463" s="165">
        <v>2</v>
      </c>
      <c r="W463" s="165" t="str">
        <f t="shared" si="276"/>
        <v>Ocasional</v>
      </c>
      <c r="X463" s="165">
        <f t="shared" si="277"/>
        <v>0</v>
      </c>
      <c r="Y463" s="165" t="str">
        <f t="shared" si="278"/>
        <v>Bajo</v>
      </c>
      <c r="Z463" s="165">
        <v>25</v>
      </c>
      <c r="AA463" s="165" t="str">
        <f t="shared" si="279"/>
        <v>Grave</v>
      </c>
      <c r="AB463" s="165">
        <f t="shared" si="273"/>
        <v>0</v>
      </c>
      <c r="AC463" s="165" t="str">
        <f t="shared" si="274"/>
        <v>IV</v>
      </c>
      <c r="AD463" s="165" t="str">
        <f t="shared" si="262"/>
        <v>ACEPTABLE</v>
      </c>
      <c r="AE463" s="165">
        <v>2</v>
      </c>
      <c r="AF463" s="165" t="s">
        <v>180</v>
      </c>
      <c r="AG463" s="165" t="s">
        <v>38</v>
      </c>
      <c r="AH463" s="165"/>
      <c r="AI463" s="165"/>
      <c r="AJ463" s="165" t="s">
        <v>63</v>
      </c>
      <c r="AK463" s="165"/>
      <c r="AL463" s="165"/>
      <c r="AM463" s="165"/>
      <c r="AN463" s="165"/>
      <c r="AO463" s="165"/>
      <c r="AP463" s="165"/>
      <c r="AQ463" s="165"/>
      <c r="AR463" s="165"/>
      <c r="AS463" s="156"/>
      <c r="AT463" s="157"/>
      <c r="AU463" s="165" t="str">
        <f>IF(AT463=10,"Muy Alto",IF(AT463=6,"Alto",IF(AT463=2,"Medio",IF(AT463=0,"Bajo"))))</f>
        <v>Bajo</v>
      </c>
      <c r="AV463" s="157"/>
      <c r="AW463" s="165" t="b">
        <f>IF(AV463=4,"Continua",IF(AV463=3,"Frecuente",IF(AV463=2,"Ocasional",IF(AV463=1,"Esporadica"))))</f>
        <v>0</v>
      </c>
      <c r="AX463" s="165">
        <f>AT463*AV463</f>
        <v>0</v>
      </c>
      <c r="AY463" s="165" t="str">
        <f>IF(AND(AX463&gt;=24,AX463&lt;=40),"Medio Alto",IF(AND(AX463&gt;=10,AX463&lt;=20),"Alto",IF(AND(AX463&gt;=6,AX463&lt;=8),"Medio",IF(AND(AX463&gt;=0,AX463&lt;=4),"Bajo"))))</f>
        <v>Bajo</v>
      </c>
      <c r="AZ463" s="157"/>
      <c r="BA463" s="165" t="b">
        <f>IF(AZ463=100,"Mortal o Catrastrofico",IF(AZ463=60,"Muy Grave",IF(AZ463=25,"Grave",IF(AZ463=10,"Leve"))))</f>
        <v>0</v>
      </c>
      <c r="BB463" s="165">
        <f>AX463*AZ463</f>
        <v>0</v>
      </c>
      <c r="BC463" s="165" t="str">
        <f>IF(AND(BB463&gt;=600,AZ463&lt;=4000),"I",IF(AND(BB463&gt;=150,BB463&lt;=500),"II",IF(AND(BB463&gt;=40,BB463&lt;=120),"III",IF(AND(BB463&gt;=0,BB463&lt;=40),"IV"))))</f>
        <v>IV</v>
      </c>
      <c r="BD463" s="165" t="str">
        <f>IF(AND(BC463="I"),"NO ACEPTABLE",IF(AND(BC463="II"),"ACEPTABLE CON CONTROL ESPECIFICO",IF(AND(BC463="III"),"MEJORABLE",IF(AND(BC463="IV"),"ACEPTABLE"))))</f>
        <v>ACEPTABLE</v>
      </c>
      <c r="BE463" s="155"/>
    </row>
    <row r="464" spans="1:57" ht="63.75" x14ac:dyDescent="0.2">
      <c r="A464" s="156"/>
      <c r="B464" s="165" t="s">
        <v>259</v>
      </c>
      <c r="C464" s="172" t="s">
        <v>455</v>
      </c>
      <c r="D464" s="165" t="s">
        <v>433</v>
      </c>
      <c r="E464" s="177" t="s">
        <v>884</v>
      </c>
      <c r="F464" s="166" t="s">
        <v>1010</v>
      </c>
      <c r="G464" s="166" t="s">
        <v>886</v>
      </c>
      <c r="H464" s="158" t="s">
        <v>63</v>
      </c>
      <c r="I464" s="158"/>
      <c r="J464" s="174" t="s">
        <v>1226</v>
      </c>
      <c r="K464" s="167" t="s">
        <v>282</v>
      </c>
      <c r="L464" s="168" t="s">
        <v>739</v>
      </c>
      <c r="M464" s="170" t="s">
        <v>740</v>
      </c>
      <c r="N464" s="171" t="s">
        <v>741</v>
      </c>
      <c r="O464" s="165"/>
      <c r="P464" s="165"/>
      <c r="Q464" s="171"/>
      <c r="R464" s="165" t="s">
        <v>742</v>
      </c>
      <c r="S464" s="171" t="s">
        <v>743</v>
      </c>
      <c r="T464" s="165"/>
      <c r="U464" s="165" t="str">
        <f t="shared" si="275"/>
        <v>Bajo</v>
      </c>
      <c r="V464" s="165">
        <v>1</v>
      </c>
      <c r="W464" s="165" t="str">
        <f t="shared" si="276"/>
        <v>Esporadica</v>
      </c>
      <c r="X464" s="165">
        <f t="shared" si="277"/>
        <v>0</v>
      </c>
      <c r="Y464" s="165" t="str">
        <f t="shared" si="278"/>
        <v>Bajo</v>
      </c>
      <c r="Z464" s="165">
        <v>25</v>
      </c>
      <c r="AA464" s="165" t="str">
        <f t="shared" si="279"/>
        <v>Grave</v>
      </c>
      <c r="AB464" s="165">
        <f t="shared" si="273"/>
        <v>0</v>
      </c>
      <c r="AC464" s="165" t="str">
        <f t="shared" si="274"/>
        <v>IV</v>
      </c>
      <c r="AD464" s="165" t="str">
        <f t="shared" si="262"/>
        <v>ACEPTABLE</v>
      </c>
      <c r="AE464" s="165">
        <v>2</v>
      </c>
      <c r="AF464" s="165" t="s">
        <v>180</v>
      </c>
      <c r="AG464" s="165" t="s">
        <v>38</v>
      </c>
      <c r="AH464" s="165"/>
      <c r="AI464" s="165"/>
      <c r="AJ464" s="165" t="s">
        <v>63</v>
      </c>
      <c r="AK464" s="165"/>
      <c r="AL464" s="165"/>
      <c r="AM464" s="165"/>
      <c r="AN464" s="165"/>
      <c r="AO464" s="165"/>
      <c r="AP464" s="165"/>
      <c r="AQ464" s="165"/>
      <c r="AR464" s="165"/>
      <c r="AS464" s="156"/>
      <c r="AT464" s="157"/>
      <c r="AU464" s="165" t="str">
        <f>IF(AT464=10,"Muy Alto",IF(AT464=6,"Alto",IF(AT464=2,"Medio",IF(AT464=0,"Bajo"))))</f>
        <v>Bajo</v>
      </c>
      <c r="AV464" s="157"/>
      <c r="AW464" s="165" t="b">
        <f>IF(AV464=4,"Continua",IF(AV464=3,"Frecuente",IF(AV464=2,"Ocasional",IF(AV464=1,"Esporadica"))))</f>
        <v>0</v>
      </c>
      <c r="AX464" s="165">
        <f>AT464*AV464</f>
        <v>0</v>
      </c>
      <c r="AY464" s="165" t="str">
        <f>IF(AND(AX464&gt;=24,AX464&lt;=40),"Medio Alto",IF(AND(AX464&gt;=10,AX464&lt;=20),"Alto",IF(AND(AX464&gt;=6,AX464&lt;=8),"Medio",IF(AND(AX464&gt;=0,AX464&lt;=4),"Bajo"))))</f>
        <v>Bajo</v>
      </c>
      <c r="AZ464" s="157"/>
      <c r="BA464" s="165" t="b">
        <f>IF(AZ464=100,"Mortal o Catrastrofico",IF(AZ464=60,"Muy Grave",IF(AZ464=25,"Grave",IF(AZ464=10,"Leve"))))</f>
        <v>0</v>
      </c>
      <c r="BB464" s="165">
        <f>AX464*AZ464</f>
        <v>0</v>
      </c>
      <c r="BC464" s="165" t="str">
        <f>IF(AND(BB464&gt;=600,AZ464&lt;=4000),"I",IF(AND(BB464&gt;=150,BB464&lt;=500),"II",IF(AND(BB464&gt;=40,BB464&lt;=120),"III",IF(AND(BB464&gt;=0,BB464&lt;=40),"IV"))))</f>
        <v>IV</v>
      </c>
      <c r="BD464" s="165" t="str">
        <f>IF(AND(BC464="I"),"NO ACEPTABLE",IF(AND(BC464="II"),"ACEPTABLE CON CONTROL ESPECIFICO",IF(AND(BC464="III"),"MEJORABLE",IF(AND(BC464="IV"),"ACEPTABLE"))))</f>
        <v>ACEPTABLE</v>
      </c>
      <c r="BE464" s="155"/>
    </row>
    <row r="465" spans="1:57" ht="63.75" x14ac:dyDescent="0.2">
      <c r="A465" s="156"/>
      <c r="B465" s="165" t="s">
        <v>259</v>
      </c>
      <c r="C465" s="172" t="s">
        <v>455</v>
      </c>
      <c r="D465" s="165" t="s">
        <v>433</v>
      </c>
      <c r="E465" s="177" t="s">
        <v>884</v>
      </c>
      <c r="F465" s="166" t="s">
        <v>1010</v>
      </c>
      <c r="G465" s="166" t="s">
        <v>886</v>
      </c>
      <c r="H465" s="158" t="s">
        <v>63</v>
      </c>
      <c r="I465" s="158"/>
      <c r="J465" s="174" t="s">
        <v>1226</v>
      </c>
      <c r="K465" s="167" t="s">
        <v>282</v>
      </c>
      <c r="L465" s="168" t="s">
        <v>287</v>
      </c>
      <c r="M465" s="170" t="s">
        <v>288</v>
      </c>
      <c r="N465" s="170" t="s">
        <v>289</v>
      </c>
      <c r="O465" s="165"/>
      <c r="P465" s="165"/>
      <c r="Q465" s="165"/>
      <c r="R465" s="171" t="s">
        <v>928</v>
      </c>
      <c r="S465" s="171"/>
      <c r="T465" s="165"/>
      <c r="U465" s="165" t="str">
        <f t="shared" si="275"/>
        <v>Bajo</v>
      </c>
      <c r="V465" s="165">
        <v>1</v>
      </c>
      <c r="W465" s="165" t="str">
        <f t="shared" si="276"/>
        <v>Esporadica</v>
      </c>
      <c r="X465" s="165">
        <f t="shared" si="277"/>
        <v>0</v>
      </c>
      <c r="Y465" s="165" t="str">
        <f t="shared" si="278"/>
        <v>Bajo</v>
      </c>
      <c r="Z465" s="165">
        <v>25</v>
      </c>
      <c r="AA465" s="165" t="str">
        <f t="shared" si="279"/>
        <v>Grave</v>
      </c>
      <c r="AB465" s="165">
        <f t="shared" si="273"/>
        <v>0</v>
      </c>
      <c r="AC465" s="165" t="str">
        <f t="shared" si="274"/>
        <v>IV</v>
      </c>
      <c r="AD465" s="165" t="str">
        <f t="shared" si="262"/>
        <v>ACEPTABLE</v>
      </c>
      <c r="AE465" s="165" t="s">
        <v>258</v>
      </c>
      <c r="AF465" s="165" t="str">
        <f>N465</f>
        <v>Golpes, trapamientos, aplastamiento, muerte</v>
      </c>
      <c r="AG465" s="165" t="s">
        <v>38</v>
      </c>
      <c r="AH465" s="165"/>
      <c r="AI465" s="165" t="s">
        <v>63</v>
      </c>
      <c r="AJ465" s="165" t="s">
        <v>63</v>
      </c>
      <c r="AK465" s="165"/>
      <c r="AL465" s="165" t="s">
        <v>63</v>
      </c>
      <c r="AM465" s="165"/>
      <c r="AN465" s="165"/>
      <c r="AO465" s="165"/>
      <c r="AP465" s="165"/>
      <c r="AQ465" s="165"/>
      <c r="AR465" s="165"/>
      <c r="AS465" s="156"/>
      <c r="AT465" s="157"/>
      <c r="AU465" s="165" t="str">
        <f>IF(AT465=10,"Muy Alto",IF(AT465=6,"Alto",IF(AT465=2,"Medio",IF(AT465=0,"Bajo"))))</f>
        <v>Bajo</v>
      </c>
      <c r="AV465" s="157"/>
      <c r="AW465" s="165" t="b">
        <f>IF(AV465=4,"Continua",IF(AV465=3,"Frecuente",IF(AV465=2,"Ocasional",IF(AV465=1,"Esporadica"))))</f>
        <v>0</v>
      </c>
      <c r="AX465" s="165">
        <f>AT465*AV465</f>
        <v>0</v>
      </c>
      <c r="AY465" s="165" t="str">
        <f>IF(AND(AX465&gt;=24,AX465&lt;=40),"Medio Alto",IF(AND(AX465&gt;=10,AX465&lt;=20),"Alto",IF(AND(AX465&gt;=6,AX465&lt;=8),"Medio",IF(AND(AX465&gt;=0,AX465&lt;=4),"Bajo"))))</f>
        <v>Bajo</v>
      </c>
      <c r="AZ465" s="157"/>
      <c r="BA465" s="165" t="b">
        <f>IF(AZ465=100,"Mortal o Catrastrofico",IF(AZ465=60,"Muy Grave",IF(AZ465=25,"Grave",IF(AZ465=10,"Leve"))))</f>
        <v>0</v>
      </c>
      <c r="BB465" s="165">
        <f>AX465*AZ465</f>
        <v>0</v>
      </c>
      <c r="BC465" s="165" t="str">
        <f>IF(AND(BB465&gt;=600,AZ465&lt;=4000),"I",IF(AND(BB465&gt;=150,BB465&lt;=500),"II",IF(AND(BB465&gt;=40,BB465&lt;=120),"III",IF(AND(BB465&gt;=0,BB465&lt;=40),"IV"))))</f>
        <v>IV</v>
      </c>
      <c r="BD465" s="165" t="str">
        <f>IF(AND(BC465="I"),"NO ACEPTABLE",IF(AND(BC465="II"),"ACEPTABLE CON CONTROL ESPECIFICO",IF(AND(BC465="III"),"MEJORABLE",IF(AND(BC465="IV"),"ACEPTABLE"))))</f>
        <v>ACEPTABLE</v>
      </c>
      <c r="BE465" s="155"/>
    </row>
    <row r="466" spans="1:57" ht="102" hidden="1" x14ac:dyDescent="0.2">
      <c r="A466" s="156"/>
      <c r="B466" s="165" t="s">
        <v>259</v>
      </c>
      <c r="C466" s="172" t="s">
        <v>455</v>
      </c>
      <c r="D466" s="165" t="s">
        <v>433</v>
      </c>
      <c r="E466" s="177" t="s">
        <v>884</v>
      </c>
      <c r="F466" s="166" t="s">
        <v>1010</v>
      </c>
      <c r="G466" s="166" t="s">
        <v>886</v>
      </c>
      <c r="H466" s="165" t="s">
        <v>63</v>
      </c>
      <c r="I466" s="165"/>
      <c r="J466" s="166" t="s">
        <v>646</v>
      </c>
      <c r="K466" s="167" t="s">
        <v>65</v>
      </c>
      <c r="L466" s="168" t="s">
        <v>253</v>
      </c>
      <c r="M466" s="170" t="s">
        <v>254</v>
      </c>
      <c r="N466" s="170" t="s">
        <v>1162</v>
      </c>
      <c r="O466" s="165"/>
      <c r="P466" s="165"/>
      <c r="Q466" s="165"/>
      <c r="R466" s="195" t="s">
        <v>1044</v>
      </c>
      <c r="S466" s="165" t="s">
        <v>257</v>
      </c>
      <c r="T466" s="165">
        <v>0</v>
      </c>
      <c r="U466" s="165" t="str">
        <f t="shared" si="275"/>
        <v>Bajo</v>
      </c>
      <c r="V466" s="251">
        <v>4</v>
      </c>
      <c r="W466" s="165" t="str">
        <f t="shared" si="276"/>
        <v>Continua</v>
      </c>
      <c r="X466" s="165">
        <f t="shared" si="277"/>
        <v>0</v>
      </c>
      <c r="Y466" s="165" t="str">
        <f t="shared" si="278"/>
        <v>Bajo</v>
      </c>
      <c r="Z466" s="251">
        <v>100</v>
      </c>
      <c r="AA466" s="165" t="str">
        <f t="shared" si="279"/>
        <v>Mortal o Catrastrofico</v>
      </c>
      <c r="AB466" s="165">
        <f t="shared" si="273"/>
        <v>0</v>
      </c>
      <c r="AC466" s="165" t="str">
        <f t="shared" si="274"/>
        <v>IV</v>
      </c>
      <c r="AD466" s="165" t="str">
        <f t="shared" si="262"/>
        <v>ACEPTABLE</v>
      </c>
      <c r="AE466" s="165" t="s">
        <v>258</v>
      </c>
      <c r="AF466" s="165" t="str">
        <f>N466</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466" s="165" t="s">
        <v>38</v>
      </c>
      <c r="AH466" s="165"/>
      <c r="AI466" s="165" t="s">
        <v>63</v>
      </c>
      <c r="AJ466" s="165" t="s">
        <v>63</v>
      </c>
      <c r="AK466" s="165" t="s">
        <v>63</v>
      </c>
      <c r="AL466" s="165"/>
      <c r="AM466" s="165"/>
      <c r="AN466" s="165"/>
      <c r="AO466" s="165"/>
      <c r="AP466" s="165"/>
      <c r="AQ466" s="165"/>
      <c r="AR466" s="165"/>
      <c r="AS466" s="156"/>
      <c r="AT466" s="157"/>
      <c r="AU466" s="165" t="str">
        <f>IF(AT466=10,"Muy Alto",IF(AT466=6,"Alto",IF(AT466=2,"Medio",IF(AT466=0,"Bajo"))))</f>
        <v>Bajo</v>
      </c>
      <c r="AV466" s="157"/>
      <c r="AW466" s="165" t="b">
        <f>IF(AV466=4,"Continua",IF(AV466=3,"Frecuente",IF(AV466=2,"Ocasional",IF(AV466=1,"Esporadica"))))</f>
        <v>0</v>
      </c>
      <c r="AX466" s="165">
        <f>AT466*AV466</f>
        <v>0</v>
      </c>
      <c r="AY466" s="165" t="str">
        <f>IF(AND(AX466&gt;=24,AX466&lt;=40),"Medio Alto",IF(AND(AX466&gt;=10,AX466&lt;=20),"Alto",IF(AND(AX466&gt;=6,AX466&lt;=8),"Medio",IF(AND(AX466&gt;=0,AX466&lt;=4),"Bajo"))))</f>
        <v>Bajo</v>
      </c>
      <c r="AZ466" s="157"/>
      <c r="BA466" s="165" t="b">
        <f>IF(AZ466=100,"Mortal o Catrastrofico",IF(AZ466=60,"Muy Grave",IF(AZ466=25,"Grave",IF(AZ466=10,"Leve"))))</f>
        <v>0</v>
      </c>
      <c r="BB466" s="165">
        <f>AX466*AZ466</f>
        <v>0</v>
      </c>
      <c r="BC466" s="165" t="str">
        <f>IF(AND(BB466&gt;=600,AZ466&lt;=4000),"I",IF(AND(BB466&gt;=150,BB466&lt;=500),"II",IF(AND(BB466&gt;=40,BB466&lt;=120),"III",IF(AND(BB466&gt;=0,BB466&lt;=40),"IV"))))</f>
        <v>IV</v>
      </c>
      <c r="BD466" s="165" t="str">
        <f>IF(AND(BC466="I"),"NO ACEPTABLE",IF(AND(BC466="II"),"ACEPTABLE CON CONTROL ESPECIFICO",IF(AND(BC466="III"),"MEJORABLE",IF(AND(BC466="IV"),"ACEPTABLE"))))</f>
        <v>ACEPTABLE</v>
      </c>
      <c r="BE466" s="155"/>
    </row>
    <row r="467" spans="1:57" ht="66" hidden="1" customHeight="1" x14ac:dyDescent="0.2">
      <c r="A467" s="155"/>
      <c r="B467" s="165" t="s">
        <v>259</v>
      </c>
      <c r="C467" s="172" t="s">
        <v>455</v>
      </c>
      <c r="D467" s="165" t="s">
        <v>433</v>
      </c>
      <c r="E467" s="177" t="s">
        <v>884</v>
      </c>
      <c r="F467" s="166" t="s">
        <v>1010</v>
      </c>
      <c r="G467" s="166" t="s">
        <v>886</v>
      </c>
      <c r="H467" s="165" t="s">
        <v>63</v>
      </c>
      <c r="I467" s="165"/>
      <c r="J467" s="158" t="s">
        <v>1227</v>
      </c>
      <c r="K467" s="165" t="s">
        <v>276</v>
      </c>
      <c r="L467" s="196" t="s">
        <v>178</v>
      </c>
      <c r="M467" s="170" t="s">
        <v>738</v>
      </c>
      <c r="N467" s="170" t="s">
        <v>180</v>
      </c>
      <c r="O467" s="175"/>
      <c r="P467" s="175"/>
      <c r="Q467" s="158"/>
      <c r="R467" s="171" t="s">
        <v>705</v>
      </c>
      <c r="S467" s="171" t="s">
        <v>706</v>
      </c>
      <c r="T467" s="165">
        <v>0</v>
      </c>
      <c r="U467" s="209" t="str">
        <f t="shared" si="275"/>
        <v>Bajo</v>
      </c>
      <c r="V467" s="250">
        <v>3</v>
      </c>
      <c r="W467" s="208" t="str">
        <f t="shared" si="276"/>
        <v>Frecuente</v>
      </c>
      <c r="X467" s="165">
        <f t="shared" si="277"/>
        <v>0</v>
      </c>
      <c r="Y467" s="209" t="str">
        <f t="shared" si="278"/>
        <v>Bajo</v>
      </c>
      <c r="Z467" s="250">
        <v>25</v>
      </c>
      <c r="AA467" s="208" t="str">
        <f t="shared" si="279"/>
        <v>Grave</v>
      </c>
      <c r="AB467" s="165">
        <f t="shared" si="273"/>
        <v>0</v>
      </c>
      <c r="AC467" s="165" t="str">
        <f t="shared" si="274"/>
        <v>IV</v>
      </c>
      <c r="AD467" s="165" t="str">
        <f t="shared" si="262"/>
        <v>ACEPTABLE</v>
      </c>
      <c r="AE467" s="177">
        <v>6</v>
      </c>
      <c r="AF467" s="177" t="s">
        <v>929</v>
      </c>
      <c r="AG467" s="158" t="s">
        <v>38</v>
      </c>
      <c r="AH467" s="158"/>
      <c r="AI467" s="158" t="s">
        <v>63</v>
      </c>
      <c r="AJ467" s="158"/>
      <c r="AK467" s="158" t="s">
        <v>63</v>
      </c>
      <c r="AL467" s="158"/>
      <c r="AM467" s="158"/>
      <c r="AN467" s="158"/>
      <c r="AO467" s="158"/>
      <c r="AP467" s="158"/>
      <c r="AQ467" s="158" t="s">
        <v>930</v>
      </c>
      <c r="AR467" s="174" t="s">
        <v>931</v>
      </c>
      <c r="AT467" s="155"/>
      <c r="BE467" s="155"/>
    </row>
    <row r="468" spans="1:57" ht="66" hidden="1" customHeight="1" x14ac:dyDescent="0.2">
      <c r="A468" s="155"/>
      <c r="B468" s="165" t="s">
        <v>259</v>
      </c>
      <c r="C468" s="172" t="s">
        <v>455</v>
      </c>
      <c r="D468" s="165" t="s">
        <v>433</v>
      </c>
      <c r="E468" s="177" t="s">
        <v>884</v>
      </c>
      <c r="F468" s="166" t="s">
        <v>1010</v>
      </c>
      <c r="G468" s="166" t="s">
        <v>886</v>
      </c>
      <c r="H468" s="165" t="s">
        <v>63</v>
      </c>
      <c r="I468" s="165"/>
      <c r="J468" s="166" t="s">
        <v>646</v>
      </c>
      <c r="K468" s="158" t="s">
        <v>99</v>
      </c>
      <c r="L468" s="158" t="s">
        <v>905</v>
      </c>
      <c r="M468" s="158" t="s">
        <v>906</v>
      </c>
      <c r="N468" s="171" t="s">
        <v>102</v>
      </c>
      <c r="O468" s="267"/>
      <c r="P468" s="267"/>
      <c r="Q468" s="267"/>
      <c r="R468" s="279" t="s">
        <v>477</v>
      </c>
      <c r="S468" s="267"/>
      <c r="T468" s="158">
        <v>2</v>
      </c>
      <c r="U468" s="165" t="str">
        <f t="shared" si="275"/>
        <v>Medio</v>
      </c>
      <c r="V468" s="177">
        <v>1</v>
      </c>
      <c r="W468" s="165" t="str">
        <f t="shared" si="276"/>
        <v>Esporadica</v>
      </c>
      <c r="X468" s="165">
        <f t="shared" si="277"/>
        <v>2</v>
      </c>
      <c r="Y468" s="165" t="str">
        <f t="shared" si="278"/>
        <v>Bajo</v>
      </c>
      <c r="Z468" s="177">
        <v>25</v>
      </c>
      <c r="AA468" s="165" t="str">
        <f t="shared" si="279"/>
        <v>Grave</v>
      </c>
      <c r="AB468" s="165">
        <f t="shared" si="273"/>
        <v>50</v>
      </c>
      <c r="AC468" s="165" t="str">
        <f t="shared" si="274"/>
        <v>III</v>
      </c>
      <c r="AD468" s="165" t="str">
        <f t="shared" si="262"/>
        <v>MEJORABLE</v>
      </c>
      <c r="AE468" s="177">
        <v>6</v>
      </c>
      <c r="AF468" s="177" t="s">
        <v>907</v>
      </c>
      <c r="AG468" s="158" t="s">
        <v>38</v>
      </c>
      <c r="AH468" s="158"/>
      <c r="AI468" s="158" t="s">
        <v>63</v>
      </c>
      <c r="AJ468" s="158"/>
      <c r="AK468" s="158" t="s">
        <v>63</v>
      </c>
      <c r="AL468" s="158"/>
      <c r="AM468" s="158"/>
      <c r="AN468" s="158"/>
      <c r="AO468" s="158"/>
      <c r="AP468" s="158"/>
      <c r="AQ468" s="181" t="s">
        <v>908</v>
      </c>
      <c r="AR468" s="174"/>
      <c r="AT468" s="155"/>
      <c r="BE468" s="155"/>
    </row>
    <row r="469" spans="1:57" ht="66" hidden="1" customHeight="1" x14ac:dyDescent="0.2">
      <c r="B469" s="165" t="s">
        <v>259</v>
      </c>
      <c r="C469" s="172" t="s">
        <v>455</v>
      </c>
      <c r="D469" s="165" t="s">
        <v>433</v>
      </c>
      <c r="E469" s="177" t="s">
        <v>884</v>
      </c>
      <c r="F469" s="166" t="s">
        <v>1010</v>
      </c>
      <c r="G469" s="215" t="s">
        <v>1228</v>
      </c>
      <c r="H469" s="158" t="s">
        <v>63</v>
      </c>
      <c r="I469" s="158"/>
      <c r="J469" s="174" t="s">
        <v>1229</v>
      </c>
      <c r="K469" s="198" t="s">
        <v>65</v>
      </c>
      <c r="L469" s="167" t="s">
        <v>756</v>
      </c>
      <c r="M469" s="175" t="s">
        <v>757</v>
      </c>
      <c r="N469" s="175" t="s">
        <v>758</v>
      </c>
      <c r="O469" s="212"/>
      <c r="P469" s="212"/>
      <c r="Q469" s="180"/>
      <c r="R469" s="171" t="s">
        <v>889</v>
      </c>
      <c r="S469" s="166" t="s">
        <v>932</v>
      </c>
      <c r="T469" s="158"/>
      <c r="U469" s="165" t="str">
        <f t="shared" si="275"/>
        <v>Bajo</v>
      </c>
      <c r="V469" s="158">
        <v>3</v>
      </c>
      <c r="W469" s="165" t="str">
        <f t="shared" si="276"/>
        <v>Frecuente</v>
      </c>
      <c r="X469" s="165">
        <f t="shared" si="277"/>
        <v>0</v>
      </c>
      <c r="Y469" s="165" t="str">
        <f t="shared" si="278"/>
        <v>Bajo</v>
      </c>
      <c r="Z469" s="158">
        <v>25</v>
      </c>
      <c r="AA469" s="165" t="str">
        <f t="shared" si="279"/>
        <v>Grave</v>
      </c>
      <c r="AB469" s="165">
        <f t="shared" si="273"/>
        <v>0</v>
      </c>
      <c r="AC469" s="165" t="str">
        <f t="shared" si="274"/>
        <v>IV</v>
      </c>
      <c r="AD469" s="165" t="str">
        <f t="shared" si="262"/>
        <v>ACEPTABLE</v>
      </c>
      <c r="AE469" s="177">
        <v>6</v>
      </c>
      <c r="AF469" s="177" t="s">
        <v>758</v>
      </c>
      <c r="AG469" s="176" t="s">
        <v>38</v>
      </c>
      <c r="AH469" s="174"/>
      <c r="AI469" s="158" t="s">
        <v>63</v>
      </c>
      <c r="AJ469" s="158"/>
      <c r="AK469" s="158" t="s">
        <v>63</v>
      </c>
      <c r="AL469" s="158"/>
      <c r="AM469" s="158"/>
      <c r="AN469" s="158"/>
      <c r="AO469" s="158"/>
      <c r="AP469" s="158"/>
      <c r="AQ469" s="158" t="s">
        <v>891</v>
      </c>
      <c r="AR469" s="174"/>
      <c r="AT469" s="155"/>
      <c r="BE469" s="155"/>
    </row>
    <row r="470" spans="1:57" ht="66" hidden="1" customHeight="1" x14ac:dyDescent="0.2">
      <c r="A470" s="155"/>
      <c r="B470" s="165" t="s">
        <v>259</v>
      </c>
      <c r="C470" s="172" t="s">
        <v>455</v>
      </c>
      <c r="D470" s="165" t="s">
        <v>433</v>
      </c>
      <c r="E470" s="177" t="s">
        <v>884</v>
      </c>
      <c r="F470" s="166" t="s">
        <v>1010</v>
      </c>
      <c r="G470" s="215" t="s">
        <v>1228</v>
      </c>
      <c r="H470" s="158" t="s">
        <v>63</v>
      </c>
      <c r="I470" s="158"/>
      <c r="J470" s="174" t="s">
        <v>1229</v>
      </c>
      <c r="K470" s="172" t="s">
        <v>72</v>
      </c>
      <c r="L470" s="173" t="s">
        <v>302</v>
      </c>
      <c r="M470" s="175" t="s">
        <v>933</v>
      </c>
      <c r="N470" s="175" t="s">
        <v>934</v>
      </c>
      <c r="O470" s="212"/>
      <c r="P470" s="212"/>
      <c r="Q470" s="180"/>
      <c r="R470" s="171" t="s">
        <v>935</v>
      </c>
      <c r="S470" s="176" t="s">
        <v>917</v>
      </c>
      <c r="T470" s="158"/>
      <c r="U470" s="165" t="str">
        <f t="shared" si="275"/>
        <v>Bajo</v>
      </c>
      <c r="V470" s="158">
        <v>1</v>
      </c>
      <c r="W470" s="165" t="str">
        <f t="shared" si="276"/>
        <v>Esporadica</v>
      </c>
      <c r="X470" s="165">
        <f t="shared" si="277"/>
        <v>0</v>
      </c>
      <c r="Y470" s="165" t="str">
        <f t="shared" si="278"/>
        <v>Bajo</v>
      </c>
      <c r="Z470" s="158">
        <v>25</v>
      </c>
      <c r="AA470" s="165" t="str">
        <f t="shared" si="279"/>
        <v>Grave</v>
      </c>
      <c r="AB470" s="165">
        <f t="shared" si="273"/>
        <v>0</v>
      </c>
      <c r="AC470" s="165" t="str">
        <f t="shared" si="274"/>
        <v>IV</v>
      </c>
      <c r="AD470" s="165" t="str">
        <f t="shared" si="262"/>
        <v>ACEPTABLE</v>
      </c>
      <c r="AE470" s="177">
        <v>6</v>
      </c>
      <c r="AF470" s="177" t="s">
        <v>934</v>
      </c>
      <c r="AG470" s="176" t="s">
        <v>38</v>
      </c>
      <c r="AH470" s="174"/>
      <c r="AI470" s="158" t="s">
        <v>63</v>
      </c>
      <c r="AJ470" s="158"/>
      <c r="AK470" s="158" t="s">
        <v>63</v>
      </c>
      <c r="AL470" s="158"/>
      <c r="AM470" s="158"/>
      <c r="AN470" s="158"/>
      <c r="AO470" s="158"/>
      <c r="AP470" s="158"/>
      <c r="AQ470" s="181" t="s">
        <v>936</v>
      </c>
      <c r="AR470" s="174"/>
      <c r="AT470" s="155"/>
      <c r="BE470" s="155"/>
    </row>
    <row r="471" spans="1:57" ht="66" hidden="1" customHeight="1" x14ac:dyDescent="0.2">
      <c r="A471" s="155"/>
      <c r="B471" s="165" t="s">
        <v>259</v>
      </c>
      <c r="C471" s="172" t="s">
        <v>455</v>
      </c>
      <c r="D471" s="165" t="s">
        <v>433</v>
      </c>
      <c r="E471" s="177" t="s">
        <v>884</v>
      </c>
      <c r="F471" s="166" t="s">
        <v>1010</v>
      </c>
      <c r="G471" s="215" t="s">
        <v>1228</v>
      </c>
      <c r="H471" s="158" t="s">
        <v>63</v>
      </c>
      <c r="I471" s="158"/>
      <c r="J471" s="174" t="s">
        <v>1229</v>
      </c>
      <c r="K471" s="165" t="s">
        <v>77</v>
      </c>
      <c r="L471" s="173" t="s">
        <v>174</v>
      </c>
      <c r="M471" s="175" t="s">
        <v>937</v>
      </c>
      <c r="N471" s="175" t="s">
        <v>938</v>
      </c>
      <c r="O471" s="175"/>
      <c r="P471" s="175"/>
      <c r="Q471" s="158"/>
      <c r="R471" s="171" t="s">
        <v>859</v>
      </c>
      <c r="S471" s="174" t="s">
        <v>939</v>
      </c>
      <c r="T471" s="165">
        <v>0</v>
      </c>
      <c r="U471" s="165" t="str">
        <f t="shared" si="275"/>
        <v>Bajo</v>
      </c>
      <c r="V471" s="158">
        <v>1</v>
      </c>
      <c r="W471" s="165" t="str">
        <f t="shared" si="276"/>
        <v>Esporadica</v>
      </c>
      <c r="X471" s="165">
        <f t="shared" si="277"/>
        <v>0</v>
      </c>
      <c r="Y471" s="165" t="str">
        <f t="shared" si="278"/>
        <v>Bajo</v>
      </c>
      <c r="Z471" s="174">
        <v>10</v>
      </c>
      <c r="AA471" s="165" t="str">
        <f t="shared" si="279"/>
        <v>Leve</v>
      </c>
      <c r="AB471" s="165">
        <f t="shared" si="273"/>
        <v>0</v>
      </c>
      <c r="AC471" s="165" t="str">
        <f t="shared" si="274"/>
        <v>IV</v>
      </c>
      <c r="AD471" s="165" t="str">
        <f t="shared" si="262"/>
        <v>ACEPTABLE</v>
      </c>
      <c r="AE471" s="177">
        <v>6</v>
      </c>
      <c r="AF471" s="177" t="s">
        <v>938</v>
      </c>
      <c r="AG471" s="176" t="s">
        <v>38</v>
      </c>
      <c r="AH471" s="174"/>
      <c r="AI471" s="158" t="s">
        <v>63</v>
      </c>
      <c r="AJ471" s="158"/>
      <c r="AK471" s="158" t="s">
        <v>63</v>
      </c>
      <c r="AL471" s="158"/>
      <c r="AM471" s="176"/>
      <c r="AN471" s="176"/>
      <c r="AO471" s="176"/>
      <c r="AP471" s="176"/>
      <c r="AQ471" s="181" t="s">
        <v>936</v>
      </c>
      <c r="AR471" s="174"/>
      <c r="AT471" s="155"/>
      <c r="BE471" s="155"/>
    </row>
    <row r="472" spans="1:57" ht="66" hidden="1" customHeight="1" x14ac:dyDescent="0.2">
      <c r="A472" s="155"/>
      <c r="B472" s="165" t="s">
        <v>259</v>
      </c>
      <c r="C472" s="172" t="s">
        <v>455</v>
      </c>
      <c r="D472" s="165" t="s">
        <v>433</v>
      </c>
      <c r="E472" s="177" t="s">
        <v>884</v>
      </c>
      <c r="F472" s="166" t="s">
        <v>1010</v>
      </c>
      <c r="G472" s="158" t="s">
        <v>1230</v>
      </c>
      <c r="H472" s="158"/>
      <c r="I472" s="158" t="s">
        <v>63</v>
      </c>
      <c r="J472" s="174" t="s">
        <v>1229</v>
      </c>
      <c r="K472" s="165" t="s">
        <v>77</v>
      </c>
      <c r="L472" s="158" t="s">
        <v>940</v>
      </c>
      <c r="M472" s="175" t="s">
        <v>941</v>
      </c>
      <c r="N472" s="175" t="s">
        <v>942</v>
      </c>
      <c r="O472" s="212"/>
      <c r="P472" s="212"/>
      <c r="Q472" s="180"/>
      <c r="R472" s="171" t="s">
        <v>859</v>
      </c>
      <c r="S472" s="174" t="s">
        <v>943</v>
      </c>
      <c r="T472" s="174"/>
      <c r="U472" s="165" t="str">
        <f t="shared" si="275"/>
        <v>Bajo</v>
      </c>
      <c r="V472" s="158">
        <v>1</v>
      </c>
      <c r="W472" s="165" t="str">
        <f t="shared" si="276"/>
        <v>Esporadica</v>
      </c>
      <c r="X472" s="165">
        <f t="shared" si="277"/>
        <v>0</v>
      </c>
      <c r="Y472" s="165" t="str">
        <f t="shared" si="278"/>
        <v>Bajo</v>
      </c>
      <c r="Z472" s="158">
        <v>60</v>
      </c>
      <c r="AA472" s="165" t="str">
        <f t="shared" si="279"/>
        <v>Muy Grave</v>
      </c>
      <c r="AB472" s="165">
        <f t="shared" si="273"/>
        <v>0</v>
      </c>
      <c r="AC472" s="165" t="str">
        <f t="shared" si="274"/>
        <v>IV</v>
      </c>
      <c r="AD472" s="165" t="str">
        <f t="shared" si="262"/>
        <v>ACEPTABLE</v>
      </c>
      <c r="AE472" s="177">
        <v>6</v>
      </c>
      <c r="AF472" s="177" t="s">
        <v>942</v>
      </c>
      <c r="AG472" s="176" t="s">
        <v>38</v>
      </c>
      <c r="AH472" s="158"/>
      <c r="AI472" s="158" t="s">
        <v>63</v>
      </c>
      <c r="AJ472" s="158"/>
      <c r="AK472" s="158"/>
      <c r="AL472" s="182"/>
      <c r="AM472" s="182"/>
      <c r="AN472" s="158"/>
      <c r="AO472" s="158"/>
      <c r="AP472" s="158"/>
      <c r="AQ472" s="158" t="s">
        <v>944</v>
      </c>
      <c r="AR472" s="174"/>
      <c r="AT472" s="155"/>
      <c r="BE472" s="155"/>
    </row>
    <row r="473" spans="1:57" ht="66" hidden="1" customHeight="1" x14ac:dyDescent="0.2">
      <c r="A473" s="155"/>
      <c r="B473" s="165" t="s">
        <v>259</v>
      </c>
      <c r="C473" s="172" t="s">
        <v>455</v>
      </c>
      <c r="D473" s="165" t="s">
        <v>433</v>
      </c>
      <c r="E473" s="177" t="s">
        <v>884</v>
      </c>
      <c r="F473" s="166" t="s">
        <v>1010</v>
      </c>
      <c r="G473" s="158" t="s">
        <v>1230</v>
      </c>
      <c r="H473" s="158"/>
      <c r="I473" s="158" t="s">
        <v>63</v>
      </c>
      <c r="J473" s="174" t="s">
        <v>1229</v>
      </c>
      <c r="K473" s="165" t="s">
        <v>77</v>
      </c>
      <c r="L473" s="158" t="s">
        <v>945</v>
      </c>
      <c r="M473" s="175" t="s">
        <v>946</v>
      </c>
      <c r="N473" s="175" t="s">
        <v>947</v>
      </c>
      <c r="O473" s="212"/>
      <c r="P473" s="212"/>
      <c r="Q473" s="180"/>
      <c r="R473" s="171" t="s">
        <v>859</v>
      </c>
      <c r="S473" s="174" t="s">
        <v>943</v>
      </c>
      <c r="T473" s="174"/>
      <c r="U473" s="165" t="str">
        <f t="shared" si="275"/>
        <v>Bajo</v>
      </c>
      <c r="V473" s="158">
        <v>1</v>
      </c>
      <c r="W473" s="165" t="str">
        <f t="shared" si="276"/>
        <v>Esporadica</v>
      </c>
      <c r="X473" s="165">
        <f t="shared" si="277"/>
        <v>0</v>
      </c>
      <c r="Y473" s="165" t="str">
        <f t="shared" si="278"/>
        <v>Bajo</v>
      </c>
      <c r="Z473" s="174">
        <v>10</v>
      </c>
      <c r="AA473" s="165" t="str">
        <f t="shared" si="279"/>
        <v>Leve</v>
      </c>
      <c r="AB473" s="165">
        <f t="shared" si="273"/>
        <v>0</v>
      </c>
      <c r="AC473" s="165" t="str">
        <f t="shared" si="274"/>
        <v>IV</v>
      </c>
      <c r="AD473" s="165" t="str">
        <f t="shared" si="262"/>
        <v>ACEPTABLE</v>
      </c>
      <c r="AE473" s="177">
        <v>6</v>
      </c>
      <c r="AF473" s="177" t="s">
        <v>947</v>
      </c>
      <c r="AG473" s="176" t="s">
        <v>38</v>
      </c>
      <c r="AH473" s="174"/>
      <c r="AI473" s="158" t="s">
        <v>63</v>
      </c>
      <c r="AJ473" s="158"/>
      <c r="AK473" s="158"/>
      <c r="AL473" s="158"/>
      <c r="AM473" s="176"/>
      <c r="AN473" s="176"/>
      <c r="AO473" s="176"/>
      <c r="AP473" s="176"/>
      <c r="AQ473" s="181" t="s">
        <v>936</v>
      </c>
      <c r="AR473" s="174"/>
      <c r="AT473" s="155"/>
      <c r="BE473" s="155"/>
    </row>
    <row r="474" spans="1:57" ht="66" hidden="1" customHeight="1" x14ac:dyDescent="0.2">
      <c r="A474" s="155"/>
      <c r="B474" s="165" t="s">
        <v>259</v>
      </c>
      <c r="C474" s="172" t="s">
        <v>455</v>
      </c>
      <c r="D474" s="165" t="s">
        <v>433</v>
      </c>
      <c r="E474" s="177" t="s">
        <v>884</v>
      </c>
      <c r="F474" s="166" t="s">
        <v>1010</v>
      </c>
      <c r="G474" s="158" t="s">
        <v>1230</v>
      </c>
      <c r="H474" s="158"/>
      <c r="I474" s="158" t="s">
        <v>63</v>
      </c>
      <c r="J474" s="174" t="s">
        <v>1229</v>
      </c>
      <c r="K474" s="165" t="s">
        <v>77</v>
      </c>
      <c r="L474" s="173" t="s">
        <v>174</v>
      </c>
      <c r="M474" s="175" t="s">
        <v>948</v>
      </c>
      <c r="N474" s="175" t="s">
        <v>938</v>
      </c>
      <c r="O474" s="212"/>
      <c r="P474" s="212"/>
      <c r="Q474" s="180"/>
      <c r="R474" s="171" t="s">
        <v>859</v>
      </c>
      <c r="S474" s="174" t="s">
        <v>943</v>
      </c>
      <c r="T474" s="158"/>
      <c r="U474" s="165" t="str">
        <f t="shared" si="275"/>
        <v>Bajo</v>
      </c>
      <c r="V474" s="158">
        <v>1</v>
      </c>
      <c r="W474" s="165" t="str">
        <f t="shared" si="276"/>
        <v>Esporadica</v>
      </c>
      <c r="X474" s="165">
        <f t="shared" si="277"/>
        <v>0</v>
      </c>
      <c r="Y474" s="165" t="str">
        <f t="shared" si="278"/>
        <v>Bajo</v>
      </c>
      <c r="Z474" s="158">
        <v>25</v>
      </c>
      <c r="AA474" s="165" t="str">
        <f t="shared" si="279"/>
        <v>Grave</v>
      </c>
      <c r="AB474" s="165">
        <f t="shared" si="273"/>
        <v>0</v>
      </c>
      <c r="AC474" s="165" t="str">
        <f t="shared" si="274"/>
        <v>IV</v>
      </c>
      <c r="AD474" s="165" t="str">
        <f t="shared" si="262"/>
        <v>ACEPTABLE</v>
      </c>
      <c r="AE474" s="177">
        <v>6</v>
      </c>
      <c r="AF474" s="177" t="s">
        <v>938</v>
      </c>
      <c r="AG474" s="176" t="s">
        <v>38</v>
      </c>
      <c r="AH474" s="158"/>
      <c r="AI474" s="158" t="s">
        <v>63</v>
      </c>
      <c r="AJ474" s="158"/>
      <c r="AK474" s="182"/>
      <c r="AL474" s="182"/>
      <c r="AM474" s="182"/>
      <c r="AN474" s="158"/>
      <c r="AO474" s="158"/>
      <c r="AP474" s="158"/>
      <c r="AQ474" s="181" t="s">
        <v>936</v>
      </c>
      <c r="AR474" s="174"/>
      <c r="AT474" s="155"/>
      <c r="BE474" s="155"/>
    </row>
    <row r="475" spans="1:57" ht="66" hidden="1" customHeight="1" x14ac:dyDescent="0.2">
      <c r="A475" s="155"/>
      <c r="B475" s="165" t="s">
        <v>259</v>
      </c>
      <c r="C475" s="172" t="s">
        <v>455</v>
      </c>
      <c r="D475" s="165" t="s">
        <v>433</v>
      </c>
      <c r="E475" s="158" t="s">
        <v>1160</v>
      </c>
      <c r="F475" s="158" t="s">
        <v>953</v>
      </c>
      <c r="G475" s="158" t="s">
        <v>1231</v>
      </c>
      <c r="H475" s="158" t="s">
        <v>63</v>
      </c>
      <c r="I475" s="158"/>
      <c r="J475" s="158" t="s">
        <v>1227</v>
      </c>
      <c r="K475" s="158" t="s">
        <v>72</v>
      </c>
      <c r="L475" s="168" t="s">
        <v>119</v>
      </c>
      <c r="M475" s="172" t="s">
        <v>949</v>
      </c>
      <c r="N475" s="172" t="s">
        <v>950</v>
      </c>
      <c r="O475" s="172"/>
      <c r="P475" s="172"/>
      <c r="Q475" s="158"/>
      <c r="R475" s="158"/>
      <c r="S475" s="158"/>
      <c r="T475" s="158">
        <v>2</v>
      </c>
      <c r="U475" s="165" t="str">
        <f t="shared" si="275"/>
        <v>Medio</v>
      </c>
      <c r="V475" s="158">
        <v>2</v>
      </c>
      <c r="W475" s="165" t="str">
        <f t="shared" si="276"/>
        <v>Ocasional</v>
      </c>
      <c r="X475" s="165">
        <f t="shared" si="277"/>
        <v>4</v>
      </c>
      <c r="Y475" s="165" t="str">
        <f t="shared" si="278"/>
        <v>Bajo</v>
      </c>
      <c r="Z475" s="158">
        <v>60</v>
      </c>
      <c r="AA475" s="165" t="str">
        <f t="shared" si="279"/>
        <v>Muy Grave</v>
      </c>
      <c r="AB475" s="165">
        <f t="shared" si="273"/>
        <v>240</v>
      </c>
      <c r="AC475" s="165" t="str">
        <f t="shared" si="274"/>
        <v>II</v>
      </c>
      <c r="AD475" s="165" t="str">
        <f t="shared" si="262"/>
        <v>ACEPTABLE CON CONTROL ESPECIFICO</v>
      </c>
      <c r="AE475" s="177">
        <v>6</v>
      </c>
      <c r="AF475" s="177" t="s">
        <v>950</v>
      </c>
      <c r="AG475" s="158" t="s">
        <v>38</v>
      </c>
      <c r="AH475" s="158"/>
      <c r="AI475" s="158" t="s">
        <v>63</v>
      </c>
      <c r="AJ475" s="158"/>
      <c r="AK475" s="158" t="s">
        <v>63</v>
      </c>
      <c r="AL475" s="158"/>
      <c r="AM475" s="158"/>
      <c r="AN475" s="158"/>
      <c r="AO475" s="158"/>
      <c r="AP475" s="158"/>
      <c r="AQ475" s="181" t="s">
        <v>951</v>
      </c>
      <c r="AR475" s="174" t="s">
        <v>952</v>
      </c>
      <c r="AT475" s="155"/>
      <c r="BE475" s="155"/>
    </row>
    <row r="476" spans="1:57" ht="95.1" hidden="1" customHeight="1" x14ac:dyDescent="0.2">
      <c r="A476" s="155"/>
      <c r="B476" s="165" t="s">
        <v>259</v>
      </c>
      <c r="C476" s="172" t="s">
        <v>455</v>
      </c>
      <c r="D476" s="165" t="s">
        <v>433</v>
      </c>
      <c r="E476" s="158" t="s">
        <v>1160</v>
      </c>
      <c r="F476" s="158" t="s">
        <v>953</v>
      </c>
      <c r="G476" s="158" t="s">
        <v>1232</v>
      </c>
      <c r="H476" s="158" t="s">
        <v>63</v>
      </c>
      <c r="I476" s="158"/>
      <c r="J476" s="158" t="s">
        <v>1227</v>
      </c>
      <c r="K476" s="172" t="s">
        <v>65</v>
      </c>
      <c r="L476" s="196" t="s">
        <v>316</v>
      </c>
      <c r="M476" s="175" t="s">
        <v>1233</v>
      </c>
      <c r="N476" s="175" t="s">
        <v>910</v>
      </c>
      <c r="O476" s="175"/>
      <c r="P476" s="165" t="s">
        <v>685</v>
      </c>
      <c r="Q476" s="165" t="s">
        <v>685</v>
      </c>
      <c r="R476" s="171" t="s">
        <v>1234</v>
      </c>
      <c r="S476" s="171" t="s">
        <v>1235</v>
      </c>
      <c r="T476" s="158"/>
      <c r="U476" s="165" t="str">
        <f t="shared" si="275"/>
        <v>Bajo</v>
      </c>
      <c r="V476" s="158">
        <v>3</v>
      </c>
      <c r="W476" s="165" t="str">
        <f t="shared" si="276"/>
        <v>Frecuente</v>
      </c>
      <c r="X476" s="165">
        <f t="shared" si="277"/>
        <v>0</v>
      </c>
      <c r="Y476" s="165" t="str">
        <f t="shared" si="278"/>
        <v>Bajo</v>
      </c>
      <c r="Z476" s="158">
        <v>60</v>
      </c>
      <c r="AA476" s="165" t="str">
        <f t="shared" si="279"/>
        <v>Muy Grave</v>
      </c>
      <c r="AB476" s="165">
        <f t="shared" si="273"/>
        <v>0</v>
      </c>
      <c r="AC476" s="165" t="str">
        <f t="shared" si="274"/>
        <v>IV</v>
      </c>
      <c r="AD476" s="165" t="str">
        <f t="shared" si="262"/>
        <v>ACEPTABLE</v>
      </c>
      <c r="AE476" s="177">
        <v>6</v>
      </c>
      <c r="AF476" s="177" t="s">
        <v>910</v>
      </c>
      <c r="AG476" s="158" t="s">
        <v>38</v>
      </c>
      <c r="AH476" s="158"/>
      <c r="AI476" s="158" t="s">
        <v>63</v>
      </c>
      <c r="AJ476" s="158"/>
      <c r="AK476" s="158" t="s">
        <v>63</v>
      </c>
      <c r="AL476" s="158"/>
      <c r="AM476" s="158"/>
      <c r="AN476" s="158"/>
      <c r="AO476" s="158"/>
      <c r="AP476" s="158"/>
      <c r="AQ476" s="182"/>
      <c r="AR476" s="174"/>
      <c r="AT476" s="155"/>
      <c r="BE476" s="155"/>
    </row>
    <row r="477" spans="1:57" ht="89.25" x14ac:dyDescent="0.2">
      <c r="A477" s="156"/>
      <c r="B477" s="165" t="s">
        <v>259</v>
      </c>
      <c r="C477" s="172" t="s">
        <v>455</v>
      </c>
      <c r="D477" s="165" t="s">
        <v>433</v>
      </c>
      <c r="E477" s="158" t="s">
        <v>1160</v>
      </c>
      <c r="F477" s="158" t="s">
        <v>953</v>
      </c>
      <c r="G477" s="158" t="s">
        <v>1232</v>
      </c>
      <c r="H477" s="158" t="s">
        <v>63</v>
      </c>
      <c r="I477" s="158"/>
      <c r="J477" s="158" t="s">
        <v>1227</v>
      </c>
      <c r="K477" s="167" t="s">
        <v>282</v>
      </c>
      <c r="L477" s="168" t="s">
        <v>739</v>
      </c>
      <c r="M477" s="170" t="s">
        <v>740</v>
      </c>
      <c r="N477" s="171" t="s">
        <v>741</v>
      </c>
      <c r="O477" s="165"/>
      <c r="P477" s="165"/>
      <c r="Q477" s="171"/>
      <c r="R477" s="165" t="s">
        <v>742</v>
      </c>
      <c r="S477" s="171" t="s">
        <v>743</v>
      </c>
      <c r="T477" s="165"/>
      <c r="U477" s="165" t="str">
        <f t="shared" si="275"/>
        <v>Bajo</v>
      </c>
      <c r="V477" s="165">
        <v>1</v>
      </c>
      <c r="W477" s="165" t="str">
        <f t="shared" si="276"/>
        <v>Esporadica</v>
      </c>
      <c r="X477" s="165">
        <f t="shared" si="277"/>
        <v>0</v>
      </c>
      <c r="Y477" s="165" t="str">
        <f t="shared" si="278"/>
        <v>Bajo</v>
      </c>
      <c r="Z477" s="165">
        <v>25</v>
      </c>
      <c r="AA477" s="165" t="str">
        <f t="shared" si="279"/>
        <v>Grave</v>
      </c>
      <c r="AB477" s="165">
        <f t="shared" si="273"/>
        <v>0</v>
      </c>
      <c r="AC477" s="165" t="str">
        <f t="shared" si="274"/>
        <v>IV</v>
      </c>
      <c r="AD477" s="165" t="str">
        <f t="shared" si="262"/>
        <v>ACEPTABLE</v>
      </c>
      <c r="AE477" s="165">
        <v>2</v>
      </c>
      <c r="AF477" s="165" t="s">
        <v>180</v>
      </c>
      <c r="AG477" s="165" t="s">
        <v>38</v>
      </c>
      <c r="AH477" s="165"/>
      <c r="AI477" s="165"/>
      <c r="AJ477" s="165" t="s">
        <v>63</v>
      </c>
      <c r="AK477" s="165"/>
      <c r="AL477" s="165"/>
      <c r="AM477" s="165"/>
      <c r="AN477" s="165"/>
      <c r="AO477" s="165"/>
      <c r="AP477" s="165"/>
      <c r="AQ477" s="165"/>
      <c r="AR477" s="165"/>
      <c r="AS477" s="156"/>
      <c r="AT477" s="157"/>
      <c r="AU477" s="165" t="str">
        <f>IF(AT477=10,"Muy Alto",IF(AT477=6,"Alto",IF(AT477=2,"Medio",IF(AT477=0,"Bajo"))))</f>
        <v>Bajo</v>
      </c>
      <c r="AV477" s="157"/>
      <c r="AW477" s="165" t="b">
        <f>IF(AV477=4,"Continua",IF(AV477=3,"Frecuente",IF(AV477=2,"Ocasional",IF(AV477=1,"Esporadica"))))</f>
        <v>0</v>
      </c>
      <c r="AX477" s="165">
        <f>AT477*AV477</f>
        <v>0</v>
      </c>
      <c r="AY477" s="165" t="str">
        <f>IF(AND(AX477&gt;=24,AX477&lt;=40),"Medio Alto",IF(AND(AX477&gt;=10,AX477&lt;=20),"Alto",IF(AND(AX477&gt;=6,AX477&lt;=8),"Medio",IF(AND(AX477&gt;=0,AX477&lt;=4),"Bajo"))))</f>
        <v>Bajo</v>
      </c>
      <c r="AZ477" s="157"/>
      <c r="BA477" s="165" t="b">
        <f>IF(AZ477=100,"Mortal o Catrastrofico",IF(AZ477=60,"Muy Grave",IF(AZ477=25,"Grave",IF(AZ477=10,"Leve"))))</f>
        <v>0</v>
      </c>
      <c r="BB477" s="165">
        <f>AX477*AZ477</f>
        <v>0</v>
      </c>
      <c r="BC477" s="165" t="str">
        <f>IF(AND(BB477&gt;=600,AZ477&lt;=4000),"I",IF(AND(BB477&gt;=150,BB477&lt;=500),"II",IF(AND(BB477&gt;=40,BB477&lt;=120),"III",IF(AND(BB477&gt;=0,BB477&lt;=40),"IV"))))</f>
        <v>IV</v>
      </c>
      <c r="BD477" s="165" t="str">
        <f>IF(AND(BC477="I"),"NO ACEPTABLE",IF(AND(BC477="II"),"ACEPTABLE CON CONTROL ESPECIFICO",IF(AND(BC477="III"),"MEJORABLE",IF(AND(BC477="IV"),"ACEPTABLE"))))</f>
        <v>ACEPTABLE</v>
      </c>
      <c r="BE477" s="155"/>
    </row>
    <row r="478" spans="1:57" ht="66" customHeight="1" x14ac:dyDescent="0.2">
      <c r="A478" s="155"/>
      <c r="B478" s="165" t="s">
        <v>259</v>
      </c>
      <c r="C478" s="172" t="s">
        <v>455</v>
      </c>
      <c r="D478" s="165" t="s">
        <v>433</v>
      </c>
      <c r="E478" s="158" t="s">
        <v>1160</v>
      </c>
      <c r="F478" s="158" t="s">
        <v>953</v>
      </c>
      <c r="G478" s="158" t="s">
        <v>1232</v>
      </c>
      <c r="H478" s="158" t="s">
        <v>63</v>
      </c>
      <c r="I478" s="216"/>
      <c r="J478" s="158" t="s">
        <v>1227</v>
      </c>
      <c r="K478" s="167" t="s">
        <v>282</v>
      </c>
      <c r="L478" s="158" t="s">
        <v>955</v>
      </c>
      <c r="M478" s="170" t="s">
        <v>344</v>
      </c>
      <c r="N478" s="171" t="s">
        <v>849</v>
      </c>
      <c r="O478" s="165"/>
      <c r="P478" s="165"/>
      <c r="Q478" s="171"/>
      <c r="R478" s="165" t="s">
        <v>904</v>
      </c>
      <c r="S478" s="171" t="s">
        <v>92</v>
      </c>
      <c r="T478" s="158"/>
      <c r="U478" s="165" t="str">
        <f t="shared" si="275"/>
        <v>Bajo</v>
      </c>
      <c r="V478" s="158">
        <v>2</v>
      </c>
      <c r="W478" s="165" t="str">
        <f t="shared" si="276"/>
        <v>Ocasional</v>
      </c>
      <c r="X478" s="165">
        <f t="shared" si="277"/>
        <v>0</v>
      </c>
      <c r="Y478" s="165" t="str">
        <f t="shared" si="278"/>
        <v>Bajo</v>
      </c>
      <c r="Z478" s="158">
        <v>25</v>
      </c>
      <c r="AA478" s="165" t="str">
        <f t="shared" si="279"/>
        <v>Grave</v>
      </c>
      <c r="AB478" s="165">
        <f t="shared" si="273"/>
        <v>0</v>
      </c>
      <c r="AC478" s="165" t="str">
        <f t="shared" si="274"/>
        <v>IV</v>
      </c>
      <c r="AD478" s="165" t="str">
        <f t="shared" si="262"/>
        <v>ACEPTABLE</v>
      </c>
      <c r="AE478" s="177">
        <v>6</v>
      </c>
      <c r="AF478" s="177" t="s">
        <v>956</v>
      </c>
      <c r="AG478" s="158" t="s">
        <v>38</v>
      </c>
      <c r="AH478" s="158"/>
      <c r="AI478" s="158" t="s">
        <v>63</v>
      </c>
      <c r="AJ478" s="158"/>
      <c r="AK478" s="158" t="s">
        <v>63</v>
      </c>
      <c r="AL478" s="158"/>
      <c r="AM478" s="158"/>
      <c r="AN478" s="158"/>
      <c r="AO478" s="158"/>
      <c r="AP478" s="158"/>
      <c r="AQ478" s="181" t="s">
        <v>957</v>
      </c>
      <c r="AR478" s="174" t="s">
        <v>958</v>
      </c>
      <c r="AT478" s="155"/>
      <c r="BE478" s="155"/>
    </row>
    <row r="479" spans="1:57" ht="66" hidden="1" customHeight="1" x14ac:dyDescent="0.2">
      <c r="A479" s="155"/>
      <c r="B479" s="165" t="s">
        <v>259</v>
      </c>
      <c r="C479" s="172" t="s">
        <v>455</v>
      </c>
      <c r="D479" s="165" t="s">
        <v>433</v>
      </c>
      <c r="E479" s="158" t="s">
        <v>1160</v>
      </c>
      <c r="F479" s="158" t="s">
        <v>953</v>
      </c>
      <c r="G479" s="158" t="s">
        <v>1236</v>
      </c>
      <c r="H479" s="158" t="s">
        <v>63</v>
      </c>
      <c r="I479" s="158"/>
      <c r="J479" s="158" t="s">
        <v>1227</v>
      </c>
      <c r="K479" s="165" t="s">
        <v>276</v>
      </c>
      <c r="L479" s="196" t="s">
        <v>178</v>
      </c>
      <c r="M479" s="170" t="s">
        <v>738</v>
      </c>
      <c r="N479" s="170" t="s">
        <v>180</v>
      </c>
      <c r="O479" s="175"/>
      <c r="P479" s="175"/>
      <c r="Q479" s="158"/>
      <c r="R479" s="171" t="s">
        <v>705</v>
      </c>
      <c r="S479" s="171" t="s">
        <v>706</v>
      </c>
      <c r="T479" s="158"/>
      <c r="U479" s="165" t="str">
        <f t="shared" si="275"/>
        <v>Bajo</v>
      </c>
      <c r="V479" s="158">
        <v>3</v>
      </c>
      <c r="W479" s="165" t="str">
        <f t="shared" si="276"/>
        <v>Frecuente</v>
      </c>
      <c r="X479" s="165">
        <f t="shared" si="277"/>
        <v>0</v>
      </c>
      <c r="Y479" s="165" t="str">
        <f t="shared" si="278"/>
        <v>Bajo</v>
      </c>
      <c r="Z479" s="158">
        <v>25</v>
      </c>
      <c r="AA479" s="165" t="str">
        <f t="shared" si="279"/>
        <v>Grave</v>
      </c>
      <c r="AB479" s="165">
        <f t="shared" si="273"/>
        <v>0</v>
      </c>
      <c r="AC479" s="165" t="str">
        <f t="shared" si="274"/>
        <v>IV</v>
      </c>
      <c r="AD479" s="165" t="str">
        <f t="shared" si="262"/>
        <v>ACEPTABLE</v>
      </c>
      <c r="AE479" s="177">
        <v>6</v>
      </c>
      <c r="AF479" s="177" t="s">
        <v>929</v>
      </c>
      <c r="AG479" s="158" t="s">
        <v>38</v>
      </c>
      <c r="AH479" s="158"/>
      <c r="AI479" s="158" t="s">
        <v>63</v>
      </c>
      <c r="AJ479" s="158"/>
      <c r="AK479" s="158" t="s">
        <v>63</v>
      </c>
      <c r="AL479" s="158"/>
      <c r="AM479" s="158"/>
      <c r="AN479" s="158"/>
      <c r="AO479" s="158"/>
      <c r="AP479" s="158"/>
      <c r="AQ479" s="158"/>
      <c r="AR479" s="174"/>
      <c r="AT479" s="155"/>
      <c r="BE479" s="155"/>
    </row>
    <row r="480" spans="1:57" ht="66" hidden="1" customHeight="1" x14ac:dyDescent="0.2">
      <c r="A480" s="155"/>
      <c r="B480" s="165" t="s">
        <v>259</v>
      </c>
      <c r="C480" s="172" t="s">
        <v>455</v>
      </c>
      <c r="D480" s="165" t="s">
        <v>433</v>
      </c>
      <c r="E480" s="158" t="s">
        <v>1160</v>
      </c>
      <c r="F480" s="158" t="s">
        <v>953</v>
      </c>
      <c r="G480" s="158" t="s">
        <v>1231</v>
      </c>
      <c r="H480" s="158" t="s">
        <v>63</v>
      </c>
      <c r="I480" s="158"/>
      <c r="J480" s="158" t="s">
        <v>1227</v>
      </c>
      <c r="K480" s="158" t="s">
        <v>99</v>
      </c>
      <c r="L480" s="158" t="s">
        <v>905</v>
      </c>
      <c r="M480" s="158" t="s">
        <v>906</v>
      </c>
      <c r="N480" s="171" t="s">
        <v>102</v>
      </c>
      <c r="O480" s="267"/>
      <c r="P480" s="267"/>
      <c r="Q480" s="267"/>
      <c r="R480" s="279" t="s">
        <v>477</v>
      </c>
      <c r="S480" s="267"/>
      <c r="T480" s="158">
        <v>2</v>
      </c>
      <c r="U480" s="165" t="str">
        <f t="shared" si="275"/>
        <v>Medio</v>
      </c>
      <c r="V480" s="158">
        <v>1</v>
      </c>
      <c r="W480" s="165" t="str">
        <f t="shared" si="276"/>
        <v>Esporadica</v>
      </c>
      <c r="X480" s="165">
        <f t="shared" si="277"/>
        <v>2</v>
      </c>
      <c r="Y480" s="165" t="str">
        <f t="shared" si="278"/>
        <v>Bajo</v>
      </c>
      <c r="Z480" s="158">
        <v>25</v>
      </c>
      <c r="AA480" s="165" t="str">
        <f t="shared" si="279"/>
        <v>Grave</v>
      </c>
      <c r="AB480" s="165">
        <f t="shared" si="273"/>
        <v>50</v>
      </c>
      <c r="AC480" s="165" t="str">
        <f t="shared" si="274"/>
        <v>III</v>
      </c>
      <c r="AD480" s="165" t="str">
        <f t="shared" si="262"/>
        <v>MEJORABLE</v>
      </c>
      <c r="AE480" s="177">
        <v>6</v>
      </c>
      <c r="AF480" s="177" t="s">
        <v>907</v>
      </c>
      <c r="AG480" s="158" t="s">
        <v>38</v>
      </c>
      <c r="AH480" s="158"/>
      <c r="AI480" s="158" t="s">
        <v>63</v>
      </c>
      <c r="AJ480" s="158"/>
      <c r="AK480" s="158" t="s">
        <v>63</v>
      </c>
      <c r="AL480" s="158"/>
      <c r="AM480" s="158"/>
      <c r="AN480" s="158"/>
      <c r="AO480" s="158"/>
      <c r="AP480" s="158"/>
      <c r="AQ480" s="181" t="s">
        <v>908</v>
      </c>
      <c r="AR480" s="174"/>
      <c r="AT480" s="155"/>
      <c r="BE480" s="155"/>
    </row>
    <row r="481" spans="1:57" ht="66" hidden="1" customHeight="1" x14ac:dyDescent="0.2">
      <c r="A481" s="155"/>
      <c r="B481" s="165" t="s">
        <v>259</v>
      </c>
      <c r="C481" s="172" t="s">
        <v>455</v>
      </c>
      <c r="D481" s="165" t="s">
        <v>433</v>
      </c>
      <c r="E481" s="158" t="s">
        <v>1160</v>
      </c>
      <c r="F481" s="158" t="s">
        <v>953</v>
      </c>
      <c r="G481" s="158" t="s">
        <v>1231</v>
      </c>
      <c r="H481" s="158" t="s">
        <v>63</v>
      </c>
      <c r="I481" s="158"/>
      <c r="J481" s="158" t="s">
        <v>1227</v>
      </c>
      <c r="K481" s="158" t="s">
        <v>65</v>
      </c>
      <c r="L481" s="175" t="s">
        <v>959</v>
      </c>
      <c r="M481" s="175" t="s">
        <v>960</v>
      </c>
      <c r="N481" s="175" t="s">
        <v>720</v>
      </c>
      <c r="O481" s="165"/>
      <c r="P481" s="165" t="s">
        <v>685</v>
      </c>
      <c r="Q481" s="165" t="s">
        <v>685</v>
      </c>
      <c r="R481" s="171" t="s">
        <v>698</v>
      </c>
      <c r="S481" s="171" t="s">
        <v>961</v>
      </c>
      <c r="T481" s="165">
        <v>0</v>
      </c>
      <c r="U481" s="165" t="str">
        <f t="shared" si="275"/>
        <v>Bajo</v>
      </c>
      <c r="V481" s="158">
        <v>3</v>
      </c>
      <c r="W481" s="165" t="str">
        <f t="shared" si="276"/>
        <v>Frecuente</v>
      </c>
      <c r="X481" s="165">
        <f t="shared" si="277"/>
        <v>0</v>
      </c>
      <c r="Y481" s="165" t="str">
        <f t="shared" si="278"/>
        <v>Bajo</v>
      </c>
      <c r="Z481" s="158">
        <v>25</v>
      </c>
      <c r="AA481" s="165" t="str">
        <f t="shared" si="279"/>
        <v>Grave</v>
      </c>
      <c r="AB481" s="165">
        <f t="shared" si="273"/>
        <v>0</v>
      </c>
      <c r="AC481" s="165" t="str">
        <f t="shared" si="274"/>
        <v>IV</v>
      </c>
      <c r="AD481" s="165" t="str">
        <f t="shared" si="262"/>
        <v>ACEPTABLE</v>
      </c>
      <c r="AE481" s="177">
        <v>6</v>
      </c>
      <c r="AF481" s="177" t="s">
        <v>962</v>
      </c>
      <c r="AG481" s="158" t="s">
        <v>38</v>
      </c>
      <c r="AH481" s="158"/>
      <c r="AI481" s="158" t="s">
        <v>63</v>
      </c>
      <c r="AJ481" s="158"/>
      <c r="AK481" s="158" t="s">
        <v>63</v>
      </c>
      <c r="AL481" s="158"/>
      <c r="AM481" s="158"/>
      <c r="AN481" s="158"/>
      <c r="AO481" s="158"/>
      <c r="AP481" s="158"/>
      <c r="AQ481" s="181" t="s">
        <v>963</v>
      </c>
      <c r="AR481" s="174" t="s">
        <v>964</v>
      </c>
      <c r="AT481" s="155"/>
      <c r="BE481" s="155"/>
    </row>
    <row r="482" spans="1:57" ht="89.25" hidden="1" x14ac:dyDescent="0.2">
      <c r="A482" s="156"/>
      <c r="B482" s="165" t="s">
        <v>259</v>
      </c>
      <c r="C482" s="172" t="s">
        <v>455</v>
      </c>
      <c r="D482" s="165" t="s">
        <v>433</v>
      </c>
      <c r="E482" s="158" t="s">
        <v>1160</v>
      </c>
      <c r="F482" s="158" t="s">
        <v>953</v>
      </c>
      <c r="G482" s="158" t="s">
        <v>1231</v>
      </c>
      <c r="H482" s="158" t="s">
        <v>63</v>
      </c>
      <c r="I482" s="158"/>
      <c r="J482" s="158" t="s">
        <v>1227</v>
      </c>
      <c r="K482" s="165" t="s">
        <v>276</v>
      </c>
      <c r="L482" s="196" t="s">
        <v>528</v>
      </c>
      <c r="M482" s="171" t="s">
        <v>704</v>
      </c>
      <c r="N482" s="171" t="s">
        <v>512</v>
      </c>
      <c r="O482" s="165"/>
      <c r="P482" s="165"/>
      <c r="Q482" s="171"/>
      <c r="R482" s="171" t="s">
        <v>705</v>
      </c>
      <c r="S482" s="171" t="s">
        <v>902</v>
      </c>
      <c r="T482" s="165"/>
      <c r="U482" s="165" t="str">
        <f t="shared" si="275"/>
        <v>Bajo</v>
      </c>
      <c r="V482" s="165">
        <v>3</v>
      </c>
      <c r="W482" s="165" t="str">
        <f t="shared" si="276"/>
        <v>Frecuente</v>
      </c>
      <c r="X482" s="165">
        <f t="shared" si="277"/>
        <v>0</v>
      </c>
      <c r="Y482" s="165" t="str">
        <f t="shared" si="278"/>
        <v>Bajo</v>
      </c>
      <c r="Z482" s="165">
        <v>25</v>
      </c>
      <c r="AA482" s="165" t="str">
        <f t="shared" si="279"/>
        <v>Grave</v>
      </c>
      <c r="AB482" s="165">
        <f t="shared" si="273"/>
        <v>0</v>
      </c>
      <c r="AC482" s="165" t="str">
        <f t="shared" si="274"/>
        <v>IV</v>
      </c>
      <c r="AD482" s="165" t="str">
        <f t="shared" si="262"/>
        <v>ACEPTABLE</v>
      </c>
      <c r="AE482" s="165">
        <v>2</v>
      </c>
      <c r="AF482" s="165" t="s">
        <v>512</v>
      </c>
      <c r="AG482" s="165" t="s">
        <v>38</v>
      </c>
      <c r="AH482" s="165"/>
      <c r="AI482" s="165"/>
      <c r="AJ482" s="165" t="s">
        <v>63</v>
      </c>
      <c r="AK482" s="165"/>
      <c r="AL482" s="165"/>
      <c r="AM482" s="165"/>
      <c r="AN482" s="165"/>
      <c r="AO482" s="165"/>
      <c r="AP482" s="165"/>
      <c r="AQ482" s="165"/>
      <c r="AR482" s="165"/>
      <c r="AS482" s="156"/>
      <c r="AT482" s="157"/>
      <c r="AU482" s="165" t="str">
        <f>IF(AT482=10,"Muy Alto",IF(AT482=6,"Alto",IF(AT482=2,"Medio",IF(AT482=0,"Bajo"))))</f>
        <v>Bajo</v>
      </c>
      <c r="AV482" s="157"/>
      <c r="AW482" s="165" t="b">
        <f>IF(AV482=4,"Continua",IF(AV482=3,"Frecuente",IF(AV482=2,"Ocasional",IF(AV482=1,"Esporadica"))))</f>
        <v>0</v>
      </c>
      <c r="AX482" s="165">
        <f>AT482*AV482</f>
        <v>0</v>
      </c>
      <c r="AY482" s="165" t="str">
        <f>IF(AND(AX482&gt;=24,AX482&lt;=40),"Medio Alto",IF(AND(AX482&gt;=10,AX482&lt;=20),"Alto",IF(AND(AX482&gt;=6,AX482&lt;=8),"Medio",IF(AND(AX482&gt;=0,AX482&lt;=4),"Bajo"))))</f>
        <v>Bajo</v>
      </c>
      <c r="AZ482" s="157"/>
      <c r="BA482" s="165" t="b">
        <f>IF(AZ482=100,"Mortal o Catrastrofico",IF(AZ482=60,"Muy Grave",IF(AZ482=25,"Grave",IF(AZ482=10,"Leve"))))</f>
        <v>0</v>
      </c>
      <c r="BB482" s="165">
        <f>AX482*AZ482</f>
        <v>0</v>
      </c>
      <c r="BC482" s="165" t="str">
        <f>IF(AND(BB482&gt;=600,AZ482&lt;=4000),"I",IF(AND(BB482&gt;=150,BB482&lt;=500),"II",IF(AND(BB482&gt;=40,BB482&lt;=120),"III",IF(AND(BB482&gt;=0,BB482&lt;=40),"IV"))))</f>
        <v>IV</v>
      </c>
      <c r="BD482" s="165" t="str">
        <f>IF(AND(BC482="I"),"NO ACEPTABLE",IF(AND(BC482="II"),"ACEPTABLE CON CONTROL ESPECIFICO",IF(AND(BC482="III"),"MEJORABLE",IF(AND(BC482="IV"),"ACEPTABLE"))))</f>
        <v>ACEPTABLE</v>
      </c>
      <c r="BE482" s="155"/>
    </row>
    <row r="483" spans="1:57" ht="102" hidden="1" x14ac:dyDescent="0.2">
      <c r="A483" s="156"/>
      <c r="B483" s="165" t="s">
        <v>259</v>
      </c>
      <c r="C483" s="172" t="s">
        <v>455</v>
      </c>
      <c r="D483" s="165" t="s">
        <v>433</v>
      </c>
      <c r="E483" s="158" t="s">
        <v>1160</v>
      </c>
      <c r="F483" s="158" t="s">
        <v>953</v>
      </c>
      <c r="G483" s="158" t="s">
        <v>1231</v>
      </c>
      <c r="H483" s="158" t="s">
        <v>63</v>
      </c>
      <c r="I483" s="158"/>
      <c r="J483" s="158" t="s">
        <v>1227</v>
      </c>
      <c r="K483" s="167" t="s">
        <v>65</v>
      </c>
      <c r="L483" s="168" t="s">
        <v>253</v>
      </c>
      <c r="M483" s="170" t="s">
        <v>254</v>
      </c>
      <c r="N483" s="170" t="s">
        <v>1162</v>
      </c>
      <c r="O483" s="165"/>
      <c r="P483" s="165"/>
      <c r="Q483" s="165"/>
      <c r="R483" s="195" t="s">
        <v>1044</v>
      </c>
      <c r="S483" s="165" t="s">
        <v>257</v>
      </c>
      <c r="T483" s="165">
        <v>0</v>
      </c>
      <c r="U483" s="165" t="str">
        <f t="shared" si="275"/>
        <v>Bajo</v>
      </c>
      <c r="V483" s="165">
        <v>4</v>
      </c>
      <c r="W483" s="165" t="str">
        <f t="shared" si="276"/>
        <v>Continua</v>
      </c>
      <c r="X483" s="165">
        <f t="shared" si="277"/>
        <v>0</v>
      </c>
      <c r="Y483" s="165" t="str">
        <f t="shared" si="278"/>
        <v>Bajo</v>
      </c>
      <c r="Z483" s="165">
        <v>100</v>
      </c>
      <c r="AA483" s="165" t="str">
        <f t="shared" si="279"/>
        <v>Mortal o Catrastrofico</v>
      </c>
      <c r="AB483" s="165">
        <f t="shared" si="273"/>
        <v>0</v>
      </c>
      <c r="AC483" s="165" t="str">
        <f t="shared" si="274"/>
        <v>IV</v>
      </c>
      <c r="AD483" s="165" t="str">
        <f t="shared" si="262"/>
        <v>ACEPTABLE</v>
      </c>
      <c r="AE483" s="165" t="s">
        <v>258</v>
      </c>
      <c r="AF483" s="165" t="str">
        <f>N483</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483" s="165" t="s">
        <v>38</v>
      </c>
      <c r="AH483" s="165"/>
      <c r="AI483" s="165" t="s">
        <v>63</v>
      </c>
      <c r="AJ483" s="165" t="s">
        <v>63</v>
      </c>
      <c r="AK483" s="165" t="s">
        <v>63</v>
      </c>
      <c r="AL483" s="165"/>
      <c r="AM483" s="165"/>
      <c r="AN483" s="165"/>
      <c r="AO483" s="165"/>
      <c r="AP483" s="165"/>
      <c r="AQ483" s="165"/>
      <c r="AR483" s="165"/>
      <c r="AS483" s="156"/>
      <c r="AT483" s="157"/>
      <c r="AU483" s="165" t="str">
        <f>IF(AT483=10,"Muy Alto",IF(AT483=6,"Alto",IF(AT483=2,"Medio",IF(AT483=0,"Bajo"))))</f>
        <v>Bajo</v>
      </c>
      <c r="AV483" s="157"/>
      <c r="AW483" s="165" t="b">
        <f>IF(AV483=4,"Continua",IF(AV483=3,"Frecuente",IF(AV483=2,"Ocasional",IF(AV483=1,"Esporadica"))))</f>
        <v>0</v>
      </c>
      <c r="AX483" s="165">
        <f>AT483*AV483</f>
        <v>0</v>
      </c>
      <c r="AY483" s="165" t="str">
        <f>IF(AND(AX483&gt;=24,AX483&lt;=40),"Medio Alto",IF(AND(AX483&gt;=10,AX483&lt;=20),"Alto",IF(AND(AX483&gt;=6,AX483&lt;=8),"Medio",IF(AND(AX483&gt;=0,AX483&lt;=4),"Bajo"))))</f>
        <v>Bajo</v>
      </c>
      <c r="AZ483" s="157"/>
      <c r="BA483" s="165" t="b">
        <f>IF(AZ483=100,"Mortal o Catrastrofico",IF(AZ483=60,"Muy Grave",IF(AZ483=25,"Grave",IF(AZ483=10,"Leve"))))</f>
        <v>0</v>
      </c>
      <c r="BB483" s="165">
        <f>AX483*AZ483</f>
        <v>0</v>
      </c>
      <c r="BC483" s="165" t="str">
        <f>IF(AND(BB483&gt;=600,AZ483&lt;=4000),"I",IF(AND(BB483&gt;=150,BB483&lt;=500),"II",IF(AND(BB483&gt;=40,BB483&lt;=120),"III",IF(AND(BB483&gt;=0,BB483&lt;=40),"IV"))))</f>
        <v>IV</v>
      </c>
      <c r="BD483" s="165" t="str">
        <f>IF(AND(BC483="I"),"NO ACEPTABLE",IF(AND(BC483="II"),"ACEPTABLE CON CONTROL ESPECIFICO",IF(AND(BC483="III"),"MEJORABLE",IF(AND(BC483="IV"),"ACEPTABLE"))))</f>
        <v>ACEPTABLE</v>
      </c>
      <c r="BE483" s="155"/>
    </row>
    <row r="484" spans="1:57" ht="148.5" hidden="1" customHeight="1" x14ac:dyDescent="0.2">
      <c r="B484" s="165" t="s">
        <v>259</v>
      </c>
      <c r="C484" s="172" t="s">
        <v>968</v>
      </c>
      <c r="D484" s="165" t="s">
        <v>433</v>
      </c>
      <c r="E484" s="177" t="s">
        <v>969</v>
      </c>
      <c r="F484" s="158" t="s">
        <v>970</v>
      </c>
      <c r="G484" s="158" t="s">
        <v>971</v>
      </c>
      <c r="H484" s="158" t="s">
        <v>63</v>
      </c>
      <c r="I484" s="158"/>
      <c r="J484" s="174" t="s">
        <v>1237</v>
      </c>
      <c r="K484" s="158" t="s">
        <v>65</v>
      </c>
      <c r="L484" s="175" t="s">
        <v>959</v>
      </c>
      <c r="M484" s="158" t="s">
        <v>972</v>
      </c>
      <c r="N484" s="158" t="s">
        <v>973</v>
      </c>
      <c r="O484" s="172"/>
      <c r="P484" s="172"/>
      <c r="Q484" s="158"/>
      <c r="R484" s="166" t="s">
        <v>889</v>
      </c>
      <c r="S484" s="166" t="s">
        <v>974</v>
      </c>
      <c r="T484" s="217"/>
      <c r="U484" s="165" t="str">
        <f t="shared" si="275"/>
        <v>Bajo</v>
      </c>
      <c r="V484" s="174">
        <v>1</v>
      </c>
      <c r="W484" s="165" t="str">
        <f t="shared" si="276"/>
        <v>Esporadica</v>
      </c>
      <c r="X484" s="165">
        <f t="shared" si="277"/>
        <v>0</v>
      </c>
      <c r="Y484" s="165" t="str">
        <f t="shared" si="278"/>
        <v>Bajo</v>
      </c>
      <c r="Z484" s="174">
        <v>25</v>
      </c>
      <c r="AA484" s="165" t="str">
        <f t="shared" si="279"/>
        <v>Grave</v>
      </c>
      <c r="AB484" s="165">
        <f t="shared" si="273"/>
        <v>0</v>
      </c>
      <c r="AC484" s="165" t="str">
        <f t="shared" si="274"/>
        <v>IV</v>
      </c>
      <c r="AD484" s="165" t="str">
        <f t="shared" ref="AD484:AD550" si="280">IF(AND(AC484="I"),"NO ACEPTABLE",IF(AND(AC484="II"),"ACEPTABLE CON CONTROL ESPECIFICO",IF(AND(AC484="III"),"MEJORABLE",IF(AND(AC484="IV"),"ACEPTABLE"))))</f>
        <v>ACEPTABLE</v>
      </c>
      <c r="AE484" s="177">
        <v>6</v>
      </c>
      <c r="AF484" s="177" t="s">
        <v>975</v>
      </c>
      <c r="AG484" s="176" t="s">
        <v>38</v>
      </c>
      <c r="AH484" s="174"/>
      <c r="AI484" s="158" t="s">
        <v>63</v>
      </c>
      <c r="AJ484" s="158"/>
      <c r="AK484" s="158" t="s">
        <v>63</v>
      </c>
      <c r="AL484" s="158"/>
      <c r="AM484" s="174"/>
      <c r="AN484" s="174"/>
      <c r="AO484" s="174"/>
      <c r="AP484" s="174"/>
      <c r="AQ484" s="181" t="s">
        <v>936</v>
      </c>
      <c r="AR484" s="174"/>
      <c r="AT484" s="155"/>
      <c r="BE484" s="155"/>
    </row>
    <row r="485" spans="1:57" ht="127.5" hidden="1" x14ac:dyDescent="0.2">
      <c r="A485" s="156"/>
      <c r="B485" s="165" t="s">
        <v>259</v>
      </c>
      <c r="C485" s="172" t="s">
        <v>968</v>
      </c>
      <c r="D485" s="165" t="s">
        <v>433</v>
      </c>
      <c r="E485" s="177" t="s">
        <v>969</v>
      </c>
      <c r="F485" s="158" t="s">
        <v>970</v>
      </c>
      <c r="G485" s="158" t="s">
        <v>971</v>
      </c>
      <c r="H485" s="158" t="s">
        <v>63</v>
      </c>
      <c r="I485" s="158"/>
      <c r="J485" s="174" t="s">
        <v>1237</v>
      </c>
      <c r="K485" s="165" t="s">
        <v>276</v>
      </c>
      <c r="L485" s="196" t="s">
        <v>528</v>
      </c>
      <c r="M485" s="171" t="s">
        <v>704</v>
      </c>
      <c r="N485" s="171" t="s">
        <v>512</v>
      </c>
      <c r="O485" s="165"/>
      <c r="P485" s="165"/>
      <c r="Q485" s="171"/>
      <c r="R485" s="171" t="s">
        <v>705</v>
      </c>
      <c r="S485" s="171" t="s">
        <v>902</v>
      </c>
      <c r="T485" s="165"/>
      <c r="U485" s="165" t="str">
        <f t="shared" si="275"/>
        <v>Bajo</v>
      </c>
      <c r="V485" s="165">
        <v>3</v>
      </c>
      <c r="W485" s="165" t="str">
        <f t="shared" si="276"/>
        <v>Frecuente</v>
      </c>
      <c r="X485" s="165">
        <f t="shared" si="277"/>
        <v>0</v>
      </c>
      <c r="Y485" s="165" t="str">
        <f t="shared" si="278"/>
        <v>Bajo</v>
      </c>
      <c r="Z485" s="165">
        <v>25</v>
      </c>
      <c r="AA485" s="165" t="str">
        <f t="shared" si="279"/>
        <v>Grave</v>
      </c>
      <c r="AB485" s="165">
        <f t="shared" si="273"/>
        <v>0</v>
      </c>
      <c r="AC485" s="165" t="str">
        <f t="shared" si="274"/>
        <v>IV</v>
      </c>
      <c r="AD485" s="165" t="str">
        <f t="shared" si="280"/>
        <v>ACEPTABLE</v>
      </c>
      <c r="AE485" s="165">
        <v>2</v>
      </c>
      <c r="AF485" s="165" t="s">
        <v>512</v>
      </c>
      <c r="AG485" s="165" t="s">
        <v>38</v>
      </c>
      <c r="AH485" s="165"/>
      <c r="AI485" s="165"/>
      <c r="AJ485" s="165" t="s">
        <v>63</v>
      </c>
      <c r="AK485" s="165"/>
      <c r="AL485" s="165"/>
      <c r="AM485" s="165"/>
      <c r="AN485" s="165"/>
      <c r="AO485" s="165"/>
      <c r="AP485" s="165"/>
      <c r="AQ485" s="165"/>
      <c r="AR485" s="165"/>
      <c r="AS485" s="156"/>
      <c r="AT485" s="157"/>
      <c r="AU485" s="165" t="str">
        <f>IF(AT485=10,"Muy Alto",IF(AT485=6,"Alto",IF(AT485=2,"Medio",IF(AT485=0,"Bajo"))))</f>
        <v>Bajo</v>
      </c>
      <c r="AV485" s="157"/>
      <c r="AW485" s="165" t="b">
        <f>IF(AV485=4,"Continua",IF(AV485=3,"Frecuente",IF(AV485=2,"Ocasional",IF(AV485=1,"Esporadica"))))</f>
        <v>0</v>
      </c>
      <c r="AX485" s="165">
        <f>AT485*AV485</f>
        <v>0</v>
      </c>
      <c r="AY485" s="165" t="str">
        <f>IF(AND(AX485&gt;=24,AX485&lt;=40),"Medio Alto",IF(AND(AX485&gt;=10,AX485&lt;=20),"Alto",IF(AND(AX485&gt;=6,AX485&lt;=8),"Medio",IF(AND(AX485&gt;=0,AX485&lt;=4),"Bajo"))))</f>
        <v>Bajo</v>
      </c>
      <c r="AZ485" s="157"/>
      <c r="BA485" s="165" t="b">
        <f>IF(AZ485=100,"Mortal o Catrastrofico",IF(AZ485=60,"Muy Grave",IF(AZ485=25,"Grave",IF(AZ485=10,"Leve"))))</f>
        <v>0</v>
      </c>
      <c r="BB485" s="165">
        <f>AX485*AZ485</f>
        <v>0</v>
      </c>
      <c r="BC485" s="165" t="str">
        <f>IF(AND(BB485&gt;=600,AZ485&lt;=4000),"I",IF(AND(BB485&gt;=150,BB485&lt;=500),"II",IF(AND(BB485&gt;=40,BB485&lt;=120),"III",IF(AND(BB485&gt;=0,BB485&lt;=40),"IV"))))</f>
        <v>IV</v>
      </c>
      <c r="BD485" s="165" t="str">
        <f>IF(AND(BC485="I"),"NO ACEPTABLE",IF(AND(BC485="II"),"ACEPTABLE CON CONTROL ESPECIFICO",IF(AND(BC485="III"),"MEJORABLE",IF(AND(BC485="IV"),"ACEPTABLE"))))</f>
        <v>ACEPTABLE</v>
      </c>
      <c r="BE485" s="155"/>
    </row>
    <row r="486" spans="1:57" ht="148.5" hidden="1" customHeight="1" x14ac:dyDescent="0.2">
      <c r="B486" s="165" t="s">
        <v>259</v>
      </c>
      <c r="C486" s="172" t="s">
        <v>968</v>
      </c>
      <c r="D486" s="165" t="s">
        <v>433</v>
      </c>
      <c r="E486" s="177" t="s">
        <v>969</v>
      </c>
      <c r="F486" s="158" t="s">
        <v>970</v>
      </c>
      <c r="G486" s="158" t="s">
        <v>971</v>
      </c>
      <c r="H486" s="158" t="s">
        <v>63</v>
      </c>
      <c r="I486" s="158"/>
      <c r="J486" s="174" t="s">
        <v>1237</v>
      </c>
      <c r="K486" s="158" t="s">
        <v>72</v>
      </c>
      <c r="L486" s="168" t="s">
        <v>270</v>
      </c>
      <c r="M486" s="175" t="s">
        <v>976</v>
      </c>
      <c r="N486" s="175" t="s">
        <v>899</v>
      </c>
      <c r="O486" s="212"/>
      <c r="P486" s="212"/>
      <c r="Q486" s="180"/>
      <c r="R486" s="158" t="s">
        <v>900</v>
      </c>
      <c r="S486" s="174"/>
      <c r="T486" s="217"/>
      <c r="U486" s="165" t="str">
        <f t="shared" si="275"/>
        <v>Bajo</v>
      </c>
      <c r="V486" s="165">
        <v>1</v>
      </c>
      <c r="W486" s="165" t="str">
        <f t="shared" si="276"/>
        <v>Esporadica</v>
      </c>
      <c r="X486" s="165">
        <f t="shared" si="277"/>
        <v>0</v>
      </c>
      <c r="Y486" s="165" t="str">
        <f t="shared" si="278"/>
        <v>Bajo</v>
      </c>
      <c r="Z486" s="174">
        <v>25</v>
      </c>
      <c r="AA486" s="165" t="str">
        <f t="shared" si="279"/>
        <v>Grave</v>
      </c>
      <c r="AB486" s="165">
        <f t="shared" si="273"/>
        <v>0</v>
      </c>
      <c r="AC486" s="165" t="str">
        <f t="shared" si="274"/>
        <v>IV</v>
      </c>
      <c r="AD486" s="165" t="str">
        <f t="shared" si="280"/>
        <v>ACEPTABLE</v>
      </c>
      <c r="AE486" s="177">
        <v>6</v>
      </c>
      <c r="AF486" s="177" t="s">
        <v>975</v>
      </c>
      <c r="AG486" s="176" t="s">
        <v>38</v>
      </c>
      <c r="AH486" s="174"/>
      <c r="AI486" s="158" t="s">
        <v>63</v>
      </c>
      <c r="AJ486" s="158"/>
      <c r="AK486" s="158" t="s">
        <v>63</v>
      </c>
      <c r="AL486" s="158"/>
      <c r="AM486" s="174"/>
      <c r="AN486" s="174"/>
      <c r="AO486" s="174"/>
      <c r="AP486" s="174"/>
      <c r="AQ486" s="181" t="s">
        <v>936</v>
      </c>
      <c r="AR486" s="174"/>
      <c r="AT486" s="155"/>
      <c r="BE486" s="155"/>
    </row>
    <row r="487" spans="1:57" ht="66" hidden="1" customHeight="1" x14ac:dyDescent="0.2">
      <c r="A487" s="155"/>
      <c r="B487" s="165" t="s">
        <v>259</v>
      </c>
      <c r="C487" s="172" t="s">
        <v>968</v>
      </c>
      <c r="D487" s="165" t="s">
        <v>433</v>
      </c>
      <c r="E487" s="177" t="s">
        <v>969</v>
      </c>
      <c r="F487" s="158" t="s">
        <v>970</v>
      </c>
      <c r="G487" s="158" t="s">
        <v>971</v>
      </c>
      <c r="H487" s="158" t="s">
        <v>63</v>
      </c>
      <c r="I487" s="158"/>
      <c r="J487" s="158" t="s">
        <v>1227</v>
      </c>
      <c r="K487" s="158" t="s">
        <v>72</v>
      </c>
      <c r="L487" s="168" t="s">
        <v>119</v>
      </c>
      <c r="M487" s="172" t="s">
        <v>949</v>
      </c>
      <c r="N487" s="172" t="s">
        <v>950</v>
      </c>
      <c r="O487" s="172"/>
      <c r="P487" s="172"/>
      <c r="Q487" s="158"/>
      <c r="R487" s="158" t="s">
        <v>977</v>
      </c>
      <c r="S487" s="158" t="s">
        <v>978</v>
      </c>
      <c r="T487" s="158"/>
      <c r="U487" s="165" t="str">
        <f t="shared" si="275"/>
        <v>Bajo</v>
      </c>
      <c r="V487" s="158">
        <v>2</v>
      </c>
      <c r="W487" s="165" t="str">
        <f t="shared" si="276"/>
        <v>Ocasional</v>
      </c>
      <c r="X487" s="165">
        <f t="shared" si="277"/>
        <v>0</v>
      </c>
      <c r="Y487" s="165" t="str">
        <f t="shared" si="278"/>
        <v>Bajo</v>
      </c>
      <c r="Z487" s="158">
        <v>60</v>
      </c>
      <c r="AA487" s="165" t="str">
        <f t="shared" si="279"/>
        <v>Muy Grave</v>
      </c>
      <c r="AB487" s="165">
        <f t="shared" si="273"/>
        <v>0</v>
      </c>
      <c r="AC487" s="165" t="str">
        <f t="shared" si="274"/>
        <v>IV</v>
      </c>
      <c r="AD487" s="165" t="str">
        <f t="shared" si="280"/>
        <v>ACEPTABLE</v>
      </c>
      <c r="AE487" s="177">
        <v>6</v>
      </c>
      <c r="AF487" s="177" t="s">
        <v>950</v>
      </c>
      <c r="AG487" s="158" t="s">
        <v>38</v>
      </c>
      <c r="AH487" s="158"/>
      <c r="AI487" s="158" t="s">
        <v>63</v>
      </c>
      <c r="AJ487" s="158"/>
      <c r="AK487" s="158" t="s">
        <v>63</v>
      </c>
      <c r="AL487" s="158"/>
      <c r="AM487" s="158"/>
      <c r="AN487" s="158"/>
      <c r="AO487" s="158"/>
      <c r="AP487" s="158"/>
      <c r="AQ487" s="181" t="s">
        <v>951</v>
      </c>
      <c r="AR487" s="174" t="s">
        <v>952</v>
      </c>
      <c r="AT487" s="155"/>
      <c r="BE487" s="155"/>
    </row>
    <row r="488" spans="1:57" ht="29.1" hidden="1" customHeight="1" x14ac:dyDescent="0.2">
      <c r="A488" s="155"/>
      <c r="B488" s="165" t="s">
        <v>259</v>
      </c>
      <c r="C488" s="172" t="s">
        <v>968</v>
      </c>
      <c r="D488" s="165" t="s">
        <v>433</v>
      </c>
      <c r="E488" s="177" t="s">
        <v>969</v>
      </c>
      <c r="F488" s="158" t="s">
        <v>970</v>
      </c>
      <c r="G488" s="158" t="s">
        <v>971</v>
      </c>
      <c r="H488" s="158" t="s">
        <v>63</v>
      </c>
      <c r="I488" s="158"/>
      <c r="J488" s="158" t="s">
        <v>1227</v>
      </c>
      <c r="K488" s="165" t="s">
        <v>77</v>
      </c>
      <c r="L488" s="173" t="s">
        <v>979</v>
      </c>
      <c r="M488" s="172" t="s">
        <v>980</v>
      </c>
      <c r="N488" s="172" t="s">
        <v>981</v>
      </c>
      <c r="O488" s="172"/>
      <c r="P488" s="172"/>
      <c r="Q488" s="158"/>
      <c r="R488" s="158" t="s">
        <v>982</v>
      </c>
      <c r="S488" s="158" t="s">
        <v>974</v>
      </c>
      <c r="T488" s="174"/>
      <c r="U488" s="165" t="str">
        <f t="shared" si="275"/>
        <v>Bajo</v>
      </c>
      <c r="V488" s="174">
        <v>3</v>
      </c>
      <c r="W488" s="165" t="str">
        <f t="shared" si="276"/>
        <v>Frecuente</v>
      </c>
      <c r="X488" s="165">
        <f t="shared" si="277"/>
        <v>0</v>
      </c>
      <c r="Y488" s="165" t="str">
        <f t="shared" si="278"/>
        <v>Bajo</v>
      </c>
      <c r="Z488" s="174">
        <v>10</v>
      </c>
      <c r="AA488" s="165" t="str">
        <f t="shared" si="279"/>
        <v>Leve</v>
      </c>
      <c r="AB488" s="165">
        <f t="shared" si="273"/>
        <v>0</v>
      </c>
      <c r="AC488" s="165" t="str">
        <f t="shared" si="274"/>
        <v>IV</v>
      </c>
      <c r="AD488" s="165" t="str">
        <f t="shared" si="280"/>
        <v>ACEPTABLE</v>
      </c>
      <c r="AE488" s="177"/>
      <c r="AF488" s="177" t="s">
        <v>983</v>
      </c>
      <c r="AG488" s="176" t="s">
        <v>38</v>
      </c>
      <c r="AH488" s="174"/>
      <c r="AI488" s="158" t="s">
        <v>63</v>
      </c>
      <c r="AJ488" s="158"/>
      <c r="AK488" s="158"/>
      <c r="AL488" s="158"/>
      <c r="AM488" s="158"/>
      <c r="AN488" s="158"/>
      <c r="AO488" s="158"/>
      <c r="AP488" s="158"/>
      <c r="AQ488" s="181"/>
      <c r="AR488" s="174"/>
      <c r="AT488" s="155"/>
      <c r="BE488" s="155"/>
    </row>
    <row r="489" spans="1:57" ht="127.5" x14ac:dyDescent="0.2">
      <c r="A489" s="156"/>
      <c r="B489" s="165" t="s">
        <v>259</v>
      </c>
      <c r="C489" s="172" t="s">
        <v>968</v>
      </c>
      <c r="D489" s="165" t="s">
        <v>433</v>
      </c>
      <c r="E489" s="177" t="s">
        <v>969</v>
      </c>
      <c r="F489" s="158" t="s">
        <v>970</v>
      </c>
      <c r="G489" s="158" t="s">
        <v>971</v>
      </c>
      <c r="H489" s="158" t="s">
        <v>63</v>
      </c>
      <c r="I489" s="158"/>
      <c r="J489" s="158" t="s">
        <v>1227</v>
      </c>
      <c r="K489" s="167" t="s">
        <v>282</v>
      </c>
      <c r="L489" s="168" t="s">
        <v>739</v>
      </c>
      <c r="M489" s="170" t="s">
        <v>740</v>
      </c>
      <c r="N489" s="171" t="s">
        <v>741</v>
      </c>
      <c r="O489" s="165"/>
      <c r="P489" s="165"/>
      <c r="Q489" s="171"/>
      <c r="R489" s="165" t="s">
        <v>742</v>
      </c>
      <c r="S489" s="171" t="s">
        <v>743</v>
      </c>
      <c r="T489" s="165"/>
      <c r="U489" s="165" t="str">
        <f t="shared" si="275"/>
        <v>Bajo</v>
      </c>
      <c r="V489" s="165">
        <v>1</v>
      </c>
      <c r="W489" s="165" t="str">
        <f t="shared" si="276"/>
        <v>Esporadica</v>
      </c>
      <c r="X489" s="165">
        <f t="shared" si="277"/>
        <v>0</v>
      </c>
      <c r="Y489" s="165" t="str">
        <f t="shared" si="278"/>
        <v>Bajo</v>
      </c>
      <c r="Z489" s="165">
        <v>25</v>
      </c>
      <c r="AA489" s="165" t="str">
        <f t="shared" si="279"/>
        <v>Grave</v>
      </c>
      <c r="AB489" s="165">
        <f t="shared" si="273"/>
        <v>0</v>
      </c>
      <c r="AC489" s="165" t="str">
        <f t="shared" si="274"/>
        <v>IV</v>
      </c>
      <c r="AD489" s="165" t="str">
        <f t="shared" si="280"/>
        <v>ACEPTABLE</v>
      </c>
      <c r="AE489" s="165">
        <v>2</v>
      </c>
      <c r="AF489" s="165" t="s">
        <v>180</v>
      </c>
      <c r="AG489" s="165" t="s">
        <v>38</v>
      </c>
      <c r="AH489" s="165"/>
      <c r="AI489" s="165"/>
      <c r="AJ489" s="165" t="s">
        <v>63</v>
      </c>
      <c r="AK489" s="165"/>
      <c r="AL489" s="165"/>
      <c r="AM489" s="165"/>
      <c r="AN489" s="165"/>
      <c r="AO489" s="165"/>
      <c r="AP489" s="165"/>
      <c r="AQ489" s="165"/>
      <c r="AR489" s="165"/>
      <c r="AS489" s="156"/>
      <c r="AT489" s="157"/>
      <c r="AU489" s="165" t="str">
        <f>IF(AT489=10,"Muy Alto",IF(AT489=6,"Alto",IF(AT489=2,"Medio",IF(AT489=0,"Bajo"))))</f>
        <v>Bajo</v>
      </c>
      <c r="AV489" s="157"/>
      <c r="AW489" s="165" t="b">
        <f>IF(AV489=4,"Continua",IF(AV489=3,"Frecuente",IF(AV489=2,"Ocasional",IF(AV489=1,"Esporadica"))))</f>
        <v>0</v>
      </c>
      <c r="AX489" s="165">
        <f>AT489*AV489</f>
        <v>0</v>
      </c>
      <c r="AY489" s="165" t="str">
        <f>IF(AND(AX489&gt;=24,AX489&lt;=40),"Medio Alto",IF(AND(AX489&gt;=10,AX489&lt;=20),"Alto",IF(AND(AX489&gt;=6,AX489&lt;=8),"Medio",IF(AND(AX489&gt;=0,AX489&lt;=4),"Bajo"))))</f>
        <v>Bajo</v>
      </c>
      <c r="AZ489" s="157"/>
      <c r="BA489" s="165" t="b">
        <f>IF(AZ489=100,"Mortal o Catrastrofico",IF(AZ489=60,"Muy Grave",IF(AZ489=25,"Grave",IF(AZ489=10,"Leve"))))</f>
        <v>0</v>
      </c>
      <c r="BB489" s="165">
        <f>AX489*AZ489</f>
        <v>0</v>
      </c>
      <c r="BC489" s="165" t="str">
        <f>IF(AND(BB489&gt;=600,AZ489&lt;=4000),"I",IF(AND(BB489&gt;=150,BB489&lt;=500),"II",IF(AND(BB489&gt;=40,BB489&lt;=120),"III",IF(AND(BB489&gt;=0,BB489&lt;=40),"IV"))))</f>
        <v>IV</v>
      </c>
      <c r="BD489" s="165" t="str">
        <f>IF(AND(BC489="I"),"NO ACEPTABLE",IF(AND(BC489="II"),"ACEPTABLE CON CONTROL ESPECIFICO",IF(AND(BC489="III"),"MEJORABLE",IF(AND(BC489="IV"),"ACEPTABLE"))))</f>
        <v>ACEPTABLE</v>
      </c>
      <c r="BE489" s="155"/>
    </row>
    <row r="490" spans="1:57" ht="66" hidden="1" customHeight="1" x14ac:dyDescent="0.2">
      <c r="A490" s="155"/>
      <c r="B490" s="165" t="s">
        <v>259</v>
      </c>
      <c r="C490" s="172" t="s">
        <v>968</v>
      </c>
      <c r="D490" s="165" t="s">
        <v>433</v>
      </c>
      <c r="E490" s="177" t="s">
        <v>969</v>
      </c>
      <c r="F490" s="158" t="s">
        <v>970</v>
      </c>
      <c r="G490" s="158" t="s">
        <v>971</v>
      </c>
      <c r="H490" s="158" t="s">
        <v>63</v>
      </c>
      <c r="I490" s="158"/>
      <c r="J490" s="158" t="s">
        <v>1227</v>
      </c>
      <c r="K490" s="158" t="s">
        <v>65</v>
      </c>
      <c r="L490" s="196" t="s">
        <v>316</v>
      </c>
      <c r="M490" s="175" t="s">
        <v>984</v>
      </c>
      <c r="N490" s="158" t="s">
        <v>1031</v>
      </c>
      <c r="O490" s="212"/>
      <c r="P490" s="165" t="s">
        <v>685</v>
      </c>
      <c r="Q490" s="165" t="s">
        <v>685</v>
      </c>
      <c r="R490" s="171" t="s">
        <v>889</v>
      </c>
      <c r="S490" s="166" t="s">
        <v>1238</v>
      </c>
      <c r="T490" s="158"/>
      <c r="U490" s="165" t="str">
        <f t="shared" si="275"/>
        <v>Bajo</v>
      </c>
      <c r="V490" s="158">
        <v>3</v>
      </c>
      <c r="W490" s="165" t="str">
        <f t="shared" si="276"/>
        <v>Frecuente</v>
      </c>
      <c r="X490" s="165">
        <f t="shared" si="277"/>
        <v>0</v>
      </c>
      <c r="Y490" s="165" t="str">
        <f t="shared" si="278"/>
        <v>Bajo</v>
      </c>
      <c r="Z490" s="158">
        <v>60</v>
      </c>
      <c r="AA490" s="165" t="str">
        <f t="shared" si="279"/>
        <v>Muy Grave</v>
      </c>
      <c r="AB490" s="165">
        <f t="shared" si="273"/>
        <v>0</v>
      </c>
      <c r="AC490" s="165" t="str">
        <f t="shared" si="274"/>
        <v>IV</v>
      </c>
      <c r="AD490" s="165" t="str">
        <f t="shared" si="280"/>
        <v>ACEPTABLE</v>
      </c>
      <c r="AE490" s="177">
        <v>6</v>
      </c>
      <c r="AF490" s="177" t="s">
        <v>910</v>
      </c>
      <c r="AG490" s="158" t="s">
        <v>38</v>
      </c>
      <c r="AH490" s="158"/>
      <c r="AI490" s="158" t="s">
        <v>63</v>
      </c>
      <c r="AJ490" s="158"/>
      <c r="AK490" s="158" t="s">
        <v>63</v>
      </c>
      <c r="AL490" s="158"/>
      <c r="AM490" s="158"/>
      <c r="AN490" s="158"/>
      <c r="AO490" s="158"/>
      <c r="AP490" s="158"/>
      <c r="AQ490" s="182"/>
      <c r="AR490" s="174"/>
      <c r="AT490" s="155"/>
      <c r="BE490" s="155"/>
    </row>
    <row r="491" spans="1:57" ht="66" customHeight="1" x14ac:dyDescent="0.2">
      <c r="A491" s="155"/>
      <c r="B491" s="165" t="s">
        <v>259</v>
      </c>
      <c r="C491" s="172" t="s">
        <v>968</v>
      </c>
      <c r="D491" s="165" t="s">
        <v>433</v>
      </c>
      <c r="E491" s="177" t="s">
        <v>969</v>
      </c>
      <c r="F491" s="158" t="s">
        <v>970</v>
      </c>
      <c r="G491" s="158" t="s">
        <v>971</v>
      </c>
      <c r="H491" s="158" t="s">
        <v>63</v>
      </c>
      <c r="I491" s="216"/>
      <c r="J491" s="165" t="s">
        <v>1227</v>
      </c>
      <c r="K491" s="167" t="s">
        <v>282</v>
      </c>
      <c r="L491" s="168" t="s">
        <v>88</v>
      </c>
      <c r="M491" s="170" t="s">
        <v>344</v>
      </c>
      <c r="N491" s="171" t="s">
        <v>345</v>
      </c>
      <c r="O491" s="158"/>
      <c r="P491" s="158"/>
      <c r="Q491" s="158"/>
      <c r="R491" s="165" t="s">
        <v>988</v>
      </c>
      <c r="S491" s="171" t="s">
        <v>92</v>
      </c>
      <c r="T491" s="158"/>
      <c r="U491" s="165" t="str">
        <f t="shared" si="275"/>
        <v>Bajo</v>
      </c>
      <c r="V491" s="158">
        <v>2</v>
      </c>
      <c r="W491" s="165" t="str">
        <f t="shared" si="276"/>
        <v>Ocasional</v>
      </c>
      <c r="X491" s="165">
        <f t="shared" si="277"/>
        <v>0</v>
      </c>
      <c r="Y491" s="165" t="str">
        <f t="shared" si="278"/>
        <v>Bajo</v>
      </c>
      <c r="Z491" s="158">
        <v>25</v>
      </c>
      <c r="AA491" s="165" t="str">
        <f t="shared" si="279"/>
        <v>Grave</v>
      </c>
      <c r="AB491" s="165">
        <f t="shared" si="273"/>
        <v>0</v>
      </c>
      <c r="AC491" s="165" t="str">
        <f t="shared" si="274"/>
        <v>IV</v>
      </c>
      <c r="AD491" s="165" t="str">
        <f t="shared" si="280"/>
        <v>ACEPTABLE</v>
      </c>
      <c r="AE491" s="177">
        <v>6</v>
      </c>
      <c r="AF491" s="177" t="s">
        <v>956</v>
      </c>
      <c r="AG491" s="158" t="s">
        <v>38</v>
      </c>
      <c r="AH491" s="158"/>
      <c r="AI491" s="158" t="s">
        <v>63</v>
      </c>
      <c r="AJ491" s="158"/>
      <c r="AK491" s="158" t="s">
        <v>63</v>
      </c>
      <c r="AL491" s="158"/>
      <c r="AM491" s="158"/>
      <c r="AN491" s="158"/>
      <c r="AO491" s="158"/>
      <c r="AP491" s="158"/>
      <c r="AQ491" s="181" t="s">
        <v>957</v>
      </c>
      <c r="AR491" s="174" t="s">
        <v>958</v>
      </c>
      <c r="AT491" s="155"/>
      <c r="BE491" s="155"/>
    </row>
    <row r="492" spans="1:57" ht="66" hidden="1" customHeight="1" x14ac:dyDescent="0.2">
      <c r="A492" s="155"/>
      <c r="B492" s="165" t="s">
        <v>259</v>
      </c>
      <c r="C492" s="172" t="s">
        <v>968</v>
      </c>
      <c r="D492" s="165" t="s">
        <v>433</v>
      </c>
      <c r="E492" s="177" t="s">
        <v>969</v>
      </c>
      <c r="F492" s="158" t="s">
        <v>970</v>
      </c>
      <c r="G492" s="158" t="s">
        <v>971</v>
      </c>
      <c r="H492" s="158" t="s">
        <v>63</v>
      </c>
      <c r="I492" s="158"/>
      <c r="J492" s="158" t="s">
        <v>1227</v>
      </c>
      <c r="K492" s="165" t="s">
        <v>276</v>
      </c>
      <c r="L492" s="196" t="s">
        <v>178</v>
      </c>
      <c r="M492" s="170" t="s">
        <v>738</v>
      </c>
      <c r="N492" s="170" t="s">
        <v>180</v>
      </c>
      <c r="O492" s="175"/>
      <c r="P492" s="175"/>
      <c r="Q492" s="158"/>
      <c r="R492" s="171" t="s">
        <v>705</v>
      </c>
      <c r="S492" s="171" t="s">
        <v>706</v>
      </c>
      <c r="T492" s="174"/>
      <c r="U492" s="165" t="str">
        <f t="shared" si="275"/>
        <v>Bajo</v>
      </c>
      <c r="V492" s="158">
        <v>3</v>
      </c>
      <c r="W492" s="165" t="str">
        <f t="shared" si="276"/>
        <v>Frecuente</v>
      </c>
      <c r="X492" s="165">
        <f t="shared" si="277"/>
        <v>0</v>
      </c>
      <c r="Y492" s="165" t="str">
        <f t="shared" si="278"/>
        <v>Bajo</v>
      </c>
      <c r="Z492" s="158">
        <v>25</v>
      </c>
      <c r="AA492" s="165" t="str">
        <f t="shared" si="279"/>
        <v>Grave</v>
      </c>
      <c r="AB492" s="165">
        <f t="shared" si="273"/>
        <v>0</v>
      </c>
      <c r="AC492" s="165" t="str">
        <f t="shared" si="274"/>
        <v>IV</v>
      </c>
      <c r="AD492" s="165" t="str">
        <f t="shared" si="280"/>
        <v>ACEPTABLE</v>
      </c>
      <c r="AE492" s="177">
        <v>6</v>
      </c>
      <c r="AF492" s="177" t="s">
        <v>929</v>
      </c>
      <c r="AG492" s="158" t="s">
        <v>38</v>
      </c>
      <c r="AH492" s="158"/>
      <c r="AI492" s="158" t="s">
        <v>63</v>
      </c>
      <c r="AJ492" s="158"/>
      <c r="AK492" s="158" t="s">
        <v>63</v>
      </c>
      <c r="AL492" s="158"/>
      <c r="AM492" s="158"/>
      <c r="AN492" s="158"/>
      <c r="AO492" s="158"/>
      <c r="AP492" s="158"/>
      <c r="AQ492" s="158"/>
      <c r="AR492" s="174"/>
      <c r="AT492" s="155"/>
      <c r="BE492" s="155"/>
    </row>
    <row r="493" spans="1:57" ht="66" hidden="1" customHeight="1" x14ac:dyDescent="0.2">
      <c r="A493" s="155"/>
      <c r="B493" s="165" t="s">
        <v>259</v>
      </c>
      <c r="C493" s="172" t="s">
        <v>968</v>
      </c>
      <c r="D493" s="165" t="s">
        <v>433</v>
      </c>
      <c r="E493" s="177" t="s">
        <v>969</v>
      </c>
      <c r="F493" s="158" t="s">
        <v>970</v>
      </c>
      <c r="G493" s="158" t="s">
        <v>971</v>
      </c>
      <c r="H493" s="158" t="s">
        <v>63</v>
      </c>
      <c r="I493" s="158"/>
      <c r="J493" s="158" t="s">
        <v>1227</v>
      </c>
      <c r="K493" s="158" t="s">
        <v>99</v>
      </c>
      <c r="L493" s="158" t="s">
        <v>905</v>
      </c>
      <c r="M493" s="158" t="s">
        <v>906</v>
      </c>
      <c r="N493" s="171" t="s">
        <v>102</v>
      </c>
      <c r="O493" s="267"/>
      <c r="P493" s="267"/>
      <c r="Q493" s="267"/>
      <c r="R493" s="279" t="s">
        <v>477</v>
      </c>
      <c r="S493" s="267"/>
      <c r="T493" s="158">
        <v>2</v>
      </c>
      <c r="U493" s="165" t="str">
        <f t="shared" si="275"/>
        <v>Medio</v>
      </c>
      <c r="V493" s="158">
        <v>1</v>
      </c>
      <c r="W493" s="165" t="str">
        <f t="shared" si="276"/>
        <v>Esporadica</v>
      </c>
      <c r="X493" s="165">
        <f t="shared" si="277"/>
        <v>2</v>
      </c>
      <c r="Y493" s="165" t="str">
        <f t="shared" si="278"/>
        <v>Bajo</v>
      </c>
      <c r="Z493" s="158">
        <v>25</v>
      </c>
      <c r="AA493" s="165" t="str">
        <f t="shared" si="279"/>
        <v>Grave</v>
      </c>
      <c r="AB493" s="165">
        <f t="shared" si="273"/>
        <v>50</v>
      </c>
      <c r="AC493" s="165" t="str">
        <f t="shared" si="274"/>
        <v>III</v>
      </c>
      <c r="AD493" s="165" t="str">
        <f t="shared" si="280"/>
        <v>MEJORABLE</v>
      </c>
      <c r="AE493" s="177">
        <v>6</v>
      </c>
      <c r="AF493" s="177" t="s">
        <v>907</v>
      </c>
      <c r="AG493" s="158" t="s">
        <v>38</v>
      </c>
      <c r="AH493" s="158"/>
      <c r="AI493" s="158" t="s">
        <v>63</v>
      </c>
      <c r="AJ493" s="158"/>
      <c r="AK493" s="158" t="s">
        <v>63</v>
      </c>
      <c r="AL493" s="158"/>
      <c r="AM493" s="158"/>
      <c r="AN493" s="158"/>
      <c r="AO493" s="158"/>
      <c r="AP493" s="158"/>
      <c r="AQ493" s="181" t="s">
        <v>908</v>
      </c>
      <c r="AR493" s="174"/>
      <c r="AT493" s="155"/>
      <c r="BE493" s="155"/>
    </row>
    <row r="494" spans="1:57" ht="127.5" x14ac:dyDescent="0.2">
      <c r="A494" s="156"/>
      <c r="B494" s="165" t="s">
        <v>259</v>
      </c>
      <c r="C494" s="172" t="s">
        <v>968</v>
      </c>
      <c r="D494" s="165" t="s">
        <v>433</v>
      </c>
      <c r="E494" s="177" t="s">
        <v>969</v>
      </c>
      <c r="F494" s="158" t="s">
        <v>970</v>
      </c>
      <c r="G494" s="158" t="s">
        <v>971</v>
      </c>
      <c r="H494" s="158" t="s">
        <v>63</v>
      </c>
      <c r="I494" s="158"/>
      <c r="J494" s="158" t="s">
        <v>1227</v>
      </c>
      <c r="K494" s="167" t="s">
        <v>282</v>
      </c>
      <c r="L494" s="168" t="s">
        <v>287</v>
      </c>
      <c r="M494" s="170" t="s">
        <v>288</v>
      </c>
      <c r="N494" s="170" t="s">
        <v>289</v>
      </c>
      <c r="O494" s="165"/>
      <c r="P494" s="165"/>
      <c r="Q494" s="165"/>
      <c r="R494" s="171" t="s">
        <v>928</v>
      </c>
      <c r="S494" s="171"/>
      <c r="T494" s="165"/>
      <c r="U494" s="165" t="str">
        <f t="shared" si="275"/>
        <v>Bajo</v>
      </c>
      <c r="V494" s="165">
        <v>1</v>
      </c>
      <c r="W494" s="165" t="str">
        <f t="shared" si="276"/>
        <v>Esporadica</v>
      </c>
      <c r="X494" s="165">
        <f t="shared" si="277"/>
        <v>0</v>
      </c>
      <c r="Y494" s="165" t="str">
        <f t="shared" si="278"/>
        <v>Bajo</v>
      </c>
      <c r="Z494" s="165">
        <v>25</v>
      </c>
      <c r="AA494" s="165" t="str">
        <f t="shared" si="279"/>
        <v>Grave</v>
      </c>
      <c r="AB494" s="165">
        <f t="shared" si="273"/>
        <v>0</v>
      </c>
      <c r="AC494" s="165" t="str">
        <f t="shared" si="274"/>
        <v>IV</v>
      </c>
      <c r="AD494" s="165" t="str">
        <f t="shared" si="280"/>
        <v>ACEPTABLE</v>
      </c>
      <c r="AE494" s="165" t="s">
        <v>258</v>
      </c>
      <c r="AF494" s="165" t="str">
        <f>N494</f>
        <v>Golpes, trapamientos, aplastamiento, muerte</v>
      </c>
      <c r="AG494" s="165" t="s">
        <v>38</v>
      </c>
      <c r="AH494" s="165"/>
      <c r="AI494" s="165" t="s">
        <v>63</v>
      </c>
      <c r="AJ494" s="165" t="s">
        <v>63</v>
      </c>
      <c r="AK494" s="165"/>
      <c r="AL494" s="165" t="s">
        <v>63</v>
      </c>
      <c r="AM494" s="165"/>
      <c r="AN494" s="165"/>
      <c r="AO494" s="165"/>
      <c r="AP494" s="165"/>
      <c r="AQ494" s="165"/>
      <c r="AR494" s="165"/>
      <c r="AS494" s="156"/>
      <c r="AT494" s="157"/>
      <c r="AU494" s="165" t="str">
        <f>IF(AT494=10,"Muy Alto",IF(AT494=6,"Alto",IF(AT494=2,"Medio",IF(AT494=0,"Bajo"))))</f>
        <v>Bajo</v>
      </c>
      <c r="AV494" s="157"/>
      <c r="AW494" s="165" t="b">
        <f>IF(AV494=4,"Continua",IF(AV494=3,"Frecuente",IF(AV494=2,"Ocasional",IF(AV494=1,"Esporadica"))))</f>
        <v>0</v>
      </c>
      <c r="AX494" s="165">
        <f>AT494*AV494</f>
        <v>0</v>
      </c>
      <c r="AY494" s="165" t="str">
        <f>IF(AND(AX494&gt;=24,AX494&lt;=40),"Medio Alto",IF(AND(AX494&gt;=10,AX494&lt;=20),"Alto",IF(AND(AX494&gt;=6,AX494&lt;=8),"Medio",IF(AND(AX494&gt;=0,AX494&lt;=4),"Bajo"))))</f>
        <v>Bajo</v>
      </c>
      <c r="AZ494" s="157"/>
      <c r="BA494" s="165" t="b">
        <f>IF(AZ494=100,"Mortal o Catrastrofico",IF(AZ494=60,"Muy Grave",IF(AZ494=25,"Grave",IF(AZ494=10,"Leve"))))</f>
        <v>0</v>
      </c>
      <c r="BB494" s="165">
        <f>AX494*AZ494</f>
        <v>0</v>
      </c>
      <c r="BC494" s="165" t="str">
        <f>IF(AND(BB494&gt;=600,AZ494&lt;=4000),"I",IF(AND(BB494&gt;=150,BB494&lt;=500),"II",IF(AND(BB494&gt;=40,BB494&lt;=120),"III",IF(AND(BB494&gt;=0,BB494&lt;=40),"IV"))))</f>
        <v>IV</v>
      </c>
      <c r="BD494" s="165" t="str">
        <f>IF(AND(BC494="I"),"NO ACEPTABLE",IF(AND(BC494="II"),"ACEPTABLE CON CONTROL ESPECIFICO",IF(AND(BC494="III"),"MEJORABLE",IF(AND(BC494="IV"),"ACEPTABLE"))))</f>
        <v>ACEPTABLE</v>
      </c>
      <c r="BE494" s="155"/>
    </row>
    <row r="495" spans="1:57" ht="127.5" hidden="1" x14ac:dyDescent="0.2">
      <c r="A495" s="156"/>
      <c r="B495" s="165" t="s">
        <v>259</v>
      </c>
      <c r="C495" s="172" t="s">
        <v>968</v>
      </c>
      <c r="D495" s="165" t="s">
        <v>433</v>
      </c>
      <c r="E495" s="177" t="s">
        <v>969</v>
      </c>
      <c r="F495" s="158" t="s">
        <v>970</v>
      </c>
      <c r="G495" s="158" t="s">
        <v>971</v>
      </c>
      <c r="H495" s="158" t="s">
        <v>63</v>
      </c>
      <c r="I495" s="158"/>
      <c r="J495" s="158" t="s">
        <v>1227</v>
      </c>
      <c r="K495" s="167" t="s">
        <v>65</v>
      </c>
      <c r="L495" s="168" t="s">
        <v>253</v>
      </c>
      <c r="M495" s="170" t="s">
        <v>254</v>
      </c>
      <c r="N495" s="170" t="s">
        <v>1162</v>
      </c>
      <c r="O495" s="165"/>
      <c r="P495" s="165"/>
      <c r="Q495" s="165"/>
      <c r="R495" s="195" t="s">
        <v>1044</v>
      </c>
      <c r="S495" s="165" t="s">
        <v>257</v>
      </c>
      <c r="T495" s="165">
        <v>0</v>
      </c>
      <c r="U495" s="165" t="str">
        <f t="shared" si="275"/>
        <v>Bajo</v>
      </c>
      <c r="V495" s="165">
        <v>4</v>
      </c>
      <c r="W495" s="165" t="str">
        <f t="shared" si="276"/>
        <v>Continua</v>
      </c>
      <c r="X495" s="165">
        <f t="shared" si="277"/>
        <v>0</v>
      </c>
      <c r="Y495" s="165" t="str">
        <f t="shared" si="278"/>
        <v>Bajo</v>
      </c>
      <c r="Z495" s="165">
        <v>100</v>
      </c>
      <c r="AA495" s="165" t="str">
        <f t="shared" si="279"/>
        <v>Mortal o Catrastrofico</v>
      </c>
      <c r="AB495" s="165">
        <f t="shared" si="273"/>
        <v>0</v>
      </c>
      <c r="AC495" s="165" t="str">
        <f t="shared" si="274"/>
        <v>IV</v>
      </c>
      <c r="AD495" s="165" t="str">
        <f t="shared" si="280"/>
        <v>ACEPTABLE</v>
      </c>
      <c r="AE495" s="165" t="s">
        <v>258</v>
      </c>
      <c r="AF495" s="165" t="str">
        <f>N495</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495" s="165" t="s">
        <v>38</v>
      </c>
      <c r="AH495" s="165"/>
      <c r="AI495" s="165" t="s">
        <v>63</v>
      </c>
      <c r="AJ495" s="165" t="s">
        <v>63</v>
      </c>
      <c r="AK495" s="165" t="s">
        <v>63</v>
      </c>
      <c r="AL495" s="165"/>
      <c r="AM495" s="165"/>
      <c r="AN495" s="165"/>
      <c r="AO495" s="165"/>
      <c r="AP495" s="165"/>
      <c r="AQ495" s="165"/>
      <c r="AR495" s="165"/>
      <c r="AS495" s="156"/>
      <c r="AT495" s="157"/>
      <c r="AU495" s="165" t="str">
        <f>IF(AT495=10,"Muy Alto",IF(AT495=6,"Alto",IF(AT495=2,"Medio",IF(AT495=0,"Bajo"))))</f>
        <v>Bajo</v>
      </c>
      <c r="AV495" s="157"/>
      <c r="AW495" s="165" t="b">
        <f>IF(AV495=4,"Continua",IF(AV495=3,"Frecuente",IF(AV495=2,"Ocasional",IF(AV495=1,"Esporadica"))))</f>
        <v>0</v>
      </c>
      <c r="AX495" s="165">
        <f>AT495*AV495</f>
        <v>0</v>
      </c>
      <c r="AY495" s="165" t="str">
        <f>IF(AND(AX495&gt;=24,AX495&lt;=40),"Medio Alto",IF(AND(AX495&gt;=10,AX495&lt;=20),"Alto",IF(AND(AX495&gt;=6,AX495&lt;=8),"Medio",IF(AND(AX495&gt;=0,AX495&lt;=4),"Bajo"))))</f>
        <v>Bajo</v>
      </c>
      <c r="AZ495" s="157"/>
      <c r="BA495" s="165" t="b">
        <f>IF(AZ495=100,"Mortal o Catrastrofico",IF(AZ495=60,"Muy Grave",IF(AZ495=25,"Grave",IF(AZ495=10,"Leve"))))</f>
        <v>0</v>
      </c>
      <c r="BB495" s="165">
        <f>AX495*AZ495</f>
        <v>0</v>
      </c>
      <c r="BC495" s="165" t="str">
        <f>IF(AND(BB495&gt;=600,AZ495&lt;=4000),"I",IF(AND(BB495&gt;=150,BB495&lt;=500),"II",IF(AND(BB495&gt;=40,BB495&lt;=120),"III",IF(AND(BB495&gt;=0,BB495&lt;=40),"IV"))))</f>
        <v>IV</v>
      </c>
      <c r="BD495" s="165" t="str">
        <f>IF(AND(BC495="I"),"NO ACEPTABLE",IF(AND(BC495="II"),"ACEPTABLE CON CONTROL ESPECIFICO",IF(AND(BC495="III"),"MEJORABLE",IF(AND(BC495="IV"),"ACEPTABLE"))))</f>
        <v>ACEPTABLE</v>
      </c>
      <c r="BE495" s="155"/>
    </row>
    <row r="496" spans="1:57" ht="101.1" hidden="1" customHeight="1" x14ac:dyDescent="0.2">
      <c r="B496" s="165" t="s">
        <v>259</v>
      </c>
      <c r="C496" s="172" t="s">
        <v>989</v>
      </c>
      <c r="D496" s="165" t="s">
        <v>433</v>
      </c>
      <c r="E496" s="166" t="s">
        <v>990</v>
      </c>
      <c r="F496" s="158" t="s">
        <v>991</v>
      </c>
      <c r="G496" s="158" t="s">
        <v>992</v>
      </c>
      <c r="H496" s="158" t="s">
        <v>63</v>
      </c>
      <c r="I496" s="158"/>
      <c r="J496" s="174" t="s">
        <v>1224</v>
      </c>
      <c r="K496" s="172" t="s">
        <v>65</v>
      </c>
      <c r="L496" s="196" t="s">
        <v>316</v>
      </c>
      <c r="M496" s="175" t="s">
        <v>984</v>
      </c>
      <c r="N496" s="175" t="s">
        <v>1031</v>
      </c>
      <c r="O496" s="212"/>
      <c r="P496" s="212"/>
      <c r="Q496" s="214"/>
      <c r="R496" s="171" t="s">
        <v>889</v>
      </c>
      <c r="S496" s="166" t="s">
        <v>890</v>
      </c>
      <c r="T496" s="174"/>
      <c r="U496" s="165" t="str">
        <f t="shared" si="275"/>
        <v>Bajo</v>
      </c>
      <c r="V496" s="174">
        <v>3</v>
      </c>
      <c r="W496" s="165" t="str">
        <f t="shared" si="276"/>
        <v>Frecuente</v>
      </c>
      <c r="X496" s="165">
        <f t="shared" si="277"/>
        <v>0</v>
      </c>
      <c r="Y496" s="165" t="str">
        <f t="shared" si="278"/>
        <v>Bajo</v>
      </c>
      <c r="Z496" s="174">
        <v>60</v>
      </c>
      <c r="AA496" s="165" t="str">
        <f t="shared" si="279"/>
        <v>Muy Grave</v>
      </c>
      <c r="AB496" s="165">
        <f t="shared" si="273"/>
        <v>0</v>
      </c>
      <c r="AC496" s="165" t="str">
        <f t="shared" si="274"/>
        <v>IV</v>
      </c>
      <c r="AD496" s="165" t="str">
        <f t="shared" si="280"/>
        <v>ACEPTABLE</v>
      </c>
      <c r="AE496" s="177">
        <v>6</v>
      </c>
      <c r="AF496" s="177" t="s">
        <v>910</v>
      </c>
      <c r="AG496" s="176" t="s">
        <v>38</v>
      </c>
      <c r="AH496" s="174"/>
      <c r="AI496" s="158" t="s">
        <v>63</v>
      </c>
      <c r="AJ496" s="158"/>
      <c r="AK496" s="158" t="s">
        <v>63</v>
      </c>
      <c r="AL496" s="158"/>
      <c r="AM496" s="158"/>
      <c r="AN496" s="158"/>
      <c r="AO496" s="158"/>
      <c r="AP496" s="158"/>
      <c r="AQ496" s="158"/>
      <c r="AR496" s="174" t="s">
        <v>892</v>
      </c>
      <c r="AT496" s="155"/>
      <c r="BE496" s="155"/>
    </row>
    <row r="497" spans="1:57" ht="127.5" hidden="1" x14ac:dyDescent="0.2">
      <c r="A497" s="156"/>
      <c r="B497" s="165" t="s">
        <v>259</v>
      </c>
      <c r="C497" s="172" t="s">
        <v>989</v>
      </c>
      <c r="D497" s="165" t="s">
        <v>433</v>
      </c>
      <c r="E497" s="166" t="s">
        <v>990</v>
      </c>
      <c r="F497" s="158" t="s">
        <v>991</v>
      </c>
      <c r="G497" s="158" t="s">
        <v>992</v>
      </c>
      <c r="H497" s="165" t="s">
        <v>63</v>
      </c>
      <c r="I497" s="165"/>
      <c r="J497" s="166" t="s">
        <v>646</v>
      </c>
      <c r="K497" s="167" t="s">
        <v>65</v>
      </c>
      <c r="L497" s="168" t="s">
        <v>253</v>
      </c>
      <c r="M497" s="170" t="s">
        <v>254</v>
      </c>
      <c r="N497" s="170" t="s">
        <v>1162</v>
      </c>
      <c r="O497" s="165"/>
      <c r="P497" s="165"/>
      <c r="Q497" s="165"/>
      <c r="R497" s="195" t="s">
        <v>1044</v>
      </c>
      <c r="S497" s="165" t="s">
        <v>257</v>
      </c>
      <c r="T497" s="165">
        <v>0</v>
      </c>
      <c r="U497" s="165" t="str">
        <f t="shared" si="275"/>
        <v>Bajo</v>
      </c>
      <c r="V497" s="165">
        <v>4</v>
      </c>
      <c r="W497" s="165" t="str">
        <f t="shared" si="276"/>
        <v>Continua</v>
      </c>
      <c r="X497" s="165">
        <f t="shared" si="277"/>
        <v>0</v>
      </c>
      <c r="Y497" s="165" t="str">
        <f t="shared" si="278"/>
        <v>Bajo</v>
      </c>
      <c r="Z497" s="165">
        <v>100</v>
      </c>
      <c r="AA497" s="165" t="str">
        <f t="shared" si="279"/>
        <v>Mortal o Catrastrofico</v>
      </c>
      <c r="AB497" s="165">
        <f t="shared" si="273"/>
        <v>0</v>
      </c>
      <c r="AC497" s="165" t="str">
        <f t="shared" si="274"/>
        <v>IV</v>
      </c>
      <c r="AD497" s="165" t="str">
        <f t="shared" si="280"/>
        <v>ACEPTABLE</v>
      </c>
      <c r="AE497" s="165" t="s">
        <v>258</v>
      </c>
      <c r="AF497" s="165" t="str">
        <f>N497</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497" s="165" t="s">
        <v>38</v>
      </c>
      <c r="AH497" s="165"/>
      <c r="AI497" s="165" t="s">
        <v>63</v>
      </c>
      <c r="AJ497" s="165" t="s">
        <v>63</v>
      </c>
      <c r="AK497" s="165" t="s">
        <v>63</v>
      </c>
      <c r="AL497" s="165"/>
      <c r="AM497" s="165"/>
      <c r="AN497" s="165"/>
      <c r="AO497" s="165"/>
      <c r="AP497" s="165"/>
      <c r="AQ497" s="165"/>
      <c r="AR497" s="165"/>
      <c r="AS497" s="156"/>
      <c r="AT497" s="157"/>
      <c r="AU497" s="165" t="str">
        <f>IF(AT497=10,"Muy Alto",IF(AT497=6,"Alto",IF(AT497=2,"Medio",IF(AT497=0,"Bajo"))))</f>
        <v>Bajo</v>
      </c>
      <c r="AV497" s="157"/>
      <c r="AW497" s="165" t="b">
        <f>IF(AV497=4,"Continua",IF(AV497=3,"Frecuente",IF(AV497=2,"Ocasional",IF(AV497=1,"Esporadica"))))</f>
        <v>0</v>
      </c>
      <c r="AX497" s="165">
        <f>AT497*AV497</f>
        <v>0</v>
      </c>
      <c r="AY497" s="165" t="str">
        <f>IF(AND(AX497&gt;=24,AX497&lt;=40),"Medio Alto",IF(AND(AX497&gt;=10,AX497&lt;=20),"Alto",IF(AND(AX497&gt;=6,AX497&lt;=8),"Medio",IF(AND(AX497&gt;=0,AX497&lt;=4),"Bajo"))))</f>
        <v>Bajo</v>
      </c>
      <c r="AZ497" s="157"/>
      <c r="BA497" s="165" t="b">
        <f>IF(AZ497=100,"Mortal o Catrastrofico",IF(AZ497=60,"Muy Grave",IF(AZ497=25,"Grave",IF(AZ497=10,"Leve"))))</f>
        <v>0</v>
      </c>
      <c r="BB497" s="165">
        <f>AX497*AZ497</f>
        <v>0</v>
      </c>
      <c r="BC497" s="165" t="str">
        <f>IF(AND(BB497&gt;=600,AZ497&lt;=4000),"I",IF(AND(BB497&gt;=150,BB497&lt;=500),"II",IF(AND(BB497&gt;=40,BB497&lt;=120),"III",IF(AND(BB497&gt;=0,BB497&lt;=40),"IV"))))</f>
        <v>IV</v>
      </c>
      <c r="BD497" s="165" t="str">
        <f>IF(AND(BC497="I"),"NO ACEPTABLE",IF(AND(BC497="II"),"ACEPTABLE CON CONTROL ESPECIFICO",IF(AND(BC497="III"),"MEJORABLE",IF(AND(BC497="IV"),"ACEPTABLE"))))</f>
        <v>ACEPTABLE</v>
      </c>
      <c r="BE497" s="155"/>
    </row>
    <row r="498" spans="1:57" ht="66" hidden="1" customHeight="1" x14ac:dyDescent="0.2">
      <c r="A498" s="155"/>
      <c r="B498" s="165" t="s">
        <v>259</v>
      </c>
      <c r="C498" s="172" t="s">
        <v>989</v>
      </c>
      <c r="D498" s="165" t="s">
        <v>433</v>
      </c>
      <c r="E498" s="166" t="s">
        <v>990</v>
      </c>
      <c r="F498" s="158" t="s">
        <v>991</v>
      </c>
      <c r="G498" s="158" t="s">
        <v>992</v>
      </c>
      <c r="H498" s="158" t="s">
        <v>63</v>
      </c>
      <c r="I498" s="158"/>
      <c r="J498" s="174" t="s">
        <v>1237</v>
      </c>
      <c r="K498" s="165" t="s">
        <v>276</v>
      </c>
      <c r="L498" s="173" t="s">
        <v>997</v>
      </c>
      <c r="M498" s="218" t="s">
        <v>998</v>
      </c>
      <c r="N498" s="175" t="s">
        <v>999</v>
      </c>
      <c r="O498" s="212"/>
      <c r="P498" s="212"/>
      <c r="Q498" s="180"/>
      <c r="R498" s="158" t="s">
        <v>1000</v>
      </c>
      <c r="S498" s="174" t="s">
        <v>1001</v>
      </c>
      <c r="T498" s="158"/>
      <c r="U498" s="165" t="str">
        <f t="shared" si="275"/>
        <v>Bajo</v>
      </c>
      <c r="V498" s="158">
        <v>1</v>
      </c>
      <c r="W498" s="165" t="str">
        <f t="shared" si="276"/>
        <v>Esporadica</v>
      </c>
      <c r="X498" s="165">
        <f t="shared" si="277"/>
        <v>0</v>
      </c>
      <c r="Y498" s="165" t="str">
        <f t="shared" si="278"/>
        <v>Bajo</v>
      </c>
      <c r="Z498" s="158">
        <v>25</v>
      </c>
      <c r="AA498" s="165" t="str">
        <f t="shared" si="279"/>
        <v>Grave</v>
      </c>
      <c r="AB498" s="165">
        <f t="shared" si="273"/>
        <v>0</v>
      </c>
      <c r="AC498" s="165" t="str">
        <f t="shared" si="274"/>
        <v>IV</v>
      </c>
      <c r="AD498" s="165" t="str">
        <f t="shared" si="280"/>
        <v>ACEPTABLE</v>
      </c>
      <c r="AE498" s="177">
        <v>6</v>
      </c>
      <c r="AF498" s="177" t="s">
        <v>999</v>
      </c>
      <c r="AG498" s="176" t="s">
        <v>38</v>
      </c>
      <c r="AH498" s="174"/>
      <c r="AI498" s="158" t="s">
        <v>63</v>
      </c>
      <c r="AJ498" s="158"/>
      <c r="AK498" s="158" t="s">
        <v>63</v>
      </c>
      <c r="AL498" s="158"/>
      <c r="AM498" s="158"/>
      <c r="AN498" s="158"/>
      <c r="AO498" s="158"/>
      <c r="AP498" s="158"/>
      <c r="AQ498" s="181" t="s">
        <v>936</v>
      </c>
      <c r="AR498" s="174"/>
      <c r="AT498" s="155"/>
      <c r="BE498" s="155"/>
    </row>
    <row r="499" spans="1:57" ht="66" hidden="1" customHeight="1" x14ac:dyDescent="0.2">
      <c r="A499" s="155"/>
      <c r="B499" s="165" t="s">
        <v>259</v>
      </c>
      <c r="C499" s="172" t="s">
        <v>989</v>
      </c>
      <c r="D499" s="165" t="s">
        <v>433</v>
      </c>
      <c r="E499" s="166" t="s">
        <v>990</v>
      </c>
      <c r="F499" s="158" t="s">
        <v>991</v>
      </c>
      <c r="G499" s="158" t="s">
        <v>992</v>
      </c>
      <c r="H499" s="158" t="s">
        <v>63</v>
      </c>
      <c r="I499" s="158"/>
      <c r="J499" s="174" t="s">
        <v>1237</v>
      </c>
      <c r="K499" s="158" t="s">
        <v>99</v>
      </c>
      <c r="L499" s="158" t="s">
        <v>905</v>
      </c>
      <c r="M499" s="158" t="s">
        <v>1002</v>
      </c>
      <c r="N499" s="171" t="s">
        <v>102</v>
      </c>
      <c r="O499" s="267"/>
      <c r="P499" s="267"/>
      <c r="Q499" s="267"/>
      <c r="R499" s="279" t="s">
        <v>477</v>
      </c>
      <c r="S499" s="267"/>
      <c r="T499" s="158"/>
      <c r="U499" s="165" t="str">
        <f t="shared" si="275"/>
        <v>Bajo</v>
      </c>
      <c r="V499" s="158">
        <v>1</v>
      </c>
      <c r="W499" s="165" t="str">
        <f t="shared" si="276"/>
        <v>Esporadica</v>
      </c>
      <c r="X499" s="165">
        <f t="shared" si="277"/>
        <v>0</v>
      </c>
      <c r="Y499" s="165" t="str">
        <f t="shared" si="278"/>
        <v>Bajo</v>
      </c>
      <c r="Z499" s="158">
        <v>25</v>
      </c>
      <c r="AA499" s="165" t="str">
        <f t="shared" si="279"/>
        <v>Grave</v>
      </c>
      <c r="AB499" s="165">
        <f t="shared" si="273"/>
        <v>0</v>
      </c>
      <c r="AC499" s="165" t="str">
        <f t="shared" si="274"/>
        <v>IV</v>
      </c>
      <c r="AD499" s="165" t="str">
        <f t="shared" si="280"/>
        <v>ACEPTABLE</v>
      </c>
      <c r="AE499" s="177">
        <v>6</v>
      </c>
      <c r="AF499" s="177" t="s">
        <v>907</v>
      </c>
      <c r="AG499" s="176" t="s">
        <v>38</v>
      </c>
      <c r="AH499" s="174"/>
      <c r="AI499" s="158" t="s">
        <v>63</v>
      </c>
      <c r="AJ499" s="158"/>
      <c r="AK499" s="158"/>
      <c r="AL499" s="158"/>
      <c r="AM499" s="158"/>
      <c r="AN499" s="158"/>
      <c r="AO499" s="158"/>
      <c r="AP499" s="158"/>
      <c r="AQ499" s="181" t="s">
        <v>936</v>
      </c>
      <c r="AR499" s="174"/>
      <c r="AT499" s="155"/>
      <c r="BE499" s="155"/>
    </row>
    <row r="500" spans="1:57" ht="66" hidden="1" customHeight="1" x14ac:dyDescent="0.2">
      <c r="A500" s="155"/>
      <c r="B500" s="165" t="s">
        <v>259</v>
      </c>
      <c r="C500" s="172" t="s">
        <v>989</v>
      </c>
      <c r="D500" s="165" t="s">
        <v>433</v>
      </c>
      <c r="E500" s="166" t="s">
        <v>990</v>
      </c>
      <c r="F500" s="158" t="s">
        <v>991</v>
      </c>
      <c r="G500" s="158" t="s">
        <v>992</v>
      </c>
      <c r="H500" s="158" t="s">
        <v>63</v>
      </c>
      <c r="I500" s="158"/>
      <c r="J500" s="174" t="s">
        <v>1237</v>
      </c>
      <c r="K500" s="158" t="s">
        <v>72</v>
      </c>
      <c r="L500" s="168" t="s">
        <v>270</v>
      </c>
      <c r="M500" s="175" t="s">
        <v>1003</v>
      </c>
      <c r="N500" s="175" t="s">
        <v>899</v>
      </c>
      <c r="O500" s="212"/>
      <c r="P500" s="212"/>
      <c r="Q500" s="180"/>
      <c r="R500" s="158" t="s">
        <v>1004</v>
      </c>
      <c r="S500" s="174"/>
      <c r="T500" s="174"/>
      <c r="U500" s="165" t="str">
        <f t="shared" si="275"/>
        <v>Bajo</v>
      </c>
      <c r="V500" s="174">
        <v>1</v>
      </c>
      <c r="W500" s="165" t="str">
        <f t="shared" si="276"/>
        <v>Esporadica</v>
      </c>
      <c r="X500" s="165">
        <f t="shared" si="277"/>
        <v>0</v>
      </c>
      <c r="Y500" s="165" t="str">
        <f t="shared" si="278"/>
        <v>Bajo</v>
      </c>
      <c r="Z500" s="174">
        <v>25</v>
      </c>
      <c r="AA500" s="165" t="str">
        <f t="shared" si="279"/>
        <v>Grave</v>
      </c>
      <c r="AB500" s="165">
        <f t="shared" si="273"/>
        <v>0</v>
      </c>
      <c r="AC500" s="165" t="str">
        <f t="shared" si="274"/>
        <v>IV</v>
      </c>
      <c r="AD500" s="165" t="str">
        <f t="shared" si="280"/>
        <v>ACEPTABLE</v>
      </c>
      <c r="AE500" s="177">
        <v>6</v>
      </c>
      <c r="AF500" s="177" t="s">
        <v>899</v>
      </c>
      <c r="AG500" s="176" t="s">
        <v>38</v>
      </c>
      <c r="AH500" s="174"/>
      <c r="AI500" s="158" t="s">
        <v>63</v>
      </c>
      <c r="AJ500" s="158"/>
      <c r="AK500" s="158" t="s">
        <v>63</v>
      </c>
      <c r="AL500" s="158"/>
      <c r="AM500" s="179"/>
      <c r="AN500" s="179"/>
      <c r="AO500" s="179"/>
      <c r="AP500" s="179"/>
      <c r="AQ500" s="181" t="s">
        <v>936</v>
      </c>
      <c r="AR500" s="179"/>
      <c r="AT500" s="155"/>
      <c r="BE500" s="155"/>
    </row>
    <row r="501" spans="1:57" ht="66" hidden="1" customHeight="1" x14ac:dyDescent="0.2">
      <c r="A501" s="155"/>
      <c r="B501" s="165" t="s">
        <v>259</v>
      </c>
      <c r="C501" s="172" t="s">
        <v>989</v>
      </c>
      <c r="D501" s="165" t="s">
        <v>433</v>
      </c>
      <c r="E501" s="166" t="s">
        <v>990</v>
      </c>
      <c r="F501" s="158" t="s">
        <v>991</v>
      </c>
      <c r="G501" s="158" t="s">
        <v>992</v>
      </c>
      <c r="H501" s="158" t="s">
        <v>63</v>
      </c>
      <c r="I501" s="158"/>
      <c r="J501" s="174" t="s">
        <v>1239</v>
      </c>
      <c r="K501" s="172" t="s">
        <v>72</v>
      </c>
      <c r="L501" s="168" t="s">
        <v>119</v>
      </c>
      <c r="M501" s="172" t="s">
        <v>949</v>
      </c>
      <c r="N501" s="197" t="s">
        <v>950</v>
      </c>
      <c r="O501" s="219"/>
      <c r="P501" s="219"/>
      <c r="Q501" s="180"/>
      <c r="R501" s="158" t="s">
        <v>977</v>
      </c>
      <c r="S501" s="158" t="s">
        <v>978</v>
      </c>
      <c r="T501" s="174"/>
      <c r="U501" s="165" t="str">
        <f t="shared" si="275"/>
        <v>Bajo</v>
      </c>
      <c r="V501" s="174">
        <v>1</v>
      </c>
      <c r="W501" s="165" t="str">
        <f t="shared" si="276"/>
        <v>Esporadica</v>
      </c>
      <c r="X501" s="165">
        <f t="shared" si="277"/>
        <v>0</v>
      </c>
      <c r="Y501" s="165" t="str">
        <f t="shared" si="278"/>
        <v>Bajo</v>
      </c>
      <c r="Z501" s="174">
        <v>60</v>
      </c>
      <c r="AA501" s="165" t="str">
        <f t="shared" si="279"/>
        <v>Muy Grave</v>
      </c>
      <c r="AB501" s="165">
        <f t="shared" si="273"/>
        <v>0</v>
      </c>
      <c r="AC501" s="165" t="str">
        <f t="shared" si="274"/>
        <v>IV</v>
      </c>
      <c r="AD501" s="165" t="str">
        <f t="shared" si="280"/>
        <v>ACEPTABLE</v>
      </c>
      <c r="AE501" s="177">
        <v>6</v>
      </c>
      <c r="AF501" s="177" t="s">
        <v>950</v>
      </c>
      <c r="AG501" s="176" t="s">
        <v>38</v>
      </c>
      <c r="AH501" s="174"/>
      <c r="AI501" s="158" t="s">
        <v>63</v>
      </c>
      <c r="AJ501" s="158"/>
      <c r="AK501" s="158" t="s">
        <v>63</v>
      </c>
      <c r="AL501" s="158"/>
      <c r="AM501" s="158"/>
      <c r="AN501" s="158"/>
      <c r="AO501" s="158"/>
      <c r="AP501" s="158"/>
      <c r="AQ501" s="158"/>
      <c r="AR501" s="174" t="s">
        <v>1005</v>
      </c>
      <c r="AT501" s="155"/>
      <c r="BE501" s="155"/>
    </row>
    <row r="502" spans="1:57" ht="66" customHeight="1" x14ac:dyDescent="0.2">
      <c r="A502" s="155"/>
      <c r="B502" s="165" t="s">
        <v>259</v>
      </c>
      <c r="C502" s="172" t="s">
        <v>989</v>
      </c>
      <c r="D502" s="165" t="s">
        <v>433</v>
      </c>
      <c r="E502" s="166" t="s">
        <v>990</v>
      </c>
      <c r="F502" s="158" t="s">
        <v>991</v>
      </c>
      <c r="G502" s="158" t="s">
        <v>992</v>
      </c>
      <c r="H502" s="158" t="s">
        <v>63</v>
      </c>
      <c r="I502" s="216"/>
      <c r="J502" s="158" t="s">
        <v>1227</v>
      </c>
      <c r="K502" s="167" t="s">
        <v>282</v>
      </c>
      <c r="L502" s="158" t="s">
        <v>955</v>
      </c>
      <c r="M502" s="170" t="s">
        <v>344</v>
      </c>
      <c r="N502" s="171" t="s">
        <v>849</v>
      </c>
      <c r="O502" s="165"/>
      <c r="P502" s="165"/>
      <c r="Q502" s="171"/>
      <c r="R502" s="165" t="s">
        <v>904</v>
      </c>
      <c r="S502" s="171" t="s">
        <v>92</v>
      </c>
      <c r="T502" s="158"/>
      <c r="U502" s="165" t="str">
        <f t="shared" si="275"/>
        <v>Bajo</v>
      </c>
      <c r="V502" s="158">
        <v>2</v>
      </c>
      <c r="W502" s="165" t="str">
        <f t="shared" si="276"/>
        <v>Ocasional</v>
      </c>
      <c r="X502" s="165">
        <f t="shared" si="277"/>
        <v>0</v>
      </c>
      <c r="Y502" s="165" t="str">
        <f t="shared" si="278"/>
        <v>Bajo</v>
      </c>
      <c r="Z502" s="158">
        <v>25</v>
      </c>
      <c r="AA502" s="165" t="str">
        <f t="shared" si="279"/>
        <v>Grave</v>
      </c>
      <c r="AB502" s="165">
        <f t="shared" si="273"/>
        <v>0</v>
      </c>
      <c r="AC502" s="165" t="str">
        <f t="shared" si="274"/>
        <v>IV</v>
      </c>
      <c r="AD502" s="165" t="str">
        <f t="shared" si="280"/>
        <v>ACEPTABLE</v>
      </c>
      <c r="AE502" s="177">
        <v>6</v>
      </c>
      <c r="AF502" s="177" t="s">
        <v>956</v>
      </c>
      <c r="AG502" s="158" t="s">
        <v>38</v>
      </c>
      <c r="AH502" s="158"/>
      <c r="AI502" s="158" t="s">
        <v>63</v>
      </c>
      <c r="AJ502" s="158"/>
      <c r="AK502" s="158" t="s">
        <v>63</v>
      </c>
      <c r="AL502" s="158"/>
      <c r="AM502" s="158"/>
      <c r="AN502" s="158"/>
      <c r="AO502" s="158"/>
      <c r="AP502" s="158"/>
      <c r="AQ502" s="181" t="s">
        <v>957</v>
      </c>
      <c r="AR502" s="174" t="s">
        <v>958</v>
      </c>
      <c r="AT502" s="155"/>
      <c r="BE502" s="155"/>
    </row>
    <row r="503" spans="1:57" ht="66" hidden="1" customHeight="1" x14ac:dyDescent="0.2">
      <c r="A503" s="155"/>
      <c r="B503" s="165" t="s">
        <v>259</v>
      </c>
      <c r="C503" s="172" t="s">
        <v>1006</v>
      </c>
      <c r="D503" s="165" t="s">
        <v>433</v>
      </c>
      <c r="E503" s="166" t="s">
        <v>990</v>
      </c>
      <c r="F503" s="158" t="s">
        <v>1007</v>
      </c>
      <c r="G503" s="158" t="s">
        <v>1008</v>
      </c>
      <c r="H503" s="158" t="s">
        <v>63</v>
      </c>
      <c r="I503" s="158"/>
      <c r="J503" s="158" t="s">
        <v>1227</v>
      </c>
      <c r="K503" s="158" t="s">
        <v>65</v>
      </c>
      <c r="L503" s="175" t="s">
        <v>959</v>
      </c>
      <c r="M503" s="175" t="s">
        <v>960</v>
      </c>
      <c r="N503" s="175" t="s">
        <v>720</v>
      </c>
      <c r="O503" s="165"/>
      <c r="P503" s="165" t="s">
        <v>685</v>
      </c>
      <c r="Q503" s="165" t="s">
        <v>685</v>
      </c>
      <c r="R503" s="171" t="s">
        <v>1009</v>
      </c>
      <c r="S503" s="171" t="s">
        <v>961</v>
      </c>
      <c r="T503" s="165">
        <v>0</v>
      </c>
      <c r="U503" s="165" t="str">
        <f t="shared" si="275"/>
        <v>Bajo</v>
      </c>
      <c r="V503" s="158">
        <v>3</v>
      </c>
      <c r="W503" s="165" t="str">
        <f t="shared" si="276"/>
        <v>Frecuente</v>
      </c>
      <c r="X503" s="165">
        <f t="shared" si="277"/>
        <v>0</v>
      </c>
      <c r="Y503" s="165" t="str">
        <f t="shared" si="278"/>
        <v>Bajo</v>
      </c>
      <c r="Z503" s="158">
        <v>25</v>
      </c>
      <c r="AA503" s="165" t="str">
        <f t="shared" si="279"/>
        <v>Grave</v>
      </c>
      <c r="AB503" s="165">
        <f t="shared" si="273"/>
        <v>0</v>
      </c>
      <c r="AC503" s="165" t="str">
        <f t="shared" si="274"/>
        <v>IV</v>
      </c>
      <c r="AD503" s="165" t="str">
        <f t="shared" si="280"/>
        <v>ACEPTABLE</v>
      </c>
      <c r="AE503" s="177">
        <v>6</v>
      </c>
      <c r="AF503" s="177" t="s">
        <v>962</v>
      </c>
      <c r="AG503" s="158" t="s">
        <v>38</v>
      </c>
      <c r="AH503" s="158"/>
      <c r="AI503" s="158" t="s">
        <v>63</v>
      </c>
      <c r="AJ503" s="158"/>
      <c r="AK503" s="158" t="s">
        <v>63</v>
      </c>
      <c r="AL503" s="158"/>
      <c r="AM503" s="158"/>
      <c r="AN503" s="158"/>
      <c r="AO503" s="158"/>
      <c r="AP503" s="158"/>
      <c r="AQ503" s="181" t="s">
        <v>963</v>
      </c>
      <c r="AR503" s="174" t="s">
        <v>964</v>
      </c>
      <c r="AT503" s="155"/>
      <c r="BE503" s="155"/>
    </row>
    <row r="504" spans="1:57" ht="66" hidden="1" customHeight="1" x14ac:dyDescent="0.2">
      <c r="A504" s="155"/>
      <c r="B504" s="165" t="s">
        <v>259</v>
      </c>
      <c r="C504" s="172" t="s">
        <v>1006</v>
      </c>
      <c r="D504" s="165" t="s">
        <v>433</v>
      </c>
      <c r="E504" s="166" t="s">
        <v>990</v>
      </c>
      <c r="F504" s="166" t="s">
        <v>1010</v>
      </c>
      <c r="G504" s="158" t="s">
        <v>1008</v>
      </c>
      <c r="H504" s="158" t="s">
        <v>63</v>
      </c>
      <c r="I504" s="158"/>
      <c r="J504" s="158" t="s">
        <v>1227</v>
      </c>
      <c r="K504" s="158" t="s">
        <v>72</v>
      </c>
      <c r="L504" s="173" t="s">
        <v>302</v>
      </c>
      <c r="M504" s="175" t="s">
        <v>1011</v>
      </c>
      <c r="N504" s="175" t="s">
        <v>507</v>
      </c>
      <c r="O504" s="175"/>
      <c r="P504" s="175"/>
      <c r="Q504" s="158"/>
      <c r="R504" s="158" t="s">
        <v>1012</v>
      </c>
      <c r="S504" s="158" t="s">
        <v>1013</v>
      </c>
      <c r="T504" s="158"/>
      <c r="U504" s="165" t="str">
        <f t="shared" si="275"/>
        <v>Bajo</v>
      </c>
      <c r="V504" s="158">
        <v>3</v>
      </c>
      <c r="W504" s="165" t="str">
        <f t="shared" si="276"/>
        <v>Frecuente</v>
      </c>
      <c r="X504" s="165">
        <f t="shared" si="277"/>
        <v>0</v>
      </c>
      <c r="Y504" s="165" t="str">
        <f t="shared" si="278"/>
        <v>Bajo</v>
      </c>
      <c r="Z504" s="158">
        <v>25</v>
      </c>
      <c r="AA504" s="165" t="str">
        <f t="shared" si="279"/>
        <v>Grave</v>
      </c>
      <c r="AB504" s="165">
        <f t="shared" si="273"/>
        <v>0</v>
      </c>
      <c r="AC504" s="165" t="str">
        <f t="shared" si="274"/>
        <v>IV</v>
      </c>
      <c r="AD504" s="165" t="str">
        <f t="shared" si="280"/>
        <v>ACEPTABLE</v>
      </c>
      <c r="AE504" s="177">
        <v>6</v>
      </c>
      <c r="AF504" s="177" t="s">
        <v>507</v>
      </c>
      <c r="AG504" s="158" t="s">
        <v>38</v>
      </c>
      <c r="AH504" s="158"/>
      <c r="AI504" s="158" t="s">
        <v>63</v>
      </c>
      <c r="AJ504" s="158"/>
      <c r="AK504" s="158" t="s">
        <v>63</v>
      </c>
      <c r="AL504" s="158"/>
      <c r="AM504" s="158"/>
      <c r="AN504" s="158"/>
      <c r="AO504" s="158"/>
      <c r="AP504" s="158"/>
      <c r="AQ504" s="181" t="s">
        <v>1014</v>
      </c>
      <c r="AR504" s="174" t="s">
        <v>1015</v>
      </c>
      <c r="AT504" s="155"/>
      <c r="BE504" s="155"/>
    </row>
    <row r="505" spans="1:57" ht="66" hidden="1" customHeight="1" x14ac:dyDescent="0.2">
      <c r="A505" s="155"/>
      <c r="B505" s="165" t="s">
        <v>259</v>
      </c>
      <c r="C505" s="172" t="s">
        <v>1006</v>
      </c>
      <c r="D505" s="165" t="s">
        <v>433</v>
      </c>
      <c r="E505" s="166" t="s">
        <v>990</v>
      </c>
      <c r="F505" s="166" t="s">
        <v>1010</v>
      </c>
      <c r="G505" s="158" t="s">
        <v>1008</v>
      </c>
      <c r="H505" s="158" t="s">
        <v>63</v>
      </c>
      <c r="I505" s="158"/>
      <c r="J505" s="158" t="s">
        <v>1227</v>
      </c>
      <c r="K505" s="158" t="s">
        <v>72</v>
      </c>
      <c r="L505" s="173" t="s">
        <v>302</v>
      </c>
      <c r="M505" s="175" t="s">
        <v>1016</v>
      </c>
      <c r="N505" s="175" t="s">
        <v>1017</v>
      </c>
      <c r="O505" s="175"/>
      <c r="P505" s="175"/>
      <c r="Q505" s="158"/>
      <c r="R505" s="158" t="s">
        <v>1012</v>
      </c>
      <c r="S505" s="158" t="s">
        <v>1013</v>
      </c>
      <c r="T505" s="158"/>
      <c r="U505" s="165" t="str">
        <f t="shared" si="275"/>
        <v>Bajo</v>
      </c>
      <c r="V505" s="158">
        <v>3</v>
      </c>
      <c r="W505" s="165" t="str">
        <f t="shared" si="276"/>
        <v>Frecuente</v>
      </c>
      <c r="X505" s="165">
        <f t="shared" si="277"/>
        <v>0</v>
      </c>
      <c r="Y505" s="165" t="str">
        <f t="shared" si="278"/>
        <v>Bajo</v>
      </c>
      <c r="Z505" s="158">
        <v>25</v>
      </c>
      <c r="AA505" s="165" t="str">
        <f t="shared" si="279"/>
        <v>Grave</v>
      </c>
      <c r="AB505" s="165">
        <f t="shared" si="273"/>
        <v>0</v>
      </c>
      <c r="AC505" s="165" t="str">
        <f t="shared" si="274"/>
        <v>IV</v>
      </c>
      <c r="AD505" s="165" t="str">
        <f t="shared" si="280"/>
        <v>ACEPTABLE</v>
      </c>
      <c r="AE505" s="177">
        <v>6</v>
      </c>
      <c r="AF505" s="177" t="s">
        <v>507</v>
      </c>
      <c r="AG505" s="158" t="s">
        <v>38</v>
      </c>
      <c r="AH505" s="158"/>
      <c r="AI505" s="158" t="s">
        <v>63</v>
      </c>
      <c r="AJ505" s="158"/>
      <c r="AK505" s="158" t="s">
        <v>63</v>
      </c>
      <c r="AL505" s="158"/>
      <c r="AM505" s="158"/>
      <c r="AN505" s="158"/>
      <c r="AO505" s="158"/>
      <c r="AP505" s="158"/>
      <c r="AQ505" s="181" t="s">
        <v>1014</v>
      </c>
      <c r="AR505" s="174" t="s">
        <v>1015</v>
      </c>
      <c r="AT505" s="155"/>
      <c r="BE505" s="155"/>
    </row>
    <row r="506" spans="1:57" ht="66" hidden="1" customHeight="1" x14ac:dyDescent="0.2">
      <c r="A506" s="155"/>
      <c r="B506" s="165" t="s">
        <v>259</v>
      </c>
      <c r="C506" s="172" t="s">
        <v>1006</v>
      </c>
      <c r="D506" s="165" t="s">
        <v>433</v>
      </c>
      <c r="E506" s="166" t="s">
        <v>990</v>
      </c>
      <c r="F506" s="158" t="s">
        <v>1007</v>
      </c>
      <c r="G506" s="158" t="s">
        <v>1008</v>
      </c>
      <c r="H506" s="158" t="s">
        <v>63</v>
      </c>
      <c r="I506" s="158"/>
      <c r="J506" s="158" t="s">
        <v>1227</v>
      </c>
      <c r="K506" s="165" t="s">
        <v>276</v>
      </c>
      <c r="L506" s="196" t="s">
        <v>528</v>
      </c>
      <c r="M506" s="171" t="s">
        <v>704</v>
      </c>
      <c r="N506" s="171" t="s">
        <v>512</v>
      </c>
      <c r="O506" s="165"/>
      <c r="P506" s="165"/>
      <c r="Q506" s="171"/>
      <c r="R506" s="171" t="s">
        <v>705</v>
      </c>
      <c r="S506" s="171" t="s">
        <v>902</v>
      </c>
      <c r="T506" s="165"/>
      <c r="U506" s="165" t="str">
        <f t="shared" si="275"/>
        <v>Bajo</v>
      </c>
      <c r="V506" s="165">
        <v>3</v>
      </c>
      <c r="W506" s="165" t="str">
        <f t="shared" si="276"/>
        <v>Frecuente</v>
      </c>
      <c r="X506" s="165">
        <f t="shared" si="277"/>
        <v>0</v>
      </c>
      <c r="Y506" s="165" t="str">
        <f t="shared" si="278"/>
        <v>Bajo</v>
      </c>
      <c r="Z506" s="165">
        <v>25</v>
      </c>
      <c r="AA506" s="165" t="str">
        <f t="shared" si="279"/>
        <v>Grave</v>
      </c>
      <c r="AB506" s="165">
        <f t="shared" si="273"/>
        <v>0</v>
      </c>
      <c r="AC506" s="165" t="str">
        <f t="shared" si="274"/>
        <v>IV</v>
      </c>
      <c r="AD506" s="165" t="str">
        <f t="shared" si="280"/>
        <v>ACEPTABLE</v>
      </c>
      <c r="AE506" s="165">
        <v>2</v>
      </c>
      <c r="AF506" s="165" t="s">
        <v>512</v>
      </c>
      <c r="AG506" s="165" t="s">
        <v>38</v>
      </c>
      <c r="AH506" s="165"/>
      <c r="AI506" s="165"/>
      <c r="AJ506" s="165" t="s">
        <v>63</v>
      </c>
      <c r="AK506" s="165"/>
      <c r="AL506" s="165"/>
      <c r="AM506" s="165"/>
      <c r="AN506" s="165"/>
      <c r="AO506" s="165"/>
      <c r="AP506" s="165"/>
      <c r="AQ506" s="165"/>
      <c r="AR506" s="165"/>
      <c r="AS506" s="156"/>
      <c r="AT506" s="157"/>
      <c r="AU506" s="165" t="str">
        <f>IF(AT506=10,"Muy Alto",IF(AT506=6,"Alto",IF(AT506=2,"Medio",IF(AT506=0,"Bajo"))))</f>
        <v>Bajo</v>
      </c>
      <c r="AV506" s="157"/>
      <c r="AW506" s="165" t="b">
        <f>IF(AV506=4,"Continua",IF(AV506=3,"Frecuente",IF(AV506=2,"Ocasional",IF(AV506=1,"Esporadica"))))</f>
        <v>0</v>
      </c>
      <c r="AX506" s="165">
        <f>AT506*AV506</f>
        <v>0</v>
      </c>
      <c r="AY506" s="165" t="str">
        <f>IF(AND(AX506&gt;=24,AX506&lt;=40),"Medio Alto",IF(AND(AX506&gt;=10,AX506&lt;=20),"Alto",IF(AND(AX506&gt;=6,AX506&lt;=8),"Medio",IF(AND(AX506&gt;=0,AX506&lt;=4),"Bajo"))))</f>
        <v>Bajo</v>
      </c>
      <c r="AZ506" s="157"/>
      <c r="BA506" s="165" t="b">
        <f>IF(AZ506=100,"Mortal o Catrastrofico",IF(AZ506=60,"Muy Grave",IF(AZ506=25,"Grave",IF(AZ506=10,"Leve"))))</f>
        <v>0</v>
      </c>
      <c r="BB506" s="165">
        <f>AX506*AZ506</f>
        <v>0</v>
      </c>
      <c r="BC506" s="165" t="str">
        <f>IF(AND(BB506&gt;=600,AZ506&lt;=4000),"I",IF(AND(BB506&gt;=150,BB506&lt;=500),"II",IF(AND(BB506&gt;=40,BB506&lt;=120),"III",IF(AND(BB506&gt;=0,BB506&lt;=40),"IV"))))</f>
        <v>IV</v>
      </c>
      <c r="BD506" s="165" t="str">
        <f>IF(AND(BC506="I"),"NO ACEPTABLE",IF(AND(BC506="II"),"ACEPTABLE CON CONTROL ESPECIFICO",IF(AND(BC506="III"),"MEJORABLE",IF(AND(BC506="IV"),"ACEPTABLE"))))</f>
        <v>ACEPTABLE</v>
      </c>
      <c r="BE506" s="155"/>
    </row>
    <row r="507" spans="1:57" ht="66" hidden="1" customHeight="1" x14ac:dyDescent="0.2">
      <c r="A507" s="155"/>
      <c r="B507" s="165" t="s">
        <v>259</v>
      </c>
      <c r="C507" s="172" t="s">
        <v>1006</v>
      </c>
      <c r="D507" s="165" t="s">
        <v>433</v>
      </c>
      <c r="E507" s="166" t="s">
        <v>990</v>
      </c>
      <c r="F507" s="158" t="s">
        <v>1007</v>
      </c>
      <c r="G507" s="158" t="s">
        <v>1008</v>
      </c>
      <c r="H507" s="158" t="s">
        <v>63</v>
      </c>
      <c r="I507" s="158"/>
      <c r="J507" s="158" t="s">
        <v>1227</v>
      </c>
      <c r="K507" s="165" t="s">
        <v>276</v>
      </c>
      <c r="L507" s="196" t="s">
        <v>178</v>
      </c>
      <c r="M507" s="170" t="s">
        <v>738</v>
      </c>
      <c r="N507" s="170" t="s">
        <v>180</v>
      </c>
      <c r="O507" s="175"/>
      <c r="P507" s="175"/>
      <c r="Q507" s="158"/>
      <c r="R507" s="171" t="s">
        <v>705</v>
      </c>
      <c r="S507" s="171" t="s">
        <v>706</v>
      </c>
      <c r="T507" s="174"/>
      <c r="U507" s="165" t="str">
        <f t="shared" si="275"/>
        <v>Bajo</v>
      </c>
      <c r="V507" s="158">
        <v>3</v>
      </c>
      <c r="W507" s="165" t="str">
        <f t="shared" si="276"/>
        <v>Frecuente</v>
      </c>
      <c r="X507" s="165">
        <f t="shared" si="277"/>
        <v>0</v>
      </c>
      <c r="Y507" s="165" t="str">
        <f t="shared" si="278"/>
        <v>Bajo</v>
      </c>
      <c r="Z507" s="158">
        <v>25</v>
      </c>
      <c r="AA507" s="165" t="str">
        <f t="shared" si="279"/>
        <v>Grave</v>
      </c>
      <c r="AB507" s="165">
        <f t="shared" si="273"/>
        <v>0</v>
      </c>
      <c r="AC507" s="165" t="str">
        <f t="shared" si="274"/>
        <v>IV</v>
      </c>
      <c r="AD507" s="165" t="str">
        <f t="shared" si="280"/>
        <v>ACEPTABLE</v>
      </c>
      <c r="AE507" s="177">
        <v>6</v>
      </c>
      <c r="AF507" s="177" t="s">
        <v>929</v>
      </c>
      <c r="AG507" s="158" t="s">
        <v>38</v>
      </c>
      <c r="AH507" s="158"/>
      <c r="AI507" s="158" t="s">
        <v>63</v>
      </c>
      <c r="AJ507" s="158"/>
      <c r="AK507" s="158" t="s">
        <v>63</v>
      </c>
      <c r="AL507" s="158"/>
      <c r="AM507" s="158"/>
      <c r="AN507" s="158"/>
      <c r="AO507" s="158"/>
      <c r="AP507" s="158"/>
      <c r="AQ507" s="158" t="s">
        <v>930</v>
      </c>
      <c r="AR507" s="174" t="s">
        <v>931</v>
      </c>
      <c r="AT507" s="155"/>
      <c r="BE507" s="155"/>
    </row>
    <row r="508" spans="1:57" ht="66" hidden="1" customHeight="1" x14ac:dyDescent="0.2">
      <c r="A508" s="155"/>
      <c r="B508" s="165" t="s">
        <v>259</v>
      </c>
      <c r="C508" s="172" t="s">
        <v>1006</v>
      </c>
      <c r="D508" s="165" t="s">
        <v>433</v>
      </c>
      <c r="E508" s="166" t="s">
        <v>990</v>
      </c>
      <c r="F508" s="158" t="s">
        <v>1007</v>
      </c>
      <c r="G508" s="158" t="s">
        <v>1008</v>
      </c>
      <c r="H508" s="158" t="s">
        <v>63</v>
      </c>
      <c r="I508" s="158"/>
      <c r="J508" s="158" t="s">
        <v>1227</v>
      </c>
      <c r="K508" s="165" t="s">
        <v>77</v>
      </c>
      <c r="L508" s="175" t="s">
        <v>1018</v>
      </c>
      <c r="M508" s="175" t="s">
        <v>1019</v>
      </c>
      <c r="N508" s="172" t="s">
        <v>981</v>
      </c>
      <c r="O508" s="172"/>
      <c r="P508" s="172"/>
      <c r="Q508" s="158"/>
      <c r="R508" s="158" t="s">
        <v>982</v>
      </c>
      <c r="S508" s="158" t="s">
        <v>1020</v>
      </c>
      <c r="T508" s="174"/>
      <c r="U508" s="165" t="str">
        <f t="shared" si="275"/>
        <v>Bajo</v>
      </c>
      <c r="V508" s="174">
        <v>3</v>
      </c>
      <c r="W508" s="165" t="str">
        <f t="shared" si="276"/>
        <v>Frecuente</v>
      </c>
      <c r="X508" s="165">
        <f t="shared" si="277"/>
        <v>0</v>
      </c>
      <c r="Y508" s="165" t="str">
        <f t="shared" si="278"/>
        <v>Bajo</v>
      </c>
      <c r="Z508" s="174">
        <v>10</v>
      </c>
      <c r="AA508" s="165" t="str">
        <f t="shared" si="279"/>
        <v>Leve</v>
      </c>
      <c r="AB508" s="165">
        <f t="shared" si="273"/>
        <v>0</v>
      </c>
      <c r="AC508" s="165" t="str">
        <f t="shared" si="274"/>
        <v>IV</v>
      </c>
      <c r="AD508" s="165" t="str">
        <f t="shared" si="280"/>
        <v>ACEPTABLE</v>
      </c>
      <c r="AE508" s="177"/>
      <c r="AF508" s="177" t="s">
        <v>983</v>
      </c>
      <c r="AG508" s="176" t="s">
        <v>38</v>
      </c>
      <c r="AH508" s="174"/>
      <c r="AI508" s="158" t="s">
        <v>63</v>
      </c>
      <c r="AJ508" s="158"/>
      <c r="AK508" s="158"/>
      <c r="AL508" s="158"/>
      <c r="AM508" s="158"/>
      <c r="AN508" s="158"/>
      <c r="AO508" s="158"/>
      <c r="AP508" s="158"/>
      <c r="AQ508" s="181"/>
      <c r="AR508" s="174"/>
      <c r="AT508" s="155"/>
      <c r="BE508" s="155"/>
    </row>
    <row r="509" spans="1:57" ht="80.099999999999994" hidden="1" customHeight="1" x14ac:dyDescent="0.2">
      <c r="B509" s="165" t="s">
        <v>259</v>
      </c>
      <c r="C509" s="172" t="s">
        <v>455</v>
      </c>
      <c r="D509" s="165" t="s">
        <v>433</v>
      </c>
      <c r="E509" s="203" t="s">
        <v>1022</v>
      </c>
      <c r="F509" s="158" t="s">
        <v>1023</v>
      </c>
      <c r="G509" s="158" t="s">
        <v>1024</v>
      </c>
      <c r="H509" s="158" t="s">
        <v>63</v>
      </c>
      <c r="I509" s="165"/>
      <c r="J509" s="174"/>
      <c r="K509" s="167" t="s">
        <v>72</v>
      </c>
      <c r="L509" s="168" t="s">
        <v>893</v>
      </c>
      <c r="M509" s="170" t="s">
        <v>1025</v>
      </c>
      <c r="N509" s="170" t="s">
        <v>1026</v>
      </c>
      <c r="O509" s="208"/>
      <c r="P509" s="208"/>
      <c r="Q509" s="208"/>
      <c r="R509" s="171" t="s">
        <v>1027</v>
      </c>
      <c r="S509" s="176" t="s">
        <v>1028</v>
      </c>
      <c r="T509" s="209">
        <v>0</v>
      </c>
      <c r="U509" s="165" t="str">
        <f t="shared" si="275"/>
        <v>Bajo</v>
      </c>
      <c r="V509" s="209">
        <v>1</v>
      </c>
      <c r="W509" s="165" t="str">
        <f t="shared" si="276"/>
        <v>Esporadica</v>
      </c>
      <c r="X509" s="165">
        <f t="shared" si="277"/>
        <v>0</v>
      </c>
      <c r="Y509" s="165" t="str">
        <f t="shared" si="278"/>
        <v>Bajo</v>
      </c>
      <c r="Z509" s="209">
        <v>60</v>
      </c>
      <c r="AA509" s="165" t="str">
        <f t="shared" si="279"/>
        <v>Muy Grave</v>
      </c>
      <c r="AB509" s="165">
        <f t="shared" si="273"/>
        <v>0</v>
      </c>
      <c r="AC509" s="165" t="str">
        <f t="shared" si="274"/>
        <v>IV</v>
      </c>
      <c r="AD509" s="165" t="str">
        <f t="shared" si="280"/>
        <v>ACEPTABLE</v>
      </c>
      <c r="AE509" s="211"/>
      <c r="AF509" s="165" t="s">
        <v>145</v>
      </c>
      <c r="AG509" s="210" t="s">
        <v>38</v>
      </c>
      <c r="AH509" s="209"/>
      <c r="AI509" s="165" t="s">
        <v>63</v>
      </c>
      <c r="AJ509" s="165" t="s">
        <v>63</v>
      </c>
      <c r="AK509" s="165"/>
      <c r="AL509" s="165"/>
      <c r="AM509" s="165"/>
      <c r="AN509" s="165"/>
      <c r="AO509" s="165"/>
      <c r="AP509" s="165"/>
      <c r="AQ509" s="165"/>
      <c r="AR509" s="209"/>
      <c r="AS509" s="159"/>
      <c r="AT509" s="155"/>
      <c r="AU509" s="184"/>
      <c r="AW509" s="184"/>
      <c r="AX509" s="184"/>
      <c r="AY509" s="184"/>
      <c r="BA509" s="184"/>
      <c r="BB509" s="184"/>
      <c r="BC509" s="184"/>
      <c r="BD509" s="184"/>
      <c r="BE509" s="155"/>
    </row>
    <row r="510" spans="1:57" ht="80.099999999999994" hidden="1" customHeight="1" x14ac:dyDescent="0.2">
      <c r="B510" s="165" t="s">
        <v>259</v>
      </c>
      <c r="C510" s="172" t="s">
        <v>455</v>
      </c>
      <c r="D510" s="165" t="s">
        <v>433</v>
      </c>
      <c r="E510" s="203" t="s">
        <v>1022</v>
      </c>
      <c r="F510" s="158" t="s">
        <v>1023</v>
      </c>
      <c r="G510" s="158" t="s">
        <v>1024</v>
      </c>
      <c r="H510" s="158" t="s">
        <v>63</v>
      </c>
      <c r="I510" s="165"/>
      <c r="J510" s="174"/>
      <c r="K510" s="167" t="s">
        <v>72</v>
      </c>
      <c r="L510" s="168" t="s">
        <v>119</v>
      </c>
      <c r="M510" s="170" t="s">
        <v>1029</v>
      </c>
      <c r="N510" s="170" t="s">
        <v>921</v>
      </c>
      <c r="O510" s="208"/>
      <c r="P510" s="208"/>
      <c r="Q510" s="208"/>
      <c r="R510" s="171" t="s">
        <v>1030</v>
      </c>
      <c r="S510" s="176" t="s">
        <v>923</v>
      </c>
      <c r="T510" s="209">
        <v>0</v>
      </c>
      <c r="U510" s="165" t="str">
        <f t="shared" si="275"/>
        <v>Bajo</v>
      </c>
      <c r="V510" s="209">
        <v>1</v>
      </c>
      <c r="W510" s="165" t="str">
        <f t="shared" si="276"/>
        <v>Esporadica</v>
      </c>
      <c r="X510" s="165">
        <f t="shared" si="277"/>
        <v>0</v>
      </c>
      <c r="Y510" s="165" t="str">
        <f t="shared" si="278"/>
        <v>Bajo</v>
      </c>
      <c r="Z510" s="209">
        <v>60</v>
      </c>
      <c r="AA510" s="165" t="str">
        <f t="shared" si="279"/>
        <v>Muy Grave</v>
      </c>
      <c r="AB510" s="165">
        <f t="shared" si="273"/>
        <v>0</v>
      </c>
      <c r="AC510" s="165" t="str">
        <f t="shared" si="274"/>
        <v>IV</v>
      </c>
      <c r="AD510" s="165" t="str">
        <f t="shared" si="280"/>
        <v>ACEPTABLE</v>
      </c>
      <c r="AE510" s="211"/>
      <c r="AF510" s="165" t="s">
        <v>145</v>
      </c>
      <c r="AG510" s="210" t="s">
        <v>38</v>
      </c>
      <c r="AH510" s="209"/>
      <c r="AI510" s="165" t="s">
        <v>63</v>
      </c>
      <c r="AJ510" s="165" t="s">
        <v>63</v>
      </c>
      <c r="AK510" s="165"/>
      <c r="AL510" s="165"/>
      <c r="AM510" s="165"/>
      <c r="AN510" s="165"/>
      <c r="AO510" s="165"/>
      <c r="AP510" s="165"/>
      <c r="AQ510" s="165"/>
      <c r="AR510" s="209"/>
      <c r="AS510" s="159"/>
      <c r="AT510" s="155"/>
      <c r="AU510" s="184"/>
      <c r="AW510" s="184"/>
      <c r="AX510" s="184"/>
      <c r="AY510" s="184"/>
      <c r="BA510" s="184"/>
      <c r="BB510" s="184"/>
      <c r="BC510" s="184"/>
      <c r="BD510" s="184"/>
      <c r="BE510" s="155"/>
    </row>
    <row r="511" spans="1:57" ht="206.1" hidden="1" customHeight="1" x14ac:dyDescent="0.2">
      <c r="B511" s="165" t="s">
        <v>259</v>
      </c>
      <c r="C511" s="172" t="s">
        <v>455</v>
      </c>
      <c r="D511" s="165" t="s">
        <v>433</v>
      </c>
      <c r="E511" s="203" t="s">
        <v>1022</v>
      </c>
      <c r="F511" s="158" t="s">
        <v>1023</v>
      </c>
      <c r="G511" s="158" t="s">
        <v>1024</v>
      </c>
      <c r="H511" s="158" t="s">
        <v>63</v>
      </c>
      <c r="I511" s="158"/>
      <c r="J511" s="174"/>
      <c r="K511" s="172" t="s">
        <v>65</v>
      </c>
      <c r="L511" s="196" t="s">
        <v>316</v>
      </c>
      <c r="M511" s="175" t="s">
        <v>984</v>
      </c>
      <c r="N511" s="175" t="s">
        <v>1031</v>
      </c>
      <c r="O511" s="212"/>
      <c r="P511" s="212"/>
      <c r="Q511" s="214"/>
      <c r="R511" s="171" t="s">
        <v>889</v>
      </c>
      <c r="S511" s="166" t="s">
        <v>996</v>
      </c>
      <c r="T511" s="174"/>
      <c r="U511" s="165" t="str">
        <f t="shared" si="275"/>
        <v>Bajo</v>
      </c>
      <c r="V511" s="174">
        <v>3</v>
      </c>
      <c r="W511" s="165" t="str">
        <f t="shared" si="276"/>
        <v>Frecuente</v>
      </c>
      <c r="X511" s="165">
        <f t="shared" si="277"/>
        <v>0</v>
      </c>
      <c r="Y511" s="165" t="str">
        <f t="shared" si="278"/>
        <v>Bajo</v>
      </c>
      <c r="Z511" s="174">
        <v>60</v>
      </c>
      <c r="AA511" s="165" t="str">
        <f t="shared" si="279"/>
        <v>Muy Grave</v>
      </c>
      <c r="AB511" s="165">
        <f t="shared" si="273"/>
        <v>0</v>
      </c>
      <c r="AC511" s="165" t="str">
        <f t="shared" si="274"/>
        <v>IV</v>
      </c>
      <c r="AD511" s="165" t="str">
        <f t="shared" si="280"/>
        <v>ACEPTABLE</v>
      </c>
      <c r="AE511" s="177">
        <v>6</v>
      </c>
      <c r="AF511" s="177" t="s">
        <v>910</v>
      </c>
      <c r="AG511" s="176" t="s">
        <v>38</v>
      </c>
      <c r="AH511" s="174"/>
      <c r="AI511" s="158" t="s">
        <v>63</v>
      </c>
      <c r="AJ511" s="158"/>
      <c r="AK511" s="158" t="s">
        <v>63</v>
      </c>
      <c r="AL511" s="158"/>
      <c r="AM511" s="158"/>
      <c r="AN511" s="158"/>
      <c r="AO511" s="158"/>
      <c r="AP511" s="158"/>
      <c r="AQ511" s="158" t="s">
        <v>891</v>
      </c>
      <c r="AR511" s="174" t="s">
        <v>892</v>
      </c>
      <c r="AT511" s="155"/>
      <c r="BE511" s="155"/>
    </row>
    <row r="512" spans="1:57" ht="89.25" x14ac:dyDescent="0.2">
      <c r="A512" s="156"/>
      <c r="B512" s="165" t="s">
        <v>259</v>
      </c>
      <c r="C512" s="172" t="s">
        <v>455</v>
      </c>
      <c r="D512" s="165" t="s">
        <v>433</v>
      </c>
      <c r="E512" s="203" t="s">
        <v>1022</v>
      </c>
      <c r="F512" s="158" t="s">
        <v>1023</v>
      </c>
      <c r="G512" s="158" t="s">
        <v>1024</v>
      </c>
      <c r="H512" s="158" t="s">
        <v>63</v>
      </c>
      <c r="I512" s="158"/>
      <c r="J512" s="158"/>
      <c r="K512" s="167" t="s">
        <v>282</v>
      </c>
      <c r="L512" s="168" t="s">
        <v>739</v>
      </c>
      <c r="M512" s="170" t="s">
        <v>740</v>
      </c>
      <c r="N512" s="171" t="s">
        <v>741</v>
      </c>
      <c r="O512" s="165"/>
      <c r="P512" s="165"/>
      <c r="Q512" s="171"/>
      <c r="R512" s="165" t="s">
        <v>742</v>
      </c>
      <c r="S512" s="171" t="s">
        <v>743</v>
      </c>
      <c r="T512" s="165"/>
      <c r="U512" s="165" t="str">
        <f t="shared" si="275"/>
        <v>Bajo</v>
      </c>
      <c r="V512" s="165">
        <v>1</v>
      </c>
      <c r="W512" s="165" t="str">
        <f t="shared" si="276"/>
        <v>Esporadica</v>
      </c>
      <c r="X512" s="165">
        <f t="shared" si="277"/>
        <v>0</v>
      </c>
      <c r="Y512" s="165" t="str">
        <f t="shared" si="278"/>
        <v>Bajo</v>
      </c>
      <c r="Z512" s="165">
        <v>25</v>
      </c>
      <c r="AA512" s="165" t="str">
        <f t="shared" si="279"/>
        <v>Grave</v>
      </c>
      <c r="AB512" s="165">
        <f t="shared" si="273"/>
        <v>0</v>
      </c>
      <c r="AC512" s="165" t="str">
        <f t="shared" si="274"/>
        <v>IV</v>
      </c>
      <c r="AD512" s="165" t="str">
        <f t="shared" si="280"/>
        <v>ACEPTABLE</v>
      </c>
      <c r="AE512" s="165">
        <v>2</v>
      </c>
      <c r="AF512" s="165" t="s">
        <v>180</v>
      </c>
      <c r="AG512" s="165" t="s">
        <v>38</v>
      </c>
      <c r="AH512" s="165"/>
      <c r="AI512" s="165"/>
      <c r="AJ512" s="165" t="s">
        <v>63</v>
      </c>
      <c r="AK512" s="165"/>
      <c r="AL512" s="165"/>
      <c r="AM512" s="165"/>
      <c r="AN512" s="165"/>
      <c r="AO512" s="165"/>
      <c r="AP512" s="165"/>
      <c r="AQ512" s="165"/>
      <c r="AR512" s="165"/>
      <c r="AS512" s="156"/>
      <c r="AT512" s="157"/>
      <c r="AU512" s="165" t="str">
        <f>IF(AT512=10,"Muy Alto",IF(AT512=6,"Alto",IF(AT512=2,"Medio",IF(AT512=0,"Bajo"))))</f>
        <v>Bajo</v>
      </c>
      <c r="AV512" s="157"/>
      <c r="AW512" s="165" t="b">
        <f>IF(AV512=4,"Continua",IF(AV512=3,"Frecuente",IF(AV512=2,"Ocasional",IF(AV512=1,"Esporadica"))))</f>
        <v>0</v>
      </c>
      <c r="AX512" s="165">
        <f>AT512*AV512</f>
        <v>0</v>
      </c>
      <c r="AY512" s="165" t="str">
        <f>IF(AND(AX512&gt;=24,AX512&lt;=40),"Medio Alto",IF(AND(AX512&gt;=10,AX512&lt;=20),"Alto",IF(AND(AX512&gt;=6,AX512&lt;=8),"Medio",IF(AND(AX512&gt;=0,AX512&lt;=4),"Bajo"))))</f>
        <v>Bajo</v>
      </c>
      <c r="AZ512" s="157"/>
      <c r="BA512" s="165" t="b">
        <f>IF(AZ512=100,"Mortal o Catrastrofico",IF(AZ512=60,"Muy Grave",IF(AZ512=25,"Grave",IF(AZ512=10,"Leve"))))</f>
        <v>0</v>
      </c>
      <c r="BB512" s="165">
        <f>AX512*AZ512</f>
        <v>0</v>
      </c>
      <c r="BC512" s="165" t="str">
        <f>IF(AND(BB512&gt;=600,AZ512&lt;=4000),"I",IF(AND(BB512&gt;=150,BB512&lt;=500),"II",IF(AND(BB512&gt;=40,BB512&lt;=120),"III",IF(AND(BB512&gt;=0,BB512&lt;=40),"IV"))))</f>
        <v>IV</v>
      </c>
      <c r="BD512" s="165" t="str">
        <f>IF(AND(BC512="I"),"NO ACEPTABLE",IF(AND(BC512="II"),"ACEPTABLE CON CONTROL ESPECIFICO",IF(AND(BC512="III"),"MEJORABLE",IF(AND(BC512="IV"),"ACEPTABLE"))))</f>
        <v>ACEPTABLE</v>
      </c>
      <c r="BE512" s="155"/>
    </row>
    <row r="513" spans="1:57" ht="66" hidden="1" customHeight="1" x14ac:dyDescent="0.2">
      <c r="A513" s="155"/>
      <c r="B513" s="165" t="s">
        <v>259</v>
      </c>
      <c r="C513" s="172" t="s">
        <v>455</v>
      </c>
      <c r="D513" s="165" t="s">
        <v>433</v>
      </c>
      <c r="E513" s="203" t="s">
        <v>1022</v>
      </c>
      <c r="F513" s="158" t="s">
        <v>1023</v>
      </c>
      <c r="G513" s="158" t="s">
        <v>1024</v>
      </c>
      <c r="H513" s="158" t="s">
        <v>63</v>
      </c>
      <c r="I513" s="158"/>
      <c r="J513" s="174"/>
      <c r="K513" s="172" t="s">
        <v>72</v>
      </c>
      <c r="L513" s="168" t="s">
        <v>270</v>
      </c>
      <c r="M513" s="170" t="s">
        <v>898</v>
      </c>
      <c r="N513" s="175" t="s">
        <v>899</v>
      </c>
      <c r="O513" s="212"/>
      <c r="P513" s="212"/>
      <c r="Q513" s="213"/>
      <c r="R513" s="158" t="s">
        <v>1032</v>
      </c>
      <c r="S513" s="174"/>
      <c r="T513" s="174"/>
      <c r="U513" s="165" t="str">
        <f t="shared" si="275"/>
        <v>Bajo</v>
      </c>
      <c r="V513" s="165">
        <v>1</v>
      </c>
      <c r="W513" s="165" t="str">
        <f t="shared" si="276"/>
        <v>Esporadica</v>
      </c>
      <c r="X513" s="165">
        <f t="shared" si="277"/>
        <v>0</v>
      </c>
      <c r="Y513" s="165" t="str">
        <f t="shared" si="278"/>
        <v>Bajo</v>
      </c>
      <c r="Z513" s="174">
        <v>60</v>
      </c>
      <c r="AA513" s="165" t="str">
        <f t="shared" si="279"/>
        <v>Muy Grave</v>
      </c>
      <c r="AB513" s="165">
        <f t="shared" si="273"/>
        <v>0</v>
      </c>
      <c r="AC513" s="165" t="str">
        <f t="shared" si="274"/>
        <v>IV</v>
      </c>
      <c r="AD513" s="165" t="str">
        <f t="shared" si="280"/>
        <v>ACEPTABLE</v>
      </c>
      <c r="AE513" s="177">
        <v>6</v>
      </c>
      <c r="AF513" s="177" t="s">
        <v>899</v>
      </c>
      <c r="AG513" s="176" t="s">
        <v>38</v>
      </c>
      <c r="AH513" s="174"/>
      <c r="AI513" s="158" t="s">
        <v>63</v>
      </c>
      <c r="AJ513" s="158"/>
      <c r="AK513" s="158" t="s">
        <v>63</v>
      </c>
      <c r="AL513" s="158"/>
      <c r="AM513" s="158"/>
      <c r="AN513" s="158"/>
      <c r="AO513" s="158"/>
      <c r="AP513" s="158"/>
      <c r="AQ513" s="158"/>
      <c r="AR513" s="179" t="s">
        <v>901</v>
      </c>
      <c r="AT513" s="155"/>
      <c r="BE513" s="155"/>
    </row>
    <row r="514" spans="1:57" ht="89.25" hidden="1" x14ac:dyDescent="0.2">
      <c r="A514" s="156"/>
      <c r="B514" s="165" t="s">
        <v>259</v>
      </c>
      <c r="C514" s="172" t="s">
        <v>455</v>
      </c>
      <c r="D514" s="165" t="s">
        <v>433</v>
      </c>
      <c r="E514" s="203" t="s">
        <v>1022</v>
      </c>
      <c r="F514" s="158" t="s">
        <v>1023</v>
      </c>
      <c r="G514" s="158" t="s">
        <v>1024</v>
      </c>
      <c r="H514" s="158" t="s">
        <v>63</v>
      </c>
      <c r="I514" s="158"/>
      <c r="J514" s="174"/>
      <c r="K514" s="165" t="s">
        <v>276</v>
      </c>
      <c r="L514" s="196" t="s">
        <v>178</v>
      </c>
      <c r="M514" s="170" t="s">
        <v>738</v>
      </c>
      <c r="N514" s="170" t="s">
        <v>180</v>
      </c>
      <c r="O514" s="165"/>
      <c r="P514" s="165"/>
      <c r="Q514" s="171"/>
      <c r="R514" s="171" t="s">
        <v>705</v>
      </c>
      <c r="S514" s="171" t="s">
        <v>1033</v>
      </c>
      <c r="T514" s="165"/>
      <c r="U514" s="165" t="str">
        <f t="shared" si="275"/>
        <v>Bajo</v>
      </c>
      <c r="V514" s="165">
        <v>3</v>
      </c>
      <c r="W514" s="165" t="str">
        <f t="shared" si="276"/>
        <v>Frecuente</v>
      </c>
      <c r="X514" s="165">
        <f t="shared" si="277"/>
        <v>0</v>
      </c>
      <c r="Y514" s="165" t="str">
        <f t="shared" si="278"/>
        <v>Bajo</v>
      </c>
      <c r="Z514" s="165">
        <v>25</v>
      </c>
      <c r="AA514" s="165" t="str">
        <f t="shared" si="279"/>
        <v>Grave</v>
      </c>
      <c r="AB514" s="165">
        <f t="shared" si="273"/>
        <v>0</v>
      </c>
      <c r="AC514" s="165" t="str">
        <f t="shared" si="274"/>
        <v>IV</v>
      </c>
      <c r="AD514" s="165" t="str">
        <f t="shared" si="280"/>
        <v>ACEPTABLE</v>
      </c>
      <c r="AE514" s="165">
        <v>2</v>
      </c>
      <c r="AF514" s="165" t="s">
        <v>180</v>
      </c>
      <c r="AG514" s="165" t="s">
        <v>38</v>
      </c>
      <c r="AH514" s="165"/>
      <c r="AI514" s="165"/>
      <c r="AJ514" s="165" t="s">
        <v>63</v>
      </c>
      <c r="AK514" s="165"/>
      <c r="AL514" s="165"/>
      <c r="AM514" s="165"/>
      <c r="AN514" s="165"/>
      <c r="AO514" s="165"/>
      <c r="AP514" s="165"/>
      <c r="AQ514" s="165"/>
      <c r="AR514" s="165"/>
      <c r="AS514" s="156"/>
      <c r="AT514" s="157"/>
      <c r="AU514" s="165" t="str">
        <f>IF(AT514=10,"Muy Alto",IF(AT514=6,"Alto",IF(AT514=2,"Medio",IF(AT514=0,"Bajo"))))</f>
        <v>Bajo</v>
      </c>
      <c r="AV514" s="157"/>
      <c r="AW514" s="165" t="b">
        <f>IF(AV514=4,"Continua",IF(AV514=3,"Frecuente",IF(AV514=2,"Ocasional",IF(AV514=1,"Esporadica"))))</f>
        <v>0</v>
      </c>
      <c r="AX514" s="165">
        <f>AT514*AV514</f>
        <v>0</v>
      </c>
      <c r="AY514" s="165" t="str">
        <f>IF(AND(AX514&gt;=24,AX514&lt;=40),"Medio Alto",IF(AND(AX514&gt;=10,AX514&lt;=20),"Alto",IF(AND(AX514&gt;=6,AX514&lt;=8),"Medio",IF(AND(AX514&gt;=0,AX514&lt;=4),"Bajo"))))</f>
        <v>Bajo</v>
      </c>
      <c r="AZ514" s="157"/>
      <c r="BA514" s="165" t="b">
        <f>IF(AZ514=100,"Mortal o Catrastrofico",IF(AZ514=60,"Muy Grave",IF(AZ514=25,"Grave",IF(AZ514=10,"Leve"))))</f>
        <v>0</v>
      </c>
      <c r="BB514" s="165">
        <f>AX514*AZ514</f>
        <v>0</v>
      </c>
      <c r="BC514" s="165" t="str">
        <f>IF(AND(BB514&gt;=600,AZ514&lt;=4000),"I",IF(AND(BB514&gt;=150,BB514&lt;=500),"II",IF(AND(BB514&gt;=40,BB514&lt;=120),"III",IF(AND(BB514&gt;=0,BB514&lt;=40),"IV"))))</f>
        <v>IV</v>
      </c>
      <c r="BD514" s="165" t="str">
        <f>IF(AND(BC514="I"),"NO ACEPTABLE",IF(AND(BC514="II"),"ACEPTABLE CON CONTROL ESPECIFICO",IF(AND(BC514="III"),"MEJORABLE",IF(AND(BC514="IV"),"ACEPTABLE"))))</f>
        <v>ACEPTABLE</v>
      </c>
      <c r="BE514" s="155"/>
    </row>
    <row r="515" spans="1:57" ht="89.25" x14ac:dyDescent="0.2">
      <c r="A515" s="156"/>
      <c r="B515" s="165" t="s">
        <v>259</v>
      </c>
      <c r="C515" s="172" t="s">
        <v>455</v>
      </c>
      <c r="D515" s="165" t="s">
        <v>433</v>
      </c>
      <c r="E515" s="203" t="s">
        <v>1022</v>
      </c>
      <c r="F515" s="158" t="s">
        <v>1023</v>
      </c>
      <c r="G515" s="158" t="s">
        <v>1024</v>
      </c>
      <c r="H515" s="158" t="s">
        <v>63</v>
      </c>
      <c r="I515" s="158"/>
      <c r="J515" s="174"/>
      <c r="K515" s="167" t="s">
        <v>282</v>
      </c>
      <c r="L515" s="168" t="s">
        <v>88</v>
      </c>
      <c r="M515" s="170" t="s">
        <v>344</v>
      </c>
      <c r="N515" s="171" t="s">
        <v>849</v>
      </c>
      <c r="O515" s="165"/>
      <c r="P515" s="165"/>
      <c r="Q515" s="171"/>
      <c r="R515" s="165" t="s">
        <v>904</v>
      </c>
      <c r="S515" s="171" t="s">
        <v>92</v>
      </c>
      <c r="T515" s="165"/>
      <c r="U515" s="165" t="str">
        <f t="shared" si="275"/>
        <v>Bajo</v>
      </c>
      <c r="V515" s="165">
        <v>2</v>
      </c>
      <c r="W515" s="165" t="str">
        <f t="shared" si="276"/>
        <v>Ocasional</v>
      </c>
      <c r="X515" s="165">
        <f t="shared" si="277"/>
        <v>0</v>
      </c>
      <c r="Y515" s="165" t="str">
        <f t="shared" si="278"/>
        <v>Bajo</v>
      </c>
      <c r="Z515" s="165">
        <v>25</v>
      </c>
      <c r="AA515" s="165" t="str">
        <f t="shared" si="279"/>
        <v>Grave</v>
      </c>
      <c r="AB515" s="165">
        <f t="shared" si="273"/>
        <v>0</v>
      </c>
      <c r="AC515" s="165" t="str">
        <f t="shared" si="274"/>
        <v>IV</v>
      </c>
      <c r="AD515" s="165" t="str">
        <f t="shared" si="280"/>
        <v>ACEPTABLE</v>
      </c>
      <c r="AE515" s="165">
        <v>2</v>
      </c>
      <c r="AF515" s="165" t="s">
        <v>180</v>
      </c>
      <c r="AG515" s="165" t="s">
        <v>38</v>
      </c>
      <c r="AH515" s="165"/>
      <c r="AI515" s="165"/>
      <c r="AJ515" s="165" t="s">
        <v>63</v>
      </c>
      <c r="AK515" s="165"/>
      <c r="AL515" s="165"/>
      <c r="AM515" s="165"/>
      <c r="AN515" s="165"/>
      <c r="AO515" s="165"/>
      <c r="AP515" s="165"/>
      <c r="AQ515" s="165"/>
      <c r="AR515" s="165"/>
      <c r="AS515" s="156"/>
      <c r="AT515" s="157"/>
      <c r="AU515" s="165" t="str">
        <f>IF(AT515=10,"Muy Alto",IF(AT515=6,"Alto",IF(AT515=2,"Medio",IF(AT515=0,"Bajo"))))</f>
        <v>Bajo</v>
      </c>
      <c r="AV515" s="157"/>
      <c r="AW515" s="165" t="b">
        <f>IF(AV515=4,"Continua",IF(AV515=3,"Frecuente",IF(AV515=2,"Ocasional",IF(AV515=1,"Esporadica"))))</f>
        <v>0</v>
      </c>
      <c r="AX515" s="165">
        <f>AT515*AV515</f>
        <v>0</v>
      </c>
      <c r="AY515" s="165" t="str">
        <f>IF(AND(AX515&gt;=24,AX515&lt;=40),"Medio Alto",IF(AND(AX515&gt;=10,AX515&lt;=20),"Alto",IF(AND(AX515&gt;=6,AX515&lt;=8),"Medio",IF(AND(AX515&gt;=0,AX515&lt;=4),"Bajo"))))</f>
        <v>Bajo</v>
      </c>
      <c r="AZ515" s="157"/>
      <c r="BA515" s="165" t="b">
        <f>IF(AZ515=100,"Mortal o Catrastrofico",IF(AZ515=60,"Muy Grave",IF(AZ515=25,"Grave",IF(AZ515=10,"Leve"))))</f>
        <v>0</v>
      </c>
      <c r="BB515" s="165">
        <f>AX515*AZ515</f>
        <v>0</v>
      </c>
      <c r="BC515" s="165" t="str">
        <f>IF(AND(BB515&gt;=600,AZ515&lt;=4000),"I",IF(AND(BB515&gt;=150,BB515&lt;=500),"II",IF(AND(BB515&gt;=40,BB515&lt;=120),"III",IF(AND(BB515&gt;=0,BB515&lt;=40),"IV"))))</f>
        <v>IV</v>
      </c>
      <c r="BD515" s="165" t="str">
        <f>IF(AND(BC515="I"),"NO ACEPTABLE",IF(AND(BC515="II"),"ACEPTABLE CON CONTROL ESPECIFICO",IF(AND(BC515="III"),"MEJORABLE",IF(AND(BC515="IV"),"ACEPTABLE"))))</f>
        <v>ACEPTABLE</v>
      </c>
      <c r="BE515" s="155"/>
    </row>
    <row r="516" spans="1:57" ht="89.25" x14ac:dyDescent="0.2">
      <c r="A516" s="156"/>
      <c r="B516" s="165" t="s">
        <v>259</v>
      </c>
      <c r="C516" s="172" t="s">
        <v>455</v>
      </c>
      <c r="D516" s="165" t="s">
        <v>433</v>
      </c>
      <c r="E516" s="203" t="s">
        <v>1022</v>
      </c>
      <c r="F516" s="158" t="s">
        <v>1023</v>
      </c>
      <c r="G516" s="158" t="s">
        <v>1024</v>
      </c>
      <c r="H516" s="158" t="s">
        <v>63</v>
      </c>
      <c r="I516" s="158"/>
      <c r="J516" s="174"/>
      <c r="K516" s="167" t="s">
        <v>282</v>
      </c>
      <c r="L516" s="168" t="s">
        <v>1034</v>
      </c>
      <c r="M516" s="170" t="s">
        <v>1035</v>
      </c>
      <c r="N516" s="170" t="s">
        <v>289</v>
      </c>
      <c r="O516" s="165"/>
      <c r="P516" s="165"/>
      <c r="Q516" s="165"/>
      <c r="R516" s="171" t="s">
        <v>928</v>
      </c>
      <c r="S516" s="171"/>
      <c r="T516" s="165"/>
      <c r="U516" s="165" t="str">
        <f t="shared" si="275"/>
        <v>Bajo</v>
      </c>
      <c r="V516" s="165">
        <v>1</v>
      </c>
      <c r="W516" s="165" t="str">
        <f t="shared" si="276"/>
        <v>Esporadica</v>
      </c>
      <c r="X516" s="165">
        <f t="shared" si="277"/>
        <v>0</v>
      </c>
      <c r="Y516" s="165" t="str">
        <f t="shared" si="278"/>
        <v>Bajo</v>
      </c>
      <c r="Z516" s="165">
        <v>25</v>
      </c>
      <c r="AA516" s="165" t="str">
        <f t="shared" si="279"/>
        <v>Grave</v>
      </c>
      <c r="AB516" s="165">
        <f t="shared" si="273"/>
        <v>0</v>
      </c>
      <c r="AC516" s="165" t="str">
        <f t="shared" si="274"/>
        <v>IV</v>
      </c>
      <c r="AD516" s="165" t="str">
        <f t="shared" si="280"/>
        <v>ACEPTABLE</v>
      </c>
      <c r="AE516" s="165" t="s">
        <v>258</v>
      </c>
      <c r="AF516" s="165" t="str">
        <f>N516</f>
        <v>Golpes, trapamientos, aplastamiento, muerte</v>
      </c>
      <c r="AG516" s="165" t="s">
        <v>38</v>
      </c>
      <c r="AH516" s="165"/>
      <c r="AI516" s="165" t="s">
        <v>63</v>
      </c>
      <c r="AJ516" s="165" t="s">
        <v>63</v>
      </c>
      <c r="AK516" s="165"/>
      <c r="AL516" s="165" t="s">
        <v>63</v>
      </c>
      <c r="AM516" s="165"/>
      <c r="AN516" s="165"/>
      <c r="AO516" s="165"/>
      <c r="AP516" s="165"/>
      <c r="AQ516" s="165"/>
      <c r="AR516" s="165"/>
      <c r="AS516" s="156"/>
      <c r="AT516" s="157"/>
      <c r="AU516" s="165" t="str">
        <f>IF(AT516=10,"Muy Alto",IF(AT516=6,"Alto",IF(AT516=2,"Medio",IF(AT516=0,"Bajo"))))</f>
        <v>Bajo</v>
      </c>
      <c r="AV516" s="157"/>
      <c r="AW516" s="165" t="b">
        <f>IF(AV516=4,"Continua",IF(AV516=3,"Frecuente",IF(AV516=2,"Ocasional",IF(AV516=1,"Esporadica"))))</f>
        <v>0</v>
      </c>
      <c r="AX516" s="165">
        <f>AT516*AV516</f>
        <v>0</v>
      </c>
      <c r="AY516" s="165" t="str">
        <f>IF(AND(AX516&gt;=24,AX516&lt;=40),"Medio Alto",IF(AND(AX516&gt;=10,AX516&lt;=20),"Alto",IF(AND(AX516&gt;=6,AX516&lt;=8),"Medio",IF(AND(AX516&gt;=0,AX516&lt;=4),"Bajo"))))</f>
        <v>Bajo</v>
      </c>
      <c r="AZ516" s="157"/>
      <c r="BA516" s="165" t="b">
        <f>IF(AZ516=100,"Mortal o Catrastrofico",IF(AZ516=60,"Muy Grave",IF(AZ516=25,"Grave",IF(AZ516=10,"Leve"))))</f>
        <v>0</v>
      </c>
      <c r="BB516" s="165">
        <f>AX516*AZ516</f>
        <v>0</v>
      </c>
      <c r="BC516" s="165" t="str">
        <f>IF(AND(BB516&gt;=600,AZ516&lt;=4000),"I",IF(AND(BB516&gt;=150,BB516&lt;=500),"II",IF(AND(BB516&gt;=40,BB516&lt;=120),"III",IF(AND(BB516&gt;=0,BB516&lt;=40),"IV"))))</f>
        <v>IV</v>
      </c>
      <c r="BD516" s="165" t="str">
        <f>IF(AND(BC516="I"),"NO ACEPTABLE",IF(AND(BC516="II"),"ACEPTABLE CON CONTROL ESPECIFICO",IF(AND(BC516="III"),"MEJORABLE",IF(AND(BC516="IV"),"ACEPTABLE"))))</f>
        <v>ACEPTABLE</v>
      </c>
      <c r="BE516" s="155"/>
    </row>
    <row r="517" spans="1:57" ht="102" hidden="1" x14ac:dyDescent="0.2">
      <c r="A517" s="156"/>
      <c r="B517" s="165" t="s">
        <v>259</v>
      </c>
      <c r="C517" s="172" t="s">
        <v>455</v>
      </c>
      <c r="D517" s="165" t="s">
        <v>433</v>
      </c>
      <c r="E517" s="203" t="s">
        <v>1022</v>
      </c>
      <c r="F517" s="158" t="s">
        <v>1023</v>
      </c>
      <c r="G517" s="158" t="s">
        <v>1024</v>
      </c>
      <c r="H517" s="158" t="s">
        <v>63</v>
      </c>
      <c r="I517" s="165"/>
      <c r="J517" s="166"/>
      <c r="K517" s="167" t="s">
        <v>65</v>
      </c>
      <c r="L517" s="168" t="s">
        <v>253</v>
      </c>
      <c r="M517" s="170" t="s">
        <v>254</v>
      </c>
      <c r="N517" s="170" t="s">
        <v>1162</v>
      </c>
      <c r="O517" s="165"/>
      <c r="P517" s="165"/>
      <c r="Q517" s="165"/>
      <c r="R517" s="195" t="s">
        <v>1044</v>
      </c>
      <c r="S517" s="165" t="s">
        <v>257</v>
      </c>
      <c r="T517" s="165"/>
      <c r="U517" s="165" t="str">
        <f t="shared" si="275"/>
        <v>Bajo</v>
      </c>
      <c r="V517" s="165">
        <v>4</v>
      </c>
      <c r="W517" s="165" t="str">
        <f t="shared" si="276"/>
        <v>Continua</v>
      </c>
      <c r="X517" s="165">
        <f t="shared" si="277"/>
        <v>0</v>
      </c>
      <c r="Y517" s="165" t="str">
        <f t="shared" si="278"/>
        <v>Bajo</v>
      </c>
      <c r="Z517" s="165">
        <v>100</v>
      </c>
      <c r="AA517" s="165" t="str">
        <f t="shared" si="279"/>
        <v>Mortal o Catrastrofico</v>
      </c>
      <c r="AB517" s="165">
        <f t="shared" si="273"/>
        <v>0</v>
      </c>
      <c r="AC517" s="165" t="str">
        <f t="shared" si="274"/>
        <v>IV</v>
      </c>
      <c r="AD517" s="165" t="str">
        <f t="shared" si="280"/>
        <v>ACEPTABLE</v>
      </c>
      <c r="AE517" s="165" t="s">
        <v>258</v>
      </c>
      <c r="AF517" s="165" t="str">
        <f>N517</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517" s="165" t="s">
        <v>38</v>
      </c>
      <c r="AH517" s="165"/>
      <c r="AI517" s="165" t="s">
        <v>63</v>
      </c>
      <c r="AJ517" s="165" t="s">
        <v>63</v>
      </c>
      <c r="AK517" s="165" t="s">
        <v>63</v>
      </c>
      <c r="AL517" s="165"/>
      <c r="AM517" s="165"/>
      <c r="AN517" s="165"/>
      <c r="AO517" s="165"/>
      <c r="AP517" s="165"/>
      <c r="AQ517" s="165"/>
      <c r="AR517" s="165"/>
      <c r="AS517" s="156"/>
      <c r="AT517" s="157"/>
      <c r="AU517" s="165" t="str">
        <f>IF(AT517=10,"Muy Alto",IF(AT517=6,"Alto",IF(AT517=2,"Medio",IF(AT517=0,"Bajo"))))</f>
        <v>Bajo</v>
      </c>
      <c r="AV517" s="157"/>
      <c r="AW517" s="165" t="b">
        <f>IF(AV517=4,"Continua",IF(AV517=3,"Frecuente",IF(AV517=2,"Ocasional",IF(AV517=1,"Esporadica"))))</f>
        <v>0</v>
      </c>
      <c r="AX517" s="165">
        <f>AT517*AV517</f>
        <v>0</v>
      </c>
      <c r="AY517" s="165" t="str">
        <f>IF(AND(AX517&gt;=24,AX517&lt;=40),"Medio Alto",IF(AND(AX517&gt;=10,AX517&lt;=20),"Alto",IF(AND(AX517&gt;=6,AX517&lt;=8),"Medio",IF(AND(AX517&gt;=0,AX517&lt;=4),"Bajo"))))</f>
        <v>Bajo</v>
      </c>
      <c r="AZ517" s="157"/>
      <c r="BA517" s="165" t="b">
        <f>IF(AZ517=100,"Mortal o Catrastrofico",IF(AZ517=60,"Muy Grave",IF(AZ517=25,"Grave",IF(AZ517=10,"Leve"))))</f>
        <v>0</v>
      </c>
      <c r="BB517" s="165">
        <f>AX517*AZ517</f>
        <v>0</v>
      </c>
      <c r="BC517" s="165" t="str">
        <f>IF(AND(BB517&gt;=600,AZ517&lt;=4000),"I",IF(AND(BB517&gt;=150,BB517&lt;=500),"II",IF(AND(BB517&gt;=40,BB517&lt;=120),"III",IF(AND(BB517&gt;=0,BB517&lt;=40),"IV"))))</f>
        <v>IV</v>
      </c>
      <c r="BD517" s="165" t="str">
        <f>IF(AND(BC517="I"),"NO ACEPTABLE",IF(AND(BC517="II"),"ACEPTABLE CON CONTROL ESPECIFICO",IF(AND(BC517="III"),"MEJORABLE",IF(AND(BC517="IV"),"ACEPTABLE"))))</f>
        <v>ACEPTABLE</v>
      </c>
      <c r="BE517" s="155"/>
    </row>
    <row r="518" spans="1:57" ht="66" hidden="1" customHeight="1" x14ac:dyDescent="0.2">
      <c r="A518" s="155"/>
      <c r="B518" s="165" t="s">
        <v>259</v>
      </c>
      <c r="C518" s="172" t="s">
        <v>455</v>
      </c>
      <c r="D518" s="165" t="s">
        <v>433</v>
      </c>
      <c r="E518" s="203" t="s">
        <v>1022</v>
      </c>
      <c r="F518" s="158" t="s">
        <v>1023</v>
      </c>
      <c r="G518" s="158" t="s">
        <v>1024</v>
      </c>
      <c r="H518" s="158" t="s">
        <v>63</v>
      </c>
      <c r="I518" s="165"/>
      <c r="J518" s="158"/>
      <c r="K518" s="165" t="s">
        <v>276</v>
      </c>
      <c r="L518" s="196" t="s">
        <v>178</v>
      </c>
      <c r="M518" s="170" t="s">
        <v>738</v>
      </c>
      <c r="N518" s="170" t="s">
        <v>180</v>
      </c>
      <c r="O518" s="175"/>
      <c r="P518" s="175"/>
      <c r="Q518" s="158"/>
      <c r="R518" s="171" t="s">
        <v>705</v>
      </c>
      <c r="S518" s="171" t="s">
        <v>706</v>
      </c>
      <c r="T518" s="158"/>
      <c r="U518" s="165" t="str">
        <f t="shared" si="275"/>
        <v>Bajo</v>
      </c>
      <c r="V518" s="158">
        <v>2</v>
      </c>
      <c r="W518" s="165" t="str">
        <f t="shared" si="276"/>
        <v>Ocasional</v>
      </c>
      <c r="X518" s="165">
        <f t="shared" si="277"/>
        <v>0</v>
      </c>
      <c r="Y518" s="165" t="str">
        <f t="shared" si="278"/>
        <v>Bajo</v>
      </c>
      <c r="Z518" s="158">
        <v>25</v>
      </c>
      <c r="AA518" s="165" t="str">
        <f t="shared" si="279"/>
        <v>Grave</v>
      </c>
      <c r="AB518" s="165">
        <f t="shared" si="273"/>
        <v>0</v>
      </c>
      <c r="AC518" s="165" t="str">
        <f t="shared" si="274"/>
        <v>IV</v>
      </c>
      <c r="AD518" s="165" t="str">
        <f t="shared" si="280"/>
        <v>ACEPTABLE</v>
      </c>
      <c r="AE518" s="177">
        <v>6</v>
      </c>
      <c r="AF518" s="177" t="s">
        <v>929</v>
      </c>
      <c r="AG518" s="158" t="s">
        <v>38</v>
      </c>
      <c r="AH518" s="158"/>
      <c r="AI518" s="158" t="s">
        <v>63</v>
      </c>
      <c r="AJ518" s="158"/>
      <c r="AK518" s="158" t="s">
        <v>63</v>
      </c>
      <c r="AL518" s="158"/>
      <c r="AM518" s="158"/>
      <c r="AN518" s="158"/>
      <c r="AO518" s="158"/>
      <c r="AP518" s="158"/>
      <c r="AQ518" s="158" t="s">
        <v>930</v>
      </c>
      <c r="AR518" s="174" t="s">
        <v>931</v>
      </c>
      <c r="AT518" s="155"/>
      <c r="BE518" s="155"/>
    </row>
    <row r="519" spans="1:57" ht="66" hidden="1" customHeight="1" x14ac:dyDescent="0.2">
      <c r="A519" s="155"/>
      <c r="B519" s="165" t="s">
        <v>259</v>
      </c>
      <c r="C519" s="172" t="s">
        <v>455</v>
      </c>
      <c r="D519" s="165" t="s">
        <v>433</v>
      </c>
      <c r="E519" s="203" t="s">
        <v>1022</v>
      </c>
      <c r="F519" s="158" t="s">
        <v>1023</v>
      </c>
      <c r="G519" s="158" t="s">
        <v>1024</v>
      </c>
      <c r="H519" s="158" t="s">
        <v>63</v>
      </c>
      <c r="I519" s="165"/>
      <c r="J519" s="166"/>
      <c r="K519" s="158" t="s">
        <v>99</v>
      </c>
      <c r="L519" s="158" t="s">
        <v>905</v>
      </c>
      <c r="M519" s="158" t="s">
        <v>906</v>
      </c>
      <c r="N519" s="171" t="s">
        <v>102</v>
      </c>
      <c r="O519" s="267"/>
      <c r="P519" s="267"/>
      <c r="Q519" s="267"/>
      <c r="R519" s="279" t="s">
        <v>477</v>
      </c>
      <c r="S519" s="267"/>
      <c r="T519" s="158">
        <v>2</v>
      </c>
      <c r="U519" s="165" t="str">
        <f t="shared" si="275"/>
        <v>Medio</v>
      </c>
      <c r="V519" s="158">
        <v>1</v>
      </c>
      <c r="W519" s="165" t="str">
        <f t="shared" si="276"/>
        <v>Esporadica</v>
      </c>
      <c r="X519" s="165">
        <f t="shared" si="277"/>
        <v>2</v>
      </c>
      <c r="Y519" s="165" t="str">
        <f t="shared" si="278"/>
        <v>Bajo</v>
      </c>
      <c r="Z519" s="158">
        <v>25</v>
      </c>
      <c r="AA519" s="165" t="str">
        <f t="shared" si="279"/>
        <v>Grave</v>
      </c>
      <c r="AB519" s="165">
        <f t="shared" si="273"/>
        <v>50</v>
      </c>
      <c r="AC519" s="165" t="str">
        <f t="shared" si="274"/>
        <v>III</v>
      </c>
      <c r="AD519" s="165" t="str">
        <f t="shared" si="280"/>
        <v>MEJORABLE</v>
      </c>
      <c r="AE519" s="177">
        <v>6</v>
      </c>
      <c r="AF519" s="177" t="s">
        <v>907</v>
      </c>
      <c r="AG519" s="158" t="s">
        <v>38</v>
      </c>
      <c r="AH519" s="158"/>
      <c r="AI519" s="158" t="s">
        <v>63</v>
      </c>
      <c r="AJ519" s="158"/>
      <c r="AK519" s="158" t="s">
        <v>63</v>
      </c>
      <c r="AL519" s="158"/>
      <c r="AM519" s="158"/>
      <c r="AN519" s="158"/>
      <c r="AO519" s="158"/>
      <c r="AP519" s="158"/>
      <c r="AQ519" s="181" t="s">
        <v>908</v>
      </c>
      <c r="AR519" s="174"/>
      <c r="AT519" s="155"/>
      <c r="BE519" s="155"/>
    </row>
    <row r="520" spans="1:57" ht="66" hidden="1" customHeight="1" x14ac:dyDescent="0.2">
      <c r="A520" s="155"/>
      <c r="B520" s="165" t="s">
        <v>259</v>
      </c>
      <c r="C520" s="172" t="s">
        <v>455</v>
      </c>
      <c r="D520" s="165" t="s">
        <v>433</v>
      </c>
      <c r="E520" s="203" t="s">
        <v>1022</v>
      </c>
      <c r="F520" s="158" t="s">
        <v>1023</v>
      </c>
      <c r="G520" s="158" t="s">
        <v>1024</v>
      </c>
      <c r="H520" s="158" t="s">
        <v>63</v>
      </c>
      <c r="I520" s="158"/>
      <c r="J520" s="174"/>
      <c r="K520" s="165" t="s">
        <v>77</v>
      </c>
      <c r="L520" s="173" t="s">
        <v>174</v>
      </c>
      <c r="M520" s="175" t="s">
        <v>1036</v>
      </c>
      <c r="N520" s="175" t="s">
        <v>938</v>
      </c>
      <c r="O520" s="175"/>
      <c r="P520" s="175"/>
      <c r="Q520" s="158"/>
      <c r="R520" s="171" t="s">
        <v>859</v>
      </c>
      <c r="S520" s="174" t="s">
        <v>939</v>
      </c>
      <c r="T520" s="165"/>
      <c r="U520" s="165" t="str">
        <f t="shared" si="275"/>
        <v>Bajo</v>
      </c>
      <c r="V520" s="158">
        <v>1</v>
      </c>
      <c r="W520" s="165" t="str">
        <f t="shared" si="276"/>
        <v>Esporadica</v>
      </c>
      <c r="X520" s="165">
        <f t="shared" si="277"/>
        <v>0</v>
      </c>
      <c r="Y520" s="165" t="str">
        <f t="shared" si="278"/>
        <v>Bajo</v>
      </c>
      <c r="Z520" s="174">
        <v>10</v>
      </c>
      <c r="AA520" s="165" t="str">
        <f t="shared" si="279"/>
        <v>Leve</v>
      </c>
      <c r="AB520" s="165">
        <f t="shared" si="273"/>
        <v>0</v>
      </c>
      <c r="AC520" s="165" t="str">
        <f t="shared" si="274"/>
        <v>IV</v>
      </c>
      <c r="AD520" s="165" t="str">
        <f t="shared" si="280"/>
        <v>ACEPTABLE</v>
      </c>
      <c r="AE520" s="177">
        <v>6</v>
      </c>
      <c r="AF520" s="177" t="s">
        <v>938</v>
      </c>
      <c r="AG520" s="176" t="s">
        <v>38</v>
      </c>
      <c r="AH520" s="174"/>
      <c r="AI520" s="158" t="s">
        <v>63</v>
      </c>
      <c r="AJ520" s="158"/>
      <c r="AK520" s="158" t="s">
        <v>63</v>
      </c>
      <c r="AL520" s="158"/>
      <c r="AM520" s="176"/>
      <c r="AN520" s="176"/>
      <c r="AO520" s="176"/>
      <c r="AP520" s="176"/>
      <c r="AQ520" s="181" t="s">
        <v>936</v>
      </c>
      <c r="AR520" s="174"/>
      <c r="AT520" s="155"/>
      <c r="BE520" s="155"/>
    </row>
    <row r="521" spans="1:57" ht="66" hidden="1" customHeight="1" x14ac:dyDescent="0.2">
      <c r="A521" s="155"/>
      <c r="B521" s="165" t="s">
        <v>259</v>
      </c>
      <c r="C521" s="172" t="s">
        <v>455</v>
      </c>
      <c r="D521" s="165" t="s">
        <v>433</v>
      </c>
      <c r="E521" s="203" t="s">
        <v>1022</v>
      </c>
      <c r="F521" s="158" t="s">
        <v>1023</v>
      </c>
      <c r="G521" s="158" t="s">
        <v>1024</v>
      </c>
      <c r="H521" s="158" t="s">
        <v>63</v>
      </c>
      <c r="I521" s="158"/>
      <c r="J521" s="174"/>
      <c r="K521" s="172" t="s">
        <v>72</v>
      </c>
      <c r="L521" s="168" t="s">
        <v>270</v>
      </c>
      <c r="M521" s="170" t="s">
        <v>1037</v>
      </c>
      <c r="N521" s="175" t="s">
        <v>899</v>
      </c>
      <c r="O521" s="212"/>
      <c r="P521" s="212"/>
      <c r="Q521" s="213"/>
      <c r="R521" s="158" t="s">
        <v>1032</v>
      </c>
      <c r="S521" s="174"/>
      <c r="T521" s="174"/>
      <c r="U521" s="165" t="str">
        <f t="shared" si="275"/>
        <v>Bajo</v>
      </c>
      <c r="V521" s="165">
        <v>1</v>
      </c>
      <c r="W521" s="165" t="str">
        <f t="shared" si="276"/>
        <v>Esporadica</v>
      </c>
      <c r="X521" s="165">
        <f t="shared" si="277"/>
        <v>0</v>
      </c>
      <c r="Y521" s="165" t="str">
        <f t="shared" si="278"/>
        <v>Bajo</v>
      </c>
      <c r="Z521" s="174">
        <v>60</v>
      </c>
      <c r="AA521" s="165" t="str">
        <f t="shared" si="279"/>
        <v>Muy Grave</v>
      </c>
      <c r="AB521" s="165">
        <f t="shared" si="273"/>
        <v>0</v>
      </c>
      <c r="AC521" s="165" t="str">
        <f t="shared" si="274"/>
        <v>IV</v>
      </c>
      <c r="AD521" s="165" t="str">
        <f t="shared" si="280"/>
        <v>ACEPTABLE</v>
      </c>
      <c r="AE521" s="177">
        <v>6</v>
      </c>
      <c r="AF521" s="177" t="s">
        <v>899</v>
      </c>
      <c r="AG521" s="176" t="s">
        <v>38</v>
      </c>
      <c r="AH521" s="174"/>
      <c r="AI521" s="158" t="s">
        <v>63</v>
      </c>
      <c r="AJ521" s="158"/>
      <c r="AK521" s="158" t="s">
        <v>63</v>
      </c>
      <c r="AL521" s="158"/>
      <c r="AM521" s="158"/>
      <c r="AN521" s="158"/>
      <c r="AO521" s="158"/>
      <c r="AP521" s="158"/>
      <c r="AQ521" s="158"/>
      <c r="AR521" s="179" t="s">
        <v>901</v>
      </c>
      <c r="AT521" s="155"/>
      <c r="BE521" s="155"/>
    </row>
    <row r="522" spans="1:57" ht="80.099999999999994" hidden="1" customHeight="1" x14ac:dyDescent="0.2">
      <c r="B522" s="165" t="s">
        <v>259</v>
      </c>
      <c r="C522" s="172" t="s">
        <v>1038</v>
      </c>
      <c r="D522" s="165" t="s">
        <v>433</v>
      </c>
      <c r="E522" s="203" t="s">
        <v>1039</v>
      </c>
      <c r="F522" s="158" t="s">
        <v>1040</v>
      </c>
      <c r="G522" s="158" t="s">
        <v>1041</v>
      </c>
      <c r="H522" s="158" t="s">
        <v>63</v>
      </c>
      <c r="I522" s="165"/>
      <c r="J522" s="174"/>
      <c r="K522" s="167" t="s">
        <v>72</v>
      </c>
      <c r="L522" s="168" t="s">
        <v>893</v>
      </c>
      <c r="M522" s="170" t="s">
        <v>1025</v>
      </c>
      <c r="N522" s="170" t="s">
        <v>1026</v>
      </c>
      <c r="O522" s="208"/>
      <c r="P522" s="208"/>
      <c r="Q522" s="208"/>
      <c r="R522" s="171" t="s">
        <v>1027</v>
      </c>
      <c r="S522" s="176" t="s">
        <v>1028</v>
      </c>
      <c r="T522" s="209">
        <v>0</v>
      </c>
      <c r="U522" s="165" t="str">
        <f t="shared" si="275"/>
        <v>Bajo</v>
      </c>
      <c r="V522" s="209">
        <v>1</v>
      </c>
      <c r="W522" s="165" t="str">
        <f t="shared" si="276"/>
        <v>Esporadica</v>
      </c>
      <c r="X522" s="165">
        <f t="shared" si="277"/>
        <v>0</v>
      </c>
      <c r="Y522" s="165" t="str">
        <f t="shared" si="278"/>
        <v>Bajo</v>
      </c>
      <c r="Z522" s="209">
        <v>60</v>
      </c>
      <c r="AA522" s="165" t="str">
        <f t="shared" si="279"/>
        <v>Muy Grave</v>
      </c>
      <c r="AB522" s="165">
        <f t="shared" si="273"/>
        <v>0</v>
      </c>
      <c r="AC522" s="165" t="str">
        <f t="shared" si="274"/>
        <v>IV</v>
      </c>
      <c r="AD522" s="165" t="str">
        <f t="shared" si="280"/>
        <v>ACEPTABLE</v>
      </c>
      <c r="AE522" s="211"/>
      <c r="AF522" s="165" t="s">
        <v>145</v>
      </c>
      <c r="AG522" s="210" t="s">
        <v>38</v>
      </c>
      <c r="AH522" s="209"/>
      <c r="AI522" s="165" t="s">
        <v>63</v>
      </c>
      <c r="AJ522" s="165" t="s">
        <v>63</v>
      </c>
      <c r="AK522" s="165"/>
      <c r="AL522" s="165"/>
      <c r="AM522" s="165"/>
      <c r="AN522" s="165"/>
      <c r="AO522" s="165"/>
      <c r="AP522" s="165"/>
      <c r="AQ522" s="165"/>
      <c r="AR522" s="209"/>
      <c r="AS522" s="159"/>
      <c r="AT522" s="155"/>
      <c r="AU522" s="184"/>
      <c r="AW522" s="184"/>
      <c r="AX522" s="184"/>
      <c r="AY522" s="184"/>
      <c r="BA522" s="184"/>
      <c r="BB522" s="184"/>
      <c r="BC522" s="184"/>
      <c r="BD522" s="184"/>
      <c r="BE522" s="155"/>
    </row>
    <row r="523" spans="1:57" ht="80.099999999999994" hidden="1" customHeight="1" x14ac:dyDescent="0.2">
      <c r="B523" s="165" t="s">
        <v>259</v>
      </c>
      <c r="C523" s="172" t="s">
        <v>1038</v>
      </c>
      <c r="D523" s="165" t="s">
        <v>433</v>
      </c>
      <c r="E523" s="203" t="s">
        <v>1039</v>
      </c>
      <c r="F523" s="158" t="s">
        <v>1040</v>
      </c>
      <c r="G523" s="158" t="s">
        <v>1041</v>
      </c>
      <c r="H523" s="158" t="s">
        <v>63</v>
      </c>
      <c r="I523" s="165"/>
      <c r="J523" s="174"/>
      <c r="K523" s="167" t="s">
        <v>72</v>
      </c>
      <c r="L523" s="168" t="s">
        <v>119</v>
      </c>
      <c r="M523" s="170" t="s">
        <v>1029</v>
      </c>
      <c r="N523" s="170" t="s">
        <v>921</v>
      </c>
      <c r="O523" s="208"/>
      <c r="P523" s="208"/>
      <c r="Q523" s="208"/>
      <c r="R523" s="171" t="s">
        <v>1030</v>
      </c>
      <c r="S523" s="176" t="s">
        <v>923</v>
      </c>
      <c r="T523" s="209">
        <v>0</v>
      </c>
      <c r="U523" s="165" t="str">
        <f t="shared" si="275"/>
        <v>Bajo</v>
      </c>
      <c r="V523" s="209">
        <v>1</v>
      </c>
      <c r="W523" s="165" t="str">
        <f t="shared" si="276"/>
        <v>Esporadica</v>
      </c>
      <c r="X523" s="165">
        <f t="shared" si="277"/>
        <v>0</v>
      </c>
      <c r="Y523" s="165" t="str">
        <f t="shared" si="278"/>
        <v>Bajo</v>
      </c>
      <c r="Z523" s="209">
        <v>60</v>
      </c>
      <c r="AA523" s="165" t="str">
        <f t="shared" si="279"/>
        <v>Muy Grave</v>
      </c>
      <c r="AB523" s="165">
        <f t="shared" si="273"/>
        <v>0</v>
      </c>
      <c r="AC523" s="165" t="str">
        <f t="shared" si="274"/>
        <v>IV</v>
      </c>
      <c r="AD523" s="165" t="str">
        <f t="shared" si="280"/>
        <v>ACEPTABLE</v>
      </c>
      <c r="AE523" s="211"/>
      <c r="AF523" s="165" t="s">
        <v>145</v>
      </c>
      <c r="AG523" s="210" t="s">
        <v>38</v>
      </c>
      <c r="AH523" s="209"/>
      <c r="AI523" s="165" t="s">
        <v>63</v>
      </c>
      <c r="AJ523" s="165" t="s">
        <v>63</v>
      </c>
      <c r="AK523" s="165"/>
      <c r="AL523" s="165"/>
      <c r="AM523" s="165"/>
      <c r="AN523" s="165"/>
      <c r="AO523" s="165"/>
      <c r="AP523" s="165"/>
      <c r="AQ523" s="165"/>
      <c r="AR523" s="209"/>
      <c r="AS523" s="159"/>
      <c r="AT523" s="155"/>
      <c r="AU523" s="184"/>
      <c r="AW523" s="184"/>
      <c r="AX523" s="184"/>
      <c r="AY523" s="184"/>
      <c r="BA523" s="184"/>
      <c r="BB523" s="184"/>
      <c r="BC523" s="184"/>
      <c r="BD523" s="184"/>
      <c r="BE523" s="155"/>
    </row>
    <row r="524" spans="1:57" ht="206.1" hidden="1" customHeight="1" x14ac:dyDescent="0.2">
      <c r="B524" s="165" t="s">
        <v>259</v>
      </c>
      <c r="C524" s="172" t="s">
        <v>1038</v>
      </c>
      <c r="D524" s="165" t="s">
        <v>433</v>
      </c>
      <c r="E524" s="203" t="s">
        <v>1039</v>
      </c>
      <c r="F524" s="158" t="s">
        <v>1040</v>
      </c>
      <c r="G524" s="158" t="s">
        <v>1041</v>
      </c>
      <c r="H524" s="158" t="s">
        <v>63</v>
      </c>
      <c r="I524" s="158"/>
      <c r="J524" s="174"/>
      <c r="K524" s="172" t="s">
        <v>65</v>
      </c>
      <c r="L524" s="196" t="s">
        <v>316</v>
      </c>
      <c r="M524" s="175" t="s">
        <v>984</v>
      </c>
      <c r="N524" s="175" t="s">
        <v>1031</v>
      </c>
      <c r="O524" s="212"/>
      <c r="P524" s="212"/>
      <c r="Q524" s="214"/>
      <c r="R524" s="171" t="s">
        <v>889</v>
      </c>
      <c r="S524" s="166" t="s">
        <v>996</v>
      </c>
      <c r="T524" s="174"/>
      <c r="U524" s="165" t="str">
        <f t="shared" si="275"/>
        <v>Bajo</v>
      </c>
      <c r="V524" s="174">
        <v>3</v>
      </c>
      <c r="W524" s="165" t="str">
        <f t="shared" si="276"/>
        <v>Frecuente</v>
      </c>
      <c r="X524" s="165">
        <f t="shared" si="277"/>
        <v>0</v>
      </c>
      <c r="Y524" s="165" t="str">
        <f t="shared" si="278"/>
        <v>Bajo</v>
      </c>
      <c r="Z524" s="174">
        <v>60</v>
      </c>
      <c r="AA524" s="165" t="str">
        <f t="shared" si="279"/>
        <v>Muy Grave</v>
      </c>
      <c r="AB524" s="165">
        <f t="shared" ref="AB524:AB587" si="281">X524*Z524</f>
        <v>0</v>
      </c>
      <c r="AC524" s="165" t="str">
        <f t="shared" ref="AC524:AC587" si="282">IF(AND(AB524&gt;=600,Z524&lt;=4000),"I",IF(AND(AB524&gt;=150,AB524&lt;=500),"II",IF(AND(AB524&gt;=40,AB524&lt;=120),"III",IF(AND(AB524&gt;=0,AB524&lt;=40),"IV"))))</f>
        <v>IV</v>
      </c>
      <c r="AD524" s="165" t="str">
        <f t="shared" si="280"/>
        <v>ACEPTABLE</v>
      </c>
      <c r="AE524" s="177">
        <v>6</v>
      </c>
      <c r="AF524" s="177" t="s">
        <v>910</v>
      </c>
      <c r="AG524" s="176" t="s">
        <v>38</v>
      </c>
      <c r="AH524" s="174"/>
      <c r="AI524" s="158" t="s">
        <v>63</v>
      </c>
      <c r="AJ524" s="158"/>
      <c r="AK524" s="158" t="s">
        <v>63</v>
      </c>
      <c r="AL524" s="158"/>
      <c r="AM524" s="158"/>
      <c r="AN524" s="158"/>
      <c r="AO524" s="158"/>
      <c r="AP524" s="158"/>
      <c r="AQ524" s="158" t="s">
        <v>891</v>
      </c>
      <c r="AR524" s="174" t="s">
        <v>892</v>
      </c>
      <c r="AT524" s="155"/>
      <c r="BE524" s="155"/>
    </row>
    <row r="525" spans="1:57" ht="66" hidden="1" customHeight="1" x14ac:dyDescent="0.2">
      <c r="A525" s="155"/>
      <c r="B525" s="165" t="s">
        <v>259</v>
      </c>
      <c r="C525" s="172" t="s">
        <v>1038</v>
      </c>
      <c r="D525" s="165" t="s">
        <v>433</v>
      </c>
      <c r="E525" s="203" t="s">
        <v>1039</v>
      </c>
      <c r="F525" s="158" t="s">
        <v>1040</v>
      </c>
      <c r="G525" s="158" t="s">
        <v>1041</v>
      </c>
      <c r="H525" s="158" t="s">
        <v>63</v>
      </c>
      <c r="I525" s="158"/>
      <c r="J525" s="174"/>
      <c r="K525" s="172" t="s">
        <v>72</v>
      </c>
      <c r="L525" s="168" t="s">
        <v>270</v>
      </c>
      <c r="M525" s="170" t="s">
        <v>898</v>
      </c>
      <c r="N525" s="175" t="s">
        <v>899</v>
      </c>
      <c r="O525" s="212"/>
      <c r="P525" s="212"/>
      <c r="Q525" s="213"/>
      <c r="R525" s="158" t="s">
        <v>1032</v>
      </c>
      <c r="S525" s="174"/>
      <c r="T525" s="174"/>
      <c r="U525" s="165" t="str">
        <f t="shared" ref="U525:U588" si="283">IF(T525=10,"Muy Alto",IF(T525=6,"Alto",IF(T525=2,"Medio",IF(T525=0,"Bajo"))))</f>
        <v>Bajo</v>
      </c>
      <c r="V525" s="165">
        <v>1</v>
      </c>
      <c r="W525" s="165" t="str">
        <f t="shared" ref="W525:W588" si="284">IF(V525=4,"Continua",IF(V525=3,"Frecuente",IF(V525=2,"Ocasional",IF(V525=1,"Esporadica"))))</f>
        <v>Esporadica</v>
      </c>
      <c r="X525" s="165">
        <f t="shared" ref="X525:X588" si="285">T525*V525</f>
        <v>0</v>
      </c>
      <c r="Y525" s="165" t="str">
        <f t="shared" ref="Y525:Y588" si="286">IF(AND(X525&gt;=24,X525&lt;=40),"Medio Alto",IF(AND(X525&gt;=10,X525&lt;=20),"Alto",IF(AND(X525&gt;=6,X525&lt;=8),"Medio",IF(AND(X525&gt;=0,X525&lt;=4),"Bajo"))))</f>
        <v>Bajo</v>
      </c>
      <c r="Z525" s="174">
        <v>60</v>
      </c>
      <c r="AA525" s="165" t="str">
        <f t="shared" ref="AA525:AA588" si="287">IF(Z525=100,"Mortal o Catrastrofico",IF(Z525=60,"Muy Grave",IF(Z525=25,"Grave",IF(Z525=10,"Leve"))))</f>
        <v>Muy Grave</v>
      </c>
      <c r="AB525" s="165">
        <f t="shared" si="281"/>
        <v>0</v>
      </c>
      <c r="AC525" s="165" t="str">
        <f t="shared" si="282"/>
        <v>IV</v>
      </c>
      <c r="AD525" s="165" t="str">
        <f t="shared" si="280"/>
        <v>ACEPTABLE</v>
      </c>
      <c r="AE525" s="177">
        <v>6</v>
      </c>
      <c r="AF525" s="177" t="s">
        <v>899</v>
      </c>
      <c r="AG525" s="176" t="s">
        <v>38</v>
      </c>
      <c r="AH525" s="174"/>
      <c r="AI525" s="158" t="s">
        <v>63</v>
      </c>
      <c r="AJ525" s="158"/>
      <c r="AK525" s="158" t="s">
        <v>63</v>
      </c>
      <c r="AL525" s="158"/>
      <c r="AM525" s="158"/>
      <c r="AN525" s="158"/>
      <c r="AO525" s="158"/>
      <c r="AP525" s="158"/>
      <c r="AQ525" s="158"/>
      <c r="AR525" s="179" t="s">
        <v>901</v>
      </c>
      <c r="AT525" s="155"/>
      <c r="BE525" s="155"/>
    </row>
    <row r="526" spans="1:57" ht="89.25" hidden="1" x14ac:dyDescent="0.2">
      <c r="A526" s="156"/>
      <c r="B526" s="165" t="s">
        <v>259</v>
      </c>
      <c r="C526" s="172" t="s">
        <v>1038</v>
      </c>
      <c r="D526" s="165" t="s">
        <v>433</v>
      </c>
      <c r="E526" s="203" t="s">
        <v>1039</v>
      </c>
      <c r="F526" s="158" t="s">
        <v>1040</v>
      </c>
      <c r="G526" s="158" t="s">
        <v>1041</v>
      </c>
      <c r="H526" s="158" t="s">
        <v>63</v>
      </c>
      <c r="I526" s="158"/>
      <c r="J526" s="174"/>
      <c r="K526" s="165" t="s">
        <v>276</v>
      </c>
      <c r="L526" s="196" t="s">
        <v>178</v>
      </c>
      <c r="M526" s="170" t="s">
        <v>738</v>
      </c>
      <c r="N526" s="170" t="s">
        <v>180</v>
      </c>
      <c r="O526" s="165"/>
      <c r="P526" s="165"/>
      <c r="Q526" s="171"/>
      <c r="R526" s="171" t="s">
        <v>705</v>
      </c>
      <c r="S526" s="171" t="s">
        <v>1033</v>
      </c>
      <c r="T526" s="165"/>
      <c r="U526" s="165" t="str">
        <f t="shared" si="283"/>
        <v>Bajo</v>
      </c>
      <c r="V526" s="165">
        <v>3</v>
      </c>
      <c r="W526" s="165" t="str">
        <f t="shared" si="284"/>
        <v>Frecuente</v>
      </c>
      <c r="X526" s="165">
        <f t="shared" si="285"/>
        <v>0</v>
      </c>
      <c r="Y526" s="165" t="str">
        <f t="shared" si="286"/>
        <v>Bajo</v>
      </c>
      <c r="Z526" s="165">
        <v>25</v>
      </c>
      <c r="AA526" s="165" t="str">
        <f t="shared" si="287"/>
        <v>Grave</v>
      </c>
      <c r="AB526" s="165">
        <f t="shared" si="281"/>
        <v>0</v>
      </c>
      <c r="AC526" s="165" t="str">
        <f t="shared" si="282"/>
        <v>IV</v>
      </c>
      <c r="AD526" s="165" t="str">
        <f t="shared" si="280"/>
        <v>ACEPTABLE</v>
      </c>
      <c r="AE526" s="165">
        <v>2</v>
      </c>
      <c r="AF526" s="165" t="s">
        <v>180</v>
      </c>
      <c r="AG526" s="165" t="s">
        <v>38</v>
      </c>
      <c r="AH526" s="165"/>
      <c r="AI526" s="165"/>
      <c r="AJ526" s="165" t="s">
        <v>63</v>
      </c>
      <c r="AK526" s="165"/>
      <c r="AL526" s="165"/>
      <c r="AM526" s="165"/>
      <c r="AN526" s="165"/>
      <c r="AO526" s="165"/>
      <c r="AP526" s="165"/>
      <c r="AQ526" s="165"/>
      <c r="AR526" s="165"/>
      <c r="AS526" s="156"/>
      <c r="AT526" s="157"/>
      <c r="AU526" s="165" t="str">
        <f>IF(AT526=10,"Muy Alto",IF(AT526=6,"Alto",IF(AT526=2,"Medio",IF(AT526=0,"Bajo"))))</f>
        <v>Bajo</v>
      </c>
      <c r="AV526" s="157"/>
      <c r="AW526" s="165" t="b">
        <f>IF(AV526=4,"Continua",IF(AV526=3,"Frecuente",IF(AV526=2,"Ocasional",IF(AV526=1,"Esporadica"))))</f>
        <v>0</v>
      </c>
      <c r="AX526" s="165">
        <f>AT526*AV526</f>
        <v>0</v>
      </c>
      <c r="AY526" s="165" t="str">
        <f>IF(AND(AX526&gt;=24,AX526&lt;=40),"Medio Alto",IF(AND(AX526&gt;=10,AX526&lt;=20),"Alto",IF(AND(AX526&gt;=6,AX526&lt;=8),"Medio",IF(AND(AX526&gt;=0,AX526&lt;=4),"Bajo"))))</f>
        <v>Bajo</v>
      </c>
      <c r="AZ526" s="157"/>
      <c r="BA526" s="165" t="b">
        <f>IF(AZ526=100,"Mortal o Catrastrofico",IF(AZ526=60,"Muy Grave",IF(AZ526=25,"Grave",IF(AZ526=10,"Leve"))))</f>
        <v>0</v>
      </c>
      <c r="BB526" s="165">
        <f>AX526*AZ526</f>
        <v>0</v>
      </c>
      <c r="BC526" s="165" t="str">
        <f>IF(AND(BB526&gt;=600,AZ526&lt;=4000),"I",IF(AND(BB526&gt;=150,BB526&lt;=500),"II",IF(AND(BB526&gt;=40,BB526&lt;=120),"III",IF(AND(BB526&gt;=0,BB526&lt;=40),"IV"))))</f>
        <v>IV</v>
      </c>
      <c r="BD526" s="165" t="str">
        <f>IF(AND(BC526="I"),"NO ACEPTABLE",IF(AND(BC526="II"),"ACEPTABLE CON CONTROL ESPECIFICO",IF(AND(BC526="III"),"MEJORABLE",IF(AND(BC526="IV"),"ACEPTABLE"))))</f>
        <v>ACEPTABLE</v>
      </c>
      <c r="BE526" s="155"/>
    </row>
    <row r="527" spans="1:57" ht="89.25" x14ac:dyDescent="0.2">
      <c r="A527" s="156"/>
      <c r="B527" s="165" t="s">
        <v>259</v>
      </c>
      <c r="C527" s="172" t="s">
        <v>1038</v>
      </c>
      <c r="D527" s="165" t="s">
        <v>433</v>
      </c>
      <c r="E527" s="203" t="s">
        <v>1039</v>
      </c>
      <c r="F527" s="158" t="s">
        <v>1040</v>
      </c>
      <c r="G527" s="158" t="s">
        <v>1041</v>
      </c>
      <c r="H527" s="158" t="s">
        <v>63</v>
      </c>
      <c r="I527" s="158"/>
      <c r="J527" s="174"/>
      <c r="K527" s="167" t="s">
        <v>282</v>
      </c>
      <c r="L527" s="168" t="s">
        <v>88</v>
      </c>
      <c r="M527" s="170" t="s">
        <v>344</v>
      </c>
      <c r="N527" s="171" t="s">
        <v>849</v>
      </c>
      <c r="O527" s="165"/>
      <c r="P527" s="165"/>
      <c r="Q527" s="171"/>
      <c r="R527" s="165" t="s">
        <v>904</v>
      </c>
      <c r="S527" s="171" t="s">
        <v>92</v>
      </c>
      <c r="T527" s="165"/>
      <c r="U527" s="165" t="str">
        <f t="shared" si="283"/>
        <v>Bajo</v>
      </c>
      <c r="V527" s="165">
        <v>2</v>
      </c>
      <c r="W527" s="165" t="str">
        <f t="shared" si="284"/>
        <v>Ocasional</v>
      </c>
      <c r="X527" s="165">
        <f t="shared" si="285"/>
        <v>0</v>
      </c>
      <c r="Y527" s="165" t="str">
        <f t="shared" si="286"/>
        <v>Bajo</v>
      </c>
      <c r="Z527" s="165">
        <v>25</v>
      </c>
      <c r="AA527" s="165" t="str">
        <f t="shared" si="287"/>
        <v>Grave</v>
      </c>
      <c r="AB527" s="165">
        <f t="shared" si="281"/>
        <v>0</v>
      </c>
      <c r="AC527" s="165" t="str">
        <f t="shared" si="282"/>
        <v>IV</v>
      </c>
      <c r="AD527" s="165" t="str">
        <f t="shared" si="280"/>
        <v>ACEPTABLE</v>
      </c>
      <c r="AE527" s="165">
        <v>2</v>
      </c>
      <c r="AF527" s="165" t="s">
        <v>180</v>
      </c>
      <c r="AG527" s="165" t="s">
        <v>38</v>
      </c>
      <c r="AH527" s="165"/>
      <c r="AI527" s="165"/>
      <c r="AJ527" s="165" t="s">
        <v>63</v>
      </c>
      <c r="AK527" s="165"/>
      <c r="AL527" s="165"/>
      <c r="AM527" s="165"/>
      <c r="AN527" s="165"/>
      <c r="AO527" s="165"/>
      <c r="AP527" s="165"/>
      <c r="AQ527" s="165"/>
      <c r="AR527" s="165"/>
      <c r="AS527" s="156"/>
      <c r="AT527" s="157"/>
      <c r="AU527" s="165" t="str">
        <f>IF(AT527=10,"Muy Alto",IF(AT527=6,"Alto",IF(AT527=2,"Medio",IF(AT527=0,"Bajo"))))</f>
        <v>Bajo</v>
      </c>
      <c r="AV527" s="157"/>
      <c r="AW527" s="165" t="b">
        <f>IF(AV527=4,"Continua",IF(AV527=3,"Frecuente",IF(AV527=2,"Ocasional",IF(AV527=1,"Esporadica"))))</f>
        <v>0</v>
      </c>
      <c r="AX527" s="165">
        <f>AT527*AV527</f>
        <v>0</v>
      </c>
      <c r="AY527" s="165" t="str">
        <f>IF(AND(AX527&gt;=24,AX527&lt;=40),"Medio Alto",IF(AND(AX527&gt;=10,AX527&lt;=20),"Alto",IF(AND(AX527&gt;=6,AX527&lt;=8),"Medio",IF(AND(AX527&gt;=0,AX527&lt;=4),"Bajo"))))</f>
        <v>Bajo</v>
      </c>
      <c r="AZ527" s="157"/>
      <c r="BA527" s="165" t="b">
        <f>IF(AZ527=100,"Mortal o Catrastrofico",IF(AZ527=60,"Muy Grave",IF(AZ527=25,"Grave",IF(AZ527=10,"Leve"))))</f>
        <v>0</v>
      </c>
      <c r="BB527" s="165">
        <f>AX527*AZ527</f>
        <v>0</v>
      </c>
      <c r="BC527" s="165" t="str">
        <f>IF(AND(BB527&gt;=600,AZ527&lt;=4000),"I",IF(AND(BB527&gt;=150,BB527&lt;=500),"II",IF(AND(BB527&gt;=40,BB527&lt;=120),"III",IF(AND(BB527&gt;=0,BB527&lt;=40),"IV"))))</f>
        <v>IV</v>
      </c>
      <c r="BD527" s="165" t="str">
        <f>IF(AND(BC527="I"),"NO ACEPTABLE",IF(AND(BC527="II"),"ACEPTABLE CON CONTROL ESPECIFICO",IF(AND(BC527="III"),"MEJORABLE",IF(AND(BC527="IV"),"ACEPTABLE"))))</f>
        <v>ACEPTABLE</v>
      </c>
      <c r="BE527" s="155"/>
    </row>
    <row r="528" spans="1:57" ht="89.25" x14ac:dyDescent="0.2">
      <c r="A528" s="156"/>
      <c r="B528" s="165" t="s">
        <v>259</v>
      </c>
      <c r="C528" s="172" t="s">
        <v>1038</v>
      </c>
      <c r="D528" s="165" t="s">
        <v>433</v>
      </c>
      <c r="E528" s="203" t="s">
        <v>1039</v>
      </c>
      <c r="F528" s="158" t="s">
        <v>1040</v>
      </c>
      <c r="G528" s="158" t="s">
        <v>1041</v>
      </c>
      <c r="H528" s="158" t="s">
        <v>63</v>
      </c>
      <c r="I528" s="158"/>
      <c r="J528" s="174"/>
      <c r="K528" s="167" t="s">
        <v>282</v>
      </c>
      <c r="L528" s="168" t="s">
        <v>1034</v>
      </c>
      <c r="M528" s="170" t="s">
        <v>1035</v>
      </c>
      <c r="N528" s="170" t="s">
        <v>289</v>
      </c>
      <c r="O528" s="165"/>
      <c r="P528" s="165"/>
      <c r="Q528" s="165"/>
      <c r="R528" s="171" t="s">
        <v>928</v>
      </c>
      <c r="S528" s="171"/>
      <c r="T528" s="165"/>
      <c r="U528" s="165" t="str">
        <f t="shared" si="283"/>
        <v>Bajo</v>
      </c>
      <c r="V528" s="165">
        <v>1</v>
      </c>
      <c r="W528" s="165" t="str">
        <f t="shared" si="284"/>
        <v>Esporadica</v>
      </c>
      <c r="X528" s="165">
        <f t="shared" si="285"/>
        <v>0</v>
      </c>
      <c r="Y528" s="165" t="str">
        <f t="shared" si="286"/>
        <v>Bajo</v>
      </c>
      <c r="Z528" s="165">
        <v>25</v>
      </c>
      <c r="AA528" s="165" t="str">
        <f t="shared" si="287"/>
        <v>Grave</v>
      </c>
      <c r="AB528" s="165">
        <f t="shared" si="281"/>
        <v>0</v>
      </c>
      <c r="AC528" s="165" t="str">
        <f t="shared" si="282"/>
        <v>IV</v>
      </c>
      <c r="AD528" s="165" t="str">
        <f t="shared" si="280"/>
        <v>ACEPTABLE</v>
      </c>
      <c r="AE528" s="165" t="s">
        <v>258</v>
      </c>
      <c r="AF528" s="165" t="str">
        <f>N528</f>
        <v>Golpes, trapamientos, aplastamiento, muerte</v>
      </c>
      <c r="AG528" s="165" t="s">
        <v>38</v>
      </c>
      <c r="AH528" s="165"/>
      <c r="AI528" s="165" t="s">
        <v>63</v>
      </c>
      <c r="AJ528" s="165" t="s">
        <v>63</v>
      </c>
      <c r="AK528" s="165"/>
      <c r="AL528" s="165" t="s">
        <v>63</v>
      </c>
      <c r="AM528" s="165"/>
      <c r="AN528" s="165"/>
      <c r="AO528" s="165"/>
      <c r="AP528" s="165"/>
      <c r="AQ528" s="165"/>
      <c r="AR528" s="165"/>
      <c r="AS528" s="156"/>
      <c r="AT528" s="157"/>
      <c r="AU528" s="165" t="str">
        <f>IF(AT528=10,"Muy Alto",IF(AT528=6,"Alto",IF(AT528=2,"Medio",IF(AT528=0,"Bajo"))))</f>
        <v>Bajo</v>
      </c>
      <c r="AV528" s="157"/>
      <c r="AW528" s="165" t="b">
        <f>IF(AV528=4,"Continua",IF(AV528=3,"Frecuente",IF(AV528=2,"Ocasional",IF(AV528=1,"Esporadica"))))</f>
        <v>0</v>
      </c>
      <c r="AX528" s="165">
        <f>AT528*AV528</f>
        <v>0</v>
      </c>
      <c r="AY528" s="165" t="str">
        <f>IF(AND(AX528&gt;=24,AX528&lt;=40),"Medio Alto",IF(AND(AX528&gt;=10,AX528&lt;=20),"Alto",IF(AND(AX528&gt;=6,AX528&lt;=8),"Medio",IF(AND(AX528&gt;=0,AX528&lt;=4),"Bajo"))))</f>
        <v>Bajo</v>
      </c>
      <c r="AZ528" s="157"/>
      <c r="BA528" s="165" t="b">
        <f>IF(AZ528=100,"Mortal o Catrastrofico",IF(AZ528=60,"Muy Grave",IF(AZ528=25,"Grave",IF(AZ528=10,"Leve"))))</f>
        <v>0</v>
      </c>
      <c r="BB528" s="165">
        <f>AX528*AZ528</f>
        <v>0</v>
      </c>
      <c r="BC528" s="165" t="str">
        <f>IF(AND(BB528&gt;=600,AZ528&lt;=4000),"I",IF(AND(BB528&gt;=150,BB528&lt;=500),"II",IF(AND(BB528&gt;=40,BB528&lt;=120),"III",IF(AND(BB528&gt;=0,BB528&lt;=40),"IV"))))</f>
        <v>IV</v>
      </c>
      <c r="BD528" s="165" t="str">
        <f>IF(AND(BC528="I"),"NO ACEPTABLE",IF(AND(BC528="II"),"ACEPTABLE CON CONTROL ESPECIFICO",IF(AND(BC528="III"),"MEJORABLE",IF(AND(BC528="IV"),"ACEPTABLE"))))</f>
        <v>ACEPTABLE</v>
      </c>
      <c r="BE528" s="155"/>
    </row>
    <row r="529" spans="1:57" ht="102" hidden="1" x14ac:dyDescent="0.2">
      <c r="A529" s="156"/>
      <c r="B529" s="165" t="s">
        <v>259</v>
      </c>
      <c r="C529" s="172" t="s">
        <v>1038</v>
      </c>
      <c r="D529" s="165" t="s">
        <v>433</v>
      </c>
      <c r="E529" s="203" t="s">
        <v>1039</v>
      </c>
      <c r="F529" s="158" t="s">
        <v>1040</v>
      </c>
      <c r="G529" s="158" t="s">
        <v>1041</v>
      </c>
      <c r="H529" s="158" t="s">
        <v>63</v>
      </c>
      <c r="I529" s="165"/>
      <c r="J529" s="166"/>
      <c r="K529" s="167" t="s">
        <v>65</v>
      </c>
      <c r="L529" s="168" t="s">
        <v>253</v>
      </c>
      <c r="M529" s="170" t="s">
        <v>254</v>
      </c>
      <c r="N529" s="170" t="s">
        <v>1162</v>
      </c>
      <c r="O529" s="165"/>
      <c r="P529" s="165"/>
      <c r="Q529" s="165"/>
      <c r="R529" s="195" t="s">
        <v>1044</v>
      </c>
      <c r="S529" s="174" t="s">
        <v>1045</v>
      </c>
      <c r="T529" s="165"/>
      <c r="U529" s="165" t="str">
        <f t="shared" si="283"/>
        <v>Bajo</v>
      </c>
      <c r="V529" s="165">
        <v>4</v>
      </c>
      <c r="W529" s="165" t="str">
        <f t="shared" si="284"/>
        <v>Continua</v>
      </c>
      <c r="X529" s="165">
        <f t="shared" si="285"/>
        <v>0</v>
      </c>
      <c r="Y529" s="165" t="str">
        <f t="shared" si="286"/>
        <v>Bajo</v>
      </c>
      <c r="Z529" s="165">
        <v>100</v>
      </c>
      <c r="AA529" s="165" t="str">
        <f t="shared" si="287"/>
        <v>Mortal o Catrastrofico</v>
      </c>
      <c r="AB529" s="165">
        <f t="shared" si="281"/>
        <v>0</v>
      </c>
      <c r="AC529" s="165" t="str">
        <f t="shared" si="282"/>
        <v>IV</v>
      </c>
      <c r="AD529" s="165" t="str">
        <f t="shared" si="280"/>
        <v>ACEPTABLE</v>
      </c>
      <c r="AE529" s="165" t="s">
        <v>258</v>
      </c>
      <c r="AF529" s="165" t="str">
        <f>N529</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529" s="165" t="s">
        <v>38</v>
      </c>
      <c r="AH529" s="165"/>
      <c r="AI529" s="165" t="s">
        <v>63</v>
      </c>
      <c r="AJ529" s="165" t="s">
        <v>63</v>
      </c>
      <c r="AK529" s="165" t="s">
        <v>63</v>
      </c>
      <c r="AL529" s="165"/>
      <c r="AM529" s="165"/>
      <c r="AN529" s="165"/>
      <c r="AO529" s="165"/>
      <c r="AP529" s="165"/>
      <c r="AQ529" s="165"/>
      <c r="AR529" s="165"/>
      <c r="AS529" s="156"/>
      <c r="AT529" s="157"/>
      <c r="AU529" s="165" t="str">
        <f>IF(AT529=10,"Muy Alto",IF(AT529=6,"Alto",IF(AT529=2,"Medio",IF(AT529=0,"Bajo"))))</f>
        <v>Bajo</v>
      </c>
      <c r="AV529" s="157"/>
      <c r="AW529" s="165" t="b">
        <f>IF(AV529=4,"Continua",IF(AV529=3,"Frecuente",IF(AV529=2,"Ocasional",IF(AV529=1,"Esporadica"))))</f>
        <v>0</v>
      </c>
      <c r="AX529" s="165">
        <f>AT529*AV529</f>
        <v>0</v>
      </c>
      <c r="AY529" s="165" t="str">
        <f>IF(AND(AX529&gt;=24,AX529&lt;=40),"Medio Alto",IF(AND(AX529&gt;=10,AX529&lt;=20),"Alto",IF(AND(AX529&gt;=6,AX529&lt;=8),"Medio",IF(AND(AX529&gt;=0,AX529&lt;=4),"Bajo"))))</f>
        <v>Bajo</v>
      </c>
      <c r="AZ529" s="157"/>
      <c r="BA529" s="165" t="b">
        <f>IF(AZ529=100,"Mortal o Catrastrofico",IF(AZ529=60,"Muy Grave",IF(AZ529=25,"Grave",IF(AZ529=10,"Leve"))))</f>
        <v>0</v>
      </c>
      <c r="BB529" s="165">
        <f>AX529*AZ529</f>
        <v>0</v>
      </c>
      <c r="BC529" s="165" t="str">
        <f>IF(AND(BB529&gt;=600,AZ529&lt;=4000),"I",IF(AND(BB529&gt;=150,BB529&lt;=500),"II",IF(AND(BB529&gt;=40,BB529&lt;=120),"III",IF(AND(BB529&gt;=0,BB529&lt;=40),"IV"))))</f>
        <v>IV</v>
      </c>
      <c r="BD529" s="165" t="str">
        <f>IF(AND(BC529="I"),"NO ACEPTABLE",IF(AND(BC529="II"),"ACEPTABLE CON CONTROL ESPECIFICO",IF(AND(BC529="III"),"MEJORABLE",IF(AND(BC529="IV"),"ACEPTABLE"))))</f>
        <v>ACEPTABLE</v>
      </c>
      <c r="BE529" s="155"/>
    </row>
    <row r="530" spans="1:57" ht="66" hidden="1" customHeight="1" x14ac:dyDescent="0.2">
      <c r="A530" s="155"/>
      <c r="B530" s="165" t="s">
        <v>259</v>
      </c>
      <c r="C530" s="172" t="s">
        <v>1038</v>
      </c>
      <c r="D530" s="165" t="s">
        <v>433</v>
      </c>
      <c r="E530" s="203" t="s">
        <v>1039</v>
      </c>
      <c r="F530" s="158" t="s">
        <v>1040</v>
      </c>
      <c r="G530" s="158" t="s">
        <v>1041</v>
      </c>
      <c r="H530" s="158" t="s">
        <v>63</v>
      </c>
      <c r="I530" s="165"/>
      <c r="J530" s="158"/>
      <c r="K530" s="165" t="s">
        <v>276</v>
      </c>
      <c r="L530" s="196" t="s">
        <v>178</v>
      </c>
      <c r="M530" s="170" t="s">
        <v>738</v>
      </c>
      <c r="N530" s="170" t="s">
        <v>180</v>
      </c>
      <c r="O530" s="175"/>
      <c r="P530" s="175"/>
      <c r="Q530" s="158"/>
      <c r="R530" s="171" t="s">
        <v>705</v>
      </c>
      <c r="S530" s="171" t="s">
        <v>706</v>
      </c>
      <c r="T530" s="158"/>
      <c r="U530" s="165" t="str">
        <f t="shared" si="283"/>
        <v>Bajo</v>
      </c>
      <c r="V530" s="158">
        <v>2</v>
      </c>
      <c r="W530" s="165" t="str">
        <f t="shared" si="284"/>
        <v>Ocasional</v>
      </c>
      <c r="X530" s="165">
        <f t="shared" si="285"/>
        <v>0</v>
      </c>
      <c r="Y530" s="165" t="str">
        <f t="shared" si="286"/>
        <v>Bajo</v>
      </c>
      <c r="Z530" s="158">
        <v>25</v>
      </c>
      <c r="AA530" s="165" t="str">
        <f t="shared" si="287"/>
        <v>Grave</v>
      </c>
      <c r="AB530" s="165">
        <f t="shared" si="281"/>
        <v>0</v>
      </c>
      <c r="AC530" s="165" t="str">
        <f t="shared" si="282"/>
        <v>IV</v>
      </c>
      <c r="AD530" s="165" t="str">
        <f t="shared" si="280"/>
        <v>ACEPTABLE</v>
      </c>
      <c r="AE530" s="177">
        <v>6</v>
      </c>
      <c r="AF530" s="177" t="s">
        <v>929</v>
      </c>
      <c r="AG530" s="158" t="s">
        <v>38</v>
      </c>
      <c r="AH530" s="158"/>
      <c r="AI530" s="158" t="s">
        <v>63</v>
      </c>
      <c r="AJ530" s="158"/>
      <c r="AK530" s="158" t="s">
        <v>63</v>
      </c>
      <c r="AL530" s="158"/>
      <c r="AM530" s="158"/>
      <c r="AN530" s="158"/>
      <c r="AO530" s="158"/>
      <c r="AP530" s="158"/>
      <c r="AQ530" s="158" t="s">
        <v>930</v>
      </c>
      <c r="AR530" s="174" t="s">
        <v>931</v>
      </c>
      <c r="AT530" s="155"/>
      <c r="BE530" s="155"/>
    </row>
    <row r="531" spans="1:57" ht="66" hidden="1" customHeight="1" x14ac:dyDescent="0.2">
      <c r="A531" s="155"/>
      <c r="B531" s="165" t="s">
        <v>259</v>
      </c>
      <c r="C531" s="172" t="s">
        <v>1038</v>
      </c>
      <c r="D531" s="165" t="s">
        <v>433</v>
      </c>
      <c r="E531" s="203" t="s">
        <v>1039</v>
      </c>
      <c r="F531" s="158" t="s">
        <v>1040</v>
      </c>
      <c r="G531" s="158" t="s">
        <v>1041</v>
      </c>
      <c r="H531" s="158" t="s">
        <v>63</v>
      </c>
      <c r="I531" s="165"/>
      <c r="J531" s="166"/>
      <c r="K531" s="158" t="s">
        <v>99</v>
      </c>
      <c r="L531" s="158" t="s">
        <v>905</v>
      </c>
      <c r="M531" s="158" t="s">
        <v>906</v>
      </c>
      <c r="N531" s="171" t="s">
        <v>102</v>
      </c>
      <c r="O531" s="267"/>
      <c r="P531" s="267"/>
      <c r="Q531" s="267"/>
      <c r="R531" s="279" t="s">
        <v>477</v>
      </c>
      <c r="S531" s="267"/>
      <c r="T531" s="158">
        <v>2</v>
      </c>
      <c r="U531" s="165" t="str">
        <f t="shared" si="283"/>
        <v>Medio</v>
      </c>
      <c r="V531" s="158">
        <v>1</v>
      </c>
      <c r="W531" s="165" t="str">
        <f t="shared" si="284"/>
        <v>Esporadica</v>
      </c>
      <c r="X531" s="165">
        <f t="shared" si="285"/>
        <v>2</v>
      </c>
      <c r="Y531" s="165" t="str">
        <f t="shared" si="286"/>
        <v>Bajo</v>
      </c>
      <c r="Z531" s="158">
        <v>25</v>
      </c>
      <c r="AA531" s="165" t="str">
        <f t="shared" si="287"/>
        <v>Grave</v>
      </c>
      <c r="AB531" s="165">
        <f t="shared" si="281"/>
        <v>50</v>
      </c>
      <c r="AC531" s="165" t="str">
        <f t="shared" si="282"/>
        <v>III</v>
      </c>
      <c r="AD531" s="165" t="str">
        <f t="shared" si="280"/>
        <v>MEJORABLE</v>
      </c>
      <c r="AE531" s="177">
        <v>6</v>
      </c>
      <c r="AF531" s="177" t="s">
        <v>907</v>
      </c>
      <c r="AG531" s="158" t="s">
        <v>38</v>
      </c>
      <c r="AH531" s="158"/>
      <c r="AI531" s="158" t="s">
        <v>63</v>
      </c>
      <c r="AJ531" s="158"/>
      <c r="AK531" s="158" t="s">
        <v>63</v>
      </c>
      <c r="AL531" s="158"/>
      <c r="AM531" s="158"/>
      <c r="AN531" s="158"/>
      <c r="AO531" s="158"/>
      <c r="AP531" s="158"/>
      <c r="AQ531" s="181" t="s">
        <v>908</v>
      </c>
      <c r="AR531" s="174"/>
      <c r="AT531" s="155"/>
      <c r="BE531" s="155"/>
    </row>
    <row r="532" spans="1:57" ht="66" hidden="1" customHeight="1" x14ac:dyDescent="0.2">
      <c r="A532" s="155"/>
      <c r="B532" s="165" t="s">
        <v>259</v>
      </c>
      <c r="C532" s="172" t="s">
        <v>1038</v>
      </c>
      <c r="D532" s="165" t="s">
        <v>433</v>
      </c>
      <c r="E532" s="203" t="s">
        <v>1039</v>
      </c>
      <c r="F532" s="158" t="s">
        <v>1040</v>
      </c>
      <c r="G532" s="158" t="s">
        <v>1041</v>
      </c>
      <c r="H532" s="158" t="s">
        <v>63</v>
      </c>
      <c r="I532" s="158"/>
      <c r="J532" s="174"/>
      <c r="K532" s="165" t="s">
        <v>77</v>
      </c>
      <c r="L532" s="173" t="s">
        <v>174</v>
      </c>
      <c r="M532" s="175" t="s">
        <v>1036</v>
      </c>
      <c r="N532" s="175" t="s">
        <v>938</v>
      </c>
      <c r="O532" s="175"/>
      <c r="P532" s="175"/>
      <c r="Q532" s="158"/>
      <c r="R532" s="171" t="s">
        <v>859</v>
      </c>
      <c r="S532" s="174" t="s">
        <v>939</v>
      </c>
      <c r="T532" s="165"/>
      <c r="U532" s="165" t="str">
        <f t="shared" si="283"/>
        <v>Bajo</v>
      </c>
      <c r="V532" s="158">
        <v>1</v>
      </c>
      <c r="W532" s="165" t="str">
        <f t="shared" si="284"/>
        <v>Esporadica</v>
      </c>
      <c r="X532" s="165">
        <f t="shared" si="285"/>
        <v>0</v>
      </c>
      <c r="Y532" s="165" t="str">
        <f t="shared" si="286"/>
        <v>Bajo</v>
      </c>
      <c r="Z532" s="174">
        <v>10</v>
      </c>
      <c r="AA532" s="165" t="str">
        <f t="shared" si="287"/>
        <v>Leve</v>
      </c>
      <c r="AB532" s="165">
        <f t="shared" si="281"/>
        <v>0</v>
      </c>
      <c r="AC532" s="165" t="str">
        <f t="shared" si="282"/>
        <v>IV</v>
      </c>
      <c r="AD532" s="165" t="str">
        <f t="shared" si="280"/>
        <v>ACEPTABLE</v>
      </c>
      <c r="AE532" s="177">
        <v>6</v>
      </c>
      <c r="AF532" s="177" t="s">
        <v>938</v>
      </c>
      <c r="AG532" s="176" t="s">
        <v>38</v>
      </c>
      <c r="AH532" s="174"/>
      <c r="AI532" s="158" t="s">
        <v>63</v>
      </c>
      <c r="AJ532" s="158"/>
      <c r="AK532" s="158" t="s">
        <v>63</v>
      </c>
      <c r="AL532" s="158"/>
      <c r="AM532" s="176"/>
      <c r="AN532" s="176"/>
      <c r="AO532" s="176"/>
      <c r="AP532" s="176"/>
      <c r="AQ532" s="181" t="s">
        <v>936</v>
      </c>
      <c r="AR532" s="174"/>
      <c r="AT532" s="155"/>
      <c r="BE532" s="155"/>
    </row>
    <row r="533" spans="1:57" ht="66" hidden="1" customHeight="1" x14ac:dyDescent="0.2">
      <c r="A533" s="155"/>
      <c r="B533" s="165" t="s">
        <v>259</v>
      </c>
      <c r="C533" s="172" t="s">
        <v>1038</v>
      </c>
      <c r="D533" s="165" t="s">
        <v>433</v>
      </c>
      <c r="E533" s="203" t="s">
        <v>1039</v>
      </c>
      <c r="F533" s="158" t="s">
        <v>1040</v>
      </c>
      <c r="G533" s="158" t="s">
        <v>1041</v>
      </c>
      <c r="H533" s="158" t="s">
        <v>63</v>
      </c>
      <c r="I533" s="158"/>
      <c r="J533" s="174"/>
      <c r="K533" s="172" t="s">
        <v>72</v>
      </c>
      <c r="L533" s="168" t="s">
        <v>270</v>
      </c>
      <c r="M533" s="170" t="s">
        <v>1037</v>
      </c>
      <c r="N533" s="175" t="s">
        <v>899</v>
      </c>
      <c r="O533" s="212"/>
      <c r="P533" s="212"/>
      <c r="Q533" s="213"/>
      <c r="R533" s="158" t="s">
        <v>1032</v>
      </c>
      <c r="S533" s="174"/>
      <c r="T533" s="174"/>
      <c r="U533" s="165" t="str">
        <f t="shared" si="283"/>
        <v>Bajo</v>
      </c>
      <c r="V533" s="165">
        <v>1</v>
      </c>
      <c r="W533" s="165" t="str">
        <f t="shared" si="284"/>
        <v>Esporadica</v>
      </c>
      <c r="X533" s="165">
        <f t="shared" si="285"/>
        <v>0</v>
      </c>
      <c r="Y533" s="165" t="str">
        <f t="shared" si="286"/>
        <v>Bajo</v>
      </c>
      <c r="Z533" s="174">
        <v>60</v>
      </c>
      <c r="AA533" s="165" t="str">
        <f t="shared" si="287"/>
        <v>Muy Grave</v>
      </c>
      <c r="AB533" s="165">
        <f t="shared" si="281"/>
        <v>0</v>
      </c>
      <c r="AC533" s="165" t="str">
        <f t="shared" si="282"/>
        <v>IV</v>
      </c>
      <c r="AD533" s="165" t="str">
        <f t="shared" si="280"/>
        <v>ACEPTABLE</v>
      </c>
      <c r="AE533" s="177">
        <v>6</v>
      </c>
      <c r="AF533" s="177" t="s">
        <v>899</v>
      </c>
      <c r="AG533" s="176" t="s">
        <v>38</v>
      </c>
      <c r="AH533" s="174"/>
      <c r="AI533" s="158" t="s">
        <v>63</v>
      </c>
      <c r="AJ533" s="158"/>
      <c r="AK533" s="158" t="s">
        <v>63</v>
      </c>
      <c r="AL533" s="158"/>
      <c r="AM533" s="158"/>
      <c r="AN533" s="158"/>
      <c r="AO533" s="158"/>
      <c r="AP533" s="158"/>
      <c r="AQ533" s="158"/>
      <c r="AR533" s="179" t="s">
        <v>901</v>
      </c>
      <c r="AT533" s="155"/>
      <c r="BE533" s="155"/>
    </row>
    <row r="534" spans="1:57" ht="66" hidden="1" customHeight="1" x14ac:dyDescent="0.2">
      <c r="B534" s="165" t="s">
        <v>259</v>
      </c>
      <c r="C534" s="172" t="s">
        <v>1038</v>
      </c>
      <c r="D534" s="165" t="s">
        <v>433</v>
      </c>
      <c r="E534" s="203" t="s">
        <v>1039</v>
      </c>
      <c r="F534" s="158" t="s">
        <v>1040</v>
      </c>
      <c r="G534" s="158" t="s">
        <v>1041</v>
      </c>
      <c r="H534" s="158" t="s">
        <v>63</v>
      </c>
      <c r="I534" s="158"/>
      <c r="J534" s="174" t="s">
        <v>1237</v>
      </c>
      <c r="K534" s="158" t="s">
        <v>65</v>
      </c>
      <c r="L534" s="175" t="s">
        <v>959</v>
      </c>
      <c r="M534" s="158" t="s">
        <v>1043</v>
      </c>
      <c r="N534" s="158" t="s">
        <v>975</v>
      </c>
      <c r="O534" s="158"/>
      <c r="P534" s="158"/>
      <c r="Q534" s="158"/>
      <c r="R534" s="195" t="s">
        <v>1044</v>
      </c>
      <c r="S534" s="174" t="s">
        <v>1045</v>
      </c>
      <c r="T534" s="174"/>
      <c r="U534" s="165" t="str">
        <f t="shared" si="283"/>
        <v>Bajo</v>
      </c>
      <c r="V534" s="174">
        <v>2</v>
      </c>
      <c r="W534" s="165" t="str">
        <f t="shared" si="284"/>
        <v>Ocasional</v>
      </c>
      <c r="X534" s="165">
        <f t="shared" si="285"/>
        <v>0</v>
      </c>
      <c r="Y534" s="165" t="str">
        <f t="shared" si="286"/>
        <v>Bajo</v>
      </c>
      <c r="Z534" s="174">
        <v>60</v>
      </c>
      <c r="AA534" s="165" t="str">
        <f t="shared" si="287"/>
        <v>Muy Grave</v>
      </c>
      <c r="AB534" s="165">
        <f t="shared" si="281"/>
        <v>0</v>
      </c>
      <c r="AC534" s="165" t="str">
        <f t="shared" si="282"/>
        <v>IV</v>
      </c>
      <c r="AD534" s="165" t="str">
        <f t="shared" si="280"/>
        <v>ACEPTABLE</v>
      </c>
      <c r="AE534" s="177">
        <v>6</v>
      </c>
      <c r="AF534" s="177" t="s">
        <v>975</v>
      </c>
      <c r="AG534" s="176" t="s">
        <v>38</v>
      </c>
      <c r="AH534" s="174"/>
      <c r="AI534" s="158" t="s">
        <v>63</v>
      </c>
      <c r="AJ534" s="158"/>
      <c r="AK534" s="158" t="s">
        <v>63</v>
      </c>
      <c r="AL534" s="158"/>
      <c r="AM534" s="178"/>
      <c r="AN534" s="158"/>
      <c r="AO534" s="158"/>
      <c r="AP534" s="158"/>
      <c r="AQ534" s="158"/>
      <c r="AR534" s="174" t="s">
        <v>892</v>
      </c>
      <c r="AT534" s="155"/>
      <c r="BE534" s="155"/>
    </row>
    <row r="535" spans="1:57" ht="66" hidden="1" customHeight="1" x14ac:dyDescent="0.2">
      <c r="A535" s="155"/>
      <c r="B535" s="165" t="s">
        <v>259</v>
      </c>
      <c r="C535" s="172" t="s">
        <v>455</v>
      </c>
      <c r="D535" s="165" t="s">
        <v>433</v>
      </c>
      <c r="E535" s="158" t="s">
        <v>1046</v>
      </c>
      <c r="F535" s="158" t="s">
        <v>1047</v>
      </c>
      <c r="G535" s="158" t="s">
        <v>1048</v>
      </c>
      <c r="H535" s="158" t="s">
        <v>63</v>
      </c>
      <c r="I535" s="158"/>
      <c r="J535" s="158" t="s">
        <v>1240</v>
      </c>
      <c r="K535" s="158" t="s">
        <v>65</v>
      </c>
      <c r="L535" s="167" t="s">
        <v>756</v>
      </c>
      <c r="M535" s="175" t="s">
        <v>757</v>
      </c>
      <c r="N535" s="175" t="s">
        <v>1049</v>
      </c>
      <c r="O535" s="175"/>
      <c r="P535" s="175"/>
      <c r="Q535" s="158"/>
      <c r="R535" s="171" t="s">
        <v>889</v>
      </c>
      <c r="S535" s="158" t="s">
        <v>1050</v>
      </c>
      <c r="T535" s="158"/>
      <c r="U535" s="165" t="str">
        <f t="shared" si="283"/>
        <v>Bajo</v>
      </c>
      <c r="V535" s="158">
        <v>2</v>
      </c>
      <c r="W535" s="165" t="str">
        <f t="shared" si="284"/>
        <v>Ocasional</v>
      </c>
      <c r="X535" s="165">
        <f t="shared" si="285"/>
        <v>0</v>
      </c>
      <c r="Y535" s="165" t="str">
        <f t="shared" si="286"/>
        <v>Bajo</v>
      </c>
      <c r="Z535" s="158">
        <v>25</v>
      </c>
      <c r="AA535" s="165" t="str">
        <f t="shared" si="287"/>
        <v>Grave</v>
      </c>
      <c r="AB535" s="165">
        <f t="shared" si="281"/>
        <v>0</v>
      </c>
      <c r="AC535" s="165" t="str">
        <f t="shared" si="282"/>
        <v>IV</v>
      </c>
      <c r="AD535" s="165" t="str">
        <f t="shared" si="280"/>
        <v>ACEPTABLE</v>
      </c>
      <c r="AE535" s="177">
        <v>6</v>
      </c>
      <c r="AF535" s="177" t="s">
        <v>1049</v>
      </c>
      <c r="AG535" s="158" t="s">
        <v>38</v>
      </c>
      <c r="AH535" s="158"/>
      <c r="AI535" s="158" t="s">
        <v>63</v>
      </c>
      <c r="AJ535" s="158"/>
      <c r="AK535" s="158" t="s">
        <v>63</v>
      </c>
      <c r="AL535" s="158"/>
      <c r="AM535" s="178"/>
      <c r="AN535" s="158"/>
      <c r="AO535" s="158"/>
      <c r="AP535" s="158"/>
      <c r="AQ535" s="158"/>
      <c r="AR535" s="174"/>
      <c r="AT535" s="155"/>
      <c r="BE535" s="155"/>
    </row>
    <row r="536" spans="1:57" ht="80.099999999999994" hidden="1" customHeight="1" x14ac:dyDescent="0.2">
      <c r="B536" s="165" t="s">
        <v>259</v>
      </c>
      <c r="C536" s="172" t="s">
        <v>455</v>
      </c>
      <c r="D536" s="165" t="s">
        <v>433</v>
      </c>
      <c r="E536" s="158" t="s">
        <v>1046</v>
      </c>
      <c r="F536" s="158" t="s">
        <v>1023</v>
      </c>
      <c r="G536" s="158" t="s">
        <v>1024</v>
      </c>
      <c r="H536" s="158" t="s">
        <v>63</v>
      </c>
      <c r="I536" s="165"/>
      <c r="J536" s="174"/>
      <c r="K536" s="167" t="s">
        <v>72</v>
      </c>
      <c r="L536" s="168" t="s">
        <v>893</v>
      </c>
      <c r="M536" s="170" t="s">
        <v>1051</v>
      </c>
      <c r="N536" s="170" t="s">
        <v>1026</v>
      </c>
      <c r="O536" s="208"/>
      <c r="P536" s="208"/>
      <c r="Q536" s="208"/>
      <c r="R536" s="171" t="s">
        <v>1027</v>
      </c>
      <c r="S536" s="176" t="s">
        <v>1028</v>
      </c>
      <c r="T536" s="209">
        <v>0</v>
      </c>
      <c r="U536" s="165" t="str">
        <f t="shared" si="283"/>
        <v>Bajo</v>
      </c>
      <c r="V536" s="209">
        <v>1</v>
      </c>
      <c r="W536" s="165" t="str">
        <f t="shared" si="284"/>
        <v>Esporadica</v>
      </c>
      <c r="X536" s="165">
        <f t="shared" si="285"/>
        <v>0</v>
      </c>
      <c r="Y536" s="165" t="str">
        <f t="shared" si="286"/>
        <v>Bajo</v>
      </c>
      <c r="Z536" s="209">
        <v>60</v>
      </c>
      <c r="AA536" s="165" t="str">
        <f t="shared" si="287"/>
        <v>Muy Grave</v>
      </c>
      <c r="AB536" s="165">
        <f t="shared" si="281"/>
        <v>0</v>
      </c>
      <c r="AC536" s="165" t="str">
        <f t="shared" si="282"/>
        <v>IV</v>
      </c>
      <c r="AD536" s="165" t="str">
        <f t="shared" si="280"/>
        <v>ACEPTABLE</v>
      </c>
      <c r="AE536" s="211"/>
      <c r="AF536" s="165" t="s">
        <v>145</v>
      </c>
      <c r="AG536" s="210" t="s">
        <v>38</v>
      </c>
      <c r="AH536" s="209"/>
      <c r="AI536" s="165" t="s">
        <v>63</v>
      </c>
      <c r="AJ536" s="165" t="s">
        <v>63</v>
      </c>
      <c r="AK536" s="165"/>
      <c r="AL536" s="165"/>
      <c r="AM536" s="165"/>
      <c r="AN536" s="165"/>
      <c r="AO536" s="165"/>
      <c r="AP536" s="165"/>
      <c r="AQ536" s="165"/>
      <c r="AR536" s="209"/>
      <c r="AS536" s="159"/>
      <c r="AT536" s="155"/>
      <c r="AU536" s="184"/>
      <c r="AW536" s="184"/>
      <c r="AX536" s="184"/>
      <c r="AY536" s="184"/>
      <c r="BA536" s="184"/>
      <c r="BB536" s="184"/>
      <c r="BC536" s="184"/>
      <c r="BD536" s="184"/>
      <c r="BE536" s="155"/>
    </row>
    <row r="537" spans="1:57" ht="80.099999999999994" hidden="1" customHeight="1" x14ac:dyDescent="0.2">
      <c r="B537" s="165" t="s">
        <v>259</v>
      </c>
      <c r="C537" s="172" t="s">
        <v>455</v>
      </c>
      <c r="D537" s="165" t="s">
        <v>433</v>
      </c>
      <c r="E537" s="158" t="s">
        <v>1046</v>
      </c>
      <c r="F537" s="158" t="s">
        <v>1023</v>
      </c>
      <c r="G537" s="158" t="s">
        <v>1024</v>
      </c>
      <c r="H537" s="158" t="s">
        <v>63</v>
      </c>
      <c r="I537" s="165"/>
      <c r="J537" s="174"/>
      <c r="K537" s="167" t="s">
        <v>72</v>
      </c>
      <c r="L537" s="168" t="s">
        <v>119</v>
      </c>
      <c r="M537" s="170" t="s">
        <v>1029</v>
      </c>
      <c r="N537" s="170" t="s">
        <v>921</v>
      </c>
      <c r="O537" s="208"/>
      <c r="P537" s="208"/>
      <c r="Q537" s="208"/>
      <c r="R537" s="171" t="s">
        <v>1030</v>
      </c>
      <c r="S537" s="176" t="s">
        <v>923</v>
      </c>
      <c r="T537" s="209">
        <v>0</v>
      </c>
      <c r="U537" s="165" t="str">
        <f t="shared" si="283"/>
        <v>Bajo</v>
      </c>
      <c r="V537" s="209">
        <v>1</v>
      </c>
      <c r="W537" s="165" t="str">
        <f t="shared" si="284"/>
        <v>Esporadica</v>
      </c>
      <c r="X537" s="165">
        <f t="shared" si="285"/>
        <v>0</v>
      </c>
      <c r="Y537" s="165" t="str">
        <f t="shared" si="286"/>
        <v>Bajo</v>
      </c>
      <c r="Z537" s="209">
        <v>60</v>
      </c>
      <c r="AA537" s="165" t="str">
        <f t="shared" si="287"/>
        <v>Muy Grave</v>
      </c>
      <c r="AB537" s="165">
        <f t="shared" si="281"/>
        <v>0</v>
      </c>
      <c r="AC537" s="165" t="str">
        <f t="shared" si="282"/>
        <v>IV</v>
      </c>
      <c r="AD537" s="165" t="str">
        <f t="shared" si="280"/>
        <v>ACEPTABLE</v>
      </c>
      <c r="AE537" s="211"/>
      <c r="AF537" s="165" t="s">
        <v>145</v>
      </c>
      <c r="AG537" s="210" t="s">
        <v>38</v>
      </c>
      <c r="AH537" s="209"/>
      <c r="AI537" s="165" t="s">
        <v>63</v>
      </c>
      <c r="AJ537" s="165" t="s">
        <v>63</v>
      </c>
      <c r="AK537" s="165"/>
      <c r="AL537" s="165"/>
      <c r="AM537" s="165"/>
      <c r="AN537" s="165"/>
      <c r="AO537" s="165"/>
      <c r="AP537" s="165"/>
      <c r="AQ537" s="165"/>
      <c r="AR537" s="209"/>
      <c r="AS537" s="159"/>
      <c r="AT537" s="155"/>
      <c r="AU537" s="184"/>
      <c r="AW537" s="184"/>
      <c r="AX537" s="184"/>
      <c r="AY537" s="184"/>
      <c r="BA537" s="184"/>
      <c r="BB537" s="184"/>
      <c r="BC537" s="184"/>
      <c r="BD537" s="184"/>
      <c r="BE537" s="155"/>
    </row>
    <row r="538" spans="1:57" ht="89.25" x14ac:dyDescent="0.2">
      <c r="A538" s="156"/>
      <c r="B538" s="165" t="s">
        <v>259</v>
      </c>
      <c r="C538" s="172" t="s">
        <v>455</v>
      </c>
      <c r="D538" s="165" t="s">
        <v>433</v>
      </c>
      <c r="E538" s="158" t="s">
        <v>1046</v>
      </c>
      <c r="F538" s="158" t="s">
        <v>1023</v>
      </c>
      <c r="G538" s="158" t="s">
        <v>1024</v>
      </c>
      <c r="H538" s="158" t="s">
        <v>63</v>
      </c>
      <c r="I538" s="158"/>
      <c r="J538" s="158"/>
      <c r="K538" s="167" t="s">
        <v>282</v>
      </c>
      <c r="L538" s="168" t="s">
        <v>739</v>
      </c>
      <c r="M538" s="170" t="s">
        <v>740</v>
      </c>
      <c r="N538" s="171" t="s">
        <v>741</v>
      </c>
      <c r="O538" s="165"/>
      <c r="P538" s="165"/>
      <c r="Q538" s="171"/>
      <c r="R538" s="165" t="s">
        <v>742</v>
      </c>
      <c r="S538" s="171" t="s">
        <v>743</v>
      </c>
      <c r="T538" s="165"/>
      <c r="U538" s="165" t="str">
        <f t="shared" si="283"/>
        <v>Bajo</v>
      </c>
      <c r="V538" s="165">
        <v>1</v>
      </c>
      <c r="W538" s="165" t="str">
        <f t="shared" si="284"/>
        <v>Esporadica</v>
      </c>
      <c r="X538" s="165">
        <f t="shared" si="285"/>
        <v>0</v>
      </c>
      <c r="Y538" s="165" t="str">
        <f t="shared" si="286"/>
        <v>Bajo</v>
      </c>
      <c r="Z538" s="165">
        <v>25</v>
      </c>
      <c r="AA538" s="165" t="str">
        <f t="shared" si="287"/>
        <v>Grave</v>
      </c>
      <c r="AB538" s="165">
        <f t="shared" si="281"/>
        <v>0</v>
      </c>
      <c r="AC538" s="165" t="str">
        <f t="shared" si="282"/>
        <v>IV</v>
      </c>
      <c r="AD538" s="165" t="str">
        <f t="shared" si="280"/>
        <v>ACEPTABLE</v>
      </c>
      <c r="AE538" s="165">
        <v>2</v>
      </c>
      <c r="AF538" s="165" t="s">
        <v>180</v>
      </c>
      <c r="AG538" s="165" t="s">
        <v>38</v>
      </c>
      <c r="AH538" s="165"/>
      <c r="AI538" s="165"/>
      <c r="AJ538" s="165" t="s">
        <v>63</v>
      </c>
      <c r="AK538" s="165"/>
      <c r="AL538" s="165"/>
      <c r="AM538" s="165"/>
      <c r="AN538" s="165"/>
      <c r="AO538" s="165"/>
      <c r="AP538" s="165"/>
      <c r="AQ538" s="165"/>
      <c r="AR538" s="165"/>
      <c r="AS538" s="156"/>
      <c r="AT538" s="157"/>
      <c r="AU538" s="165" t="str">
        <f>IF(AT538=10,"Muy Alto",IF(AT538=6,"Alto",IF(AT538=2,"Medio",IF(AT538=0,"Bajo"))))</f>
        <v>Bajo</v>
      </c>
      <c r="AV538" s="157"/>
      <c r="AW538" s="165" t="b">
        <f>IF(AV538=4,"Continua",IF(AV538=3,"Frecuente",IF(AV538=2,"Ocasional",IF(AV538=1,"Esporadica"))))</f>
        <v>0</v>
      </c>
      <c r="AX538" s="165">
        <f>AT538*AV538</f>
        <v>0</v>
      </c>
      <c r="AY538" s="165" t="str">
        <f>IF(AND(AX538&gt;=24,AX538&lt;=40),"Medio Alto",IF(AND(AX538&gt;=10,AX538&lt;=20),"Alto",IF(AND(AX538&gt;=6,AX538&lt;=8),"Medio",IF(AND(AX538&gt;=0,AX538&lt;=4),"Bajo"))))</f>
        <v>Bajo</v>
      </c>
      <c r="AZ538" s="157"/>
      <c r="BA538" s="165" t="b">
        <f>IF(AZ538=100,"Mortal o Catrastrofico",IF(AZ538=60,"Muy Grave",IF(AZ538=25,"Grave",IF(AZ538=10,"Leve"))))</f>
        <v>0</v>
      </c>
      <c r="BB538" s="165">
        <f>AX538*AZ538</f>
        <v>0</v>
      </c>
      <c r="BC538" s="165" t="str">
        <f>IF(AND(BB538&gt;=600,AZ538&lt;=4000),"I",IF(AND(BB538&gt;=150,BB538&lt;=500),"II",IF(AND(BB538&gt;=40,BB538&lt;=120),"III",IF(AND(BB538&gt;=0,BB538&lt;=40),"IV"))))</f>
        <v>IV</v>
      </c>
      <c r="BD538" s="165" t="str">
        <f>IF(AND(BC538="I"),"NO ACEPTABLE",IF(AND(BC538="II"),"ACEPTABLE CON CONTROL ESPECIFICO",IF(AND(BC538="III"),"MEJORABLE",IF(AND(BC538="IV"),"ACEPTABLE"))))</f>
        <v>ACEPTABLE</v>
      </c>
      <c r="BE538" s="155"/>
    </row>
    <row r="539" spans="1:57" ht="165" hidden="1" customHeight="1" x14ac:dyDescent="0.2">
      <c r="B539" s="165" t="s">
        <v>259</v>
      </c>
      <c r="C539" s="172" t="s">
        <v>455</v>
      </c>
      <c r="D539" s="165" t="s">
        <v>433</v>
      </c>
      <c r="E539" s="158" t="s">
        <v>1046</v>
      </c>
      <c r="F539" s="158" t="s">
        <v>1023</v>
      </c>
      <c r="G539" s="158" t="s">
        <v>1024</v>
      </c>
      <c r="H539" s="158" t="s">
        <v>63</v>
      </c>
      <c r="I539" s="158"/>
      <c r="J539" s="174"/>
      <c r="K539" s="172" t="s">
        <v>65</v>
      </c>
      <c r="L539" s="196" t="s">
        <v>316</v>
      </c>
      <c r="M539" s="175" t="s">
        <v>984</v>
      </c>
      <c r="N539" s="175" t="s">
        <v>1031</v>
      </c>
      <c r="O539" s="212"/>
      <c r="P539" s="212"/>
      <c r="Q539" s="214"/>
      <c r="R539" s="171" t="s">
        <v>889</v>
      </c>
      <c r="S539" s="166" t="s">
        <v>996</v>
      </c>
      <c r="T539" s="174"/>
      <c r="U539" s="165" t="str">
        <f t="shared" si="283"/>
        <v>Bajo</v>
      </c>
      <c r="V539" s="174">
        <v>3</v>
      </c>
      <c r="W539" s="165" t="str">
        <f t="shared" si="284"/>
        <v>Frecuente</v>
      </c>
      <c r="X539" s="165">
        <f t="shared" si="285"/>
        <v>0</v>
      </c>
      <c r="Y539" s="165" t="str">
        <f t="shared" si="286"/>
        <v>Bajo</v>
      </c>
      <c r="Z539" s="174">
        <v>60</v>
      </c>
      <c r="AA539" s="165" t="str">
        <f t="shared" si="287"/>
        <v>Muy Grave</v>
      </c>
      <c r="AB539" s="165">
        <f t="shared" si="281"/>
        <v>0</v>
      </c>
      <c r="AC539" s="165" t="str">
        <f t="shared" si="282"/>
        <v>IV</v>
      </c>
      <c r="AD539" s="165" t="str">
        <f t="shared" si="280"/>
        <v>ACEPTABLE</v>
      </c>
      <c r="AE539" s="177">
        <v>6</v>
      </c>
      <c r="AF539" s="177" t="s">
        <v>910</v>
      </c>
      <c r="AG539" s="176" t="s">
        <v>38</v>
      </c>
      <c r="AH539" s="174"/>
      <c r="AI539" s="158" t="s">
        <v>63</v>
      </c>
      <c r="AJ539" s="158"/>
      <c r="AK539" s="158" t="s">
        <v>63</v>
      </c>
      <c r="AL539" s="158"/>
      <c r="AM539" s="158"/>
      <c r="AN539" s="158"/>
      <c r="AO539" s="158"/>
      <c r="AP539" s="158"/>
      <c r="AQ539" s="158"/>
      <c r="AR539" s="174"/>
      <c r="AT539" s="155"/>
      <c r="BE539" s="155"/>
    </row>
    <row r="540" spans="1:57" ht="66" hidden="1" customHeight="1" x14ac:dyDescent="0.2">
      <c r="A540" s="155"/>
      <c r="B540" s="165" t="s">
        <v>259</v>
      </c>
      <c r="C540" s="172" t="s">
        <v>455</v>
      </c>
      <c r="D540" s="165" t="s">
        <v>433</v>
      </c>
      <c r="E540" s="158" t="s">
        <v>1046</v>
      </c>
      <c r="F540" s="158" t="s">
        <v>1023</v>
      </c>
      <c r="G540" s="158" t="s">
        <v>1024</v>
      </c>
      <c r="H540" s="158" t="s">
        <v>63</v>
      </c>
      <c r="I540" s="158"/>
      <c r="J540" s="174"/>
      <c r="K540" s="172" t="s">
        <v>72</v>
      </c>
      <c r="L540" s="168" t="s">
        <v>270</v>
      </c>
      <c r="M540" s="170" t="s">
        <v>898</v>
      </c>
      <c r="N540" s="175" t="s">
        <v>899</v>
      </c>
      <c r="O540" s="212"/>
      <c r="P540" s="212"/>
      <c r="Q540" s="213"/>
      <c r="R540" s="158" t="s">
        <v>1032</v>
      </c>
      <c r="S540" s="174"/>
      <c r="T540" s="174"/>
      <c r="U540" s="165" t="str">
        <f t="shared" si="283"/>
        <v>Bajo</v>
      </c>
      <c r="V540" s="165">
        <v>1</v>
      </c>
      <c r="W540" s="165" t="str">
        <f t="shared" si="284"/>
        <v>Esporadica</v>
      </c>
      <c r="X540" s="165">
        <f t="shared" si="285"/>
        <v>0</v>
      </c>
      <c r="Y540" s="165" t="str">
        <f t="shared" si="286"/>
        <v>Bajo</v>
      </c>
      <c r="Z540" s="174">
        <v>60</v>
      </c>
      <c r="AA540" s="165" t="str">
        <f t="shared" si="287"/>
        <v>Muy Grave</v>
      </c>
      <c r="AB540" s="165">
        <f t="shared" si="281"/>
        <v>0</v>
      </c>
      <c r="AC540" s="165" t="str">
        <f t="shared" si="282"/>
        <v>IV</v>
      </c>
      <c r="AD540" s="165" t="str">
        <f t="shared" si="280"/>
        <v>ACEPTABLE</v>
      </c>
      <c r="AE540" s="177">
        <v>6</v>
      </c>
      <c r="AF540" s="177" t="s">
        <v>899</v>
      </c>
      <c r="AG540" s="176" t="s">
        <v>38</v>
      </c>
      <c r="AH540" s="174"/>
      <c r="AI540" s="158" t="s">
        <v>63</v>
      </c>
      <c r="AJ540" s="158"/>
      <c r="AK540" s="158" t="s">
        <v>63</v>
      </c>
      <c r="AL540" s="158"/>
      <c r="AM540" s="158"/>
      <c r="AN540" s="158"/>
      <c r="AO540" s="158"/>
      <c r="AP540" s="158"/>
      <c r="AQ540" s="158"/>
      <c r="AR540" s="179" t="s">
        <v>901</v>
      </c>
      <c r="AT540" s="155"/>
      <c r="BE540" s="155"/>
    </row>
    <row r="541" spans="1:57" ht="89.25" hidden="1" x14ac:dyDescent="0.2">
      <c r="A541" s="156"/>
      <c r="B541" s="165" t="s">
        <v>259</v>
      </c>
      <c r="C541" s="172" t="s">
        <v>455</v>
      </c>
      <c r="D541" s="165" t="s">
        <v>433</v>
      </c>
      <c r="E541" s="158" t="s">
        <v>1046</v>
      </c>
      <c r="F541" s="158" t="s">
        <v>1023</v>
      </c>
      <c r="G541" s="158" t="s">
        <v>1024</v>
      </c>
      <c r="H541" s="158" t="s">
        <v>63</v>
      </c>
      <c r="I541" s="158"/>
      <c r="J541" s="174"/>
      <c r="K541" s="165" t="s">
        <v>276</v>
      </c>
      <c r="L541" s="196" t="s">
        <v>178</v>
      </c>
      <c r="M541" s="170" t="s">
        <v>738</v>
      </c>
      <c r="N541" s="170" t="s">
        <v>180</v>
      </c>
      <c r="O541" s="165"/>
      <c r="P541" s="165"/>
      <c r="Q541" s="171"/>
      <c r="R541" s="171" t="s">
        <v>705</v>
      </c>
      <c r="S541" s="171" t="s">
        <v>1033</v>
      </c>
      <c r="T541" s="165"/>
      <c r="U541" s="165" t="str">
        <f t="shared" si="283"/>
        <v>Bajo</v>
      </c>
      <c r="V541" s="165">
        <v>3</v>
      </c>
      <c r="W541" s="165" t="str">
        <f t="shared" si="284"/>
        <v>Frecuente</v>
      </c>
      <c r="X541" s="165">
        <f t="shared" si="285"/>
        <v>0</v>
      </c>
      <c r="Y541" s="165" t="str">
        <f t="shared" si="286"/>
        <v>Bajo</v>
      </c>
      <c r="Z541" s="165">
        <v>25</v>
      </c>
      <c r="AA541" s="165" t="str">
        <f t="shared" si="287"/>
        <v>Grave</v>
      </c>
      <c r="AB541" s="165">
        <f t="shared" si="281"/>
        <v>0</v>
      </c>
      <c r="AC541" s="165" t="str">
        <f t="shared" si="282"/>
        <v>IV</v>
      </c>
      <c r="AD541" s="165" t="str">
        <f t="shared" si="280"/>
        <v>ACEPTABLE</v>
      </c>
      <c r="AE541" s="165">
        <v>2</v>
      </c>
      <c r="AF541" s="165" t="s">
        <v>180</v>
      </c>
      <c r="AG541" s="165" t="s">
        <v>38</v>
      </c>
      <c r="AH541" s="165"/>
      <c r="AI541" s="165"/>
      <c r="AJ541" s="165" t="s">
        <v>63</v>
      </c>
      <c r="AK541" s="165"/>
      <c r="AL541" s="165"/>
      <c r="AM541" s="165"/>
      <c r="AN541" s="165"/>
      <c r="AO541" s="165"/>
      <c r="AP541" s="165"/>
      <c r="AQ541" s="165"/>
      <c r="AR541" s="165"/>
      <c r="AS541" s="156"/>
      <c r="AT541" s="157"/>
      <c r="AU541" s="165" t="str">
        <f>IF(AT541=10,"Muy Alto",IF(AT541=6,"Alto",IF(AT541=2,"Medio",IF(AT541=0,"Bajo"))))</f>
        <v>Bajo</v>
      </c>
      <c r="AV541" s="157"/>
      <c r="AW541" s="165" t="b">
        <f>IF(AV541=4,"Continua",IF(AV541=3,"Frecuente",IF(AV541=2,"Ocasional",IF(AV541=1,"Esporadica"))))</f>
        <v>0</v>
      </c>
      <c r="AX541" s="165">
        <f>AT541*AV541</f>
        <v>0</v>
      </c>
      <c r="AY541" s="165" t="str">
        <f>IF(AND(AX541&gt;=24,AX541&lt;=40),"Medio Alto",IF(AND(AX541&gt;=10,AX541&lt;=20),"Alto",IF(AND(AX541&gt;=6,AX541&lt;=8),"Medio",IF(AND(AX541&gt;=0,AX541&lt;=4),"Bajo"))))</f>
        <v>Bajo</v>
      </c>
      <c r="AZ541" s="157"/>
      <c r="BA541" s="165" t="b">
        <f>IF(AZ541=100,"Mortal o Catrastrofico",IF(AZ541=60,"Muy Grave",IF(AZ541=25,"Grave",IF(AZ541=10,"Leve"))))</f>
        <v>0</v>
      </c>
      <c r="BB541" s="165">
        <f>AX541*AZ541</f>
        <v>0</v>
      </c>
      <c r="BC541" s="165" t="str">
        <f>IF(AND(BB541&gt;=600,AZ541&lt;=4000),"I",IF(AND(BB541&gt;=150,BB541&lt;=500),"II",IF(AND(BB541&gt;=40,BB541&lt;=120),"III",IF(AND(BB541&gt;=0,BB541&lt;=40),"IV"))))</f>
        <v>IV</v>
      </c>
      <c r="BD541" s="165" t="str">
        <f>IF(AND(BC541="I"),"NO ACEPTABLE",IF(AND(BC541="II"),"ACEPTABLE CON CONTROL ESPECIFICO",IF(AND(BC541="III"),"MEJORABLE",IF(AND(BC541="IV"),"ACEPTABLE"))))</f>
        <v>ACEPTABLE</v>
      </c>
      <c r="BE541" s="155"/>
    </row>
    <row r="542" spans="1:57" ht="89.25" x14ac:dyDescent="0.2">
      <c r="A542" s="156"/>
      <c r="B542" s="165" t="s">
        <v>259</v>
      </c>
      <c r="C542" s="172" t="s">
        <v>455</v>
      </c>
      <c r="D542" s="165" t="s">
        <v>433</v>
      </c>
      <c r="E542" s="158" t="s">
        <v>1046</v>
      </c>
      <c r="F542" s="158" t="s">
        <v>1023</v>
      </c>
      <c r="G542" s="158" t="s">
        <v>1024</v>
      </c>
      <c r="H542" s="158" t="s">
        <v>63</v>
      </c>
      <c r="I542" s="158"/>
      <c r="J542" s="174"/>
      <c r="K542" s="167" t="s">
        <v>282</v>
      </c>
      <c r="L542" s="168" t="s">
        <v>1052</v>
      </c>
      <c r="M542" s="170" t="s">
        <v>344</v>
      </c>
      <c r="N542" s="171" t="s">
        <v>849</v>
      </c>
      <c r="O542" s="165"/>
      <c r="P542" s="165"/>
      <c r="Q542" s="171"/>
      <c r="R542" s="165" t="s">
        <v>904</v>
      </c>
      <c r="S542" s="171" t="s">
        <v>92</v>
      </c>
      <c r="T542" s="165"/>
      <c r="U542" s="165" t="str">
        <f t="shared" si="283"/>
        <v>Bajo</v>
      </c>
      <c r="V542" s="165">
        <v>2</v>
      </c>
      <c r="W542" s="165" t="str">
        <f t="shared" si="284"/>
        <v>Ocasional</v>
      </c>
      <c r="X542" s="165">
        <f t="shared" si="285"/>
        <v>0</v>
      </c>
      <c r="Y542" s="165" t="str">
        <f t="shared" si="286"/>
        <v>Bajo</v>
      </c>
      <c r="Z542" s="165">
        <v>25</v>
      </c>
      <c r="AA542" s="165" t="str">
        <f t="shared" si="287"/>
        <v>Grave</v>
      </c>
      <c r="AB542" s="165">
        <f t="shared" si="281"/>
        <v>0</v>
      </c>
      <c r="AC542" s="165" t="str">
        <f t="shared" si="282"/>
        <v>IV</v>
      </c>
      <c r="AD542" s="165" t="str">
        <f t="shared" si="280"/>
        <v>ACEPTABLE</v>
      </c>
      <c r="AE542" s="165">
        <v>2</v>
      </c>
      <c r="AF542" s="165" t="s">
        <v>180</v>
      </c>
      <c r="AG542" s="165" t="s">
        <v>38</v>
      </c>
      <c r="AH542" s="165"/>
      <c r="AI542" s="165"/>
      <c r="AJ542" s="165" t="s">
        <v>63</v>
      </c>
      <c r="AK542" s="165"/>
      <c r="AL542" s="165"/>
      <c r="AM542" s="165"/>
      <c r="AN542" s="165"/>
      <c r="AO542" s="165"/>
      <c r="AP542" s="165"/>
      <c r="AQ542" s="165"/>
      <c r="AR542" s="165"/>
      <c r="AS542" s="156"/>
      <c r="AT542" s="157"/>
      <c r="AU542" s="165" t="str">
        <f>IF(AT542=10,"Muy Alto",IF(AT542=6,"Alto",IF(AT542=2,"Medio",IF(AT542=0,"Bajo"))))</f>
        <v>Bajo</v>
      </c>
      <c r="AV542" s="157"/>
      <c r="AW542" s="165" t="b">
        <f>IF(AV542=4,"Continua",IF(AV542=3,"Frecuente",IF(AV542=2,"Ocasional",IF(AV542=1,"Esporadica"))))</f>
        <v>0</v>
      </c>
      <c r="AX542" s="165">
        <f>AT542*AV542</f>
        <v>0</v>
      </c>
      <c r="AY542" s="165" t="str">
        <f>IF(AND(AX542&gt;=24,AX542&lt;=40),"Medio Alto",IF(AND(AX542&gt;=10,AX542&lt;=20),"Alto",IF(AND(AX542&gt;=6,AX542&lt;=8),"Medio",IF(AND(AX542&gt;=0,AX542&lt;=4),"Bajo"))))</f>
        <v>Bajo</v>
      </c>
      <c r="AZ542" s="157"/>
      <c r="BA542" s="165" t="b">
        <f>IF(AZ542=100,"Mortal o Catrastrofico",IF(AZ542=60,"Muy Grave",IF(AZ542=25,"Grave",IF(AZ542=10,"Leve"))))</f>
        <v>0</v>
      </c>
      <c r="BB542" s="165">
        <f>AX542*AZ542</f>
        <v>0</v>
      </c>
      <c r="BC542" s="165" t="str">
        <f>IF(AND(BB542&gt;=600,AZ542&lt;=4000),"I",IF(AND(BB542&gt;=150,BB542&lt;=500),"II",IF(AND(BB542&gt;=40,BB542&lt;=120),"III",IF(AND(BB542&gt;=0,BB542&lt;=40),"IV"))))</f>
        <v>IV</v>
      </c>
      <c r="BD542" s="165" t="str">
        <f>IF(AND(BC542="I"),"NO ACEPTABLE",IF(AND(BC542="II"),"ACEPTABLE CON CONTROL ESPECIFICO",IF(AND(BC542="III"),"MEJORABLE",IF(AND(BC542="IV"),"ACEPTABLE"))))</f>
        <v>ACEPTABLE</v>
      </c>
      <c r="BE542" s="155"/>
    </row>
    <row r="543" spans="1:57" ht="66" hidden="1" customHeight="1" x14ac:dyDescent="0.2">
      <c r="A543" s="155"/>
      <c r="B543" s="165" t="s">
        <v>259</v>
      </c>
      <c r="C543" s="172" t="s">
        <v>455</v>
      </c>
      <c r="D543" s="165" t="s">
        <v>433</v>
      </c>
      <c r="E543" s="158" t="s">
        <v>1046</v>
      </c>
      <c r="F543" s="158" t="s">
        <v>1023</v>
      </c>
      <c r="G543" s="158" t="s">
        <v>1024</v>
      </c>
      <c r="H543" s="158" t="s">
        <v>63</v>
      </c>
      <c r="I543" s="165"/>
      <c r="J543" s="166"/>
      <c r="K543" s="158" t="s">
        <v>99</v>
      </c>
      <c r="L543" s="158" t="s">
        <v>905</v>
      </c>
      <c r="M543" s="158" t="s">
        <v>906</v>
      </c>
      <c r="N543" s="171" t="s">
        <v>102</v>
      </c>
      <c r="O543" s="267"/>
      <c r="P543" s="267"/>
      <c r="Q543" s="267"/>
      <c r="R543" s="279" t="s">
        <v>477</v>
      </c>
      <c r="S543" s="267"/>
      <c r="T543" s="158">
        <v>2</v>
      </c>
      <c r="U543" s="165" t="str">
        <f t="shared" si="283"/>
        <v>Medio</v>
      </c>
      <c r="V543" s="158">
        <v>1</v>
      </c>
      <c r="W543" s="165" t="str">
        <f t="shared" si="284"/>
        <v>Esporadica</v>
      </c>
      <c r="X543" s="165">
        <f t="shared" si="285"/>
        <v>2</v>
      </c>
      <c r="Y543" s="165" t="str">
        <f t="shared" si="286"/>
        <v>Bajo</v>
      </c>
      <c r="Z543" s="158">
        <v>25</v>
      </c>
      <c r="AA543" s="165" t="str">
        <f t="shared" si="287"/>
        <v>Grave</v>
      </c>
      <c r="AB543" s="165">
        <f t="shared" si="281"/>
        <v>50</v>
      </c>
      <c r="AC543" s="165" t="str">
        <f t="shared" si="282"/>
        <v>III</v>
      </c>
      <c r="AD543" s="165" t="str">
        <f t="shared" si="280"/>
        <v>MEJORABLE</v>
      </c>
      <c r="AE543" s="177">
        <v>6</v>
      </c>
      <c r="AF543" s="177" t="s">
        <v>907</v>
      </c>
      <c r="AG543" s="158" t="s">
        <v>38</v>
      </c>
      <c r="AH543" s="158"/>
      <c r="AI543" s="158" t="s">
        <v>63</v>
      </c>
      <c r="AJ543" s="158"/>
      <c r="AK543" s="158" t="s">
        <v>63</v>
      </c>
      <c r="AL543" s="158"/>
      <c r="AM543" s="158"/>
      <c r="AN543" s="158"/>
      <c r="AO543" s="158"/>
      <c r="AP543" s="158"/>
      <c r="AQ543" s="181" t="s">
        <v>908</v>
      </c>
      <c r="AR543" s="174"/>
      <c r="AT543" s="155"/>
      <c r="BE543" s="155"/>
    </row>
    <row r="544" spans="1:57" ht="80.099999999999994" hidden="1" customHeight="1" x14ac:dyDescent="0.2">
      <c r="B544" s="165" t="s">
        <v>259</v>
      </c>
      <c r="C544" s="172" t="s">
        <v>1055</v>
      </c>
      <c r="D544" s="165" t="s">
        <v>433</v>
      </c>
      <c r="E544" s="177" t="s">
        <v>1056</v>
      </c>
      <c r="F544" s="158" t="s">
        <v>1040</v>
      </c>
      <c r="G544" s="158" t="s">
        <v>1041</v>
      </c>
      <c r="H544" s="158" t="s">
        <v>63</v>
      </c>
      <c r="I544" s="165"/>
      <c r="J544" s="174"/>
      <c r="K544" s="167" t="s">
        <v>72</v>
      </c>
      <c r="L544" s="168" t="s">
        <v>119</v>
      </c>
      <c r="M544" s="170" t="s">
        <v>1029</v>
      </c>
      <c r="N544" s="170" t="s">
        <v>921</v>
      </c>
      <c r="O544" s="208"/>
      <c r="P544" s="208"/>
      <c r="Q544" s="208"/>
      <c r="R544" s="171" t="s">
        <v>1030</v>
      </c>
      <c r="S544" s="176" t="s">
        <v>1057</v>
      </c>
      <c r="T544" s="209">
        <v>0</v>
      </c>
      <c r="U544" s="165" t="str">
        <f t="shared" si="283"/>
        <v>Bajo</v>
      </c>
      <c r="V544" s="209">
        <v>1</v>
      </c>
      <c r="W544" s="165" t="str">
        <f t="shared" si="284"/>
        <v>Esporadica</v>
      </c>
      <c r="X544" s="165">
        <f t="shared" si="285"/>
        <v>0</v>
      </c>
      <c r="Y544" s="165" t="str">
        <f t="shared" si="286"/>
        <v>Bajo</v>
      </c>
      <c r="Z544" s="209">
        <v>60</v>
      </c>
      <c r="AA544" s="165" t="str">
        <f t="shared" si="287"/>
        <v>Muy Grave</v>
      </c>
      <c r="AB544" s="165">
        <f t="shared" si="281"/>
        <v>0</v>
      </c>
      <c r="AC544" s="165" t="str">
        <f t="shared" si="282"/>
        <v>IV</v>
      </c>
      <c r="AD544" s="165" t="str">
        <f t="shared" si="280"/>
        <v>ACEPTABLE</v>
      </c>
      <c r="AE544" s="211"/>
      <c r="AF544" s="165" t="s">
        <v>145</v>
      </c>
      <c r="AG544" s="210" t="s">
        <v>38</v>
      </c>
      <c r="AH544" s="209"/>
      <c r="AI544" s="165" t="s">
        <v>63</v>
      </c>
      <c r="AJ544" s="165" t="s">
        <v>63</v>
      </c>
      <c r="AK544" s="165"/>
      <c r="AL544" s="165"/>
      <c r="AM544" s="165"/>
      <c r="AN544" s="165"/>
      <c r="AO544" s="165"/>
      <c r="AP544" s="165"/>
      <c r="AQ544" s="165"/>
      <c r="AR544" s="209"/>
      <c r="AS544" s="159"/>
      <c r="AT544" s="155"/>
      <c r="AU544" s="184"/>
      <c r="AW544" s="184"/>
      <c r="AX544" s="184"/>
      <c r="AY544" s="184"/>
      <c r="BA544" s="184"/>
      <c r="BB544" s="184"/>
      <c r="BC544" s="184"/>
      <c r="BD544" s="184"/>
      <c r="BE544" s="155"/>
    </row>
    <row r="545" spans="1:57" ht="206.1" hidden="1" customHeight="1" x14ac:dyDescent="0.2">
      <c r="B545" s="165" t="s">
        <v>259</v>
      </c>
      <c r="C545" s="172" t="s">
        <v>1055</v>
      </c>
      <c r="D545" s="165" t="s">
        <v>433</v>
      </c>
      <c r="E545" s="177" t="s">
        <v>1056</v>
      </c>
      <c r="F545" s="158" t="s">
        <v>1040</v>
      </c>
      <c r="G545" s="158" t="s">
        <v>1041</v>
      </c>
      <c r="H545" s="158" t="s">
        <v>63</v>
      </c>
      <c r="I545" s="158"/>
      <c r="J545" s="174"/>
      <c r="K545" s="172" t="s">
        <v>65</v>
      </c>
      <c r="L545" s="196" t="s">
        <v>316</v>
      </c>
      <c r="M545" s="175" t="s">
        <v>984</v>
      </c>
      <c r="N545" s="175" t="s">
        <v>1031</v>
      </c>
      <c r="O545" s="212"/>
      <c r="P545" s="212"/>
      <c r="Q545" s="214"/>
      <c r="R545" s="171" t="s">
        <v>889</v>
      </c>
      <c r="S545" s="166" t="s">
        <v>996</v>
      </c>
      <c r="T545" s="174"/>
      <c r="U545" s="165" t="str">
        <f t="shared" si="283"/>
        <v>Bajo</v>
      </c>
      <c r="V545" s="174">
        <v>3</v>
      </c>
      <c r="W545" s="165" t="str">
        <f t="shared" si="284"/>
        <v>Frecuente</v>
      </c>
      <c r="X545" s="165">
        <f t="shared" si="285"/>
        <v>0</v>
      </c>
      <c r="Y545" s="165" t="str">
        <f t="shared" si="286"/>
        <v>Bajo</v>
      </c>
      <c r="Z545" s="174">
        <v>60</v>
      </c>
      <c r="AA545" s="165" t="str">
        <f t="shared" si="287"/>
        <v>Muy Grave</v>
      </c>
      <c r="AB545" s="165">
        <f t="shared" si="281"/>
        <v>0</v>
      </c>
      <c r="AC545" s="165" t="str">
        <f t="shared" si="282"/>
        <v>IV</v>
      </c>
      <c r="AD545" s="165" t="str">
        <f t="shared" si="280"/>
        <v>ACEPTABLE</v>
      </c>
      <c r="AE545" s="177">
        <v>6</v>
      </c>
      <c r="AF545" s="177" t="s">
        <v>910</v>
      </c>
      <c r="AG545" s="176" t="s">
        <v>38</v>
      </c>
      <c r="AH545" s="174"/>
      <c r="AI545" s="158" t="s">
        <v>63</v>
      </c>
      <c r="AJ545" s="158"/>
      <c r="AK545" s="158" t="s">
        <v>63</v>
      </c>
      <c r="AL545" s="158"/>
      <c r="AM545" s="158"/>
      <c r="AN545" s="158"/>
      <c r="AO545" s="158"/>
      <c r="AP545" s="158"/>
      <c r="AQ545" s="158" t="s">
        <v>891</v>
      </c>
      <c r="AR545" s="174" t="s">
        <v>892</v>
      </c>
      <c r="AT545" s="155"/>
      <c r="BE545" s="155"/>
    </row>
    <row r="546" spans="1:57" ht="66" hidden="1" customHeight="1" x14ac:dyDescent="0.2">
      <c r="A546" s="155"/>
      <c r="B546" s="165" t="s">
        <v>259</v>
      </c>
      <c r="C546" s="172" t="s">
        <v>1055</v>
      </c>
      <c r="D546" s="165" t="s">
        <v>433</v>
      </c>
      <c r="E546" s="177" t="s">
        <v>1056</v>
      </c>
      <c r="F546" s="158" t="s">
        <v>1040</v>
      </c>
      <c r="G546" s="158" t="s">
        <v>1041</v>
      </c>
      <c r="H546" s="158" t="s">
        <v>63</v>
      </c>
      <c r="I546" s="158"/>
      <c r="J546" s="174"/>
      <c r="K546" s="172" t="s">
        <v>72</v>
      </c>
      <c r="L546" s="168" t="s">
        <v>270</v>
      </c>
      <c r="M546" s="170" t="s">
        <v>898</v>
      </c>
      <c r="N546" s="175" t="s">
        <v>899</v>
      </c>
      <c r="O546" s="212"/>
      <c r="P546" s="212"/>
      <c r="Q546" s="213"/>
      <c r="R546" s="158" t="s">
        <v>1032</v>
      </c>
      <c r="S546" s="174"/>
      <c r="T546" s="174"/>
      <c r="U546" s="165" t="str">
        <f t="shared" si="283"/>
        <v>Bajo</v>
      </c>
      <c r="V546" s="165">
        <v>1</v>
      </c>
      <c r="W546" s="165" t="str">
        <f t="shared" si="284"/>
        <v>Esporadica</v>
      </c>
      <c r="X546" s="165">
        <f t="shared" si="285"/>
        <v>0</v>
      </c>
      <c r="Y546" s="165" t="str">
        <f t="shared" si="286"/>
        <v>Bajo</v>
      </c>
      <c r="Z546" s="174">
        <v>60</v>
      </c>
      <c r="AA546" s="165" t="str">
        <f t="shared" si="287"/>
        <v>Muy Grave</v>
      </c>
      <c r="AB546" s="165">
        <f t="shared" si="281"/>
        <v>0</v>
      </c>
      <c r="AC546" s="165" t="str">
        <f t="shared" si="282"/>
        <v>IV</v>
      </c>
      <c r="AD546" s="165" t="str">
        <f t="shared" si="280"/>
        <v>ACEPTABLE</v>
      </c>
      <c r="AE546" s="177">
        <v>6</v>
      </c>
      <c r="AF546" s="177" t="s">
        <v>899</v>
      </c>
      <c r="AG546" s="176" t="s">
        <v>38</v>
      </c>
      <c r="AH546" s="174"/>
      <c r="AI546" s="158" t="s">
        <v>63</v>
      </c>
      <c r="AJ546" s="158"/>
      <c r="AK546" s="158" t="s">
        <v>63</v>
      </c>
      <c r="AL546" s="158"/>
      <c r="AM546" s="158"/>
      <c r="AN546" s="158"/>
      <c r="AO546" s="158"/>
      <c r="AP546" s="158"/>
      <c r="AQ546" s="158"/>
      <c r="AR546" s="179" t="s">
        <v>901</v>
      </c>
      <c r="AT546" s="155"/>
      <c r="BE546" s="155"/>
    </row>
    <row r="547" spans="1:57" ht="89.25" hidden="1" x14ac:dyDescent="0.2">
      <c r="A547" s="156"/>
      <c r="B547" s="165" t="s">
        <v>259</v>
      </c>
      <c r="C547" s="172" t="s">
        <v>1055</v>
      </c>
      <c r="D547" s="165" t="s">
        <v>433</v>
      </c>
      <c r="E547" s="177" t="s">
        <v>1056</v>
      </c>
      <c r="F547" s="158" t="s">
        <v>1040</v>
      </c>
      <c r="G547" s="158" t="s">
        <v>1041</v>
      </c>
      <c r="H547" s="158" t="s">
        <v>63</v>
      </c>
      <c r="I547" s="158"/>
      <c r="J547" s="174"/>
      <c r="K547" s="165" t="s">
        <v>276</v>
      </c>
      <c r="L547" s="196" t="s">
        <v>178</v>
      </c>
      <c r="M547" s="170" t="s">
        <v>738</v>
      </c>
      <c r="N547" s="170" t="s">
        <v>180</v>
      </c>
      <c r="O547" s="165"/>
      <c r="P547" s="165"/>
      <c r="Q547" s="171"/>
      <c r="R547" s="171" t="s">
        <v>705</v>
      </c>
      <c r="S547" s="171" t="s">
        <v>1033</v>
      </c>
      <c r="T547" s="165"/>
      <c r="U547" s="165" t="str">
        <f t="shared" si="283"/>
        <v>Bajo</v>
      </c>
      <c r="V547" s="165">
        <v>3</v>
      </c>
      <c r="W547" s="165" t="str">
        <f t="shared" si="284"/>
        <v>Frecuente</v>
      </c>
      <c r="X547" s="165">
        <f t="shared" si="285"/>
        <v>0</v>
      </c>
      <c r="Y547" s="165" t="str">
        <f t="shared" si="286"/>
        <v>Bajo</v>
      </c>
      <c r="Z547" s="165">
        <v>25</v>
      </c>
      <c r="AA547" s="165" t="str">
        <f t="shared" si="287"/>
        <v>Grave</v>
      </c>
      <c r="AB547" s="165">
        <f t="shared" si="281"/>
        <v>0</v>
      </c>
      <c r="AC547" s="165" t="str">
        <f t="shared" si="282"/>
        <v>IV</v>
      </c>
      <c r="AD547" s="165" t="str">
        <f t="shared" si="280"/>
        <v>ACEPTABLE</v>
      </c>
      <c r="AE547" s="165">
        <v>2</v>
      </c>
      <c r="AF547" s="165" t="s">
        <v>180</v>
      </c>
      <c r="AG547" s="165" t="s">
        <v>38</v>
      </c>
      <c r="AH547" s="165"/>
      <c r="AI547" s="165"/>
      <c r="AJ547" s="165" t="s">
        <v>63</v>
      </c>
      <c r="AK547" s="165"/>
      <c r="AL547" s="165"/>
      <c r="AM547" s="165"/>
      <c r="AN547" s="165"/>
      <c r="AO547" s="165"/>
      <c r="AP547" s="165"/>
      <c r="AQ547" s="165"/>
      <c r="AR547" s="165"/>
      <c r="AS547" s="156"/>
      <c r="AT547" s="157"/>
      <c r="AU547" s="165" t="str">
        <f>IF(AT547=10,"Muy Alto",IF(AT547=6,"Alto",IF(AT547=2,"Medio",IF(AT547=0,"Bajo"))))</f>
        <v>Bajo</v>
      </c>
      <c r="AV547" s="157"/>
      <c r="AW547" s="165" t="b">
        <f>IF(AV547=4,"Continua",IF(AV547=3,"Frecuente",IF(AV547=2,"Ocasional",IF(AV547=1,"Esporadica"))))</f>
        <v>0</v>
      </c>
      <c r="AX547" s="165">
        <f>AT547*AV547</f>
        <v>0</v>
      </c>
      <c r="AY547" s="165" t="str">
        <f>IF(AND(AX547&gt;=24,AX547&lt;=40),"Medio Alto",IF(AND(AX547&gt;=10,AX547&lt;=20),"Alto",IF(AND(AX547&gt;=6,AX547&lt;=8),"Medio",IF(AND(AX547&gt;=0,AX547&lt;=4),"Bajo"))))</f>
        <v>Bajo</v>
      </c>
      <c r="AZ547" s="157"/>
      <c r="BA547" s="165" t="b">
        <f>IF(AZ547=100,"Mortal o Catrastrofico",IF(AZ547=60,"Muy Grave",IF(AZ547=25,"Grave",IF(AZ547=10,"Leve"))))</f>
        <v>0</v>
      </c>
      <c r="BB547" s="165">
        <f>AX547*AZ547</f>
        <v>0</v>
      </c>
      <c r="BC547" s="165" t="str">
        <f>IF(AND(BB547&gt;=600,AZ547&lt;=4000),"I",IF(AND(BB547&gt;=150,BB547&lt;=500),"II",IF(AND(BB547&gt;=40,BB547&lt;=120),"III",IF(AND(BB547&gt;=0,BB547&lt;=40),"IV"))))</f>
        <v>IV</v>
      </c>
      <c r="BD547" s="165" t="str">
        <f>IF(AND(BC547="I"),"NO ACEPTABLE",IF(AND(BC547="II"),"ACEPTABLE CON CONTROL ESPECIFICO",IF(AND(BC547="III"),"MEJORABLE",IF(AND(BC547="IV"),"ACEPTABLE"))))</f>
        <v>ACEPTABLE</v>
      </c>
      <c r="BE547" s="155"/>
    </row>
    <row r="548" spans="1:57" ht="89.25" x14ac:dyDescent="0.2">
      <c r="A548" s="156"/>
      <c r="B548" s="165" t="s">
        <v>259</v>
      </c>
      <c r="C548" s="172" t="s">
        <v>1055</v>
      </c>
      <c r="D548" s="165" t="s">
        <v>433</v>
      </c>
      <c r="E548" s="177" t="s">
        <v>1056</v>
      </c>
      <c r="F548" s="158" t="s">
        <v>1040</v>
      </c>
      <c r="G548" s="158" t="s">
        <v>1041</v>
      </c>
      <c r="H548" s="158" t="s">
        <v>63</v>
      </c>
      <c r="I548" s="158"/>
      <c r="J548" s="174"/>
      <c r="K548" s="167" t="s">
        <v>282</v>
      </c>
      <c r="L548" s="168" t="s">
        <v>88</v>
      </c>
      <c r="M548" s="170" t="s">
        <v>344</v>
      </c>
      <c r="N548" s="171" t="s">
        <v>849</v>
      </c>
      <c r="O548" s="165"/>
      <c r="P548" s="165"/>
      <c r="Q548" s="171"/>
      <c r="R548" s="165" t="s">
        <v>904</v>
      </c>
      <c r="S548" s="171" t="s">
        <v>92</v>
      </c>
      <c r="T548" s="165"/>
      <c r="U548" s="165" t="str">
        <f t="shared" si="283"/>
        <v>Bajo</v>
      </c>
      <c r="V548" s="165">
        <v>2</v>
      </c>
      <c r="W548" s="165" t="str">
        <f t="shared" si="284"/>
        <v>Ocasional</v>
      </c>
      <c r="X548" s="165">
        <f t="shared" si="285"/>
        <v>0</v>
      </c>
      <c r="Y548" s="165" t="str">
        <f t="shared" si="286"/>
        <v>Bajo</v>
      </c>
      <c r="Z548" s="165">
        <v>25</v>
      </c>
      <c r="AA548" s="165" t="str">
        <f t="shared" si="287"/>
        <v>Grave</v>
      </c>
      <c r="AB548" s="165">
        <f t="shared" si="281"/>
        <v>0</v>
      </c>
      <c r="AC548" s="165" t="str">
        <f t="shared" si="282"/>
        <v>IV</v>
      </c>
      <c r="AD548" s="165" t="str">
        <f t="shared" si="280"/>
        <v>ACEPTABLE</v>
      </c>
      <c r="AE548" s="165">
        <v>2</v>
      </c>
      <c r="AF548" s="165" t="s">
        <v>180</v>
      </c>
      <c r="AG548" s="165" t="s">
        <v>38</v>
      </c>
      <c r="AH548" s="165"/>
      <c r="AI548" s="165"/>
      <c r="AJ548" s="165" t="s">
        <v>63</v>
      </c>
      <c r="AK548" s="165"/>
      <c r="AL548" s="165"/>
      <c r="AM548" s="165"/>
      <c r="AN548" s="165"/>
      <c r="AO548" s="165"/>
      <c r="AP548" s="165"/>
      <c r="AQ548" s="165"/>
      <c r="AR548" s="165"/>
      <c r="AS548" s="156"/>
      <c r="AT548" s="157"/>
      <c r="AU548" s="165" t="str">
        <f>IF(AT548=10,"Muy Alto",IF(AT548=6,"Alto",IF(AT548=2,"Medio",IF(AT548=0,"Bajo"))))</f>
        <v>Bajo</v>
      </c>
      <c r="AV548" s="157"/>
      <c r="AW548" s="165" t="b">
        <f>IF(AV548=4,"Continua",IF(AV548=3,"Frecuente",IF(AV548=2,"Ocasional",IF(AV548=1,"Esporadica"))))</f>
        <v>0</v>
      </c>
      <c r="AX548" s="165">
        <f>AT548*AV548</f>
        <v>0</v>
      </c>
      <c r="AY548" s="165" t="str">
        <f>IF(AND(AX548&gt;=24,AX548&lt;=40),"Medio Alto",IF(AND(AX548&gt;=10,AX548&lt;=20),"Alto",IF(AND(AX548&gt;=6,AX548&lt;=8),"Medio",IF(AND(AX548&gt;=0,AX548&lt;=4),"Bajo"))))</f>
        <v>Bajo</v>
      </c>
      <c r="AZ548" s="157"/>
      <c r="BA548" s="165" t="b">
        <f>IF(AZ548=100,"Mortal o Catrastrofico",IF(AZ548=60,"Muy Grave",IF(AZ548=25,"Grave",IF(AZ548=10,"Leve"))))</f>
        <v>0</v>
      </c>
      <c r="BB548" s="165">
        <f>AX548*AZ548</f>
        <v>0</v>
      </c>
      <c r="BC548" s="165" t="str">
        <f>IF(AND(BB548&gt;=600,AZ548&lt;=4000),"I",IF(AND(BB548&gt;=150,BB548&lt;=500),"II",IF(AND(BB548&gt;=40,BB548&lt;=120),"III",IF(AND(BB548&gt;=0,BB548&lt;=40),"IV"))))</f>
        <v>IV</v>
      </c>
      <c r="BD548" s="165" t="str">
        <f>IF(AND(BC548="I"),"NO ACEPTABLE",IF(AND(BC548="II"),"ACEPTABLE CON CONTROL ESPECIFICO",IF(AND(BC548="III"),"MEJORABLE",IF(AND(BC548="IV"),"ACEPTABLE"))))</f>
        <v>ACEPTABLE</v>
      </c>
      <c r="BE548" s="155"/>
    </row>
    <row r="549" spans="1:57" ht="89.25" x14ac:dyDescent="0.2">
      <c r="A549" s="156"/>
      <c r="B549" s="165" t="s">
        <v>259</v>
      </c>
      <c r="C549" s="172" t="s">
        <v>1055</v>
      </c>
      <c r="D549" s="165" t="s">
        <v>433</v>
      </c>
      <c r="E549" s="177" t="s">
        <v>1056</v>
      </c>
      <c r="F549" s="158" t="s">
        <v>1040</v>
      </c>
      <c r="G549" s="158" t="s">
        <v>1041</v>
      </c>
      <c r="H549" s="158" t="s">
        <v>63</v>
      </c>
      <c r="I549" s="158"/>
      <c r="J549" s="174"/>
      <c r="K549" s="167" t="s">
        <v>282</v>
      </c>
      <c r="L549" s="168" t="s">
        <v>641</v>
      </c>
      <c r="M549" s="170" t="s">
        <v>1059</v>
      </c>
      <c r="N549" s="170" t="s">
        <v>289</v>
      </c>
      <c r="O549" s="165"/>
      <c r="P549" s="165"/>
      <c r="Q549" s="165"/>
      <c r="R549" s="165" t="s">
        <v>751</v>
      </c>
      <c r="S549" s="165" t="s">
        <v>645</v>
      </c>
      <c r="T549" s="165">
        <v>0</v>
      </c>
      <c r="U549" s="165" t="str">
        <f t="shared" si="283"/>
        <v>Bajo</v>
      </c>
      <c r="V549" s="165">
        <v>1</v>
      </c>
      <c r="W549" s="165" t="str">
        <f t="shared" si="284"/>
        <v>Esporadica</v>
      </c>
      <c r="X549" s="165">
        <f t="shared" si="285"/>
        <v>0</v>
      </c>
      <c r="Y549" s="165" t="str">
        <f t="shared" si="286"/>
        <v>Bajo</v>
      </c>
      <c r="Z549" s="165">
        <v>25</v>
      </c>
      <c r="AA549" s="165" t="str">
        <f t="shared" si="287"/>
        <v>Grave</v>
      </c>
      <c r="AB549" s="165">
        <f t="shared" si="281"/>
        <v>0</v>
      </c>
      <c r="AC549" s="165" t="str">
        <f t="shared" si="282"/>
        <v>IV</v>
      </c>
      <c r="AD549" s="165" t="str">
        <f t="shared" si="280"/>
        <v>ACEPTABLE</v>
      </c>
      <c r="AE549" s="165" t="s">
        <v>258</v>
      </c>
      <c r="AF549" s="165" t="str">
        <f>N549</f>
        <v>Golpes, trapamientos, aplastamiento, muerte</v>
      </c>
      <c r="AG549" s="165" t="s">
        <v>38</v>
      </c>
      <c r="AH549" s="165"/>
      <c r="AI549" s="165" t="s">
        <v>63</v>
      </c>
      <c r="AJ549" s="165" t="s">
        <v>63</v>
      </c>
      <c r="AK549" s="165"/>
      <c r="AL549" s="165" t="s">
        <v>63</v>
      </c>
      <c r="AM549" s="165"/>
      <c r="AN549" s="165"/>
      <c r="AO549" s="165"/>
      <c r="AP549" s="165"/>
      <c r="AQ549" s="165"/>
      <c r="AR549" s="165"/>
      <c r="AS549" s="156"/>
      <c r="AT549" s="157"/>
      <c r="AU549" s="165" t="str">
        <f>IF(AT549=10,"Muy Alto",IF(AT549=6,"Alto",IF(AT549=2,"Medio",IF(AT549=0,"Bajo"))))</f>
        <v>Bajo</v>
      </c>
      <c r="AV549" s="157"/>
      <c r="AW549" s="165" t="b">
        <f>IF(AV549=4,"Continua",IF(AV549=3,"Frecuente",IF(AV549=2,"Ocasional",IF(AV549=1,"Esporadica"))))</f>
        <v>0</v>
      </c>
      <c r="AX549" s="165">
        <f>AT549*AV549</f>
        <v>0</v>
      </c>
      <c r="AY549" s="165" t="str">
        <f>IF(AND(AX549&gt;=24,AX549&lt;=40),"Medio Alto",IF(AND(AX549&gt;=10,AX549&lt;=20),"Alto",IF(AND(AX549&gt;=6,AX549&lt;=8),"Medio",IF(AND(AX549&gt;=0,AX549&lt;=4),"Bajo"))))</f>
        <v>Bajo</v>
      </c>
      <c r="AZ549" s="157"/>
      <c r="BA549" s="165" t="b">
        <f>IF(AZ549=100,"Mortal o Catrastrofico",IF(AZ549=60,"Muy Grave",IF(AZ549=25,"Grave",IF(AZ549=10,"Leve"))))</f>
        <v>0</v>
      </c>
      <c r="BB549" s="165">
        <f>AX549*AZ549</f>
        <v>0</v>
      </c>
      <c r="BC549" s="165" t="str">
        <f>IF(AND(BB549&gt;=600,AZ549&lt;=4000),"I",IF(AND(BB549&gt;=150,BB549&lt;=500),"II",IF(AND(BB549&gt;=40,BB549&lt;=120),"III",IF(AND(BB549&gt;=0,BB549&lt;=40),"IV"))))</f>
        <v>IV</v>
      </c>
      <c r="BD549" s="165" t="str">
        <f>IF(AND(BC549="I"),"NO ACEPTABLE",IF(AND(BC549="II"),"ACEPTABLE CON CONTROL ESPECIFICO",IF(AND(BC549="III"),"MEJORABLE",IF(AND(BC549="IV"),"ACEPTABLE"))))</f>
        <v>ACEPTABLE</v>
      </c>
      <c r="BE549" s="155"/>
    </row>
    <row r="550" spans="1:57" ht="102" hidden="1" x14ac:dyDescent="0.2">
      <c r="A550" s="156"/>
      <c r="B550" s="165" t="s">
        <v>259</v>
      </c>
      <c r="C550" s="172" t="s">
        <v>1055</v>
      </c>
      <c r="D550" s="165" t="s">
        <v>433</v>
      </c>
      <c r="E550" s="177" t="s">
        <v>1056</v>
      </c>
      <c r="F550" s="158" t="s">
        <v>1040</v>
      </c>
      <c r="G550" s="158" t="s">
        <v>1041</v>
      </c>
      <c r="H550" s="158" t="s">
        <v>63</v>
      </c>
      <c r="I550" s="165"/>
      <c r="J550" s="166"/>
      <c r="K550" s="167" t="s">
        <v>65</v>
      </c>
      <c r="L550" s="168" t="s">
        <v>253</v>
      </c>
      <c r="M550" s="170" t="s">
        <v>254</v>
      </c>
      <c r="N550" s="170" t="s">
        <v>1162</v>
      </c>
      <c r="O550" s="165"/>
      <c r="P550" s="165"/>
      <c r="Q550" s="165"/>
      <c r="R550" s="195" t="s">
        <v>1044</v>
      </c>
      <c r="S550" s="174" t="s">
        <v>1045</v>
      </c>
      <c r="T550" s="165"/>
      <c r="U550" s="165" t="str">
        <f t="shared" si="283"/>
        <v>Bajo</v>
      </c>
      <c r="V550" s="165">
        <v>4</v>
      </c>
      <c r="W550" s="165" t="str">
        <f t="shared" si="284"/>
        <v>Continua</v>
      </c>
      <c r="X550" s="165">
        <f t="shared" si="285"/>
        <v>0</v>
      </c>
      <c r="Y550" s="165" t="str">
        <f t="shared" si="286"/>
        <v>Bajo</v>
      </c>
      <c r="Z550" s="165">
        <v>100</v>
      </c>
      <c r="AA550" s="165" t="str">
        <f t="shared" si="287"/>
        <v>Mortal o Catrastrofico</v>
      </c>
      <c r="AB550" s="165">
        <f t="shared" si="281"/>
        <v>0</v>
      </c>
      <c r="AC550" s="165" t="str">
        <f t="shared" si="282"/>
        <v>IV</v>
      </c>
      <c r="AD550" s="165" t="str">
        <f t="shared" si="280"/>
        <v>ACEPTABLE</v>
      </c>
      <c r="AE550" s="165" t="s">
        <v>258</v>
      </c>
      <c r="AF550" s="165" t="str">
        <f>N550</f>
        <v xml:space="preserve">Enfermedad COVID-19, todas las infecciónes Respiratoria Aguda (IRA) de leve a grave, gripas estacionales, que puede ocasionar enfermedad pulmonar crónica,tos,  neumonía o muerte. Otras Enfermedades infecto contagiosas como Enfermedades diarreicas agudas (EDA), dengue y conjuntivits. </v>
      </c>
      <c r="AG550" s="165" t="s">
        <v>38</v>
      </c>
      <c r="AH550" s="165"/>
      <c r="AI550" s="165" t="s">
        <v>63</v>
      </c>
      <c r="AJ550" s="165" t="s">
        <v>63</v>
      </c>
      <c r="AK550" s="165" t="s">
        <v>63</v>
      </c>
      <c r="AL550" s="165"/>
      <c r="AM550" s="165"/>
      <c r="AN550" s="165"/>
      <c r="AO550" s="165"/>
      <c r="AP550" s="165"/>
      <c r="AQ550" s="165"/>
      <c r="AR550" s="165"/>
      <c r="AS550" s="156"/>
      <c r="AT550" s="157"/>
      <c r="AU550" s="165" t="str">
        <f>IF(AT550=10,"Muy Alto",IF(AT550=6,"Alto",IF(AT550=2,"Medio",IF(AT550=0,"Bajo"))))</f>
        <v>Bajo</v>
      </c>
      <c r="AV550" s="157"/>
      <c r="AW550" s="165" t="b">
        <f>IF(AV550=4,"Continua",IF(AV550=3,"Frecuente",IF(AV550=2,"Ocasional",IF(AV550=1,"Esporadica"))))</f>
        <v>0</v>
      </c>
      <c r="AX550" s="165">
        <f>AT550*AV550</f>
        <v>0</v>
      </c>
      <c r="AY550" s="165" t="str">
        <f>IF(AND(AX550&gt;=24,AX550&lt;=40),"Medio Alto",IF(AND(AX550&gt;=10,AX550&lt;=20),"Alto",IF(AND(AX550&gt;=6,AX550&lt;=8),"Medio",IF(AND(AX550&gt;=0,AX550&lt;=4),"Bajo"))))</f>
        <v>Bajo</v>
      </c>
      <c r="AZ550" s="157"/>
      <c r="BA550" s="165" t="b">
        <f>IF(AZ550=100,"Mortal o Catrastrofico",IF(AZ550=60,"Muy Grave",IF(AZ550=25,"Grave",IF(AZ550=10,"Leve"))))</f>
        <v>0</v>
      </c>
      <c r="BB550" s="165">
        <f>AX550*AZ550</f>
        <v>0</v>
      </c>
      <c r="BC550" s="165" t="str">
        <f>IF(AND(BB550&gt;=600,AZ550&lt;=4000),"I",IF(AND(BB550&gt;=150,BB550&lt;=500),"II",IF(AND(BB550&gt;=40,BB550&lt;=120),"III",IF(AND(BB550&gt;=0,BB550&lt;=40),"IV"))))</f>
        <v>IV</v>
      </c>
      <c r="BD550" s="165" t="str">
        <f>IF(AND(BC550="I"),"NO ACEPTABLE",IF(AND(BC550="II"),"ACEPTABLE CON CONTROL ESPECIFICO",IF(AND(BC550="III"),"MEJORABLE",IF(AND(BC550="IV"),"ACEPTABLE"))))</f>
        <v>ACEPTABLE</v>
      </c>
      <c r="BE550" s="155"/>
    </row>
    <row r="551" spans="1:57" ht="66" hidden="1" customHeight="1" x14ac:dyDescent="0.2">
      <c r="A551" s="155"/>
      <c r="B551" s="165" t="s">
        <v>259</v>
      </c>
      <c r="C551" s="172" t="s">
        <v>1055</v>
      </c>
      <c r="D551" s="165" t="s">
        <v>433</v>
      </c>
      <c r="E551" s="177" t="s">
        <v>1056</v>
      </c>
      <c r="F551" s="158" t="s">
        <v>1040</v>
      </c>
      <c r="G551" s="158" t="s">
        <v>1041</v>
      </c>
      <c r="H551" s="158" t="s">
        <v>63</v>
      </c>
      <c r="I551" s="165"/>
      <c r="J551" s="158"/>
      <c r="K551" s="165" t="s">
        <v>276</v>
      </c>
      <c r="L551" s="196" t="s">
        <v>178</v>
      </c>
      <c r="M551" s="170" t="s">
        <v>738</v>
      </c>
      <c r="N551" s="170" t="s">
        <v>180</v>
      </c>
      <c r="O551" s="175"/>
      <c r="P551" s="175"/>
      <c r="Q551" s="158"/>
      <c r="R551" s="171" t="s">
        <v>705</v>
      </c>
      <c r="S551" s="171" t="s">
        <v>706</v>
      </c>
      <c r="T551" s="158"/>
      <c r="U551" s="165" t="str">
        <f t="shared" si="283"/>
        <v>Bajo</v>
      </c>
      <c r="V551" s="158">
        <v>2</v>
      </c>
      <c r="W551" s="165" t="str">
        <f t="shared" si="284"/>
        <v>Ocasional</v>
      </c>
      <c r="X551" s="165">
        <f t="shared" si="285"/>
        <v>0</v>
      </c>
      <c r="Y551" s="165" t="str">
        <f t="shared" si="286"/>
        <v>Bajo</v>
      </c>
      <c r="Z551" s="158">
        <v>25</v>
      </c>
      <c r="AA551" s="165" t="str">
        <f t="shared" si="287"/>
        <v>Grave</v>
      </c>
      <c r="AB551" s="165">
        <f t="shared" si="281"/>
        <v>0</v>
      </c>
      <c r="AC551" s="165" t="str">
        <f t="shared" si="282"/>
        <v>IV</v>
      </c>
      <c r="AD551" s="165" t="str">
        <f t="shared" ref="AD551:AD587" si="288">IF(AND(AC551="I"),"NO ACEPTABLE",IF(AND(AC551="II"),"ACEPTABLE CON CONTROL ESPECIFICO",IF(AND(AC551="III"),"MEJORABLE",IF(AND(AC551="IV"),"ACEPTABLE"))))</f>
        <v>ACEPTABLE</v>
      </c>
      <c r="AE551" s="177">
        <v>6</v>
      </c>
      <c r="AF551" s="177" t="s">
        <v>929</v>
      </c>
      <c r="AG551" s="158" t="s">
        <v>38</v>
      </c>
      <c r="AH551" s="158"/>
      <c r="AI551" s="158" t="s">
        <v>63</v>
      </c>
      <c r="AJ551" s="158"/>
      <c r="AK551" s="158" t="s">
        <v>63</v>
      </c>
      <c r="AL551" s="158"/>
      <c r="AM551" s="158"/>
      <c r="AN551" s="158"/>
      <c r="AO551" s="158"/>
      <c r="AP551" s="158"/>
      <c r="AQ551" s="158" t="s">
        <v>930</v>
      </c>
      <c r="AR551" s="174" t="s">
        <v>931</v>
      </c>
      <c r="AT551" s="155"/>
      <c r="BE551" s="155"/>
    </row>
    <row r="552" spans="1:57" ht="66" hidden="1" customHeight="1" x14ac:dyDescent="0.2">
      <c r="A552" s="155"/>
      <c r="B552" s="165" t="s">
        <v>259</v>
      </c>
      <c r="C552" s="172" t="s">
        <v>1055</v>
      </c>
      <c r="D552" s="165" t="s">
        <v>433</v>
      </c>
      <c r="E552" s="177" t="s">
        <v>1056</v>
      </c>
      <c r="F552" s="158" t="s">
        <v>1040</v>
      </c>
      <c r="G552" s="158" t="s">
        <v>1041</v>
      </c>
      <c r="H552" s="158" t="s">
        <v>63</v>
      </c>
      <c r="I552" s="165"/>
      <c r="J552" s="166"/>
      <c r="K552" s="158" t="s">
        <v>99</v>
      </c>
      <c r="L552" s="158" t="s">
        <v>905</v>
      </c>
      <c r="M552" s="158" t="s">
        <v>906</v>
      </c>
      <c r="N552" s="171" t="s">
        <v>102</v>
      </c>
      <c r="O552" s="267"/>
      <c r="P552" s="267"/>
      <c r="Q552" s="267"/>
      <c r="R552" s="279" t="s">
        <v>477</v>
      </c>
      <c r="S552" s="267"/>
      <c r="T552" s="158">
        <v>2</v>
      </c>
      <c r="U552" s="165" t="str">
        <f t="shared" si="283"/>
        <v>Medio</v>
      </c>
      <c r="V552" s="158">
        <v>1</v>
      </c>
      <c r="W552" s="165" t="str">
        <f t="shared" si="284"/>
        <v>Esporadica</v>
      </c>
      <c r="X552" s="165">
        <f t="shared" si="285"/>
        <v>2</v>
      </c>
      <c r="Y552" s="165" t="str">
        <f t="shared" si="286"/>
        <v>Bajo</v>
      </c>
      <c r="Z552" s="158">
        <v>25</v>
      </c>
      <c r="AA552" s="165" t="str">
        <f t="shared" si="287"/>
        <v>Grave</v>
      </c>
      <c r="AB552" s="165">
        <f t="shared" si="281"/>
        <v>50</v>
      </c>
      <c r="AC552" s="165" t="str">
        <f t="shared" si="282"/>
        <v>III</v>
      </c>
      <c r="AD552" s="165" t="str">
        <f t="shared" si="288"/>
        <v>MEJORABLE</v>
      </c>
      <c r="AE552" s="177">
        <v>6</v>
      </c>
      <c r="AF552" s="177" t="s">
        <v>907</v>
      </c>
      <c r="AG552" s="158" t="s">
        <v>38</v>
      </c>
      <c r="AH552" s="158"/>
      <c r="AI552" s="158" t="s">
        <v>63</v>
      </c>
      <c r="AJ552" s="158"/>
      <c r="AK552" s="158" t="s">
        <v>63</v>
      </c>
      <c r="AL552" s="158"/>
      <c r="AM552" s="158"/>
      <c r="AN552" s="158"/>
      <c r="AO552" s="158"/>
      <c r="AP552" s="158"/>
      <c r="AQ552" s="181" t="s">
        <v>908</v>
      </c>
      <c r="AR552" s="174"/>
      <c r="AT552" s="155"/>
      <c r="BE552" s="155"/>
    </row>
    <row r="553" spans="1:57" ht="89.25" x14ac:dyDescent="0.2">
      <c r="A553" s="156"/>
      <c r="B553" s="165" t="s">
        <v>259</v>
      </c>
      <c r="C553" s="172" t="s">
        <v>1055</v>
      </c>
      <c r="D553" s="165" t="s">
        <v>433</v>
      </c>
      <c r="E553" s="177" t="s">
        <v>1056</v>
      </c>
      <c r="F553" s="158" t="s">
        <v>1040</v>
      </c>
      <c r="G553" s="158" t="s">
        <v>1041</v>
      </c>
      <c r="H553" s="158" t="s">
        <v>63</v>
      </c>
      <c r="I553" s="158"/>
      <c r="J553" s="158"/>
      <c r="K553" s="167" t="s">
        <v>282</v>
      </c>
      <c r="L553" s="168" t="s">
        <v>739</v>
      </c>
      <c r="M553" s="170" t="s">
        <v>740</v>
      </c>
      <c r="N553" s="171" t="s">
        <v>741</v>
      </c>
      <c r="O553" s="165"/>
      <c r="P553" s="165"/>
      <c r="Q553" s="171"/>
      <c r="R553" s="165" t="s">
        <v>742</v>
      </c>
      <c r="S553" s="171" t="s">
        <v>743</v>
      </c>
      <c r="T553" s="165"/>
      <c r="U553" s="165" t="str">
        <f t="shared" si="283"/>
        <v>Bajo</v>
      </c>
      <c r="V553" s="165">
        <v>1</v>
      </c>
      <c r="W553" s="165" t="str">
        <f t="shared" si="284"/>
        <v>Esporadica</v>
      </c>
      <c r="X553" s="165">
        <f t="shared" si="285"/>
        <v>0</v>
      </c>
      <c r="Y553" s="165" t="str">
        <f t="shared" si="286"/>
        <v>Bajo</v>
      </c>
      <c r="Z553" s="165">
        <v>25</v>
      </c>
      <c r="AA553" s="165" t="str">
        <f t="shared" si="287"/>
        <v>Grave</v>
      </c>
      <c r="AB553" s="165">
        <f t="shared" si="281"/>
        <v>0</v>
      </c>
      <c r="AC553" s="165" t="str">
        <f t="shared" si="282"/>
        <v>IV</v>
      </c>
      <c r="AD553" s="165" t="str">
        <f t="shared" si="288"/>
        <v>ACEPTABLE</v>
      </c>
      <c r="AE553" s="165">
        <v>2</v>
      </c>
      <c r="AF553" s="165" t="s">
        <v>180</v>
      </c>
      <c r="AG553" s="165" t="s">
        <v>38</v>
      </c>
      <c r="AH553" s="165"/>
      <c r="AI553" s="165"/>
      <c r="AJ553" s="165" t="s">
        <v>63</v>
      </c>
      <c r="AK553" s="165"/>
      <c r="AL553" s="165"/>
      <c r="AM553" s="165"/>
      <c r="AN553" s="165"/>
      <c r="AO553" s="165"/>
      <c r="AP553" s="165"/>
      <c r="AQ553" s="165"/>
      <c r="AR553" s="165"/>
      <c r="AS553" s="156"/>
      <c r="AT553" s="157"/>
      <c r="AU553" s="165" t="str">
        <f>IF(AT553=10,"Muy Alto",IF(AT553=6,"Alto",IF(AT553=2,"Medio",IF(AT553=0,"Bajo"))))</f>
        <v>Bajo</v>
      </c>
      <c r="AV553" s="157"/>
      <c r="AW553" s="165" t="b">
        <f>IF(AV553=4,"Continua",IF(AV553=3,"Frecuente",IF(AV553=2,"Ocasional",IF(AV553=1,"Esporadica"))))</f>
        <v>0</v>
      </c>
      <c r="AX553" s="165">
        <f>AT553*AV553</f>
        <v>0</v>
      </c>
      <c r="AY553" s="165" t="str">
        <f>IF(AND(AX553&gt;=24,AX553&lt;=40),"Medio Alto",IF(AND(AX553&gt;=10,AX553&lt;=20),"Alto",IF(AND(AX553&gt;=6,AX553&lt;=8),"Medio",IF(AND(AX553&gt;=0,AX553&lt;=4),"Bajo"))))</f>
        <v>Bajo</v>
      </c>
      <c r="AZ553" s="157"/>
      <c r="BA553" s="165" t="b">
        <f>IF(AZ553=100,"Mortal o Catrastrofico",IF(AZ553=60,"Muy Grave",IF(AZ553=25,"Grave",IF(AZ553=10,"Leve"))))</f>
        <v>0</v>
      </c>
      <c r="BB553" s="165">
        <f>AX553*AZ553</f>
        <v>0</v>
      </c>
      <c r="BC553" s="165" t="str">
        <f>IF(AND(BB553&gt;=600,AZ553&lt;=4000),"I",IF(AND(BB553&gt;=150,BB553&lt;=500),"II",IF(AND(BB553&gt;=40,BB553&lt;=120),"III",IF(AND(BB553&gt;=0,BB553&lt;=40),"IV"))))</f>
        <v>IV</v>
      </c>
      <c r="BD553" s="165" t="str">
        <f>IF(AND(BC553="I"),"NO ACEPTABLE",IF(AND(BC553="II"),"ACEPTABLE CON CONTROL ESPECIFICO",IF(AND(BC553="III"),"MEJORABLE",IF(AND(BC553="IV"),"ACEPTABLE"))))</f>
        <v>ACEPTABLE</v>
      </c>
      <c r="BE553" s="155"/>
    </row>
    <row r="554" spans="1:57" ht="66" hidden="1" customHeight="1" x14ac:dyDescent="0.2">
      <c r="A554" s="155"/>
      <c r="B554" s="165" t="s">
        <v>259</v>
      </c>
      <c r="C554" s="172" t="s">
        <v>1055</v>
      </c>
      <c r="D554" s="165" t="s">
        <v>433</v>
      </c>
      <c r="E554" s="177" t="s">
        <v>1056</v>
      </c>
      <c r="F554" s="158" t="s">
        <v>1040</v>
      </c>
      <c r="G554" s="158" t="s">
        <v>1041</v>
      </c>
      <c r="H554" s="158" t="s">
        <v>63</v>
      </c>
      <c r="I554" s="158"/>
      <c r="J554" s="174"/>
      <c r="K554" s="172" t="s">
        <v>72</v>
      </c>
      <c r="L554" s="168" t="s">
        <v>270</v>
      </c>
      <c r="M554" s="170" t="s">
        <v>1037</v>
      </c>
      <c r="N554" s="175" t="s">
        <v>899</v>
      </c>
      <c r="O554" s="212"/>
      <c r="P554" s="212"/>
      <c r="Q554" s="213"/>
      <c r="R554" s="158" t="s">
        <v>1032</v>
      </c>
      <c r="S554" s="174"/>
      <c r="T554" s="174"/>
      <c r="U554" s="165" t="str">
        <f t="shared" si="283"/>
        <v>Bajo</v>
      </c>
      <c r="V554" s="165">
        <v>1</v>
      </c>
      <c r="W554" s="165" t="str">
        <f t="shared" si="284"/>
        <v>Esporadica</v>
      </c>
      <c r="X554" s="165">
        <f t="shared" si="285"/>
        <v>0</v>
      </c>
      <c r="Y554" s="165" t="str">
        <f t="shared" si="286"/>
        <v>Bajo</v>
      </c>
      <c r="Z554" s="174">
        <v>60</v>
      </c>
      <c r="AA554" s="165" t="str">
        <f t="shared" si="287"/>
        <v>Muy Grave</v>
      </c>
      <c r="AB554" s="165">
        <f t="shared" si="281"/>
        <v>0</v>
      </c>
      <c r="AC554" s="165" t="str">
        <f t="shared" si="282"/>
        <v>IV</v>
      </c>
      <c r="AD554" s="165" t="str">
        <f t="shared" si="288"/>
        <v>ACEPTABLE</v>
      </c>
      <c r="AE554" s="177">
        <v>6</v>
      </c>
      <c r="AF554" s="177" t="s">
        <v>899</v>
      </c>
      <c r="AG554" s="176" t="s">
        <v>38</v>
      </c>
      <c r="AH554" s="174"/>
      <c r="AI554" s="158" t="s">
        <v>63</v>
      </c>
      <c r="AJ554" s="158"/>
      <c r="AK554" s="158" t="s">
        <v>63</v>
      </c>
      <c r="AL554" s="158"/>
      <c r="AM554" s="158"/>
      <c r="AN554" s="158"/>
      <c r="AO554" s="158"/>
      <c r="AP554" s="158"/>
      <c r="AQ554" s="158"/>
      <c r="AR554" s="179" t="s">
        <v>901</v>
      </c>
      <c r="AT554" s="155"/>
      <c r="BE554" s="155"/>
    </row>
    <row r="555" spans="1:57" ht="66" hidden="1" customHeight="1" x14ac:dyDescent="0.2">
      <c r="B555" s="165" t="s">
        <v>259</v>
      </c>
      <c r="C555" s="172" t="s">
        <v>1055</v>
      </c>
      <c r="D555" s="165" t="s">
        <v>433</v>
      </c>
      <c r="E555" s="177" t="s">
        <v>1056</v>
      </c>
      <c r="F555" s="158" t="s">
        <v>1040</v>
      </c>
      <c r="G555" s="158" t="s">
        <v>1041</v>
      </c>
      <c r="H555" s="158" t="s">
        <v>63</v>
      </c>
      <c r="I555" s="158"/>
      <c r="J555" s="174" t="s">
        <v>1237</v>
      </c>
      <c r="K555" s="158" t="s">
        <v>65</v>
      </c>
      <c r="L555" s="175" t="s">
        <v>959</v>
      </c>
      <c r="M555" s="158" t="s">
        <v>1060</v>
      </c>
      <c r="N555" s="158" t="s">
        <v>975</v>
      </c>
      <c r="O555" s="158"/>
      <c r="P555" s="158"/>
      <c r="Q555" s="158"/>
      <c r="R555" s="195" t="s">
        <v>1061</v>
      </c>
      <c r="S555" s="174" t="s">
        <v>1062</v>
      </c>
      <c r="T555" s="174"/>
      <c r="U555" s="165" t="str">
        <f t="shared" si="283"/>
        <v>Bajo</v>
      </c>
      <c r="V555" s="174">
        <v>2</v>
      </c>
      <c r="W555" s="165" t="str">
        <f t="shared" si="284"/>
        <v>Ocasional</v>
      </c>
      <c r="X555" s="165">
        <f t="shared" si="285"/>
        <v>0</v>
      </c>
      <c r="Y555" s="165" t="str">
        <f t="shared" si="286"/>
        <v>Bajo</v>
      </c>
      <c r="Z555" s="174">
        <v>60</v>
      </c>
      <c r="AA555" s="165" t="str">
        <f t="shared" si="287"/>
        <v>Muy Grave</v>
      </c>
      <c r="AB555" s="165">
        <f t="shared" si="281"/>
        <v>0</v>
      </c>
      <c r="AC555" s="165" t="str">
        <f t="shared" si="282"/>
        <v>IV</v>
      </c>
      <c r="AD555" s="165" t="str">
        <f t="shared" si="288"/>
        <v>ACEPTABLE</v>
      </c>
      <c r="AE555" s="177">
        <v>6</v>
      </c>
      <c r="AF555" s="177" t="s">
        <v>975</v>
      </c>
      <c r="AG555" s="176" t="s">
        <v>38</v>
      </c>
      <c r="AH555" s="174"/>
      <c r="AI555" s="158" t="s">
        <v>63</v>
      </c>
      <c r="AJ555" s="158"/>
      <c r="AK555" s="158" t="s">
        <v>63</v>
      </c>
      <c r="AL555" s="158"/>
      <c r="AM555" s="178"/>
      <c r="AN555" s="158"/>
      <c r="AO555" s="158"/>
      <c r="AP555" s="158"/>
      <c r="AQ555" s="158"/>
      <c r="AR555" s="174" t="s">
        <v>892</v>
      </c>
      <c r="AT555" s="155"/>
      <c r="BE555" s="155"/>
    </row>
    <row r="556" spans="1:57" s="237" customFormat="1" ht="68.099999999999994" hidden="1" customHeight="1" x14ac:dyDescent="0.2">
      <c r="A556" s="228"/>
      <c r="B556" s="229" t="s">
        <v>259</v>
      </c>
      <c r="C556" s="228" t="s">
        <v>455</v>
      </c>
      <c r="D556" s="230" t="s">
        <v>433</v>
      </c>
      <c r="E556" s="229" t="s">
        <v>990</v>
      </c>
      <c r="F556" s="230" t="s">
        <v>1063</v>
      </c>
      <c r="G556" s="230" t="s">
        <v>1064</v>
      </c>
      <c r="H556" s="229" t="s">
        <v>63</v>
      </c>
      <c r="I556" s="229"/>
      <c r="J556" s="230" t="s">
        <v>1065</v>
      </c>
      <c r="K556" s="231" t="s">
        <v>72</v>
      </c>
      <c r="L556" s="232" t="s">
        <v>302</v>
      </c>
      <c r="M556" s="233" t="s">
        <v>1066</v>
      </c>
      <c r="N556" s="234" t="s">
        <v>1067</v>
      </c>
      <c r="O556" s="229"/>
      <c r="P556" s="229"/>
      <c r="Q556" s="229"/>
      <c r="R556" s="235" t="s">
        <v>805</v>
      </c>
      <c r="S556" s="235" t="s">
        <v>592</v>
      </c>
      <c r="T556" s="229">
        <v>0</v>
      </c>
      <c r="U556" s="165" t="str">
        <f t="shared" si="283"/>
        <v>Bajo</v>
      </c>
      <c r="V556" s="229">
        <v>2</v>
      </c>
      <c r="W556" s="165" t="str">
        <f t="shared" si="284"/>
        <v>Ocasional</v>
      </c>
      <c r="X556" s="165">
        <f t="shared" si="285"/>
        <v>0</v>
      </c>
      <c r="Y556" s="165" t="str">
        <f t="shared" si="286"/>
        <v>Bajo</v>
      </c>
      <c r="Z556" s="229">
        <v>60</v>
      </c>
      <c r="AA556" s="165" t="str">
        <f t="shared" si="287"/>
        <v>Muy Grave</v>
      </c>
      <c r="AB556" s="165">
        <f t="shared" si="281"/>
        <v>0</v>
      </c>
      <c r="AC556" s="165" t="str">
        <f t="shared" si="282"/>
        <v>IV</v>
      </c>
      <c r="AD556" s="229" t="str">
        <f t="shared" ref="AD556:AD566" si="289">IF(AND(AC556="I"),"NO ACEPTABLE",IF(AND(AC556="II"),"ACEPTABLE CON CONTROL ESPECIFICO",IF(AND(AC556="III"),"MEJORABLE",IF(AND(AC556="IV"),"ACEPTABLE"))))</f>
        <v>ACEPTABLE</v>
      </c>
      <c r="AE556" s="229">
        <v>6</v>
      </c>
      <c r="AF556" s="229" t="str">
        <f>N556</f>
        <v>Golpes, traumas, laceraciones, heridas</v>
      </c>
      <c r="AG556" s="229" t="s">
        <v>38</v>
      </c>
      <c r="AH556" s="229"/>
      <c r="AI556" s="229"/>
      <c r="AJ556" s="229" t="s">
        <v>63</v>
      </c>
      <c r="AK556" s="229"/>
      <c r="AL556" s="229"/>
      <c r="AM556" s="229"/>
      <c r="AN556" s="229"/>
      <c r="AO556" s="229"/>
      <c r="AP556" s="229"/>
      <c r="AQ556" s="229"/>
      <c r="AR556" s="229"/>
      <c r="AS556" s="228"/>
      <c r="AT556" s="236"/>
      <c r="AU556" s="229" t="str">
        <f t="shared" ref="AU556:AU566" si="290">IF(AT556=10,"Muy Alto",IF(AT556=6,"Alto",IF(AT556=2,"Medio",IF(AT556=0,"Bajo"))))</f>
        <v>Bajo</v>
      </c>
      <c r="AV556" s="236"/>
      <c r="AW556" s="229" t="b">
        <f t="shared" ref="AW556:AW566" si="291">IF(AV556=4,"Continua",IF(AV556=3,"Frecuente",IF(AV556=2,"Ocasional",IF(AV556=1,"Esporadica"))))</f>
        <v>0</v>
      </c>
      <c r="AX556" s="229">
        <f t="shared" ref="AX556:AX562" si="292">AT556*AV556</f>
        <v>0</v>
      </c>
      <c r="AY556" s="229" t="str">
        <f t="shared" ref="AY556:AY566" si="293">IF(AND(AX556&gt;=24,AX556&lt;=40),"Medio Alto",IF(AND(AX556&gt;=10,AX556&lt;=20),"Alto",IF(AND(AX556&gt;=6,AX556&lt;=8),"Medio",IF(AND(AX556&gt;=0,AX556&lt;=4),"Bajo"))))</f>
        <v>Bajo</v>
      </c>
      <c r="AZ556" s="236"/>
      <c r="BA556" s="229" t="b">
        <f t="shared" ref="BA556:BA566" si="294">IF(AZ556=100,"Mortal o Catrastrofico",IF(AZ556=60,"Muy Grave",IF(AZ556=25,"Grave",IF(AZ556=10,"Leve"))))</f>
        <v>0</v>
      </c>
      <c r="BB556" s="229">
        <f t="shared" ref="BB556:BB562" si="295">AX556*AZ556</f>
        <v>0</v>
      </c>
      <c r="BC556" s="229" t="str">
        <f t="shared" ref="BC556:BC562" si="296">IF(AND(BB556&gt;=600,AZ556&lt;=4000),"I",IF(AND(BB556&gt;=150,BB556&lt;=500),"II",IF(AND(BB556&gt;=40,BB556&lt;=120),"III",IF(AND(BB556&gt;=0,BB556&lt;=40),"IV"))))</f>
        <v>IV</v>
      </c>
      <c r="BD556" s="229" t="str">
        <f t="shared" ref="BD556:BD566" si="297">IF(AND(BC556="I"),"NO ACEPTABLE",IF(AND(BC556="II"),"ACEPTABLE CON CONTROL ESPECIFICO",IF(AND(BC556="III"),"MEJORABLE",IF(AND(BC556="IV"),"ACEPTABLE"))))</f>
        <v>ACEPTABLE</v>
      </c>
    </row>
    <row r="557" spans="1:57" s="237" customFormat="1" ht="25.5" hidden="1" x14ac:dyDescent="0.2">
      <c r="A557" s="228"/>
      <c r="B557" s="229" t="s">
        <v>259</v>
      </c>
      <c r="C557" s="228" t="s">
        <v>455</v>
      </c>
      <c r="D557" s="230" t="s">
        <v>433</v>
      </c>
      <c r="E557" s="229" t="s">
        <v>990</v>
      </c>
      <c r="F557" s="230" t="s">
        <v>1063</v>
      </c>
      <c r="G557" s="230" t="s">
        <v>1064</v>
      </c>
      <c r="H557" s="229" t="s">
        <v>63</v>
      </c>
      <c r="I557" s="229"/>
      <c r="J557" s="230" t="s">
        <v>1065</v>
      </c>
      <c r="K557" s="165" t="s">
        <v>325</v>
      </c>
      <c r="L557" s="229" t="s">
        <v>424</v>
      </c>
      <c r="M557" s="234" t="s">
        <v>425</v>
      </c>
      <c r="N557" s="234" t="s">
        <v>191</v>
      </c>
      <c r="O557" s="229"/>
      <c r="P557" s="229"/>
      <c r="Q557" s="235"/>
      <c r="R557" s="235" t="s">
        <v>806</v>
      </c>
      <c r="S557" s="235"/>
      <c r="T557" s="229">
        <v>0</v>
      </c>
      <c r="U557" s="165" t="str">
        <f t="shared" si="283"/>
        <v>Bajo</v>
      </c>
      <c r="V557" s="229">
        <v>2</v>
      </c>
      <c r="W557" s="165" t="str">
        <f t="shared" si="284"/>
        <v>Ocasional</v>
      </c>
      <c r="X557" s="165">
        <f t="shared" si="285"/>
        <v>0</v>
      </c>
      <c r="Y557" s="165" t="str">
        <f t="shared" si="286"/>
        <v>Bajo</v>
      </c>
      <c r="Z557" s="229">
        <v>60</v>
      </c>
      <c r="AA557" s="165" t="str">
        <f t="shared" si="287"/>
        <v>Muy Grave</v>
      </c>
      <c r="AB557" s="165">
        <f t="shared" si="281"/>
        <v>0</v>
      </c>
      <c r="AC557" s="165" t="str">
        <f t="shared" si="282"/>
        <v>IV</v>
      </c>
      <c r="AD557" s="229" t="str">
        <f t="shared" si="289"/>
        <v>ACEPTABLE</v>
      </c>
      <c r="AE557" s="229">
        <v>6</v>
      </c>
      <c r="AF557" s="229" t="s">
        <v>167</v>
      </c>
      <c r="AG557" s="229" t="s">
        <v>38</v>
      </c>
      <c r="AH557" s="229"/>
      <c r="AI557" s="229"/>
      <c r="AJ557" s="229" t="s">
        <v>63</v>
      </c>
      <c r="AK557" s="229"/>
      <c r="AL557" s="229"/>
      <c r="AM557" s="229"/>
      <c r="AN557" s="229"/>
      <c r="AO557" s="229"/>
      <c r="AP557" s="229"/>
      <c r="AQ557" s="229"/>
      <c r="AR557" s="229"/>
      <c r="AS557" s="228"/>
      <c r="AT557" s="236"/>
      <c r="AU557" s="229" t="str">
        <f t="shared" si="290"/>
        <v>Bajo</v>
      </c>
      <c r="AV557" s="236"/>
      <c r="AW557" s="229" t="b">
        <f t="shared" si="291"/>
        <v>0</v>
      </c>
      <c r="AX557" s="229">
        <f t="shared" si="292"/>
        <v>0</v>
      </c>
      <c r="AY557" s="229" t="str">
        <f t="shared" si="293"/>
        <v>Bajo</v>
      </c>
      <c r="AZ557" s="236"/>
      <c r="BA557" s="229" t="b">
        <f t="shared" si="294"/>
        <v>0</v>
      </c>
      <c r="BB557" s="229">
        <f t="shared" si="295"/>
        <v>0</v>
      </c>
      <c r="BC557" s="229" t="str">
        <f t="shared" si="296"/>
        <v>IV</v>
      </c>
      <c r="BD557" s="229" t="str">
        <f t="shared" si="297"/>
        <v>ACEPTABLE</v>
      </c>
    </row>
    <row r="558" spans="1:57" s="237" customFormat="1" ht="38.25" hidden="1" x14ac:dyDescent="0.2">
      <c r="A558" s="228"/>
      <c r="B558" s="229" t="s">
        <v>259</v>
      </c>
      <c r="C558" s="228" t="s">
        <v>455</v>
      </c>
      <c r="D558" s="230" t="s">
        <v>433</v>
      </c>
      <c r="E558" s="229" t="s">
        <v>990</v>
      </c>
      <c r="F558" s="230" t="s">
        <v>1063</v>
      </c>
      <c r="G558" s="230" t="s">
        <v>1064</v>
      </c>
      <c r="H558" s="229" t="s">
        <v>63</v>
      </c>
      <c r="I558" s="229"/>
      <c r="J558" s="230" t="s">
        <v>1065</v>
      </c>
      <c r="K558" s="229" t="s">
        <v>72</v>
      </c>
      <c r="L558" s="229" t="s">
        <v>119</v>
      </c>
      <c r="M558" s="234" t="s">
        <v>1068</v>
      </c>
      <c r="N558" s="234" t="s">
        <v>540</v>
      </c>
      <c r="O558" s="229"/>
      <c r="P558" s="229"/>
      <c r="Q558" s="235"/>
      <c r="R558" s="235" t="s">
        <v>807</v>
      </c>
      <c r="S558" s="235" t="s">
        <v>595</v>
      </c>
      <c r="T558" s="229">
        <v>0</v>
      </c>
      <c r="U558" s="165" t="str">
        <f t="shared" si="283"/>
        <v>Bajo</v>
      </c>
      <c r="V558" s="229">
        <v>2</v>
      </c>
      <c r="W558" s="165" t="str">
        <f t="shared" si="284"/>
        <v>Ocasional</v>
      </c>
      <c r="X558" s="165">
        <f t="shared" si="285"/>
        <v>0</v>
      </c>
      <c r="Y558" s="165" t="str">
        <f t="shared" si="286"/>
        <v>Bajo</v>
      </c>
      <c r="Z558" s="229">
        <v>25</v>
      </c>
      <c r="AA558" s="165" t="str">
        <f t="shared" si="287"/>
        <v>Grave</v>
      </c>
      <c r="AB558" s="165">
        <f t="shared" si="281"/>
        <v>0</v>
      </c>
      <c r="AC558" s="165" t="str">
        <f t="shared" si="282"/>
        <v>IV</v>
      </c>
      <c r="AD558" s="229" t="str">
        <f t="shared" si="289"/>
        <v>ACEPTABLE</v>
      </c>
      <c r="AE558" s="229">
        <v>6</v>
      </c>
      <c r="AF558" s="229" t="s">
        <v>134</v>
      </c>
      <c r="AG558" s="229" t="s">
        <v>38</v>
      </c>
      <c r="AH558" s="229"/>
      <c r="AI558" s="229"/>
      <c r="AJ558" s="229" t="s">
        <v>63</v>
      </c>
      <c r="AK558" s="229"/>
      <c r="AL558" s="229"/>
      <c r="AM558" s="229"/>
      <c r="AN558" s="229"/>
      <c r="AO558" s="229"/>
      <c r="AP558" s="229"/>
      <c r="AQ558" s="229"/>
      <c r="AR558" s="229"/>
      <c r="AS558" s="228"/>
      <c r="AT558" s="236"/>
      <c r="AU558" s="229" t="str">
        <f t="shared" si="290"/>
        <v>Bajo</v>
      </c>
      <c r="AV558" s="236"/>
      <c r="AW558" s="229" t="b">
        <f t="shared" si="291"/>
        <v>0</v>
      </c>
      <c r="AX558" s="229">
        <f t="shared" si="292"/>
        <v>0</v>
      </c>
      <c r="AY558" s="229" t="str">
        <f t="shared" si="293"/>
        <v>Bajo</v>
      </c>
      <c r="AZ558" s="236"/>
      <c r="BA558" s="229" t="b">
        <f t="shared" si="294"/>
        <v>0</v>
      </c>
      <c r="BB558" s="229">
        <f t="shared" si="295"/>
        <v>0</v>
      </c>
      <c r="BC558" s="229" t="str">
        <f t="shared" si="296"/>
        <v>IV</v>
      </c>
      <c r="BD558" s="229" t="str">
        <f t="shared" si="297"/>
        <v>ACEPTABLE</v>
      </c>
    </row>
    <row r="559" spans="1:57" s="237" customFormat="1" ht="63.75" hidden="1" x14ac:dyDescent="0.2">
      <c r="A559" s="228"/>
      <c r="B559" s="229" t="s">
        <v>259</v>
      </c>
      <c r="C559" s="228" t="s">
        <v>455</v>
      </c>
      <c r="D559" s="230" t="s">
        <v>433</v>
      </c>
      <c r="E559" s="229" t="s">
        <v>990</v>
      </c>
      <c r="F559" s="230" t="s">
        <v>1063</v>
      </c>
      <c r="G559" s="230" t="s">
        <v>1064</v>
      </c>
      <c r="H559" s="229" t="s">
        <v>63</v>
      </c>
      <c r="I559" s="229"/>
      <c r="J559" s="230" t="s">
        <v>1065</v>
      </c>
      <c r="K559" s="229" t="s">
        <v>77</v>
      </c>
      <c r="L559" s="232" t="s">
        <v>596</v>
      </c>
      <c r="M559" s="234" t="s">
        <v>1069</v>
      </c>
      <c r="N559" s="234" t="s">
        <v>514</v>
      </c>
      <c r="O559" s="229"/>
      <c r="P559" s="229"/>
      <c r="Q559" s="235"/>
      <c r="R559" s="235" t="s">
        <v>808</v>
      </c>
      <c r="S559" s="235" t="s">
        <v>599</v>
      </c>
      <c r="T559" s="229">
        <v>0</v>
      </c>
      <c r="U559" s="165" t="str">
        <f t="shared" si="283"/>
        <v>Bajo</v>
      </c>
      <c r="V559" s="229">
        <v>2</v>
      </c>
      <c r="W559" s="165" t="str">
        <f t="shared" si="284"/>
        <v>Ocasional</v>
      </c>
      <c r="X559" s="165">
        <f t="shared" si="285"/>
        <v>0</v>
      </c>
      <c r="Y559" s="165" t="str">
        <f t="shared" si="286"/>
        <v>Bajo</v>
      </c>
      <c r="Z559" s="229">
        <v>25</v>
      </c>
      <c r="AA559" s="165" t="str">
        <f t="shared" si="287"/>
        <v>Grave</v>
      </c>
      <c r="AB559" s="165">
        <f t="shared" si="281"/>
        <v>0</v>
      </c>
      <c r="AC559" s="165" t="str">
        <f t="shared" si="282"/>
        <v>IV</v>
      </c>
      <c r="AD559" s="229" t="str">
        <f t="shared" si="289"/>
        <v>ACEPTABLE</v>
      </c>
      <c r="AE559" s="229">
        <v>6</v>
      </c>
      <c r="AF559" s="229" t="s">
        <v>134</v>
      </c>
      <c r="AG559" s="229" t="s">
        <v>38</v>
      </c>
      <c r="AH559" s="229"/>
      <c r="AI559" s="229"/>
      <c r="AJ559" s="229" t="s">
        <v>63</v>
      </c>
      <c r="AK559" s="229"/>
      <c r="AL559" s="229"/>
      <c r="AM559" s="229"/>
      <c r="AN559" s="229"/>
      <c r="AO559" s="229"/>
      <c r="AP559" s="229"/>
      <c r="AQ559" s="229"/>
      <c r="AR559" s="229"/>
      <c r="AS559" s="228"/>
      <c r="AT559" s="236"/>
      <c r="AU559" s="229" t="str">
        <f t="shared" si="290"/>
        <v>Bajo</v>
      </c>
      <c r="AV559" s="236"/>
      <c r="AW559" s="229" t="b">
        <f t="shared" si="291"/>
        <v>0</v>
      </c>
      <c r="AX559" s="229">
        <f t="shared" si="292"/>
        <v>0</v>
      </c>
      <c r="AY559" s="229" t="str">
        <f t="shared" si="293"/>
        <v>Bajo</v>
      </c>
      <c r="AZ559" s="236"/>
      <c r="BA559" s="229" t="b">
        <f t="shared" si="294"/>
        <v>0</v>
      </c>
      <c r="BB559" s="229">
        <f t="shared" si="295"/>
        <v>0</v>
      </c>
      <c r="BC559" s="229" t="str">
        <f t="shared" si="296"/>
        <v>IV</v>
      </c>
      <c r="BD559" s="229" t="str">
        <f t="shared" si="297"/>
        <v>ACEPTABLE</v>
      </c>
    </row>
    <row r="560" spans="1:57" s="237" customFormat="1" ht="51" hidden="1" x14ac:dyDescent="0.2">
      <c r="A560" s="228"/>
      <c r="B560" s="229" t="s">
        <v>259</v>
      </c>
      <c r="C560" s="228" t="s">
        <v>455</v>
      </c>
      <c r="D560" s="230" t="s">
        <v>433</v>
      </c>
      <c r="E560" s="229" t="s">
        <v>990</v>
      </c>
      <c r="F560" s="230" t="s">
        <v>1063</v>
      </c>
      <c r="G560" s="230" t="s">
        <v>1064</v>
      </c>
      <c r="H560" s="229" t="s">
        <v>63</v>
      </c>
      <c r="I560" s="229"/>
      <c r="J560" s="230" t="s">
        <v>1065</v>
      </c>
      <c r="K560" s="165" t="s">
        <v>276</v>
      </c>
      <c r="L560" s="232" t="s">
        <v>178</v>
      </c>
      <c r="M560" s="234" t="s">
        <v>520</v>
      </c>
      <c r="N560" s="234" t="s">
        <v>180</v>
      </c>
      <c r="O560" s="229"/>
      <c r="P560" s="229"/>
      <c r="Q560" s="235"/>
      <c r="R560" s="235" t="s">
        <v>600</v>
      </c>
      <c r="S560" s="235" t="s">
        <v>601</v>
      </c>
      <c r="T560" s="229">
        <v>0</v>
      </c>
      <c r="U560" s="165" t="str">
        <f t="shared" si="283"/>
        <v>Bajo</v>
      </c>
      <c r="V560" s="229">
        <v>3</v>
      </c>
      <c r="W560" s="165" t="str">
        <f t="shared" si="284"/>
        <v>Frecuente</v>
      </c>
      <c r="X560" s="165">
        <f t="shared" si="285"/>
        <v>0</v>
      </c>
      <c r="Y560" s="165" t="str">
        <f t="shared" si="286"/>
        <v>Bajo</v>
      </c>
      <c r="Z560" s="229">
        <v>25</v>
      </c>
      <c r="AA560" s="165" t="str">
        <f t="shared" si="287"/>
        <v>Grave</v>
      </c>
      <c r="AB560" s="165">
        <f t="shared" si="281"/>
        <v>0</v>
      </c>
      <c r="AC560" s="165" t="str">
        <f t="shared" si="282"/>
        <v>IV</v>
      </c>
      <c r="AD560" s="229" t="str">
        <f t="shared" si="289"/>
        <v>ACEPTABLE</v>
      </c>
      <c r="AE560" s="229">
        <v>6</v>
      </c>
      <c r="AF560" s="229" t="s">
        <v>180</v>
      </c>
      <c r="AG560" s="229"/>
      <c r="AH560" s="229"/>
      <c r="AI560" s="229"/>
      <c r="AJ560" s="229" t="s">
        <v>63</v>
      </c>
      <c r="AK560" s="229"/>
      <c r="AL560" s="229"/>
      <c r="AM560" s="229"/>
      <c r="AN560" s="229"/>
      <c r="AO560" s="229"/>
      <c r="AP560" s="229"/>
      <c r="AQ560" s="229"/>
      <c r="AR560" s="229"/>
      <c r="AS560" s="228"/>
      <c r="AT560" s="236"/>
      <c r="AU560" s="229" t="str">
        <f t="shared" si="290"/>
        <v>Bajo</v>
      </c>
      <c r="AV560" s="236"/>
      <c r="AW560" s="229" t="b">
        <f t="shared" si="291"/>
        <v>0</v>
      </c>
      <c r="AX560" s="229">
        <f t="shared" si="292"/>
        <v>0</v>
      </c>
      <c r="AY560" s="229" t="str">
        <f t="shared" si="293"/>
        <v>Bajo</v>
      </c>
      <c r="AZ560" s="236"/>
      <c r="BA560" s="229" t="b">
        <f t="shared" si="294"/>
        <v>0</v>
      </c>
      <c r="BB560" s="229">
        <f t="shared" si="295"/>
        <v>0</v>
      </c>
      <c r="BC560" s="229" t="str">
        <f t="shared" si="296"/>
        <v>IV</v>
      </c>
      <c r="BD560" s="229" t="str">
        <f t="shared" si="297"/>
        <v>ACEPTABLE</v>
      </c>
    </row>
    <row r="561" spans="1:57" ht="38.25" hidden="1" x14ac:dyDescent="0.2">
      <c r="A561" s="156"/>
      <c r="B561" s="165" t="s">
        <v>259</v>
      </c>
      <c r="C561" s="156" t="s">
        <v>455</v>
      </c>
      <c r="D561" s="166" t="s">
        <v>433</v>
      </c>
      <c r="E561" s="165" t="s">
        <v>990</v>
      </c>
      <c r="F561" s="166" t="s">
        <v>1063</v>
      </c>
      <c r="G561" s="166" t="s">
        <v>1064</v>
      </c>
      <c r="H561" s="165" t="s">
        <v>63</v>
      </c>
      <c r="I561" s="165"/>
      <c r="J561" s="166" t="s">
        <v>1065</v>
      </c>
      <c r="K561" s="167" t="s">
        <v>65</v>
      </c>
      <c r="L561" s="168" t="s">
        <v>153</v>
      </c>
      <c r="M561" s="169" t="s">
        <v>1070</v>
      </c>
      <c r="N561" s="170" t="s">
        <v>155</v>
      </c>
      <c r="O561" s="165"/>
      <c r="P561" s="165"/>
      <c r="Q561" s="165"/>
      <c r="R561" s="171" t="s">
        <v>603</v>
      </c>
      <c r="S561" s="171" t="s">
        <v>524</v>
      </c>
      <c r="T561" s="165"/>
      <c r="U561" s="165" t="str">
        <f t="shared" si="283"/>
        <v>Bajo</v>
      </c>
      <c r="V561" s="165">
        <v>2</v>
      </c>
      <c r="W561" s="165" t="str">
        <f t="shared" si="284"/>
        <v>Ocasional</v>
      </c>
      <c r="X561" s="165">
        <f t="shared" si="285"/>
        <v>0</v>
      </c>
      <c r="Y561" s="165" t="str">
        <f t="shared" si="286"/>
        <v>Bajo</v>
      </c>
      <c r="Z561" s="165">
        <v>25</v>
      </c>
      <c r="AA561" s="165" t="str">
        <f t="shared" si="287"/>
        <v>Grave</v>
      </c>
      <c r="AB561" s="165">
        <f t="shared" si="281"/>
        <v>0</v>
      </c>
      <c r="AC561" s="165" t="str">
        <f t="shared" si="282"/>
        <v>IV</v>
      </c>
      <c r="AD561" s="165" t="str">
        <f t="shared" si="289"/>
        <v>ACEPTABLE</v>
      </c>
      <c r="AE561" s="165">
        <v>6</v>
      </c>
      <c r="AF561" s="165" t="str">
        <f>N561</f>
        <v xml:space="preserve">Zoonosis, Enfermedades infecciosas, gastrointestinales, tóxicas y reacciones alérgicas. </v>
      </c>
      <c r="AG561" s="165" t="s">
        <v>38</v>
      </c>
      <c r="AH561" s="165"/>
      <c r="AI561" s="165"/>
      <c r="AJ561" s="165" t="s">
        <v>63</v>
      </c>
      <c r="AK561" s="165"/>
      <c r="AL561" s="165"/>
      <c r="AM561" s="165"/>
      <c r="AN561" s="165"/>
      <c r="AO561" s="165"/>
      <c r="AP561" s="165"/>
      <c r="AQ561" s="165"/>
      <c r="AR561" s="165"/>
      <c r="AS561" s="156"/>
      <c r="AT561" s="157"/>
      <c r="AU561" s="165" t="str">
        <f t="shared" si="290"/>
        <v>Bajo</v>
      </c>
      <c r="AV561" s="157"/>
      <c r="AW561" s="165" t="b">
        <f t="shared" si="291"/>
        <v>0</v>
      </c>
      <c r="AX561" s="165">
        <f t="shared" si="292"/>
        <v>0</v>
      </c>
      <c r="AY561" s="165" t="str">
        <f t="shared" si="293"/>
        <v>Bajo</v>
      </c>
      <c r="AZ561" s="157"/>
      <c r="BA561" s="165" t="b">
        <f t="shared" si="294"/>
        <v>0</v>
      </c>
      <c r="BB561" s="165">
        <f t="shared" si="295"/>
        <v>0</v>
      </c>
      <c r="BC561" s="165" t="str">
        <f t="shared" si="296"/>
        <v>IV</v>
      </c>
      <c r="BD561" s="165" t="str">
        <f t="shared" si="297"/>
        <v>ACEPTABLE</v>
      </c>
      <c r="BE561" s="155"/>
    </row>
    <row r="562" spans="1:57" s="237" customFormat="1" ht="51" x14ac:dyDescent="0.2">
      <c r="A562" s="239"/>
      <c r="B562" s="229" t="s">
        <v>259</v>
      </c>
      <c r="C562" s="228" t="s">
        <v>455</v>
      </c>
      <c r="D562" s="230" t="s">
        <v>433</v>
      </c>
      <c r="E562" s="229" t="s">
        <v>990</v>
      </c>
      <c r="F562" s="230" t="s">
        <v>1063</v>
      </c>
      <c r="G562" s="230" t="s">
        <v>1064</v>
      </c>
      <c r="H562" s="229" t="s">
        <v>63</v>
      </c>
      <c r="I562" s="229"/>
      <c r="J562" s="230" t="s">
        <v>1065</v>
      </c>
      <c r="K562" s="231" t="s">
        <v>282</v>
      </c>
      <c r="L562" s="238" t="s">
        <v>88</v>
      </c>
      <c r="M562" s="234" t="s">
        <v>344</v>
      </c>
      <c r="N562" s="235" t="s">
        <v>345</v>
      </c>
      <c r="O562" s="229"/>
      <c r="P562" s="229"/>
      <c r="Q562" s="235" t="s">
        <v>735</v>
      </c>
      <c r="R562" s="229" t="s">
        <v>346</v>
      </c>
      <c r="S562" s="235" t="s">
        <v>92</v>
      </c>
      <c r="T562" s="229">
        <v>0</v>
      </c>
      <c r="U562" s="165" t="str">
        <f t="shared" si="283"/>
        <v>Bajo</v>
      </c>
      <c r="V562" s="229">
        <v>2</v>
      </c>
      <c r="W562" s="165" t="str">
        <f t="shared" si="284"/>
        <v>Ocasional</v>
      </c>
      <c r="X562" s="165">
        <f t="shared" si="285"/>
        <v>0</v>
      </c>
      <c r="Y562" s="165" t="str">
        <f t="shared" si="286"/>
        <v>Bajo</v>
      </c>
      <c r="Z562" s="229">
        <v>25</v>
      </c>
      <c r="AA562" s="165" t="str">
        <f t="shared" si="287"/>
        <v>Grave</v>
      </c>
      <c r="AB562" s="165">
        <f t="shared" si="281"/>
        <v>0</v>
      </c>
      <c r="AC562" s="165" t="str">
        <f t="shared" si="282"/>
        <v>IV</v>
      </c>
      <c r="AD562" s="229" t="str">
        <f t="shared" si="289"/>
        <v>ACEPTABLE</v>
      </c>
      <c r="AE562" s="229" t="s">
        <v>258</v>
      </c>
      <c r="AF562" s="229" t="str">
        <f>N562</f>
        <v>Golpes, descargas electricas, heridas</v>
      </c>
      <c r="AG562" s="229" t="s">
        <v>38</v>
      </c>
      <c r="AH562" s="229" t="s">
        <v>63</v>
      </c>
      <c r="AI562" s="229" t="s">
        <v>63</v>
      </c>
      <c r="AJ562" s="229" t="s">
        <v>63</v>
      </c>
      <c r="AK562" s="229"/>
      <c r="AL562" s="229"/>
      <c r="AM562" s="229"/>
      <c r="AN562" s="229"/>
      <c r="AO562" s="229"/>
      <c r="AP562" s="229"/>
      <c r="AQ562" s="229"/>
      <c r="AR562" s="229"/>
      <c r="AS562" s="228"/>
      <c r="AT562" s="236"/>
      <c r="AU562" s="229" t="str">
        <f t="shared" si="290"/>
        <v>Bajo</v>
      </c>
      <c r="AV562" s="236"/>
      <c r="AW562" s="229" t="b">
        <f t="shared" si="291"/>
        <v>0</v>
      </c>
      <c r="AX562" s="229">
        <f t="shared" si="292"/>
        <v>0</v>
      </c>
      <c r="AY562" s="229" t="str">
        <f t="shared" si="293"/>
        <v>Bajo</v>
      </c>
      <c r="AZ562" s="236"/>
      <c r="BA562" s="229" t="b">
        <f t="shared" si="294"/>
        <v>0</v>
      </c>
      <c r="BB562" s="229">
        <f t="shared" si="295"/>
        <v>0</v>
      </c>
      <c r="BC562" s="229" t="str">
        <f t="shared" si="296"/>
        <v>IV</v>
      </c>
      <c r="BD562" s="229" t="str">
        <f t="shared" si="297"/>
        <v>ACEPTABLE</v>
      </c>
    </row>
    <row r="563" spans="1:57" s="237" customFormat="1" ht="51" x14ac:dyDescent="0.2">
      <c r="A563" s="228"/>
      <c r="B563" s="229" t="s">
        <v>259</v>
      </c>
      <c r="C563" s="228" t="s">
        <v>455</v>
      </c>
      <c r="D563" s="230" t="s">
        <v>433</v>
      </c>
      <c r="E563" s="229" t="s">
        <v>990</v>
      </c>
      <c r="F563" s="230" t="s">
        <v>1063</v>
      </c>
      <c r="G563" s="230" t="s">
        <v>1064</v>
      </c>
      <c r="H563" s="229" t="s">
        <v>63</v>
      </c>
      <c r="I563" s="229"/>
      <c r="J563" s="230" t="s">
        <v>1065</v>
      </c>
      <c r="K563" s="231" t="s">
        <v>282</v>
      </c>
      <c r="L563" s="238" t="s">
        <v>747</v>
      </c>
      <c r="M563" s="234" t="s">
        <v>748</v>
      </c>
      <c r="N563" s="234" t="s">
        <v>289</v>
      </c>
      <c r="O563" s="229" t="s">
        <v>69</v>
      </c>
      <c r="P563" s="229" t="s">
        <v>69</v>
      </c>
      <c r="Q563" s="229"/>
      <c r="R563" s="235" t="s">
        <v>749</v>
      </c>
      <c r="S563" s="229" t="s">
        <v>672</v>
      </c>
      <c r="T563" s="229">
        <v>0</v>
      </c>
      <c r="U563" s="165" t="str">
        <f t="shared" si="283"/>
        <v>Bajo</v>
      </c>
      <c r="V563" s="229">
        <v>1</v>
      </c>
      <c r="W563" s="165" t="str">
        <f t="shared" si="284"/>
        <v>Esporadica</v>
      </c>
      <c r="X563" s="165">
        <f t="shared" si="285"/>
        <v>0</v>
      </c>
      <c r="Y563" s="165" t="str">
        <f t="shared" si="286"/>
        <v>Bajo</v>
      </c>
      <c r="Z563" s="229">
        <v>25</v>
      </c>
      <c r="AA563" s="165" t="str">
        <f t="shared" si="287"/>
        <v>Grave</v>
      </c>
      <c r="AB563" s="165">
        <f t="shared" si="281"/>
        <v>0</v>
      </c>
      <c r="AC563" s="165" t="str">
        <f t="shared" si="282"/>
        <v>IV</v>
      </c>
      <c r="AD563" s="229" t="str">
        <f t="shared" ref="AD563" si="298">IF(AND(AC563="I"),"NO ACEPTABLE",IF(AND(AC563="II"),"ACEPTABLE CON CONTROL ESPECIFICO",IF(AND(AC563="III"),"MEJORABLE",IF(AND(AC563="IV"),"ACEPTABLE"))))</f>
        <v>ACEPTABLE</v>
      </c>
      <c r="AE563" s="229" t="s">
        <v>258</v>
      </c>
      <c r="AF563" s="229" t="str">
        <f>N563</f>
        <v>Golpes, trapamientos, aplastamiento, muerte</v>
      </c>
      <c r="AG563" s="229" t="s">
        <v>38</v>
      </c>
      <c r="AH563" s="229"/>
      <c r="AI563" s="229" t="s">
        <v>63</v>
      </c>
      <c r="AJ563" s="229" t="s">
        <v>63</v>
      </c>
      <c r="AK563" s="229" t="s">
        <v>63</v>
      </c>
      <c r="AL563" s="229"/>
      <c r="AM563" s="229"/>
      <c r="AN563" s="229"/>
      <c r="AO563" s="229"/>
      <c r="AP563" s="229"/>
      <c r="AQ563" s="229"/>
      <c r="AR563" s="229"/>
      <c r="AS563" s="228"/>
      <c r="AT563" s="236"/>
      <c r="AU563" s="229" t="str">
        <f t="shared" ref="AU563" si="299">IF(AT563=10,"Muy Alto",IF(AT563=6,"Alto",IF(AT563=2,"Medio",IF(AT563=0,"Bajo"))))</f>
        <v>Bajo</v>
      </c>
      <c r="AV563" s="236"/>
      <c r="AW563" s="229" t="b">
        <f t="shared" ref="AW563" si="300">IF(AV563=4,"Continua",IF(AV563=3,"Frecuente",IF(AV563=2,"Ocasional",IF(AV563=1,"Esporadica"))))</f>
        <v>0</v>
      </c>
      <c r="AX563" s="229">
        <f t="shared" ref="AX563:AX566" si="301">AT563*AV563</f>
        <v>0</v>
      </c>
      <c r="AY563" s="229" t="str">
        <f t="shared" ref="AY563" si="302">IF(AND(AX563&gt;=24,AX563&lt;=40),"Medio Alto",IF(AND(AX563&gt;=10,AX563&lt;=20),"Alto",IF(AND(AX563&gt;=6,AX563&lt;=8),"Medio",IF(AND(AX563&gt;=0,AX563&lt;=4),"Bajo"))))</f>
        <v>Bajo</v>
      </c>
      <c r="AZ563" s="236"/>
      <c r="BA563" s="229" t="b">
        <f t="shared" ref="BA563" si="303">IF(AZ563=100,"Mortal o Catrastrofico",IF(AZ563=60,"Muy Grave",IF(AZ563=25,"Grave",IF(AZ563=10,"Leve"))))</f>
        <v>0</v>
      </c>
      <c r="BB563" s="229">
        <f t="shared" ref="BB563:BB566" si="304">AX563*AZ563</f>
        <v>0</v>
      </c>
      <c r="BC563" s="229" t="str">
        <f t="shared" ref="BC563" si="305">IF(AND(BB563&gt;=600,AZ563&lt;=4000),"I",IF(AND(BB563&gt;=150,BB563&lt;=500),"II",IF(AND(BB563&gt;=40,BB563&lt;=120),"III",IF(AND(BB563&gt;=0,BB563&lt;=40),"IV"))))</f>
        <v>IV</v>
      </c>
      <c r="BD563" s="229" t="str">
        <f t="shared" ref="BD563" si="306">IF(AND(BC563="I"),"NO ACEPTABLE",IF(AND(BC563="II"),"ACEPTABLE CON CONTROL ESPECIFICO",IF(AND(BC563="III"),"MEJORABLE",IF(AND(BC563="IV"),"ACEPTABLE"))))</f>
        <v>ACEPTABLE</v>
      </c>
    </row>
    <row r="564" spans="1:57" s="237" customFormat="1" ht="89.25" hidden="1" x14ac:dyDescent="0.2">
      <c r="A564" s="228"/>
      <c r="B564" s="229" t="s">
        <v>259</v>
      </c>
      <c r="C564" s="228" t="s">
        <v>455</v>
      </c>
      <c r="D564" s="230" t="s">
        <v>433</v>
      </c>
      <c r="E564" s="229" t="s">
        <v>990</v>
      </c>
      <c r="F564" s="230" t="s">
        <v>1063</v>
      </c>
      <c r="G564" s="230" t="s">
        <v>1064</v>
      </c>
      <c r="H564" s="229" t="s">
        <v>63</v>
      </c>
      <c r="I564" s="229"/>
      <c r="J564" s="230" t="s">
        <v>1065</v>
      </c>
      <c r="K564" s="231" t="s">
        <v>72</v>
      </c>
      <c r="L564" s="238" t="s">
        <v>604</v>
      </c>
      <c r="M564" s="238" t="s">
        <v>1071</v>
      </c>
      <c r="N564" s="234" t="s">
        <v>162</v>
      </c>
      <c r="O564" s="229"/>
      <c r="P564" s="229"/>
      <c r="Q564" s="229"/>
      <c r="R564" s="234" t="s">
        <v>1189</v>
      </c>
      <c r="S564" s="235" t="s">
        <v>607</v>
      </c>
      <c r="T564" s="229"/>
      <c r="U564" s="165" t="str">
        <f t="shared" si="283"/>
        <v>Bajo</v>
      </c>
      <c r="V564" s="229">
        <v>2</v>
      </c>
      <c r="W564" s="165" t="str">
        <f t="shared" si="284"/>
        <v>Ocasional</v>
      </c>
      <c r="X564" s="165">
        <f t="shared" si="285"/>
        <v>0</v>
      </c>
      <c r="Y564" s="165" t="str">
        <f t="shared" si="286"/>
        <v>Bajo</v>
      </c>
      <c r="Z564" s="229">
        <v>100</v>
      </c>
      <c r="AA564" s="165" t="str">
        <f t="shared" si="287"/>
        <v>Mortal o Catrastrofico</v>
      </c>
      <c r="AB564" s="165">
        <f t="shared" si="281"/>
        <v>0</v>
      </c>
      <c r="AC564" s="165" t="str">
        <f t="shared" si="282"/>
        <v>IV</v>
      </c>
      <c r="AD564" s="229" t="str">
        <f t="shared" si="289"/>
        <v>ACEPTABLE</v>
      </c>
      <c r="AE564" s="229">
        <v>6</v>
      </c>
      <c r="AF564" s="229" t="str">
        <f>N564</f>
        <v>Caídas a diferente nivel, golpes, traumas, laceraciones, muerte.</v>
      </c>
      <c r="AG564" s="229" t="s">
        <v>38</v>
      </c>
      <c r="AH564" s="229"/>
      <c r="AI564" s="229"/>
      <c r="AJ564" s="229" t="s">
        <v>63</v>
      </c>
      <c r="AK564" s="229"/>
      <c r="AL564" s="229"/>
      <c r="AM564" s="229"/>
      <c r="AN564" s="229"/>
      <c r="AO564" s="229"/>
      <c r="AP564" s="229"/>
      <c r="AQ564" s="229"/>
      <c r="AR564" s="229"/>
      <c r="AS564" s="240"/>
      <c r="AT564" s="228"/>
      <c r="AU564" s="229" t="str">
        <f t="shared" si="290"/>
        <v>Bajo</v>
      </c>
      <c r="AV564" s="228"/>
      <c r="AW564" s="229" t="b">
        <f t="shared" si="291"/>
        <v>0</v>
      </c>
      <c r="AX564" s="229">
        <f t="shared" si="301"/>
        <v>0</v>
      </c>
      <c r="AY564" s="229" t="str">
        <f t="shared" si="293"/>
        <v>Bajo</v>
      </c>
      <c r="AZ564" s="228"/>
      <c r="BA564" s="229" t="b">
        <f t="shared" si="294"/>
        <v>0</v>
      </c>
      <c r="BB564" s="229">
        <f t="shared" si="304"/>
        <v>0</v>
      </c>
      <c r="BC564" s="229"/>
      <c r="BD564" s="229" t="b">
        <f t="shared" si="297"/>
        <v>0</v>
      </c>
    </row>
    <row r="565" spans="1:57" s="237" customFormat="1" ht="38.25" hidden="1" x14ac:dyDescent="0.2">
      <c r="A565" s="228"/>
      <c r="B565" s="229" t="s">
        <v>259</v>
      </c>
      <c r="C565" s="228" t="s">
        <v>455</v>
      </c>
      <c r="D565" s="230" t="s">
        <v>433</v>
      </c>
      <c r="E565" s="229" t="s">
        <v>990</v>
      </c>
      <c r="F565" s="230" t="s">
        <v>1063</v>
      </c>
      <c r="G565" s="230" t="s">
        <v>1064</v>
      </c>
      <c r="H565" s="229" t="s">
        <v>63</v>
      </c>
      <c r="I565" s="229"/>
      <c r="J565" s="230" t="s">
        <v>1065</v>
      </c>
      <c r="K565" s="165" t="s">
        <v>276</v>
      </c>
      <c r="L565" s="232" t="s">
        <v>528</v>
      </c>
      <c r="M565" s="235" t="s">
        <v>704</v>
      </c>
      <c r="N565" s="235" t="s">
        <v>512</v>
      </c>
      <c r="O565" s="229"/>
      <c r="P565" s="229"/>
      <c r="Q565" s="235"/>
      <c r="R565" s="235" t="s">
        <v>600</v>
      </c>
      <c r="S565" s="235" t="s">
        <v>601</v>
      </c>
      <c r="T565" s="229">
        <v>0</v>
      </c>
      <c r="U565" s="165" t="str">
        <f t="shared" si="283"/>
        <v>Bajo</v>
      </c>
      <c r="V565" s="229">
        <v>3</v>
      </c>
      <c r="W565" s="165" t="str">
        <f t="shared" si="284"/>
        <v>Frecuente</v>
      </c>
      <c r="X565" s="165">
        <f t="shared" si="285"/>
        <v>0</v>
      </c>
      <c r="Y565" s="165" t="str">
        <f t="shared" si="286"/>
        <v>Bajo</v>
      </c>
      <c r="Z565" s="229">
        <v>25</v>
      </c>
      <c r="AA565" s="165" t="str">
        <f t="shared" si="287"/>
        <v>Grave</v>
      </c>
      <c r="AB565" s="165">
        <f t="shared" si="281"/>
        <v>0</v>
      </c>
      <c r="AC565" s="165" t="str">
        <f t="shared" si="282"/>
        <v>IV</v>
      </c>
      <c r="AD565" s="229" t="str">
        <f t="shared" si="289"/>
        <v>ACEPTABLE</v>
      </c>
      <c r="AE565" s="229">
        <v>6</v>
      </c>
      <c r="AF565" s="229" t="s">
        <v>512</v>
      </c>
      <c r="AG565" s="229"/>
      <c r="AH565" s="229"/>
      <c r="AI565" s="229"/>
      <c r="AJ565" s="229" t="s">
        <v>63</v>
      </c>
      <c r="AK565" s="229"/>
      <c r="AL565" s="229"/>
      <c r="AM565" s="229"/>
      <c r="AN565" s="229"/>
      <c r="AO565" s="229"/>
      <c r="AP565" s="229"/>
      <c r="AQ565" s="229"/>
      <c r="AR565" s="229"/>
      <c r="AS565" s="228"/>
      <c r="AT565" s="236"/>
      <c r="AU565" s="229" t="str">
        <f t="shared" si="290"/>
        <v>Bajo</v>
      </c>
      <c r="AV565" s="236"/>
      <c r="AW565" s="229" t="b">
        <f t="shared" si="291"/>
        <v>0</v>
      </c>
      <c r="AX565" s="229">
        <f t="shared" si="301"/>
        <v>0</v>
      </c>
      <c r="AY565" s="229" t="str">
        <f t="shared" si="293"/>
        <v>Bajo</v>
      </c>
      <c r="AZ565" s="236"/>
      <c r="BA565" s="229" t="b">
        <f t="shared" si="294"/>
        <v>0</v>
      </c>
      <c r="BB565" s="229">
        <f t="shared" si="304"/>
        <v>0</v>
      </c>
      <c r="BC565" s="229" t="str">
        <f>IF(AND(BB565&gt;=600,AZ565&lt;=4000),"I",IF(AND(BB565&gt;=150,BB565&lt;=500),"II",IF(AND(BB565&gt;=40,BB565&lt;=120),"III",IF(AND(BB565&gt;=0,BB565&lt;=40),"IV"))))</f>
        <v>IV</v>
      </c>
      <c r="BD565" s="229" t="str">
        <f t="shared" si="297"/>
        <v>ACEPTABLE</v>
      </c>
    </row>
    <row r="566" spans="1:57" s="237" customFormat="1" ht="114.75" hidden="1" x14ac:dyDescent="0.2">
      <c r="A566" s="228"/>
      <c r="B566" s="229" t="s">
        <v>259</v>
      </c>
      <c r="C566" s="228" t="s">
        <v>455</v>
      </c>
      <c r="D566" s="230" t="s">
        <v>433</v>
      </c>
      <c r="E566" s="229" t="s">
        <v>990</v>
      </c>
      <c r="F566" s="230" t="s">
        <v>1063</v>
      </c>
      <c r="G566" s="230" t="s">
        <v>1064</v>
      </c>
      <c r="H566" s="229" t="s">
        <v>63</v>
      </c>
      <c r="I566" s="229"/>
      <c r="J566" s="230" t="s">
        <v>1065</v>
      </c>
      <c r="K566" s="231" t="s">
        <v>72</v>
      </c>
      <c r="L566" s="232" t="s">
        <v>319</v>
      </c>
      <c r="M566" s="233" t="s">
        <v>1072</v>
      </c>
      <c r="N566" s="234" t="s">
        <v>612</v>
      </c>
      <c r="O566" s="229"/>
      <c r="P566" s="229"/>
      <c r="Q566" s="229"/>
      <c r="R566" s="235" t="s">
        <v>1073</v>
      </c>
      <c r="S566" s="235" t="s">
        <v>614</v>
      </c>
      <c r="T566" s="165"/>
      <c r="U566" s="165" t="str">
        <f t="shared" si="283"/>
        <v>Bajo</v>
      </c>
      <c r="V566" s="229">
        <v>2</v>
      </c>
      <c r="W566" s="165" t="str">
        <f t="shared" si="284"/>
        <v>Ocasional</v>
      </c>
      <c r="X566" s="165">
        <f t="shared" si="285"/>
        <v>0</v>
      </c>
      <c r="Y566" s="165" t="str">
        <f t="shared" si="286"/>
        <v>Bajo</v>
      </c>
      <c r="Z566" s="229">
        <v>100</v>
      </c>
      <c r="AA566" s="165" t="str">
        <f t="shared" si="287"/>
        <v>Mortal o Catrastrofico</v>
      </c>
      <c r="AB566" s="165">
        <f t="shared" si="281"/>
        <v>0</v>
      </c>
      <c r="AC566" s="165" t="str">
        <f t="shared" si="282"/>
        <v>IV</v>
      </c>
      <c r="AD566" s="229" t="str">
        <f t="shared" si="289"/>
        <v>ACEPTABLE</v>
      </c>
      <c r="AE566" s="229"/>
      <c r="AF566" s="229" t="str">
        <f>N566</f>
        <v>Electrocución, afectación de órganos vitales, quemaduras incendio y muerte</v>
      </c>
      <c r="AG566" s="229" t="s">
        <v>38</v>
      </c>
      <c r="AH566" s="229"/>
      <c r="AI566" s="229"/>
      <c r="AJ566" s="229" t="s">
        <v>63</v>
      </c>
      <c r="AK566" s="229"/>
      <c r="AL566" s="229"/>
      <c r="AM566" s="229"/>
      <c r="AN566" s="229"/>
      <c r="AO566" s="229"/>
      <c r="AP566" s="229" t="s">
        <v>63</v>
      </c>
      <c r="AQ566" s="229"/>
      <c r="AR566" s="229"/>
      <c r="AS566" s="228"/>
      <c r="AT566" s="228"/>
      <c r="AU566" s="229" t="str">
        <f t="shared" si="290"/>
        <v>Bajo</v>
      </c>
      <c r="AV566" s="236"/>
      <c r="AW566" s="229" t="b">
        <f t="shared" si="291"/>
        <v>0</v>
      </c>
      <c r="AX566" s="229">
        <f t="shared" si="301"/>
        <v>0</v>
      </c>
      <c r="AY566" s="229" t="str">
        <f t="shared" si="293"/>
        <v>Bajo</v>
      </c>
      <c r="AZ566" s="236"/>
      <c r="BA566" s="229" t="b">
        <f t="shared" si="294"/>
        <v>0</v>
      </c>
      <c r="BB566" s="229">
        <f t="shared" si="304"/>
        <v>0</v>
      </c>
      <c r="BC566" s="229"/>
      <c r="BD566" s="229" t="b">
        <f t="shared" si="297"/>
        <v>0</v>
      </c>
    </row>
    <row r="567" spans="1:57" ht="102" hidden="1" x14ac:dyDescent="0.2">
      <c r="A567" s="189"/>
      <c r="B567" s="165" t="s">
        <v>259</v>
      </c>
      <c r="C567" s="168" t="s">
        <v>1074</v>
      </c>
      <c r="D567" s="166" t="s">
        <v>443</v>
      </c>
      <c r="E567" s="166" t="s">
        <v>1158</v>
      </c>
      <c r="F567" s="166" t="s">
        <v>1075</v>
      </c>
      <c r="G567" s="166" t="s">
        <v>1076</v>
      </c>
      <c r="H567" s="165" t="s">
        <v>63</v>
      </c>
      <c r="I567" s="165"/>
      <c r="J567" s="166" t="s">
        <v>252</v>
      </c>
      <c r="K567" s="167" t="s">
        <v>65</v>
      </c>
      <c r="L567" s="167" t="s">
        <v>756</v>
      </c>
      <c r="M567" s="167" t="s">
        <v>757</v>
      </c>
      <c r="N567" s="167" t="s">
        <v>758</v>
      </c>
      <c r="O567" s="165"/>
      <c r="P567" s="165"/>
      <c r="Q567" s="171"/>
      <c r="R567" s="171" t="s">
        <v>543</v>
      </c>
      <c r="S567" s="171" t="s">
        <v>768</v>
      </c>
      <c r="T567" s="165">
        <v>0</v>
      </c>
      <c r="U567" s="165" t="str">
        <f t="shared" si="283"/>
        <v>Bajo</v>
      </c>
      <c r="V567" s="165">
        <v>1</v>
      </c>
      <c r="W567" s="165" t="str">
        <f t="shared" si="284"/>
        <v>Esporadica</v>
      </c>
      <c r="X567" s="165">
        <f t="shared" si="285"/>
        <v>0</v>
      </c>
      <c r="Y567" s="165" t="str">
        <f t="shared" si="286"/>
        <v>Bajo</v>
      </c>
      <c r="Z567" s="165">
        <v>25</v>
      </c>
      <c r="AA567" s="165" t="str">
        <f t="shared" si="287"/>
        <v>Grave</v>
      </c>
      <c r="AB567" s="165">
        <f t="shared" si="281"/>
        <v>0</v>
      </c>
      <c r="AC567" s="165" t="str">
        <f t="shared" si="282"/>
        <v>IV</v>
      </c>
      <c r="AD567" s="165" t="str">
        <f t="shared" si="288"/>
        <v>ACEPTABLE</v>
      </c>
      <c r="AE567" s="165" t="s">
        <v>258</v>
      </c>
      <c r="AF567" s="165" t="str">
        <f>N567</f>
        <v>Enfermedades gastrointestinales, Intoxicaciones, reacciones alérgicas, muerte</v>
      </c>
      <c r="AG567" s="165"/>
      <c r="AH567" s="165" t="s">
        <v>63</v>
      </c>
      <c r="AI567" s="165" t="s">
        <v>63</v>
      </c>
      <c r="AJ567" s="165" t="s">
        <v>63</v>
      </c>
      <c r="AK567" s="165"/>
      <c r="AL567" s="165"/>
      <c r="AM567" s="165"/>
      <c r="AN567" s="165"/>
      <c r="AO567" s="165"/>
      <c r="AP567" s="165"/>
      <c r="AQ567" s="165"/>
      <c r="AR567" s="165"/>
      <c r="AS567" s="156"/>
      <c r="AT567" s="157"/>
      <c r="AU567" s="165" t="str">
        <f t="shared" ref="AU567:AU579" si="307">IF(AT567=10,"Muy Alto",IF(AT567=6,"Alto",IF(AT567=2,"Medio",IF(AT567=0,"Bajo"))))</f>
        <v>Bajo</v>
      </c>
      <c r="AV567" s="157"/>
      <c r="AW567" s="165" t="b">
        <f t="shared" ref="AW567:AW579" si="308">IF(AV567=4,"Continua",IF(AV567=3,"Frecuente",IF(AV567=2,"Ocasional",IF(AV567=1,"Esporadica"))))</f>
        <v>0</v>
      </c>
      <c r="AX567" s="165">
        <f t="shared" ref="AX567:AX579" si="309">AT567*AV567</f>
        <v>0</v>
      </c>
      <c r="AY567" s="165" t="str">
        <f t="shared" ref="AY567:AY579" si="310">IF(AND(AX567&gt;=24,AX567&lt;=40),"Medio Alto",IF(AND(AX567&gt;=10,AX567&lt;=20),"Alto",IF(AND(AX567&gt;=6,AX567&lt;=8),"Medio",IF(AND(AX567&gt;=0,AX567&lt;=4),"Bajo"))))</f>
        <v>Bajo</v>
      </c>
      <c r="AZ567" s="157"/>
      <c r="BA567" s="165" t="b">
        <f t="shared" ref="BA567:BA579" si="311">IF(AZ567=100,"Mortal o Catrastrofico",IF(AZ567=60,"Muy Grave",IF(AZ567=25,"Grave",IF(AZ567=10,"Leve"))))</f>
        <v>0</v>
      </c>
      <c r="BB567" s="165">
        <f t="shared" ref="BB567:BB579" si="312">AX567*AZ567</f>
        <v>0</v>
      </c>
      <c r="BC567" s="165" t="str">
        <f t="shared" ref="BC567:BC579" si="313">IF(AND(BB567&gt;=600,AZ567&lt;=4000),"I",IF(AND(BB567&gt;=150,BB567&lt;=500),"II",IF(AND(BB567&gt;=40,BB567&lt;=120),"III",IF(AND(BB567&gt;=0,BB567&lt;=40),"IV"))))</f>
        <v>IV</v>
      </c>
      <c r="BD567" s="165" t="str">
        <f t="shared" ref="BD567:BD579" si="314">IF(AND(BC567="I"),"NO ACEPTABLE",IF(AND(BC567="II"),"ACEPTABLE CON CONTROL ESPECIFICO",IF(AND(BC567="III"),"MEJORABLE",IF(AND(BC567="IV"),"ACEPTABLE"))))</f>
        <v>ACEPTABLE</v>
      </c>
      <c r="BE567" s="155"/>
    </row>
    <row r="568" spans="1:57" ht="102" hidden="1" x14ac:dyDescent="0.2">
      <c r="A568" s="189"/>
      <c r="B568" s="165" t="s">
        <v>259</v>
      </c>
      <c r="C568" s="168" t="s">
        <v>1074</v>
      </c>
      <c r="D568" s="166" t="s">
        <v>443</v>
      </c>
      <c r="E568" s="166" t="s">
        <v>1158</v>
      </c>
      <c r="F568" s="166" t="s">
        <v>1075</v>
      </c>
      <c r="G568" s="166" t="s">
        <v>1076</v>
      </c>
      <c r="H568" s="165" t="s">
        <v>63</v>
      </c>
      <c r="I568" s="165"/>
      <c r="J568" s="166" t="s">
        <v>252</v>
      </c>
      <c r="K568" s="167" t="s">
        <v>65</v>
      </c>
      <c r="L568" s="196" t="s">
        <v>316</v>
      </c>
      <c r="M568" s="171" t="s">
        <v>1241</v>
      </c>
      <c r="N568" s="170" t="s">
        <v>145</v>
      </c>
      <c r="O568" s="165" t="s">
        <v>69</v>
      </c>
      <c r="P568" s="165" t="s">
        <v>69</v>
      </c>
      <c r="Q568" s="165"/>
      <c r="R568" s="170" t="s">
        <v>1242</v>
      </c>
      <c r="S568" s="165"/>
      <c r="T568" s="165"/>
      <c r="U568" s="165" t="str">
        <f t="shared" si="283"/>
        <v>Bajo</v>
      </c>
      <c r="V568" s="165">
        <v>2</v>
      </c>
      <c r="W568" s="165" t="str">
        <f t="shared" si="284"/>
        <v>Ocasional</v>
      </c>
      <c r="X568" s="165">
        <f t="shared" si="285"/>
        <v>0</v>
      </c>
      <c r="Y568" s="165" t="str">
        <f t="shared" si="286"/>
        <v>Bajo</v>
      </c>
      <c r="Z568" s="165">
        <v>10</v>
      </c>
      <c r="AA568" s="165" t="str">
        <f t="shared" si="287"/>
        <v>Leve</v>
      </c>
      <c r="AB568" s="165">
        <f t="shared" si="281"/>
        <v>0</v>
      </c>
      <c r="AC568" s="165" t="str">
        <f t="shared" si="282"/>
        <v>IV</v>
      </c>
      <c r="AD568" s="165" t="str">
        <f t="shared" si="288"/>
        <v>ACEPTABLE</v>
      </c>
      <c r="AE568" s="165" t="s">
        <v>258</v>
      </c>
      <c r="AF568" s="165" t="str">
        <f>N568</f>
        <v>Golpes, traumas, heridas, infecciones, intoxicación, Mordeduras, picaduras, punciones, reacciones alérgicas, muerte</v>
      </c>
      <c r="AG568" s="165" t="s">
        <v>38</v>
      </c>
      <c r="AH568" s="165" t="s">
        <v>63</v>
      </c>
      <c r="AI568" s="165" t="s">
        <v>63</v>
      </c>
      <c r="AJ568" s="165" t="s">
        <v>63</v>
      </c>
      <c r="AK568" s="165"/>
      <c r="AL568" s="165"/>
      <c r="AM568" s="165"/>
      <c r="AN568" s="165"/>
      <c r="AO568" s="165"/>
      <c r="AP568" s="165"/>
      <c r="AQ568" s="165"/>
      <c r="AR568" s="165"/>
      <c r="AS568" s="156"/>
      <c r="AT568" s="157"/>
      <c r="AU568" s="165" t="str">
        <f t="shared" si="307"/>
        <v>Bajo</v>
      </c>
      <c r="AV568" s="157"/>
      <c r="AW568" s="165" t="b">
        <f t="shared" si="308"/>
        <v>0</v>
      </c>
      <c r="AX568" s="165">
        <f t="shared" si="309"/>
        <v>0</v>
      </c>
      <c r="AY568" s="165" t="str">
        <f t="shared" si="310"/>
        <v>Bajo</v>
      </c>
      <c r="AZ568" s="157"/>
      <c r="BA568" s="165" t="b">
        <f t="shared" si="311"/>
        <v>0</v>
      </c>
      <c r="BB568" s="165">
        <f t="shared" si="312"/>
        <v>0</v>
      </c>
      <c r="BC568" s="165" t="str">
        <f t="shared" si="313"/>
        <v>IV</v>
      </c>
      <c r="BD568" s="165" t="str">
        <f t="shared" si="314"/>
        <v>ACEPTABLE</v>
      </c>
      <c r="BE568" s="155"/>
    </row>
    <row r="569" spans="1:57" ht="102" hidden="1" x14ac:dyDescent="0.2">
      <c r="A569" s="189"/>
      <c r="B569" s="165" t="s">
        <v>259</v>
      </c>
      <c r="C569" s="168" t="s">
        <v>1074</v>
      </c>
      <c r="D569" s="166" t="s">
        <v>443</v>
      </c>
      <c r="E569" s="166" t="s">
        <v>1158</v>
      </c>
      <c r="F569" s="166" t="s">
        <v>1075</v>
      </c>
      <c r="G569" s="166" t="s">
        <v>1076</v>
      </c>
      <c r="H569" s="165" t="s">
        <v>63</v>
      </c>
      <c r="I569" s="165"/>
      <c r="J569" s="166" t="s">
        <v>252</v>
      </c>
      <c r="K569" s="167" t="s">
        <v>72</v>
      </c>
      <c r="L569" s="196" t="s">
        <v>319</v>
      </c>
      <c r="M569" s="171" t="s">
        <v>728</v>
      </c>
      <c r="N569" s="171" t="s">
        <v>127</v>
      </c>
      <c r="O569" s="165" t="s">
        <v>69</v>
      </c>
      <c r="P569" s="165" t="s">
        <v>69</v>
      </c>
      <c r="Q569" s="171"/>
      <c r="R569" s="171" t="s">
        <v>729</v>
      </c>
      <c r="S569" s="165" t="s">
        <v>69</v>
      </c>
      <c r="T569" s="165">
        <v>0</v>
      </c>
      <c r="U569" s="165" t="str">
        <f t="shared" si="283"/>
        <v>Bajo</v>
      </c>
      <c r="V569" s="165">
        <v>2</v>
      </c>
      <c r="W569" s="165" t="str">
        <f t="shared" si="284"/>
        <v>Ocasional</v>
      </c>
      <c r="X569" s="165">
        <f t="shared" si="285"/>
        <v>0</v>
      </c>
      <c r="Y569" s="165" t="str">
        <f t="shared" si="286"/>
        <v>Bajo</v>
      </c>
      <c r="Z569" s="165">
        <v>60</v>
      </c>
      <c r="AA569" s="165" t="str">
        <f t="shared" si="287"/>
        <v>Muy Grave</v>
      </c>
      <c r="AB569" s="165">
        <f t="shared" si="281"/>
        <v>0</v>
      </c>
      <c r="AC569" s="165" t="str">
        <f t="shared" si="282"/>
        <v>IV</v>
      </c>
      <c r="AD569" s="165" t="str">
        <f t="shared" si="288"/>
        <v>ACEPTABLE</v>
      </c>
      <c r="AE569" s="165" t="s">
        <v>258</v>
      </c>
      <c r="AF569" s="165" t="str">
        <f>N569</f>
        <v>Descargas eléctricas, dolor de cabeza, quemaduras, shock, golpes, heridas, contusiones.</v>
      </c>
      <c r="AG569" s="165" t="s">
        <v>38</v>
      </c>
      <c r="AH569" s="165" t="s">
        <v>63</v>
      </c>
      <c r="AI569" s="165" t="s">
        <v>63</v>
      </c>
      <c r="AJ569" s="165" t="s">
        <v>63</v>
      </c>
      <c r="AK569" s="165"/>
      <c r="AL569" s="165"/>
      <c r="AM569" s="165"/>
      <c r="AN569" s="165"/>
      <c r="AO569" s="165"/>
      <c r="AP569" s="165"/>
      <c r="AQ569" s="165"/>
      <c r="AR569" s="165"/>
      <c r="AS569" s="156"/>
      <c r="AT569" s="157"/>
      <c r="AU569" s="165" t="str">
        <f t="shared" si="307"/>
        <v>Bajo</v>
      </c>
      <c r="AV569" s="157"/>
      <c r="AW569" s="165" t="b">
        <f t="shared" si="308"/>
        <v>0</v>
      </c>
      <c r="AX569" s="165">
        <f t="shared" si="309"/>
        <v>0</v>
      </c>
      <c r="AY569" s="165" t="str">
        <f t="shared" si="310"/>
        <v>Bajo</v>
      </c>
      <c r="AZ569" s="157"/>
      <c r="BA569" s="165" t="b">
        <f t="shared" si="311"/>
        <v>0</v>
      </c>
      <c r="BB569" s="165">
        <f t="shared" si="312"/>
        <v>0</v>
      </c>
      <c r="BC569" s="165" t="str">
        <f t="shared" si="313"/>
        <v>IV</v>
      </c>
      <c r="BD569" s="165" t="str">
        <f t="shared" si="314"/>
        <v>ACEPTABLE</v>
      </c>
      <c r="BE569" s="155"/>
    </row>
    <row r="570" spans="1:57" ht="102" hidden="1" x14ac:dyDescent="0.2">
      <c r="A570" s="156"/>
      <c r="B570" s="165" t="s">
        <v>259</v>
      </c>
      <c r="C570" s="168" t="s">
        <v>1074</v>
      </c>
      <c r="D570" s="166" t="s">
        <v>443</v>
      </c>
      <c r="E570" s="166" t="s">
        <v>1158</v>
      </c>
      <c r="F570" s="166" t="s">
        <v>1075</v>
      </c>
      <c r="G570" s="166" t="s">
        <v>1076</v>
      </c>
      <c r="H570" s="165" t="s">
        <v>63</v>
      </c>
      <c r="I570" s="165"/>
      <c r="J570" s="166" t="s">
        <v>252</v>
      </c>
      <c r="K570" s="167" t="s">
        <v>72</v>
      </c>
      <c r="L570" s="168" t="s">
        <v>119</v>
      </c>
      <c r="M570" s="169" t="s">
        <v>730</v>
      </c>
      <c r="N570" s="170" t="s">
        <v>731</v>
      </c>
      <c r="O570" s="165" t="s">
        <v>69</v>
      </c>
      <c r="P570" s="165" t="s">
        <v>69</v>
      </c>
      <c r="Q570" s="170" t="s">
        <v>732</v>
      </c>
      <c r="R570" s="170" t="s">
        <v>733</v>
      </c>
      <c r="S570" s="171" t="s">
        <v>734</v>
      </c>
      <c r="T570" s="165">
        <v>0</v>
      </c>
      <c r="U570" s="165" t="str">
        <f t="shared" si="283"/>
        <v>Bajo</v>
      </c>
      <c r="V570" s="165">
        <v>2</v>
      </c>
      <c r="W570" s="165" t="str">
        <f t="shared" si="284"/>
        <v>Ocasional</v>
      </c>
      <c r="X570" s="165">
        <f t="shared" si="285"/>
        <v>0</v>
      </c>
      <c r="Y570" s="165" t="str">
        <f t="shared" si="286"/>
        <v>Bajo</v>
      </c>
      <c r="Z570" s="165">
        <v>60</v>
      </c>
      <c r="AA570" s="165" t="str">
        <f t="shared" si="287"/>
        <v>Muy Grave</v>
      </c>
      <c r="AB570" s="165">
        <f t="shared" si="281"/>
        <v>0</v>
      </c>
      <c r="AC570" s="165" t="str">
        <f t="shared" si="282"/>
        <v>IV</v>
      </c>
      <c r="AD570" s="165" t="str">
        <f t="shared" si="288"/>
        <v>ACEPTABLE</v>
      </c>
      <c r="AE570" s="165" t="s">
        <v>258</v>
      </c>
      <c r="AF570" s="165" t="s">
        <v>731</v>
      </c>
      <c r="AG570" s="165" t="s">
        <v>38</v>
      </c>
      <c r="AH570" s="165" t="s">
        <v>63</v>
      </c>
      <c r="AI570" s="165" t="s">
        <v>63</v>
      </c>
      <c r="AJ570" s="165" t="s">
        <v>63</v>
      </c>
      <c r="AK570" s="165"/>
      <c r="AL570" s="165"/>
      <c r="AM570" s="165"/>
      <c r="AN570" s="165"/>
      <c r="AO570" s="165"/>
      <c r="AP570" s="165"/>
      <c r="AQ570" s="165"/>
      <c r="AR570" s="165"/>
      <c r="AS570" s="156"/>
      <c r="AT570" s="157"/>
      <c r="AU570" s="165" t="str">
        <f t="shared" si="307"/>
        <v>Bajo</v>
      </c>
      <c r="AV570" s="157"/>
      <c r="AW570" s="165" t="b">
        <f t="shared" si="308"/>
        <v>0</v>
      </c>
      <c r="AX570" s="165">
        <f t="shared" si="309"/>
        <v>0</v>
      </c>
      <c r="AY570" s="165" t="str">
        <f t="shared" si="310"/>
        <v>Bajo</v>
      </c>
      <c r="AZ570" s="157"/>
      <c r="BA570" s="165" t="b">
        <f t="shared" si="311"/>
        <v>0</v>
      </c>
      <c r="BB570" s="165">
        <f t="shared" si="312"/>
        <v>0</v>
      </c>
      <c r="BC570" s="165" t="str">
        <f t="shared" si="313"/>
        <v>IV</v>
      </c>
      <c r="BD570" s="165" t="str">
        <f t="shared" si="314"/>
        <v>ACEPTABLE</v>
      </c>
      <c r="BE570" s="155"/>
    </row>
    <row r="571" spans="1:57" ht="102" hidden="1" x14ac:dyDescent="0.2">
      <c r="A571" s="189"/>
      <c r="B571" s="165" t="s">
        <v>259</v>
      </c>
      <c r="C571" s="168" t="s">
        <v>1074</v>
      </c>
      <c r="D571" s="166" t="s">
        <v>443</v>
      </c>
      <c r="E571" s="166" t="s">
        <v>1158</v>
      </c>
      <c r="F571" s="166" t="s">
        <v>1075</v>
      </c>
      <c r="G571" s="166" t="s">
        <v>1076</v>
      </c>
      <c r="H571" s="165" t="s">
        <v>63</v>
      </c>
      <c r="I571" s="165"/>
      <c r="J571" s="166" t="s">
        <v>252</v>
      </c>
      <c r="K571" s="167" t="s">
        <v>72</v>
      </c>
      <c r="L571" s="196" t="s">
        <v>302</v>
      </c>
      <c r="M571" s="169" t="s">
        <v>1080</v>
      </c>
      <c r="N571" s="170" t="s">
        <v>150</v>
      </c>
      <c r="O571" s="165" t="s">
        <v>69</v>
      </c>
      <c r="P571" s="165"/>
      <c r="Q571" s="165"/>
      <c r="R571" s="171" t="s">
        <v>1081</v>
      </c>
      <c r="S571" s="171" t="s">
        <v>1082</v>
      </c>
      <c r="T571" s="165">
        <v>0</v>
      </c>
      <c r="U571" s="165" t="str">
        <f t="shared" si="283"/>
        <v>Bajo</v>
      </c>
      <c r="V571" s="165">
        <v>2</v>
      </c>
      <c r="W571" s="165" t="str">
        <f t="shared" si="284"/>
        <v>Ocasional</v>
      </c>
      <c r="X571" s="165">
        <f t="shared" si="285"/>
        <v>0</v>
      </c>
      <c r="Y571" s="165" t="str">
        <f t="shared" si="286"/>
        <v>Bajo</v>
      </c>
      <c r="Z571" s="165">
        <v>60</v>
      </c>
      <c r="AA571" s="165" t="str">
        <f t="shared" si="287"/>
        <v>Muy Grave</v>
      </c>
      <c r="AB571" s="165">
        <f t="shared" si="281"/>
        <v>0</v>
      </c>
      <c r="AC571" s="165" t="str">
        <f t="shared" si="282"/>
        <v>IV</v>
      </c>
      <c r="AD571" s="165" t="str">
        <f t="shared" si="288"/>
        <v>ACEPTABLE</v>
      </c>
      <c r="AE571" s="165" t="s">
        <v>258</v>
      </c>
      <c r="AF571" s="165" t="str">
        <f>N571</f>
        <v>Golpes, traumas, laceraciones, punciones</v>
      </c>
      <c r="AG571" s="165" t="s">
        <v>38</v>
      </c>
      <c r="AH571" s="165" t="s">
        <v>63</v>
      </c>
      <c r="AI571" s="165" t="s">
        <v>63</v>
      </c>
      <c r="AJ571" s="165" t="s">
        <v>63</v>
      </c>
      <c r="AK571" s="165"/>
      <c r="AL571" s="165"/>
      <c r="AM571" s="165"/>
      <c r="AN571" s="165"/>
      <c r="AO571" s="165"/>
      <c r="AP571" s="165"/>
      <c r="AQ571" s="165"/>
      <c r="AR571" s="165"/>
      <c r="AS571" s="156"/>
      <c r="AT571" s="157"/>
      <c r="AU571" s="165" t="str">
        <f t="shared" si="307"/>
        <v>Bajo</v>
      </c>
      <c r="AV571" s="157"/>
      <c r="AW571" s="165" t="b">
        <f t="shared" si="308"/>
        <v>0</v>
      </c>
      <c r="AX571" s="165">
        <f t="shared" si="309"/>
        <v>0</v>
      </c>
      <c r="AY571" s="165" t="str">
        <f t="shared" si="310"/>
        <v>Bajo</v>
      </c>
      <c r="AZ571" s="157"/>
      <c r="BA571" s="165" t="b">
        <f t="shared" si="311"/>
        <v>0</v>
      </c>
      <c r="BB571" s="165">
        <f t="shared" si="312"/>
        <v>0</v>
      </c>
      <c r="BC571" s="165" t="str">
        <f t="shared" si="313"/>
        <v>IV</v>
      </c>
      <c r="BD571" s="165" t="str">
        <f t="shared" si="314"/>
        <v>ACEPTABLE</v>
      </c>
      <c r="BE571" s="155"/>
    </row>
    <row r="572" spans="1:57" ht="102" x14ac:dyDescent="0.2">
      <c r="A572" s="189"/>
      <c r="B572" s="165" t="s">
        <v>259</v>
      </c>
      <c r="C572" s="168" t="s">
        <v>1074</v>
      </c>
      <c r="D572" s="166" t="s">
        <v>443</v>
      </c>
      <c r="E572" s="166" t="s">
        <v>1158</v>
      </c>
      <c r="F572" s="166" t="s">
        <v>1075</v>
      </c>
      <c r="G572" s="166" t="s">
        <v>1076</v>
      </c>
      <c r="H572" s="165" t="s">
        <v>63</v>
      </c>
      <c r="I572" s="165"/>
      <c r="J572" s="166" t="s">
        <v>252</v>
      </c>
      <c r="K572" s="167" t="s">
        <v>282</v>
      </c>
      <c r="L572" s="168" t="s">
        <v>88</v>
      </c>
      <c r="M572" s="170" t="s">
        <v>344</v>
      </c>
      <c r="N572" s="171" t="s">
        <v>345</v>
      </c>
      <c r="O572" s="165"/>
      <c r="P572" s="165"/>
      <c r="Q572" s="171" t="s">
        <v>735</v>
      </c>
      <c r="R572" s="165" t="s">
        <v>346</v>
      </c>
      <c r="S572" s="171" t="s">
        <v>92</v>
      </c>
      <c r="T572" s="165">
        <v>0</v>
      </c>
      <c r="U572" s="165" t="str">
        <f t="shared" si="283"/>
        <v>Bajo</v>
      </c>
      <c r="V572" s="165">
        <v>2</v>
      </c>
      <c r="W572" s="165" t="str">
        <f t="shared" si="284"/>
        <v>Ocasional</v>
      </c>
      <c r="X572" s="165">
        <f t="shared" si="285"/>
        <v>0</v>
      </c>
      <c r="Y572" s="165" t="str">
        <f t="shared" si="286"/>
        <v>Bajo</v>
      </c>
      <c r="Z572" s="165">
        <v>25</v>
      </c>
      <c r="AA572" s="165" t="str">
        <f t="shared" si="287"/>
        <v>Grave</v>
      </c>
      <c r="AB572" s="165">
        <f t="shared" si="281"/>
        <v>0</v>
      </c>
      <c r="AC572" s="165" t="str">
        <f t="shared" si="282"/>
        <v>IV</v>
      </c>
      <c r="AD572" s="165" t="str">
        <f t="shared" si="288"/>
        <v>ACEPTABLE</v>
      </c>
      <c r="AE572" s="165" t="s">
        <v>258</v>
      </c>
      <c r="AF572" s="165" t="str">
        <f>N572</f>
        <v>Golpes, descargas electricas, heridas</v>
      </c>
      <c r="AG572" s="165" t="s">
        <v>38</v>
      </c>
      <c r="AH572" s="165" t="s">
        <v>63</v>
      </c>
      <c r="AI572" s="165" t="s">
        <v>63</v>
      </c>
      <c r="AJ572" s="165" t="s">
        <v>63</v>
      </c>
      <c r="AK572" s="165"/>
      <c r="AL572" s="165"/>
      <c r="AM572" s="165"/>
      <c r="AN572" s="165"/>
      <c r="AO572" s="165"/>
      <c r="AP572" s="165"/>
      <c r="AQ572" s="165"/>
      <c r="AR572" s="165"/>
      <c r="AS572" s="156"/>
      <c r="AT572" s="157"/>
      <c r="AU572" s="165" t="str">
        <f t="shared" si="307"/>
        <v>Bajo</v>
      </c>
      <c r="AV572" s="157"/>
      <c r="AW572" s="165" t="b">
        <f t="shared" si="308"/>
        <v>0</v>
      </c>
      <c r="AX572" s="165">
        <f t="shared" si="309"/>
        <v>0</v>
      </c>
      <c r="AY572" s="165" t="str">
        <f t="shared" si="310"/>
        <v>Bajo</v>
      </c>
      <c r="AZ572" s="157"/>
      <c r="BA572" s="165" t="b">
        <f t="shared" si="311"/>
        <v>0</v>
      </c>
      <c r="BB572" s="165">
        <f t="shared" si="312"/>
        <v>0</v>
      </c>
      <c r="BC572" s="165" t="str">
        <f t="shared" si="313"/>
        <v>IV</v>
      </c>
      <c r="BD572" s="165" t="str">
        <f t="shared" si="314"/>
        <v>ACEPTABLE</v>
      </c>
      <c r="BE572" s="155"/>
    </row>
    <row r="573" spans="1:57" ht="102" x14ac:dyDescent="0.2">
      <c r="A573" s="189"/>
      <c r="B573" s="165" t="s">
        <v>259</v>
      </c>
      <c r="C573" s="168" t="s">
        <v>1074</v>
      </c>
      <c r="D573" s="166" t="s">
        <v>443</v>
      </c>
      <c r="E573" s="166" t="s">
        <v>1158</v>
      </c>
      <c r="F573" s="166" t="s">
        <v>1075</v>
      </c>
      <c r="G573" s="166" t="s">
        <v>1076</v>
      </c>
      <c r="H573" s="165" t="s">
        <v>63</v>
      </c>
      <c r="I573" s="165"/>
      <c r="J573" s="166" t="s">
        <v>252</v>
      </c>
      <c r="K573" s="167" t="s">
        <v>282</v>
      </c>
      <c r="L573" s="196" t="s">
        <v>641</v>
      </c>
      <c r="M573" s="171" t="s">
        <v>642</v>
      </c>
      <c r="N573" s="171" t="s">
        <v>643</v>
      </c>
      <c r="O573" s="165"/>
      <c r="P573" s="165"/>
      <c r="Q573" s="171" t="s">
        <v>736</v>
      </c>
      <c r="R573" s="165" t="s">
        <v>751</v>
      </c>
      <c r="S573" s="165" t="s">
        <v>645</v>
      </c>
      <c r="T573" s="165">
        <v>0</v>
      </c>
      <c r="U573" s="165" t="str">
        <f t="shared" si="283"/>
        <v>Bajo</v>
      </c>
      <c r="V573" s="165">
        <v>1</v>
      </c>
      <c r="W573" s="165" t="str">
        <f t="shared" si="284"/>
        <v>Esporadica</v>
      </c>
      <c r="X573" s="165">
        <f t="shared" si="285"/>
        <v>0</v>
      </c>
      <c r="Y573" s="165" t="str">
        <f t="shared" si="286"/>
        <v>Bajo</v>
      </c>
      <c r="Z573" s="165">
        <v>60</v>
      </c>
      <c r="AA573" s="165" t="str">
        <f t="shared" si="287"/>
        <v>Muy Grave</v>
      </c>
      <c r="AB573" s="165">
        <f t="shared" si="281"/>
        <v>0</v>
      </c>
      <c r="AC573" s="165" t="str">
        <f t="shared" si="282"/>
        <v>IV</v>
      </c>
      <c r="AD573" s="165" t="str">
        <f t="shared" si="288"/>
        <v>ACEPTABLE</v>
      </c>
      <c r="AE573" s="165" t="s">
        <v>258</v>
      </c>
      <c r="AF573" s="165" t="str">
        <f>N573</f>
        <v>Golpes, heridas, atrapamiento muerte</v>
      </c>
      <c r="AG573" s="165" t="s">
        <v>38</v>
      </c>
      <c r="AH573" s="165" t="s">
        <v>63</v>
      </c>
      <c r="AI573" s="165" t="s">
        <v>63</v>
      </c>
      <c r="AJ573" s="165" t="s">
        <v>63</v>
      </c>
      <c r="AK573" s="165"/>
      <c r="AL573" s="165"/>
      <c r="AM573" s="165"/>
      <c r="AN573" s="165"/>
      <c r="AO573" s="165"/>
      <c r="AP573" s="165"/>
      <c r="AQ573" s="165"/>
      <c r="AR573" s="165"/>
      <c r="AS573" s="156"/>
      <c r="AT573" s="157"/>
      <c r="AU573" s="165" t="str">
        <f t="shared" si="307"/>
        <v>Bajo</v>
      </c>
      <c r="AV573" s="157"/>
      <c r="AW573" s="165" t="b">
        <f t="shared" si="308"/>
        <v>0</v>
      </c>
      <c r="AX573" s="165">
        <f t="shared" si="309"/>
        <v>0</v>
      </c>
      <c r="AY573" s="165" t="str">
        <f t="shared" si="310"/>
        <v>Bajo</v>
      </c>
      <c r="AZ573" s="157"/>
      <c r="BA573" s="165" t="b">
        <f t="shared" si="311"/>
        <v>0</v>
      </c>
      <c r="BB573" s="165">
        <f t="shared" si="312"/>
        <v>0</v>
      </c>
      <c r="BC573" s="165" t="str">
        <f t="shared" si="313"/>
        <v>IV</v>
      </c>
      <c r="BD573" s="165" t="str">
        <f t="shared" si="314"/>
        <v>ACEPTABLE</v>
      </c>
      <c r="BE573" s="155"/>
    </row>
    <row r="574" spans="1:57" ht="102" hidden="1" x14ac:dyDescent="0.2">
      <c r="A574" s="156"/>
      <c r="B574" s="165" t="s">
        <v>259</v>
      </c>
      <c r="C574" s="168" t="s">
        <v>1074</v>
      </c>
      <c r="D574" s="166" t="s">
        <v>443</v>
      </c>
      <c r="E574" s="166" t="s">
        <v>1158</v>
      </c>
      <c r="F574" s="166" t="s">
        <v>1075</v>
      </c>
      <c r="G574" s="166" t="s">
        <v>1076</v>
      </c>
      <c r="H574" s="165" t="s">
        <v>63</v>
      </c>
      <c r="I574" s="165"/>
      <c r="J574" s="166" t="s">
        <v>252</v>
      </c>
      <c r="K574" s="165" t="s">
        <v>276</v>
      </c>
      <c r="L574" s="196" t="s">
        <v>528</v>
      </c>
      <c r="M574" s="171" t="s">
        <v>704</v>
      </c>
      <c r="N574" s="171" t="s">
        <v>512</v>
      </c>
      <c r="O574" s="165"/>
      <c r="P574" s="165"/>
      <c r="Q574" s="171"/>
      <c r="R574" s="171" t="s">
        <v>737</v>
      </c>
      <c r="S574" s="171" t="s">
        <v>648</v>
      </c>
      <c r="T574" s="165">
        <v>0</v>
      </c>
      <c r="U574" s="165" t="str">
        <f t="shared" si="283"/>
        <v>Bajo</v>
      </c>
      <c r="V574" s="165">
        <v>3</v>
      </c>
      <c r="W574" s="165" t="str">
        <f t="shared" si="284"/>
        <v>Frecuente</v>
      </c>
      <c r="X574" s="165">
        <f t="shared" si="285"/>
        <v>0</v>
      </c>
      <c r="Y574" s="165" t="str">
        <f t="shared" si="286"/>
        <v>Bajo</v>
      </c>
      <c r="Z574" s="165">
        <v>25</v>
      </c>
      <c r="AA574" s="165" t="str">
        <f t="shared" si="287"/>
        <v>Grave</v>
      </c>
      <c r="AB574" s="165">
        <f t="shared" si="281"/>
        <v>0</v>
      </c>
      <c r="AC574" s="165" t="str">
        <f t="shared" si="282"/>
        <v>IV</v>
      </c>
      <c r="AD574" s="165" t="str">
        <f t="shared" si="288"/>
        <v>ACEPTABLE</v>
      </c>
      <c r="AE574" s="165" t="s">
        <v>258</v>
      </c>
      <c r="AF574" s="165" t="s">
        <v>512</v>
      </c>
      <c r="AG574" s="165"/>
      <c r="AH574" s="165" t="s">
        <v>63</v>
      </c>
      <c r="AI574" s="165" t="s">
        <v>63</v>
      </c>
      <c r="AJ574" s="165" t="s">
        <v>63</v>
      </c>
      <c r="AK574" s="165"/>
      <c r="AL574" s="165"/>
      <c r="AM574" s="165"/>
      <c r="AN574" s="165"/>
      <c r="AO574" s="165"/>
      <c r="AP574" s="165"/>
      <c r="AQ574" s="165"/>
      <c r="AR574" s="165"/>
      <c r="AS574" s="156"/>
      <c r="AT574" s="157"/>
      <c r="AU574" s="165" t="str">
        <f t="shared" si="307"/>
        <v>Bajo</v>
      </c>
      <c r="AV574" s="157"/>
      <c r="AW574" s="165" t="b">
        <f t="shared" si="308"/>
        <v>0</v>
      </c>
      <c r="AX574" s="165">
        <f t="shared" si="309"/>
        <v>0</v>
      </c>
      <c r="AY574" s="165" t="str">
        <f t="shared" si="310"/>
        <v>Bajo</v>
      </c>
      <c r="AZ574" s="157"/>
      <c r="BA574" s="165" t="b">
        <f t="shared" si="311"/>
        <v>0</v>
      </c>
      <c r="BB574" s="165">
        <f t="shared" si="312"/>
        <v>0</v>
      </c>
      <c r="BC574" s="165" t="str">
        <f t="shared" si="313"/>
        <v>IV</v>
      </c>
      <c r="BD574" s="165" t="str">
        <f t="shared" si="314"/>
        <v>ACEPTABLE</v>
      </c>
      <c r="BE574" s="155"/>
    </row>
    <row r="575" spans="1:57" ht="102" hidden="1" x14ac:dyDescent="0.2">
      <c r="A575" s="156"/>
      <c r="B575" s="165" t="s">
        <v>259</v>
      </c>
      <c r="C575" s="168" t="s">
        <v>1074</v>
      </c>
      <c r="D575" s="166" t="s">
        <v>443</v>
      </c>
      <c r="E575" s="166" t="s">
        <v>1158</v>
      </c>
      <c r="F575" s="166" t="s">
        <v>1075</v>
      </c>
      <c r="G575" s="166" t="s">
        <v>1076</v>
      </c>
      <c r="H575" s="165" t="s">
        <v>63</v>
      </c>
      <c r="I575" s="165"/>
      <c r="J575" s="166" t="s">
        <v>252</v>
      </c>
      <c r="K575" s="165" t="s">
        <v>276</v>
      </c>
      <c r="L575" s="196" t="s">
        <v>178</v>
      </c>
      <c r="M575" s="170" t="s">
        <v>738</v>
      </c>
      <c r="N575" s="170" t="s">
        <v>180</v>
      </c>
      <c r="O575" s="165"/>
      <c r="P575" s="165"/>
      <c r="Q575" s="171"/>
      <c r="R575" s="171" t="s">
        <v>737</v>
      </c>
      <c r="S575" s="171" t="s">
        <v>648</v>
      </c>
      <c r="T575" s="165">
        <v>0</v>
      </c>
      <c r="U575" s="165" t="str">
        <f t="shared" si="283"/>
        <v>Bajo</v>
      </c>
      <c r="V575" s="165">
        <v>3</v>
      </c>
      <c r="W575" s="165" t="str">
        <f t="shared" si="284"/>
        <v>Frecuente</v>
      </c>
      <c r="X575" s="165">
        <f t="shared" si="285"/>
        <v>0</v>
      </c>
      <c r="Y575" s="165" t="str">
        <f t="shared" si="286"/>
        <v>Bajo</v>
      </c>
      <c r="Z575" s="165">
        <v>25</v>
      </c>
      <c r="AA575" s="165" t="str">
        <f t="shared" si="287"/>
        <v>Grave</v>
      </c>
      <c r="AB575" s="165">
        <f t="shared" si="281"/>
        <v>0</v>
      </c>
      <c r="AC575" s="165" t="str">
        <f t="shared" si="282"/>
        <v>IV</v>
      </c>
      <c r="AD575" s="165" t="str">
        <f t="shared" si="288"/>
        <v>ACEPTABLE</v>
      </c>
      <c r="AE575" s="165" t="s">
        <v>258</v>
      </c>
      <c r="AF575" s="165" t="s">
        <v>180</v>
      </c>
      <c r="AG575" s="165"/>
      <c r="AH575" s="165" t="s">
        <v>63</v>
      </c>
      <c r="AI575" s="165" t="s">
        <v>63</v>
      </c>
      <c r="AJ575" s="165" t="s">
        <v>63</v>
      </c>
      <c r="AK575" s="165"/>
      <c r="AL575" s="165"/>
      <c r="AM575" s="165"/>
      <c r="AN575" s="165"/>
      <c r="AO575" s="165"/>
      <c r="AP575" s="165"/>
      <c r="AQ575" s="165"/>
      <c r="AR575" s="165"/>
      <c r="AS575" s="156"/>
      <c r="AT575" s="157"/>
      <c r="AU575" s="165" t="str">
        <f t="shared" si="307"/>
        <v>Bajo</v>
      </c>
      <c r="AV575" s="157"/>
      <c r="AW575" s="165" t="b">
        <f t="shared" si="308"/>
        <v>0</v>
      </c>
      <c r="AX575" s="165">
        <f t="shared" si="309"/>
        <v>0</v>
      </c>
      <c r="AY575" s="165" t="str">
        <f t="shared" si="310"/>
        <v>Bajo</v>
      </c>
      <c r="AZ575" s="157"/>
      <c r="BA575" s="165" t="b">
        <f t="shared" si="311"/>
        <v>0</v>
      </c>
      <c r="BB575" s="165">
        <f t="shared" si="312"/>
        <v>0</v>
      </c>
      <c r="BC575" s="165" t="str">
        <f t="shared" si="313"/>
        <v>IV</v>
      </c>
      <c r="BD575" s="165" t="str">
        <f t="shared" si="314"/>
        <v>ACEPTABLE</v>
      </c>
      <c r="BE575" s="155"/>
    </row>
    <row r="576" spans="1:57" ht="102" x14ac:dyDescent="0.2">
      <c r="A576" s="156"/>
      <c r="B576" s="165" t="s">
        <v>259</v>
      </c>
      <c r="C576" s="168" t="s">
        <v>1074</v>
      </c>
      <c r="D576" s="166" t="s">
        <v>443</v>
      </c>
      <c r="E576" s="166" t="s">
        <v>1158</v>
      </c>
      <c r="F576" s="166" t="s">
        <v>1075</v>
      </c>
      <c r="G576" s="166" t="s">
        <v>1076</v>
      </c>
      <c r="H576" s="158" t="s">
        <v>63</v>
      </c>
      <c r="I576" s="158"/>
      <c r="J576" s="166" t="s">
        <v>252</v>
      </c>
      <c r="K576" s="167" t="s">
        <v>282</v>
      </c>
      <c r="L576" s="168" t="s">
        <v>739</v>
      </c>
      <c r="M576" s="170" t="s">
        <v>740</v>
      </c>
      <c r="N576" s="171" t="s">
        <v>741</v>
      </c>
      <c r="O576" s="165"/>
      <c r="P576" s="165"/>
      <c r="Q576" s="171"/>
      <c r="R576" s="165" t="s">
        <v>742</v>
      </c>
      <c r="S576" s="171" t="s">
        <v>743</v>
      </c>
      <c r="T576" s="165"/>
      <c r="U576" s="165" t="str">
        <f t="shared" si="283"/>
        <v>Bajo</v>
      </c>
      <c r="V576" s="165">
        <v>1</v>
      </c>
      <c r="W576" s="165" t="str">
        <f t="shared" si="284"/>
        <v>Esporadica</v>
      </c>
      <c r="X576" s="165">
        <f t="shared" si="285"/>
        <v>0</v>
      </c>
      <c r="Y576" s="165" t="str">
        <f t="shared" si="286"/>
        <v>Bajo</v>
      </c>
      <c r="Z576" s="165">
        <v>25</v>
      </c>
      <c r="AA576" s="165" t="str">
        <f t="shared" si="287"/>
        <v>Grave</v>
      </c>
      <c r="AB576" s="165">
        <f t="shared" si="281"/>
        <v>0</v>
      </c>
      <c r="AC576" s="165" t="str">
        <f t="shared" si="282"/>
        <v>IV</v>
      </c>
      <c r="AD576" s="165" t="str">
        <f t="shared" si="288"/>
        <v>ACEPTABLE</v>
      </c>
      <c r="AE576" s="165">
        <v>2</v>
      </c>
      <c r="AF576" s="165" t="s">
        <v>180</v>
      </c>
      <c r="AG576" s="165" t="s">
        <v>38</v>
      </c>
      <c r="AH576" s="165"/>
      <c r="AI576" s="165"/>
      <c r="AJ576" s="165" t="s">
        <v>63</v>
      </c>
      <c r="AK576" s="165"/>
      <c r="AL576" s="165"/>
      <c r="AM576" s="165"/>
      <c r="AN576" s="165"/>
      <c r="AO576" s="165"/>
      <c r="AP576" s="165"/>
      <c r="AQ576" s="165"/>
      <c r="AR576" s="165"/>
      <c r="AS576" s="156"/>
      <c r="AT576" s="157"/>
      <c r="AU576" s="165" t="str">
        <f>IF(AT576=10,"Muy Alto",IF(AT576=6,"Alto",IF(AT576=2,"Medio",IF(AT576=0,"Bajo"))))</f>
        <v>Bajo</v>
      </c>
      <c r="AV576" s="157"/>
      <c r="AW576" s="165" t="b">
        <f>IF(AV576=4,"Continua",IF(AV576=3,"Frecuente",IF(AV576=2,"Ocasional",IF(AV576=1,"Esporadica"))))</f>
        <v>0</v>
      </c>
      <c r="AX576" s="165">
        <f>AT576*AV576</f>
        <v>0</v>
      </c>
      <c r="AY576" s="165" t="str">
        <f>IF(AND(AX576&gt;=24,AX576&lt;=40),"Medio Alto",IF(AND(AX576&gt;=10,AX576&lt;=20),"Alto",IF(AND(AX576&gt;=6,AX576&lt;=8),"Medio",IF(AND(AX576&gt;=0,AX576&lt;=4),"Bajo"))))</f>
        <v>Bajo</v>
      </c>
      <c r="AZ576" s="157"/>
      <c r="BA576" s="165" t="b">
        <f>IF(AZ576=100,"Mortal o Catrastrofico",IF(AZ576=60,"Muy Grave",IF(AZ576=25,"Grave",IF(AZ576=10,"Leve"))))</f>
        <v>0</v>
      </c>
      <c r="BB576" s="165">
        <f>AX576*AZ576</f>
        <v>0</v>
      </c>
      <c r="BC576" s="165" t="str">
        <f>IF(AND(BB576&gt;=600,AZ576&lt;=4000),"I",IF(AND(BB576&gt;=150,BB576&lt;=500),"II",IF(AND(BB576&gt;=40,BB576&lt;=120),"III",IF(AND(BB576&gt;=0,BB576&lt;=40),"IV"))))</f>
        <v>IV</v>
      </c>
      <c r="BD576" s="165" t="str">
        <f>IF(AND(BC576="I"),"NO ACEPTABLE",IF(AND(BC576="II"),"ACEPTABLE CON CONTROL ESPECIFICO",IF(AND(BC576="III"),"MEJORABLE",IF(AND(BC576="IV"),"ACEPTABLE"))))</f>
        <v>ACEPTABLE</v>
      </c>
      <c r="BE576" s="155"/>
    </row>
    <row r="577" spans="1:57" ht="102" hidden="1" x14ac:dyDescent="0.2">
      <c r="A577" s="156"/>
      <c r="B577" s="165" t="s">
        <v>259</v>
      </c>
      <c r="C577" s="168" t="s">
        <v>1074</v>
      </c>
      <c r="D577" s="166" t="s">
        <v>443</v>
      </c>
      <c r="E577" s="166" t="s">
        <v>1158</v>
      </c>
      <c r="F577" s="166" t="s">
        <v>1075</v>
      </c>
      <c r="G577" s="166" t="s">
        <v>1076</v>
      </c>
      <c r="H577" s="165" t="s">
        <v>63</v>
      </c>
      <c r="I577" s="165"/>
      <c r="J577" s="166" t="s">
        <v>252</v>
      </c>
      <c r="K577" s="165" t="s">
        <v>99</v>
      </c>
      <c r="L577" s="165" t="s">
        <v>100</v>
      </c>
      <c r="M577" s="171" t="s">
        <v>333</v>
      </c>
      <c r="N577" s="171" t="s">
        <v>102</v>
      </c>
      <c r="O577" s="267"/>
      <c r="P577" s="267"/>
      <c r="Q577" s="267"/>
      <c r="R577" s="279" t="s">
        <v>477</v>
      </c>
      <c r="S577" s="267"/>
      <c r="T577" s="165"/>
      <c r="U577" s="165" t="str">
        <f t="shared" si="283"/>
        <v>Bajo</v>
      </c>
      <c r="V577" s="165">
        <v>3</v>
      </c>
      <c r="W577" s="165" t="str">
        <f t="shared" si="284"/>
        <v>Frecuente</v>
      </c>
      <c r="X577" s="165">
        <f t="shared" si="285"/>
        <v>0</v>
      </c>
      <c r="Y577" s="165" t="str">
        <f t="shared" si="286"/>
        <v>Bajo</v>
      </c>
      <c r="Z577" s="165">
        <v>25</v>
      </c>
      <c r="AA577" s="165" t="str">
        <f t="shared" si="287"/>
        <v>Grave</v>
      </c>
      <c r="AB577" s="165">
        <f t="shared" si="281"/>
        <v>0</v>
      </c>
      <c r="AC577" s="165" t="str">
        <f t="shared" si="282"/>
        <v>IV</v>
      </c>
      <c r="AD577" s="165" t="str">
        <f t="shared" si="288"/>
        <v>ACEPTABLE</v>
      </c>
      <c r="AE577" s="165" t="s">
        <v>258</v>
      </c>
      <c r="AF577" s="165" t="s">
        <v>102</v>
      </c>
      <c r="AG577" s="165" t="s">
        <v>38</v>
      </c>
      <c r="AH577" s="165" t="s">
        <v>63</v>
      </c>
      <c r="AI577" s="165" t="s">
        <v>63</v>
      </c>
      <c r="AJ577" s="165" t="s">
        <v>63</v>
      </c>
      <c r="AK577" s="165"/>
      <c r="AL577" s="165"/>
      <c r="AM577" s="165"/>
      <c r="AN577" s="165"/>
      <c r="AO577" s="165"/>
      <c r="AP577" s="165"/>
      <c r="AQ577" s="165"/>
      <c r="AR577" s="165"/>
      <c r="AS577" s="200"/>
      <c r="AT577" s="156"/>
      <c r="AU577" s="165" t="str">
        <f t="shared" si="307"/>
        <v>Bajo</v>
      </c>
      <c r="AV577" s="156"/>
      <c r="AW577" s="165" t="b">
        <f t="shared" si="308"/>
        <v>0</v>
      </c>
      <c r="AX577" s="165">
        <f t="shared" si="309"/>
        <v>0</v>
      </c>
      <c r="AY577" s="165" t="str">
        <f t="shared" si="310"/>
        <v>Bajo</v>
      </c>
      <c r="AZ577" s="156"/>
      <c r="BA577" s="165" t="b">
        <f t="shared" si="311"/>
        <v>0</v>
      </c>
      <c r="BB577" s="165">
        <f t="shared" si="312"/>
        <v>0</v>
      </c>
      <c r="BC577" s="165" t="str">
        <f t="shared" si="313"/>
        <v>IV</v>
      </c>
      <c r="BD577" s="165" t="str">
        <f t="shared" si="314"/>
        <v>ACEPTABLE</v>
      </c>
      <c r="BE577" s="155"/>
    </row>
    <row r="578" spans="1:57" ht="102" hidden="1" x14ac:dyDescent="0.2">
      <c r="A578" s="156"/>
      <c r="B578" s="165" t="s">
        <v>259</v>
      </c>
      <c r="C578" s="168" t="s">
        <v>1074</v>
      </c>
      <c r="D578" s="166" t="s">
        <v>443</v>
      </c>
      <c r="E578" s="166" t="s">
        <v>1158</v>
      </c>
      <c r="F578" s="166" t="s">
        <v>1075</v>
      </c>
      <c r="G578" s="166" t="s">
        <v>1076</v>
      </c>
      <c r="H578" s="165" t="s">
        <v>63</v>
      </c>
      <c r="I578" s="165"/>
      <c r="J578" s="199" t="s">
        <v>1207</v>
      </c>
      <c r="K578" s="167" t="s">
        <v>72</v>
      </c>
      <c r="L578" s="168" t="s">
        <v>73</v>
      </c>
      <c r="M578" s="170" t="s">
        <v>1083</v>
      </c>
      <c r="N578" s="170" t="s">
        <v>75</v>
      </c>
      <c r="O578" s="165" t="s">
        <v>69</v>
      </c>
      <c r="P578" s="165" t="s">
        <v>69</v>
      </c>
      <c r="Q578" s="165" t="s">
        <v>69</v>
      </c>
      <c r="R578" s="158" t="s">
        <v>1032</v>
      </c>
      <c r="S578" s="165" t="s">
        <v>69</v>
      </c>
      <c r="T578" s="165">
        <v>2</v>
      </c>
      <c r="U578" s="165" t="str">
        <f t="shared" si="283"/>
        <v>Medio</v>
      </c>
      <c r="V578" s="165">
        <v>1</v>
      </c>
      <c r="W578" s="165" t="str">
        <f t="shared" si="284"/>
        <v>Esporadica</v>
      </c>
      <c r="X578" s="165">
        <f t="shared" si="285"/>
        <v>2</v>
      </c>
      <c r="Y578" s="165" t="str">
        <f t="shared" si="286"/>
        <v>Bajo</v>
      </c>
      <c r="Z578" s="165">
        <v>25</v>
      </c>
      <c r="AA578" s="165" t="str">
        <f t="shared" si="287"/>
        <v>Grave</v>
      </c>
      <c r="AB578" s="165">
        <f t="shared" si="281"/>
        <v>50</v>
      </c>
      <c r="AC578" s="165" t="str">
        <f t="shared" si="282"/>
        <v>III</v>
      </c>
      <c r="AD578" s="165" t="str">
        <f t="shared" si="288"/>
        <v>MEJORABLE</v>
      </c>
      <c r="AE578" s="165" t="s">
        <v>258</v>
      </c>
      <c r="AF578" s="165" t="s">
        <v>75</v>
      </c>
      <c r="AG578" s="165" t="s">
        <v>38</v>
      </c>
      <c r="AH578" s="165"/>
      <c r="AI578" s="165" t="s">
        <v>63</v>
      </c>
      <c r="AJ578" s="165" t="s">
        <v>63</v>
      </c>
      <c r="AK578" s="165" t="s">
        <v>63</v>
      </c>
      <c r="AL578" s="165" t="s">
        <v>63</v>
      </c>
      <c r="AM578" s="165"/>
      <c r="AN578" s="165"/>
      <c r="AO578" s="165"/>
      <c r="AP578" s="165"/>
      <c r="AQ578" s="165"/>
      <c r="AR578" s="165"/>
      <c r="AS578" s="156"/>
      <c r="AT578" s="157"/>
      <c r="AU578" s="165" t="str">
        <f t="shared" si="307"/>
        <v>Bajo</v>
      </c>
      <c r="AV578" s="157"/>
      <c r="AW578" s="165" t="b">
        <f t="shared" si="308"/>
        <v>0</v>
      </c>
      <c r="AX578" s="165">
        <f t="shared" si="309"/>
        <v>0</v>
      </c>
      <c r="AY578" s="165" t="str">
        <f t="shared" si="310"/>
        <v>Bajo</v>
      </c>
      <c r="AZ578" s="157"/>
      <c r="BA578" s="165" t="b">
        <f t="shared" si="311"/>
        <v>0</v>
      </c>
      <c r="BB578" s="165">
        <f t="shared" si="312"/>
        <v>0</v>
      </c>
      <c r="BC578" s="165" t="str">
        <f t="shared" si="313"/>
        <v>IV</v>
      </c>
      <c r="BD578" s="165" t="str">
        <f t="shared" si="314"/>
        <v>ACEPTABLE</v>
      </c>
      <c r="BE578" s="155"/>
    </row>
    <row r="579" spans="1:57" ht="102" x14ac:dyDescent="0.2">
      <c r="A579" s="156"/>
      <c r="B579" s="165" t="s">
        <v>259</v>
      </c>
      <c r="C579" s="168" t="s">
        <v>1074</v>
      </c>
      <c r="D579" s="166" t="s">
        <v>443</v>
      </c>
      <c r="E579" s="166" t="s">
        <v>1158</v>
      </c>
      <c r="F579" s="166" t="s">
        <v>1075</v>
      </c>
      <c r="G579" s="166" t="s">
        <v>1076</v>
      </c>
      <c r="H579" s="165" t="s">
        <v>63</v>
      </c>
      <c r="I579" s="165"/>
      <c r="J579" s="166" t="s">
        <v>773</v>
      </c>
      <c r="K579" s="167" t="s">
        <v>282</v>
      </c>
      <c r="L579" s="168" t="s">
        <v>747</v>
      </c>
      <c r="M579" s="170" t="s">
        <v>748</v>
      </c>
      <c r="N579" s="170" t="s">
        <v>289</v>
      </c>
      <c r="O579" s="165" t="s">
        <v>69</v>
      </c>
      <c r="P579" s="165" t="s">
        <v>69</v>
      </c>
      <c r="Q579" s="165"/>
      <c r="R579" s="171" t="s">
        <v>749</v>
      </c>
      <c r="S579" s="165" t="s">
        <v>672</v>
      </c>
      <c r="T579" s="165">
        <v>0</v>
      </c>
      <c r="U579" s="165" t="str">
        <f t="shared" si="283"/>
        <v>Bajo</v>
      </c>
      <c r="V579" s="165">
        <v>1</v>
      </c>
      <c r="W579" s="165" t="str">
        <f t="shared" si="284"/>
        <v>Esporadica</v>
      </c>
      <c r="X579" s="165">
        <f t="shared" si="285"/>
        <v>0</v>
      </c>
      <c r="Y579" s="165" t="str">
        <f t="shared" si="286"/>
        <v>Bajo</v>
      </c>
      <c r="Z579" s="165">
        <v>25</v>
      </c>
      <c r="AA579" s="165" t="str">
        <f t="shared" si="287"/>
        <v>Grave</v>
      </c>
      <c r="AB579" s="165">
        <f t="shared" si="281"/>
        <v>0</v>
      </c>
      <c r="AC579" s="165" t="str">
        <f t="shared" si="282"/>
        <v>IV</v>
      </c>
      <c r="AD579" s="165" t="str">
        <f t="shared" si="288"/>
        <v>ACEPTABLE</v>
      </c>
      <c r="AE579" s="165" t="s">
        <v>258</v>
      </c>
      <c r="AF579" s="165" t="str">
        <f>N579</f>
        <v>Golpes, trapamientos, aplastamiento, muerte</v>
      </c>
      <c r="AG579" s="165" t="s">
        <v>38</v>
      </c>
      <c r="AH579" s="165"/>
      <c r="AI579" s="165" t="s">
        <v>63</v>
      </c>
      <c r="AJ579" s="165" t="s">
        <v>63</v>
      </c>
      <c r="AK579" s="165" t="s">
        <v>63</v>
      </c>
      <c r="AL579" s="165"/>
      <c r="AM579" s="165"/>
      <c r="AN579" s="165"/>
      <c r="AO579" s="165"/>
      <c r="AP579" s="165"/>
      <c r="AQ579" s="165"/>
      <c r="AR579" s="165"/>
      <c r="AS579" s="156"/>
      <c r="AT579" s="157"/>
      <c r="AU579" s="165" t="str">
        <f t="shared" si="307"/>
        <v>Bajo</v>
      </c>
      <c r="AV579" s="157"/>
      <c r="AW579" s="165" t="b">
        <f t="shared" si="308"/>
        <v>0</v>
      </c>
      <c r="AX579" s="165">
        <f t="shared" si="309"/>
        <v>0</v>
      </c>
      <c r="AY579" s="165" t="str">
        <f t="shared" si="310"/>
        <v>Bajo</v>
      </c>
      <c r="AZ579" s="157"/>
      <c r="BA579" s="165" t="b">
        <f t="shared" si="311"/>
        <v>0</v>
      </c>
      <c r="BB579" s="165">
        <f t="shared" si="312"/>
        <v>0</v>
      </c>
      <c r="BC579" s="165" t="str">
        <f t="shared" si="313"/>
        <v>IV</v>
      </c>
      <c r="BD579" s="165" t="str">
        <f t="shared" si="314"/>
        <v>ACEPTABLE</v>
      </c>
      <c r="BE579" s="155"/>
    </row>
    <row r="580" spans="1:57" ht="48.75" hidden="1" customHeight="1" x14ac:dyDescent="0.2">
      <c r="A580" s="156"/>
      <c r="B580" s="165" t="s">
        <v>259</v>
      </c>
      <c r="C580" s="156" t="s">
        <v>784</v>
      </c>
      <c r="D580" s="166" t="s">
        <v>391</v>
      </c>
      <c r="E580" s="166" t="s">
        <v>411</v>
      </c>
      <c r="F580" s="166" t="s">
        <v>412</v>
      </c>
      <c r="G580" s="166" t="s">
        <v>1084</v>
      </c>
      <c r="H580" s="165" t="s">
        <v>63</v>
      </c>
      <c r="I580" s="165"/>
      <c r="J580" s="165" t="s">
        <v>414</v>
      </c>
      <c r="K580" s="167" t="s">
        <v>65</v>
      </c>
      <c r="L580" s="168" t="s">
        <v>415</v>
      </c>
      <c r="M580" s="169" t="s">
        <v>416</v>
      </c>
      <c r="N580" s="170" t="s">
        <v>417</v>
      </c>
      <c r="O580" s="165"/>
      <c r="P580" s="165"/>
      <c r="Q580" s="165"/>
      <c r="R580" s="170" t="s">
        <v>1085</v>
      </c>
      <c r="S580" s="171" t="s">
        <v>419</v>
      </c>
      <c r="T580" s="165">
        <v>0</v>
      </c>
      <c r="U580" s="165" t="str">
        <f t="shared" si="283"/>
        <v>Bajo</v>
      </c>
      <c r="V580" s="165">
        <v>2</v>
      </c>
      <c r="W580" s="165" t="str">
        <f t="shared" si="284"/>
        <v>Ocasional</v>
      </c>
      <c r="X580" s="165">
        <f t="shared" si="285"/>
        <v>0</v>
      </c>
      <c r="Y580" s="165" t="str">
        <f t="shared" si="286"/>
        <v>Bajo</v>
      </c>
      <c r="Z580" s="165">
        <v>60</v>
      </c>
      <c r="AA580" s="165" t="str">
        <f t="shared" si="287"/>
        <v>Muy Grave</v>
      </c>
      <c r="AB580" s="165">
        <f t="shared" si="281"/>
        <v>0</v>
      </c>
      <c r="AC580" s="165" t="str">
        <f t="shared" si="282"/>
        <v>IV</v>
      </c>
      <c r="AD580" s="165" t="s">
        <v>1086</v>
      </c>
      <c r="AE580" s="165">
        <v>6</v>
      </c>
      <c r="AF580" s="165" t="s">
        <v>417</v>
      </c>
      <c r="AG580" s="165" t="s">
        <v>38</v>
      </c>
      <c r="AH580" s="165"/>
      <c r="AI580" s="165"/>
      <c r="AJ580" s="165" t="s">
        <v>63</v>
      </c>
      <c r="AK580" s="165"/>
      <c r="AL580" s="165"/>
      <c r="AM580" s="165"/>
      <c r="AN580" s="165"/>
      <c r="AO580" s="165"/>
      <c r="AP580" s="165"/>
      <c r="AQ580" s="165"/>
      <c r="AR580" s="165"/>
      <c r="AS580" s="156"/>
      <c r="AT580" s="157"/>
      <c r="AU580" s="165" t="s">
        <v>1087</v>
      </c>
      <c r="AV580" s="157"/>
      <c r="AW580" s="165" t="b">
        <v>0</v>
      </c>
      <c r="AX580" s="165">
        <v>0</v>
      </c>
      <c r="AY580" s="165" t="s">
        <v>1087</v>
      </c>
      <c r="AZ580" s="157"/>
      <c r="BA580" s="165" t="b">
        <v>0</v>
      </c>
      <c r="BB580" s="165">
        <v>0</v>
      </c>
      <c r="BC580" s="165" t="s">
        <v>1088</v>
      </c>
      <c r="BD580" s="165" t="s">
        <v>1086</v>
      </c>
      <c r="BE580" s="155"/>
    </row>
    <row r="581" spans="1:57" ht="51" hidden="1" x14ac:dyDescent="0.2">
      <c r="A581" s="156"/>
      <c r="B581" s="165" t="s">
        <v>259</v>
      </c>
      <c r="C581" s="156" t="s">
        <v>784</v>
      </c>
      <c r="D581" s="166" t="s">
        <v>391</v>
      </c>
      <c r="E581" s="166" t="s">
        <v>411</v>
      </c>
      <c r="F581" s="166" t="s">
        <v>412</v>
      </c>
      <c r="G581" s="166" t="s">
        <v>1084</v>
      </c>
      <c r="H581" s="165" t="s">
        <v>63</v>
      </c>
      <c r="I581" s="165"/>
      <c r="J581" s="165" t="s">
        <v>414</v>
      </c>
      <c r="K581" s="165" t="s">
        <v>325</v>
      </c>
      <c r="L581" s="196" t="s">
        <v>123</v>
      </c>
      <c r="M581" s="170" t="s">
        <v>427</v>
      </c>
      <c r="N581" s="170" t="s">
        <v>96</v>
      </c>
      <c r="O581" s="165"/>
      <c r="P581" s="165"/>
      <c r="Q581" s="170" t="s">
        <v>428</v>
      </c>
      <c r="R581" s="171" t="s">
        <v>429</v>
      </c>
      <c r="S581" s="165"/>
      <c r="T581" s="165">
        <v>0</v>
      </c>
      <c r="U581" s="165" t="str">
        <f t="shared" si="283"/>
        <v>Bajo</v>
      </c>
      <c r="V581" s="165">
        <v>3</v>
      </c>
      <c r="W581" s="165" t="str">
        <f t="shared" si="284"/>
        <v>Frecuente</v>
      </c>
      <c r="X581" s="165">
        <f t="shared" si="285"/>
        <v>0</v>
      </c>
      <c r="Y581" s="165" t="str">
        <f t="shared" si="286"/>
        <v>Bajo</v>
      </c>
      <c r="Z581" s="165">
        <v>10</v>
      </c>
      <c r="AA581" s="165" t="str">
        <f t="shared" si="287"/>
        <v>Leve</v>
      </c>
      <c r="AB581" s="165">
        <f t="shared" si="281"/>
        <v>0</v>
      </c>
      <c r="AC581" s="165" t="str">
        <f t="shared" si="282"/>
        <v>IV</v>
      </c>
      <c r="AD581" s="165" t="s">
        <v>1086</v>
      </c>
      <c r="AE581" s="165">
        <v>6</v>
      </c>
      <c r="AF581" s="165" t="s">
        <v>96</v>
      </c>
      <c r="AG581" s="165" t="s">
        <v>38</v>
      </c>
      <c r="AH581" s="165"/>
      <c r="AI581" s="165"/>
      <c r="AJ581" s="165" t="s">
        <v>63</v>
      </c>
      <c r="AK581" s="165"/>
      <c r="AL581" s="165"/>
      <c r="AM581" s="165"/>
      <c r="AN581" s="165"/>
      <c r="AO581" s="165"/>
      <c r="AP581" s="165"/>
      <c r="AQ581" s="165"/>
      <c r="AR581" s="165"/>
      <c r="AS581" s="156"/>
      <c r="AT581" s="157"/>
      <c r="AU581" s="165" t="s">
        <v>1087</v>
      </c>
      <c r="AV581" s="157"/>
      <c r="AW581" s="165" t="b">
        <v>0</v>
      </c>
      <c r="AX581" s="165">
        <v>0</v>
      </c>
      <c r="AY581" s="165" t="s">
        <v>1087</v>
      </c>
      <c r="AZ581" s="157"/>
      <c r="BA581" s="165" t="b">
        <v>0</v>
      </c>
      <c r="BB581" s="165">
        <v>0</v>
      </c>
      <c r="BC581" s="165" t="s">
        <v>1088</v>
      </c>
      <c r="BD581" s="165" t="s">
        <v>1086</v>
      </c>
      <c r="BE581" s="155"/>
    </row>
    <row r="582" spans="1:57" ht="90.6" hidden="1" customHeight="1" x14ac:dyDescent="0.2">
      <c r="A582" s="156"/>
      <c r="B582" s="165" t="s">
        <v>259</v>
      </c>
      <c r="C582" s="156" t="s">
        <v>784</v>
      </c>
      <c r="D582" s="166" t="s">
        <v>391</v>
      </c>
      <c r="E582" s="166" t="s">
        <v>411</v>
      </c>
      <c r="F582" s="166" t="s">
        <v>412</v>
      </c>
      <c r="G582" s="166" t="s">
        <v>1084</v>
      </c>
      <c r="H582" s="165" t="s">
        <v>63</v>
      </c>
      <c r="I582" s="165"/>
      <c r="J582" s="166" t="s">
        <v>414</v>
      </c>
      <c r="K582" s="165" t="s">
        <v>72</v>
      </c>
      <c r="L582" s="196" t="s">
        <v>302</v>
      </c>
      <c r="M582" s="171" t="s">
        <v>430</v>
      </c>
      <c r="N582" s="171" t="s">
        <v>150</v>
      </c>
      <c r="O582" s="165"/>
      <c r="P582" s="165"/>
      <c r="Q582" s="170"/>
      <c r="R582" s="171" t="s">
        <v>431</v>
      </c>
      <c r="S582" s="165"/>
      <c r="T582" s="165">
        <v>0</v>
      </c>
      <c r="U582" s="165" t="str">
        <f t="shared" si="283"/>
        <v>Bajo</v>
      </c>
      <c r="V582" s="165">
        <v>1</v>
      </c>
      <c r="W582" s="165" t="str">
        <f t="shared" si="284"/>
        <v>Esporadica</v>
      </c>
      <c r="X582" s="165">
        <f t="shared" si="285"/>
        <v>0</v>
      </c>
      <c r="Y582" s="165" t="str">
        <f t="shared" si="286"/>
        <v>Bajo</v>
      </c>
      <c r="Z582" s="165">
        <v>10</v>
      </c>
      <c r="AA582" s="165" t="str">
        <f t="shared" si="287"/>
        <v>Leve</v>
      </c>
      <c r="AB582" s="165">
        <f t="shared" si="281"/>
        <v>0</v>
      </c>
      <c r="AC582" s="165" t="str">
        <f t="shared" si="282"/>
        <v>IV</v>
      </c>
      <c r="AD582" s="165" t="s">
        <v>1086</v>
      </c>
      <c r="AE582" s="165" t="s">
        <v>258</v>
      </c>
      <c r="AF582" s="165" t="s">
        <v>150</v>
      </c>
      <c r="AG582" s="165" t="s">
        <v>38</v>
      </c>
      <c r="AH582" s="165"/>
      <c r="AI582" s="165" t="s">
        <v>63</v>
      </c>
      <c r="AJ582" s="165" t="s">
        <v>63</v>
      </c>
      <c r="AK582" s="165"/>
      <c r="AL582" s="165"/>
      <c r="AM582" s="200"/>
      <c r="AN582" s="165"/>
      <c r="AO582" s="165"/>
      <c r="AP582" s="165"/>
      <c r="AQ582" s="165"/>
      <c r="AR582" s="165"/>
      <c r="AS582" s="156"/>
      <c r="AT582" s="157"/>
      <c r="AU582" s="165" t="s">
        <v>1087</v>
      </c>
      <c r="AV582" s="157"/>
      <c r="AW582" s="165" t="b">
        <v>0</v>
      </c>
      <c r="AX582" s="165">
        <v>0</v>
      </c>
      <c r="AY582" s="165" t="s">
        <v>1087</v>
      </c>
      <c r="AZ582" s="157"/>
      <c r="BA582" s="165" t="b">
        <v>0</v>
      </c>
      <c r="BB582" s="165">
        <v>0</v>
      </c>
      <c r="BC582" s="165" t="s">
        <v>1088</v>
      </c>
      <c r="BD582" s="165" t="s">
        <v>1086</v>
      </c>
      <c r="BE582" s="155"/>
    </row>
    <row r="583" spans="1:57" ht="76.5" hidden="1" x14ac:dyDescent="0.2">
      <c r="A583" s="156"/>
      <c r="B583" s="165" t="s">
        <v>259</v>
      </c>
      <c r="C583" s="156" t="s">
        <v>784</v>
      </c>
      <c r="D583" s="166" t="s">
        <v>391</v>
      </c>
      <c r="E583" s="166" t="s">
        <v>411</v>
      </c>
      <c r="F583" s="166" t="s">
        <v>412</v>
      </c>
      <c r="G583" s="166" t="s">
        <v>1084</v>
      </c>
      <c r="H583" s="165" t="s">
        <v>63</v>
      </c>
      <c r="I583" s="165"/>
      <c r="J583" s="165" t="s">
        <v>414</v>
      </c>
      <c r="K583" s="167" t="s">
        <v>72</v>
      </c>
      <c r="L583" s="196" t="s">
        <v>319</v>
      </c>
      <c r="M583" s="171" t="s">
        <v>794</v>
      </c>
      <c r="N583" s="170" t="s">
        <v>167</v>
      </c>
      <c r="O583" s="165"/>
      <c r="P583" s="165"/>
      <c r="Q583" s="171" t="s">
        <v>795</v>
      </c>
      <c r="R583" s="171" t="s">
        <v>796</v>
      </c>
      <c r="S583" s="171" t="s">
        <v>505</v>
      </c>
      <c r="T583" s="165">
        <v>0</v>
      </c>
      <c r="U583" s="165" t="str">
        <f t="shared" si="283"/>
        <v>Bajo</v>
      </c>
      <c r="V583" s="165">
        <v>2</v>
      </c>
      <c r="W583" s="165" t="str">
        <f t="shared" si="284"/>
        <v>Ocasional</v>
      </c>
      <c r="X583" s="165">
        <f t="shared" si="285"/>
        <v>0</v>
      </c>
      <c r="Y583" s="165" t="str">
        <f t="shared" si="286"/>
        <v>Bajo</v>
      </c>
      <c r="Z583" s="165">
        <v>60</v>
      </c>
      <c r="AA583" s="165" t="str">
        <f t="shared" si="287"/>
        <v>Muy Grave</v>
      </c>
      <c r="AB583" s="165">
        <f t="shared" si="281"/>
        <v>0</v>
      </c>
      <c r="AC583" s="165" t="str">
        <f t="shared" si="282"/>
        <v>IV</v>
      </c>
      <c r="AD583" s="165" t="s">
        <v>1086</v>
      </c>
      <c r="AE583" s="165">
        <v>6</v>
      </c>
      <c r="AF583" s="165" t="s">
        <v>167</v>
      </c>
      <c r="AG583" s="165" t="s">
        <v>38</v>
      </c>
      <c r="AH583" s="165"/>
      <c r="AI583" s="165"/>
      <c r="AJ583" s="165" t="s">
        <v>63</v>
      </c>
      <c r="AK583" s="165"/>
      <c r="AL583" s="165"/>
      <c r="AM583" s="165"/>
      <c r="AN583" s="165"/>
      <c r="AO583" s="165"/>
      <c r="AP583" s="165"/>
      <c r="AQ583" s="165"/>
      <c r="AR583" s="165"/>
      <c r="AS583" s="156"/>
      <c r="AT583" s="157"/>
      <c r="AU583" s="165" t="s">
        <v>1087</v>
      </c>
      <c r="AV583" s="157"/>
      <c r="AW583" s="165" t="b">
        <v>0</v>
      </c>
      <c r="AX583" s="165">
        <v>0</v>
      </c>
      <c r="AY583" s="165" t="s">
        <v>1087</v>
      </c>
      <c r="AZ583" s="157"/>
      <c r="BA583" s="165" t="b">
        <v>0</v>
      </c>
      <c r="BB583" s="165">
        <v>0</v>
      </c>
      <c r="BC583" s="165" t="s">
        <v>1088</v>
      </c>
      <c r="BD583" s="165" t="s">
        <v>1086</v>
      </c>
      <c r="BE583" s="155"/>
    </row>
    <row r="584" spans="1:57" ht="51" x14ac:dyDescent="0.2">
      <c r="A584" s="189"/>
      <c r="B584" s="165" t="s">
        <v>259</v>
      </c>
      <c r="C584" s="156" t="s">
        <v>784</v>
      </c>
      <c r="D584" s="166" t="s">
        <v>391</v>
      </c>
      <c r="E584" s="166" t="s">
        <v>411</v>
      </c>
      <c r="F584" s="166" t="s">
        <v>412</v>
      </c>
      <c r="G584" s="166" t="s">
        <v>1084</v>
      </c>
      <c r="H584" s="165" t="s">
        <v>63</v>
      </c>
      <c r="I584" s="165"/>
      <c r="J584" s="165" t="s">
        <v>414</v>
      </c>
      <c r="K584" s="167" t="s">
        <v>282</v>
      </c>
      <c r="L584" s="168" t="s">
        <v>88</v>
      </c>
      <c r="M584" s="170" t="s">
        <v>344</v>
      </c>
      <c r="N584" s="171" t="s">
        <v>345</v>
      </c>
      <c r="O584" s="165"/>
      <c r="P584" s="165"/>
      <c r="Q584" s="171" t="s">
        <v>735</v>
      </c>
      <c r="R584" s="165" t="s">
        <v>346</v>
      </c>
      <c r="S584" s="171" t="s">
        <v>92</v>
      </c>
      <c r="T584" s="165">
        <v>0</v>
      </c>
      <c r="U584" s="165" t="str">
        <f t="shared" si="283"/>
        <v>Bajo</v>
      </c>
      <c r="V584" s="165">
        <v>2</v>
      </c>
      <c r="W584" s="165" t="str">
        <f t="shared" si="284"/>
        <v>Ocasional</v>
      </c>
      <c r="X584" s="165">
        <f t="shared" si="285"/>
        <v>0</v>
      </c>
      <c r="Y584" s="165" t="str">
        <f t="shared" si="286"/>
        <v>Bajo</v>
      </c>
      <c r="Z584" s="165">
        <v>25</v>
      </c>
      <c r="AA584" s="165" t="str">
        <f t="shared" si="287"/>
        <v>Grave</v>
      </c>
      <c r="AB584" s="165">
        <f t="shared" si="281"/>
        <v>0</v>
      </c>
      <c r="AC584" s="165" t="str">
        <f t="shared" si="282"/>
        <v>IV</v>
      </c>
      <c r="AD584" s="165" t="str">
        <f t="shared" ref="AD584:AD585" si="315">IF(AND(AC584="I"),"NO ACEPTABLE",IF(AND(AC584="II"),"ACEPTABLE CON CONTROL ESPECIFICO",IF(AND(AC584="III"),"MEJORABLE",IF(AND(AC584="IV"),"ACEPTABLE"))))</f>
        <v>ACEPTABLE</v>
      </c>
      <c r="AE584" s="165" t="s">
        <v>258</v>
      </c>
      <c r="AF584" s="165" t="str">
        <f>N584</f>
        <v>Golpes, descargas electricas, heridas</v>
      </c>
      <c r="AG584" s="165" t="s">
        <v>38</v>
      </c>
      <c r="AH584" s="165" t="s">
        <v>63</v>
      </c>
      <c r="AI584" s="165" t="s">
        <v>63</v>
      </c>
      <c r="AJ584" s="165" t="s">
        <v>63</v>
      </c>
      <c r="AK584" s="165"/>
      <c r="AL584" s="165"/>
      <c r="AM584" s="165"/>
      <c r="AN584" s="165"/>
      <c r="AO584" s="165"/>
      <c r="AP584" s="165"/>
      <c r="AQ584" s="165"/>
      <c r="AR584" s="165"/>
      <c r="AS584" s="156"/>
      <c r="AT584" s="157"/>
      <c r="AU584" s="165" t="str">
        <f t="shared" ref="AU584:AU585" si="316">IF(AT584=10,"Muy Alto",IF(AT584=6,"Alto",IF(AT584=2,"Medio",IF(AT584=0,"Bajo"))))</f>
        <v>Bajo</v>
      </c>
      <c r="AV584" s="157"/>
      <c r="AW584" s="165" t="b">
        <f t="shared" ref="AW584:AW585" si="317">IF(AV584=4,"Continua",IF(AV584=3,"Frecuente",IF(AV584=2,"Ocasional",IF(AV584=1,"Esporadica"))))</f>
        <v>0</v>
      </c>
      <c r="AX584" s="165">
        <f t="shared" ref="AX584:AX585" si="318">AT584*AV584</f>
        <v>0</v>
      </c>
      <c r="AY584" s="165" t="str">
        <f t="shared" ref="AY584:AY585" si="319">IF(AND(AX584&gt;=24,AX584&lt;=40),"Medio Alto",IF(AND(AX584&gt;=10,AX584&lt;=20),"Alto",IF(AND(AX584&gt;=6,AX584&lt;=8),"Medio",IF(AND(AX584&gt;=0,AX584&lt;=4),"Bajo"))))</f>
        <v>Bajo</v>
      </c>
      <c r="AZ584" s="157"/>
      <c r="BA584" s="165" t="b">
        <f t="shared" ref="BA584:BA585" si="320">IF(AZ584=100,"Mortal o Catrastrofico",IF(AZ584=60,"Muy Grave",IF(AZ584=25,"Grave",IF(AZ584=10,"Leve"))))</f>
        <v>0</v>
      </c>
      <c r="BB584" s="165">
        <f t="shared" ref="BB584:BB585" si="321">AX584*AZ584</f>
        <v>0</v>
      </c>
      <c r="BC584" s="165" t="str">
        <f t="shared" ref="BC584:BC585" si="322">IF(AND(BB584&gt;=600,AZ584&lt;=4000),"I",IF(AND(BB584&gt;=150,BB584&lt;=500),"II",IF(AND(BB584&gt;=40,BB584&lt;=120),"III",IF(AND(BB584&gt;=0,BB584&lt;=40),"IV"))))</f>
        <v>IV</v>
      </c>
      <c r="BD584" s="165" t="str">
        <f t="shared" ref="BD584:BD585" si="323">IF(AND(BC584="I"),"NO ACEPTABLE",IF(AND(BC584="II"),"ACEPTABLE CON CONTROL ESPECIFICO",IF(AND(BC584="III"),"MEJORABLE",IF(AND(BC584="IV"),"ACEPTABLE"))))</f>
        <v>ACEPTABLE</v>
      </c>
      <c r="BE584" s="155"/>
    </row>
    <row r="585" spans="1:57" ht="102" x14ac:dyDescent="0.2">
      <c r="A585" s="189"/>
      <c r="B585" s="165" t="s">
        <v>259</v>
      </c>
      <c r="C585" s="156" t="s">
        <v>784</v>
      </c>
      <c r="D585" s="166" t="s">
        <v>391</v>
      </c>
      <c r="E585" s="166" t="s">
        <v>411</v>
      </c>
      <c r="F585" s="166" t="s">
        <v>412</v>
      </c>
      <c r="G585" s="166" t="s">
        <v>1084</v>
      </c>
      <c r="H585" s="165" t="s">
        <v>63</v>
      </c>
      <c r="I585" s="165"/>
      <c r="J585" s="165" t="s">
        <v>414</v>
      </c>
      <c r="K585" s="167" t="s">
        <v>282</v>
      </c>
      <c r="L585" s="196" t="s">
        <v>641</v>
      </c>
      <c r="M585" s="171" t="s">
        <v>642</v>
      </c>
      <c r="N585" s="171" t="s">
        <v>643</v>
      </c>
      <c r="O585" s="165"/>
      <c r="P585" s="165"/>
      <c r="Q585" s="171" t="s">
        <v>736</v>
      </c>
      <c r="R585" s="165" t="s">
        <v>751</v>
      </c>
      <c r="S585" s="165" t="s">
        <v>645</v>
      </c>
      <c r="T585" s="165">
        <v>0</v>
      </c>
      <c r="U585" s="165" t="str">
        <f>IF(T585=10,"Muy Alto",IF(T585=6,"Alto",IF(T585=2,"Medio",IF(T585=0,"Bajo"))))</f>
        <v>Bajo</v>
      </c>
      <c r="V585" s="165">
        <v>2</v>
      </c>
      <c r="W585" s="165" t="str">
        <f t="shared" si="284"/>
        <v>Ocasional</v>
      </c>
      <c r="X585" s="165">
        <f t="shared" si="285"/>
        <v>0</v>
      </c>
      <c r="Y585" s="165" t="str">
        <f t="shared" si="286"/>
        <v>Bajo</v>
      </c>
      <c r="Z585" s="165">
        <v>60</v>
      </c>
      <c r="AA585" s="165" t="str">
        <f t="shared" si="287"/>
        <v>Muy Grave</v>
      </c>
      <c r="AB585" s="165">
        <f t="shared" si="281"/>
        <v>0</v>
      </c>
      <c r="AC585" s="165" t="str">
        <f t="shared" si="282"/>
        <v>IV</v>
      </c>
      <c r="AD585" s="165" t="str">
        <f t="shared" si="315"/>
        <v>ACEPTABLE</v>
      </c>
      <c r="AE585" s="165" t="s">
        <v>258</v>
      </c>
      <c r="AF585" s="165" t="str">
        <f>N585</f>
        <v>Golpes, heridas, atrapamiento muerte</v>
      </c>
      <c r="AG585" s="165" t="s">
        <v>38</v>
      </c>
      <c r="AH585" s="165" t="s">
        <v>63</v>
      </c>
      <c r="AI585" s="165" t="s">
        <v>63</v>
      </c>
      <c r="AJ585" s="165" t="s">
        <v>63</v>
      </c>
      <c r="AK585" s="165"/>
      <c r="AL585" s="165"/>
      <c r="AM585" s="241" t="s">
        <v>1089</v>
      </c>
      <c r="AN585" s="241"/>
      <c r="AO585" s="241"/>
      <c r="AP585" s="241" t="s">
        <v>63</v>
      </c>
      <c r="AQ585" s="241"/>
      <c r="AR585" s="241"/>
      <c r="AS585" s="242" t="s">
        <v>63</v>
      </c>
      <c r="AT585" s="242"/>
      <c r="AU585" s="241" t="str">
        <f t="shared" si="316"/>
        <v>Bajo</v>
      </c>
      <c r="AV585" s="242">
        <v>2</v>
      </c>
      <c r="AW585" s="241" t="str">
        <f t="shared" si="317"/>
        <v>Ocasional</v>
      </c>
      <c r="AX585" s="241">
        <f t="shared" si="318"/>
        <v>0</v>
      </c>
      <c r="AY585" s="241" t="str">
        <f t="shared" si="319"/>
        <v>Bajo</v>
      </c>
      <c r="AZ585" s="242">
        <v>25</v>
      </c>
      <c r="BA585" s="241" t="str">
        <f t="shared" si="320"/>
        <v>Grave</v>
      </c>
      <c r="BB585" s="241">
        <f t="shared" si="321"/>
        <v>0</v>
      </c>
      <c r="BC585" s="241" t="str">
        <f t="shared" si="322"/>
        <v>IV</v>
      </c>
      <c r="BD585" s="241" t="str">
        <f t="shared" si="323"/>
        <v>ACEPTABLE</v>
      </c>
      <c r="BE585" s="242" t="s">
        <v>1090</v>
      </c>
    </row>
    <row r="586" spans="1:57" ht="51" x14ac:dyDescent="0.2">
      <c r="A586" s="156"/>
      <c r="B586" s="165" t="s">
        <v>259</v>
      </c>
      <c r="C586" s="156" t="s">
        <v>784</v>
      </c>
      <c r="D586" s="166" t="s">
        <v>391</v>
      </c>
      <c r="E586" s="166" t="s">
        <v>411</v>
      </c>
      <c r="F586" s="166" t="s">
        <v>412</v>
      </c>
      <c r="G586" s="166" t="s">
        <v>1084</v>
      </c>
      <c r="H586" s="165" t="s">
        <v>63</v>
      </c>
      <c r="I586" s="165"/>
      <c r="J586" s="165" t="s">
        <v>414</v>
      </c>
      <c r="K586" s="167" t="s">
        <v>282</v>
      </c>
      <c r="L586" s="168" t="s">
        <v>747</v>
      </c>
      <c r="M586" s="170" t="s">
        <v>748</v>
      </c>
      <c r="N586" s="170" t="s">
        <v>289</v>
      </c>
      <c r="O586" s="165" t="s">
        <v>69</v>
      </c>
      <c r="P586" s="165" t="s">
        <v>69</v>
      </c>
      <c r="Q586" s="165"/>
      <c r="R586" s="171" t="s">
        <v>749</v>
      </c>
      <c r="S586" s="165" t="s">
        <v>672</v>
      </c>
      <c r="T586" s="165">
        <v>0</v>
      </c>
      <c r="U586" s="165" t="str">
        <f t="shared" si="283"/>
        <v>Bajo</v>
      </c>
      <c r="V586" s="165">
        <v>1</v>
      </c>
      <c r="W586" s="165" t="str">
        <f t="shared" si="284"/>
        <v>Esporadica</v>
      </c>
      <c r="X586" s="165">
        <f t="shared" si="285"/>
        <v>0</v>
      </c>
      <c r="Y586" s="165" t="str">
        <f t="shared" si="286"/>
        <v>Bajo</v>
      </c>
      <c r="Z586" s="165">
        <v>25</v>
      </c>
      <c r="AA586" s="165" t="str">
        <f t="shared" si="287"/>
        <v>Grave</v>
      </c>
      <c r="AB586" s="165">
        <f t="shared" si="281"/>
        <v>0</v>
      </c>
      <c r="AC586" s="165" t="str">
        <f t="shared" si="282"/>
        <v>IV</v>
      </c>
      <c r="AD586" s="165" t="str">
        <f t="shared" ref="AD586" si="324">IF(AND(AC586="I"),"NO ACEPTABLE",IF(AND(AC586="II"),"ACEPTABLE CON CONTROL ESPECIFICO",IF(AND(AC586="III"),"MEJORABLE",IF(AND(AC586="IV"),"ACEPTABLE"))))</f>
        <v>ACEPTABLE</v>
      </c>
      <c r="AE586" s="165" t="s">
        <v>258</v>
      </c>
      <c r="AF586" s="165" t="str">
        <f>N586</f>
        <v>Golpes, trapamientos, aplastamiento, muerte</v>
      </c>
      <c r="AG586" s="165" t="s">
        <v>38</v>
      </c>
      <c r="AH586" s="165"/>
      <c r="AI586" s="165" t="s">
        <v>63</v>
      </c>
      <c r="AJ586" s="165" t="s">
        <v>63</v>
      </c>
      <c r="AK586" s="165" t="s">
        <v>63</v>
      </c>
      <c r="AL586" s="165"/>
      <c r="AM586" s="165"/>
      <c r="AN586" s="165"/>
      <c r="AO586" s="165"/>
      <c r="AP586" s="165"/>
      <c r="AQ586" s="165"/>
      <c r="AR586" s="165"/>
      <c r="AS586" s="156"/>
      <c r="AT586" s="157"/>
      <c r="AU586" s="165" t="str">
        <f t="shared" ref="AU586" si="325">IF(AT586=10,"Muy Alto",IF(AT586=6,"Alto",IF(AT586=2,"Medio",IF(AT586=0,"Bajo"))))</f>
        <v>Bajo</v>
      </c>
      <c r="AV586" s="157"/>
      <c r="AW586" s="165" t="b">
        <f t="shared" ref="AW586" si="326">IF(AV586=4,"Continua",IF(AV586=3,"Frecuente",IF(AV586=2,"Ocasional",IF(AV586=1,"Esporadica"))))</f>
        <v>0</v>
      </c>
      <c r="AX586" s="165">
        <f t="shared" ref="AX586" si="327">AT586*AV586</f>
        <v>0</v>
      </c>
      <c r="AY586" s="165" t="str">
        <f t="shared" ref="AY586" si="328">IF(AND(AX586&gt;=24,AX586&lt;=40),"Medio Alto",IF(AND(AX586&gt;=10,AX586&lt;=20),"Alto",IF(AND(AX586&gt;=6,AX586&lt;=8),"Medio",IF(AND(AX586&gt;=0,AX586&lt;=4),"Bajo"))))</f>
        <v>Bajo</v>
      </c>
      <c r="AZ586" s="157"/>
      <c r="BA586" s="165" t="b">
        <f t="shared" ref="BA586" si="329">IF(AZ586=100,"Mortal o Catrastrofico",IF(AZ586=60,"Muy Grave",IF(AZ586=25,"Grave",IF(AZ586=10,"Leve"))))</f>
        <v>0</v>
      </c>
      <c r="BB586" s="165">
        <f t="shared" ref="BB586" si="330">AX586*AZ586</f>
        <v>0</v>
      </c>
      <c r="BC586" s="165" t="str">
        <f t="shared" ref="BC586" si="331">IF(AND(BB586&gt;=600,AZ586&lt;=4000),"I",IF(AND(BB586&gt;=150,BB586&lt;=500),"II",IF(AND(BB586&gt;=40,BB586&lt;=120),"III",IF(AND(BB586&gt;=0,BB586&lt;=40),"IV"))))</f>
        <v>IV</v>
      </c>
      <c r="BD586" s="165" t="str">
        <f t="shared" ref="BD586" si="332">IF(AND(BC586="I"),"NO ACEPTABLE",IF(AND(BC586="II"),"ACEPTABLE CON CONTROL ESPECIFICO",IF(AND(BC586="III"),"MEJORABLE",IF(AND(BC586="IV"),"ACEPTABLE"))))</f>
        <v>ACEPTABLE</v>
      </c>
      <c r="BE586" s="155"/>
    </row>
    <row r="587" spans="1:57" ht="51" x14ac:dyDescent="0.2">
      <c r="A587" s="156"/>
      <c r="B587" s="165" t="s">
        <v>259</v>
      </c>
      <c r="C587" s="156" t="s">
        <v>784</v>
      </c>
      <c r="D587" s="166" t="s">
        <v>391</v>
      </c>
      <c r="E587" s="166" t="s">
        <v>411</v>
      </c>
      <c r="F587" s="166" t="s">
        <v>412</v>
      </c>
      <c r="G587" s="166" t="s">
        <v>1084</v>
      </c>
      <c r="H587" s="165" t="s">
        <v>63</v>
      </c>
      <c r="I587" s="165"/>
      <c r="J587" s="165" t="s">
        <v>414</v>
      </c>
      <c r="K587" s="167" t="s">
        <v>282</v>
      </c>
      <c r="L587" s="168" t="s">
        <v>739</v>
      </c>
      <c r="M587" s="170" t="s">
        <v>740</v>
      </c>
      <c r="N587" s="171" t="s">
        <v>741</v>
      </c>
      <c r="O587" s="165"/>
      <c r="P587" s="165"/>
      <c r="Q587" s="171"/>
      <c r="R587" s="165" t="s">
        <v>742</v>
      </c>
      <c r="S587" s="171" t="s">
        <v>743</v>
      </c>
      <c r="T587" s="165"/>
      <c r="U587" s="165" t="str">
        <f t="shared" si="283"/>
        <v>Bajo</v>
      </c>
      <c r="V587" s="165">
        <v>1</v>
      </c>
      <c r="W587" s="165" t="str">
        <f t="shared" si="284"/>
        <v>Esporadica</v>
      </c>
      <c r="X587" s="165">
        <f t="shared" si="285"/>
        <v>0</v>
      </c>
      <c r="Y587" s="165" t="str">
        <f t="shared" si="286"/>
        <v>Bajo</v>
      </c>
      <c r="Z587" s="165">
        <v>25</v>
      </c>
      <c r="AA587" s="165" t="str">
        <f t="shared" si="287"/>
        <v>Grave</v>
      </c>
      <c r="AB587" s="165">
        <f t="shared" si="281"/>
        <v>0</v>
      </c>
      <c r="AC587" s="165" t="str">
        <f t="shared" si="282"/>
        <v>IV</v>
      </c>
      <c r="AD587" s="165" t="str">
        <f t="shared" si="288"/>
        <v>ACEPTABLE</v>
      </c>
      <c r="AE587" s="165">
        <v>2</v>
      </c>
      <c r="AF587" s="165" t="s">
        <v>180</v>
      </c>
      <c r="AG587" s="165" t="s">
        <v>38</v>
      </c>
      <c r="AH587" s="165"/>
      <c r="AI587" s="165"/>
      <c r="AJ587" s="165" t="s">
        <v>63</v>
      </c>
      <c r="AK587" s="165"/>
      <c r="AL587" s="165"/>
      <c r="AM587" s="165"/>
      <c r="AN587" s="165"/>
      <c r="AO587" s="165"/>
      <c r="AP587" s="165"/>
      <c r="AQ587" s="165"/>
      <c r="AR587" s="165"/>
      <c r="AS587" s="156"/>
      <c r="AT587" s="157"/>
      <c r="AU587" s="165" t="str">
        <f>IF(AT587=10,"Muy Alto",IF(AT587=6,"Alto",IF(AT587=2,"Medio",IF(AT587=0,"Bajo"))))</f>
        <v>Bajo</v>
      </c>
      <c r="AV587" s="157"/>
      <c r="AW587" s="165" t="b">
        <f>IF(AV587=4,"Continua",IF(AV587=3,"Frecuente",IF(AV587=2,"Ocasional",IF(AV587=1,"Esporadica"))))</f>
        <v>0</v>
      </c>
      <c r="AX587" s="165">
        <f>AT587*AV587</f>
        <v>0</v>
      </c>
      <c r="AY587" s="165" t="str">
        <f>IF(AND(AX587&gt;=24,AX587&lt;=40),"Medio Alto",IF(AND(AX587&gt;=10,AX587&lt;=20),"Alto",IF(AND(AX587&gt;=6,AX587&lt;=8),"Medio",IF(AND(AX587&gt;=0,AX587&lt;=4),"Bajo"))))</f>
        <v>Bajo</v>
      </c>
      <c r="AZ587" s="157"/>
      <c r="BA587" s="165" t="b">
        <f>IF(AZ587=100,"Mortal o Catrastrofico",IF(AZ587=60,"Muy Grave",IF(AZ587=25,"Grave",IF(AZ587=10,"Leve"))))</f>
        <v>0</v>
      </c>
      <c r="BB587" s="165">
        <f>AX587*AZ587</f>
        <v>0</v>
      </c>
      <c r="BC587" s="165" t="str">
        <f>IF(AND(BB587&gt;=600,AZ587&lt;=4000),"I",IF(AND(BB587&gt;=150,BB587&lt;=500),"II",IF(AND(BB587&gt;=40,BB587&lt;=120),"III",IF(AND(BB587&gt;=0,BB587&lt;=40),"IV"))))</f>
        <v>IV</v>
      </c>
      <c r="BD587" s="165" t="str">
        <f>IF(AND(BC587="I"),"NO ACEPTABLE",IF(AND(BC587="II"),"ACEPTABLE CON CONTROL ESPECIFICO",IF(AND(BC587="III"),"MEJORABLE",IF(AND(BC587="IV"),"ACEPTABLE"))))</f>
        <v>ACEPTABLE</v>
      </c>
      <c r="BE587" s="155"/>
    </row>
    <row r="588" spans="1:57" ht="63.75" hidden="1" x14ac:dyDescent="0.2">
      <c r="A588" s="156"/>
      <c r="B588" s="165" t="s">
        <v>259</v>
      </c>
      <c r="C588" s="156" t="s">
        <v>784</v>
      </c>
      <c r="D588" s="166" t="s">
        <v>391</v>
      </c>
      <c r="E588" s="166" t="s">
        <v>411</v>
      </c>
      <c r="F588" s="166" t="s">
        <v>412</v>
      </c>
      <c r="G588" s="166" t="s">
        <v>1084</v>
      </c>
      <c r="H588" s="165" t="s">
        <v>63</v>
      </c>
      <c r="I588" s="165"/>
      <c r="J588" s="165" t="s">
        <v>414</v>
      </c>
      <c r="K588" s="167" t="s">
        <v>72</v>
      </c>
      <c r="L588" s="196" t="s">
        <v>302</v>
      </c>
      <c r="M588" s="171" t="s">
        <v>506</v>
      </c>
      <c r="N588" s="170" t="s">
        <v>507</v>
      </c>
      <c r="O588" s="165"/>
      <c r="P588" s="165"/>
      <c r="Q588" s="171" t="s">
        <v>1091</v>
      </c>
      <c r="R588" s="171" t="s">
        <v>1092</v>
      </c>
      <c r="S588" s="171"/>
      <c r="T588" s="165">
        <v>0</v>
      </c>
      <c r="U588" s="165" t="str">
        <f t="shared" si="283"/>
        <v>Bajo</v>
      </c>
      <c r="V588" s="165">
        <v>2</v>
      </c>
      <c r="W588" s="165" t="str">
        <f t="shared" si="284"/>
        <v>Ocasional</v>
      </c>
      <c r="X588" s="165">
        <f t="shared" si="285"/>
        <v>0</v>
      </c>
      <c r="Y588" s="165" t="str">
        <f t="shared" si="286"/>
        <v>Bajo</v>
      </c>
      <c r="Z588" s="165">
        <v>60</v>
      </c>
      <c r="AA588" s="165" t="str">
        <f t="shared" si="287"/>
        <v>Muy Grave</v>
      </c>
      <c r="AB588" s="165">
        <f t="shared" ref="AB588:AB597" si="333">X588*Z588</f>
        <v>0</v>
      </c>
      <c r="AC588" s="165" t="str">
        <f t="shared" ref="AC588:AC597" si="334">IF(AND(AB588&gt;=600,Z588&lt;=4000),"I",IF(AND(AB588&gt;=150,AB588&lt;=500),"II",IF(AND(AB588&gt;=40,AB588&lt;=120),"III",IF(AND(AB588&gt;=0,AB588&lt;=40),"IV"))))</f>
        <v>IV</v>
      </c>
      <c r="AD588" s="165" t="s">
        <v>1086</v>
      </c>
      <c r="AE588" s="165">
        <v>6</v>
      </c>
      <c r="AF588" s="165" t="s">
        <v>167</v>
      </c>
      <c r="AG588" s="165" t="s">
        <v>38</v>
      </c>
      <c r="AH588" s="165"/>
      <c r="AI588" s="165"/>
      <c r="AJ588" s="165" t="s">
        <v>63</v>
      </c>
      <c r="AK588" s="165"/>
      <c r="AL588" s="165"/>
      <c r="AM588" s="165"/>
      <c r="AN588" s="165"/>
      <c r="AO588" s="165"/>
      <c r="AP588" s="165"/>
      <c r="AQ588" s="165"/>
      <c r="AR588" s="165"/>
      <c r="AS588" s="156"/>
      <c r="AT588" s="157"/>
      <c r="AU588" s="165" t="s">
        <v>1087</v>
      </c>
      <c r="AV588" s="157"/>
      <c r="AW588" s="165" t="b">
        <v>0</v>
      </c>
      <c r="AX588" s="165">
        <v>0</v>
      </c>
      <c r="AY588" s="165" t="s">
        <v>1087</v>
      </c>
      <c r="AZ588" s="157"/>
      <c r="BA588" s="165" t="b">
        <v>0</v>
      </c>
      <c r="BB588" s="165">
        <v>0</v>
      </c>
      <c r="BC588" s="165" t="s">
        <v>1088</v>
      </c>
      <c r="BD588" s="165" t="s">
        <v>1086</v>
      </c>
      <c r="BE588" s="155"/>
    </row>
    <row r="589" spans="1:57" ht="38.25" hidden="1" x14ac:dyDescent="0.2">
      <c r="A589" s="156"/>
      <c r="B589" s="165" t="s">
        <v>259</v>
      </c>
      <c r="C589" s="156" t="s">
        <v>784</v>
      </c>
      <c r="D589" s="166" t="s">
        <v>391</v>
      </c>
      <c r="E589" s="166" t="s">
        <v>411</v>
      </c>
      <c r="F589" s="166" t="s">
        <v>412</v>
      </c>
      <c r="G589" s="166" t="s">
        <v>1084</v>
      </c>
      <c r="H589" s="165" t="s">
        <v>63</v>
      </c>
      <c r="I589" s="165"/>
      <c r="J589" s="165" t="s">
        <v>414</v>
      </c>
      <c r="K589" s="167" t="s">
        <v>72</v>
      </c>
      <c r="L589" s="196" t="s">
        <v>302</v>
      </c>
      <c r="M589" s="171" t="s">
        <v>509</v>
      </c>
      <c r="N589" s="171" t="s">
        <v>510</v>
      </c>
      <c r="O589" s="165"/>
      <c r="P589" s="165"/>
      <c r="Q589" s="171"/>
      <c r="R589" s="171" t="s">
        <v>511</v>
      </c>
      <c r="S589" s="171"/>
      <c r="T589" s="165">
        <v>0</v>
      </c>
      <c r="U589" s="165" t="str">
        <f t="shared" ref="U589:U597" si="335">IF(T589=10,"Muy Alto",IF(T589=6,"Alto",IF(T589=2,"Medio",IF(T589=0,"Bajo"))))</f>
        <v>Bajo</v>
      </c>
      <c r="V589" s="165">
        <v>3</v>
      </c>
      <c r="W589" s="165" t="str">
        <f t="shared" ref="W589:W597" si="336">IF(V589=4,"Continua",IF(V589=3,"Frecuente",IF(V589=2,"Ocasional",IF(V589=1,"Esporadica"))))</f>
        <v>Frecuente</v>
      </c>
      <c r="X589" s="165">
        <f t="shared" ref="X589:X597" si="337">T589*V589</f>
        <v>0</v>
      </c>
      <c r="Y589" s="165" t="str">
        <f t="shared" ref="Y589:Y597" si="338">IF(AND(X589&gt;=24,X589&lt;=40),"Medio Alto",IF(AND(X589&gt;=10,X589&lt;=20),"Alto",IF(AND(X589&gt;=6,X589&lt;=8),"Medio",IF(AND(X589&gt;=0,X589&lt;=4),"Bajo"))))</f>
        <v>Bajo</v>
      </c>
      <c r="Z589" s="165">
        <v>25</v>
      </c>
      <c r="AA589" s="165" t="str">
        <f t="shared" ref="AA589:AA597" si="339">IF(Z589=100,"Mortal o Catrastrofico",IF(Z589=60,"Muy Grave",IF(Z589=25,"Grave",IF(Z589=10,"Leve"))))</f>
        <v>Grave</v>
      </c>
      <c r="AB589" s="165">
        <f t="shared" si="333"/>
        <v>0</v>
      </c>
      <c r="AC589" s="165" t="str">
        <f t="shared" si="334"/>
        <v>IV</v>
      </c>
      <c r="AD589" s="165" t="s">
        <v>1086</v>
      </c>
      <c r="AE589" s="165">
        <v>6</v>
      </c>
      <c r="AF589" s="165" t="s">
        <v>512</v>
      </c>
      <c r="AG589" s="165"/>
      <c r="AH589" s="165"/>
      <c r="AI589" s="165"/>
      <c r="AJ589" s="165" t="s">
        <v>63</v>
      </c>
      <c r="AK589" s="165"/>
      <c r="AL589" s="165"/>
      <c r="AM589" s="165"/>
      <c r="AN589" s="165"/>
      <c r="AO589" s="165"/>
      <c r="AP589" s="165"/>
      <c r="AQ589" s="165"/>
      <c r="AR589" s="165"/>
      <c r="AS589" s="156"/>
      <c r="AT589" s="157"/>
      <c r="AU589" s="165" t="s">
        <v>1087</v>
      </c>
      <c r="AV589" s="157"/>
      <c r="AW589" s="165" t="b">
        <v>0</v>
      </c>
      <c r="AX589" s="165">
        <v>0</v>
      </c>
      <c r="AY589" s="165" t="s">
        <v>1087</v>
      </c>
      <c r="AZ589" s="157"/>
      <c r="BA589" s="165" t="b">
        <v>0</v>
      </c>
      <c r="BB589" s="165">
        <v>0</v>
      </c>
      <c r="BC589" s="165" t="s">
        <v>1088</v>
      </c>
      <c r="BD589" s="165" t="s">
        <v>1086</v>
      </c>
      <c r="BE589" s="155"/>
    </row>
    <row r="590" spans="1:57" ht="38.25" hidden="1" x14ac:dyDescent="0.2">
      <c r="A590" s="156"/>
      <c r="B590" s="165" t="s">
        <v>259</v>
      </c>
      <c r="C590" s="156" t="s">
        <v>784</v>
      </c>
      <c r="D590" s="166" t="s">
        <v>391</v>
      </c>
      <c r="E590" s="166" t="s">
        <v>411</v>
      </c>
      <c r="F590" s="166" t="s">
        <v>412</v>
      </c>
      <c r="G590" s="166" t="s">
        <v>1084</v>
      </c>
      <c r="H590" s="165" t="s">
        <v>63</v>
      </c>
      <c r="I590" s="165"/>
      <c r="J590" s="165" t="s">
        <v>414</v>
      </c>
      <c r="K590" s="165" t="s">
        <v>77</v>
      </c>
      <c r="L590" s="196" t="s">
        <v>132</v>
      </c>
      <c r="M590" s="170" t="s">
        <v>513</v>
      </c>
      <c r="N590" s="170" t="s">
        <v>514</v>
      </c>
      <c r="O590" s="165"/>
      <c r="P590" s="165"/>
      <c r="Q590" s="171"/>
      <c r="R590" s="171" t="s">
        <v>1093</v>
      </c>
      <c r="S590" s="171" t="s">
        <v>516</v>
      </c>
      <c r="T590" s="165">
        <v>0</v>
      </c>
      <c r="U590" s="165" t="str">
        <f t="shared" si="335"/>
        <v>Bajo</v>
      </c>
      <c r="V590" s="165">
        <v>2</v>
      </c>
      <c r="W590" s="165" t="str">
        <f t="shared" si="336"/>
        <v>Ocasional</v>
      </c>
      <c r="X590" s="165">
        <f t="shared" si="337"/>
        <v>0</v>
      </c>
      <c r="Y590" s="165" t="str">
        <f t="shared" si="338"/>
        <v>Bajo</v>
      </c>
      <c r="Z590" s="165">
        <v>25</v>
      </c>
      <c r="AA590" s="165" t="str">
        <f t="shared" si="339"/>
        <v>Grave</v>
      </c>
      <c r="AB590" s="165">
        <f t="shared" si="333"/>
        <v>0</v>
      </c>
      <c r="AC590" s="165" t="str">
        <f t="shared" si="334"/>
        <v>IV</v>
      </c>
      <c r="AD590" s="165" t="s">
        <v>1086</v>
      </c>
      <c r="AE590" s="165">
        <v>6</v>
      </c>
      <c r="AF590" s="165" t="s">
        <v>134</v>
      </c>
      <c r="AG590" s="165" t="s">
        <v>38</v>
      </c>
      <c r="AH590" s="165"/>
      <c r="AI590" s="165"/>
      <c r="AJ590" s="165" t="s">
        <v>63</v>
      </c>
      <c r="AK590" s="165"/>
      <c r="AL590" s="165"/>
      <c r="AM590" s="165"/>
      <c r="AN590" s="165"/>
      <c r="AO590" s="165"/>
      <c r="AP590" s="165"/>
      <c r="AQ590" s="165"/>
      <c r="AR590" s="165"/>
      <c r="AS590" s="156"/>
      <c r="AT590" s="157"/>
      <c r="AU590" s="165" t="s">
        <v>1087</v>
      </c>
      <c r="AV590" s="157"/>
      <c r="AW590" s="165" t="b">
        <v>0</v>
      </c>
      <c r="AX590" s="165">
        <v>0</v>
      </c>
      <c r="AY590" s="165" t="s">
        <v>1087</v>
      </c>
      <c r="AZ590" s="157"/>
      <c r="BA590" s="165" t="b">
        <v>0</v>
      </c>
      <c r="BB590" s="165">
        <v>0</v>
      </c>
      <c r="BC590" s="165" t="s">
        <v>1088</v>
      </c>
      <c r="BD590" s="165" t="s">
        <v>1086</v>
      </c>
      <c r="BE590" s="155"/>
    </row>
    <row r="591" spans="1:57" ht="76.5" hidden="1" x14ac:dyDescent="0.2">
      <c r="A591" s="156"/>
      <c r="B591" s="165" t="s">
        <v>259</v>
      </c>
      <c r="C591" s="156" t="s">
        <v>784</v>
      </c>
      <c r="D591" s="166" t="s">
        <v>391</v>
      </c>
      <c r="E591" s="166" t="s">
        <v>411</v>
      </c>
      <c r="F591" s="166" t="s">
        <v>412</v>
      </c>
      <c r="G591" s="166" t="s">
        <v>1084</v>
      </c>
      <c r="H591" s="165" t="s">
        <v>63</v>
      </c>
      <c r="I591" s="165"/>
      <c r="J591" s="165" t="s">
        <v>414</v>
      </c>
      <c r="K591" s="165" t="s">
        <v>325</v>
      </c>
      <c r="L591" s="165" t="s">
        <v>424</v>
      </c>
      <c r="M591" s="170" t="s">
        <v>517</v>
      </c>
      <c r="N591" s="170" t="s">
        <v>191</v>
      </c>
      <c r="O591" s="165"/>
      <c r="P591" s="165"/>
      <c r="Q591" s="171" t="s">
        <v>795</v>
      </c>
      <c r="R591" s="171" t="s">
        <v>519</v>
      </c>
      <c r="S591" s="171"/>
      <c r="T591" s="165">
        <v>0</v>
      </c>
      <c r="U591" s="165" t="str">
        <f t="shared" si="335"/>
        <v>Bajo</v>
      </c>
      <c r="V591" s="165">
        <v>2</v>
      </c>
      <c r="W591" s="165" t="str">
        <f t="shared" si="336"/>
        <v>Ocasional</v>
      </c>
      <c r="X591" s="165">
        <f t="shared" si="337"/>
        <v>0</v>
      </c>
      <c r="Y591" s="165" t="str">
        <f t="shared" si="338"/>
        <v>Bajo</v>
      </c>
      <c r="Z591" s="165">
        <v>60</v>
      </c>
      <c r="AA591" s="165" t="str">
        <f t="shared" si="339"/>
        <v>Muy Grave</v>
      </c>
      <c r="AB591" s="165">
        <f t="shared" si="333"/>
        <v>0</v>
      </c>
      <c r="AC591" s="165" t="str">
        <f t="shared" si="334"/>
        <v>IV</v>
      </c>
      <c r="AD591" s="165" t="s">
        <v>1086</v>
      </c>
      <c r="AE591" s="165">
        <v>6</v>
      </c>
      <c r="AF591" s="165" t="s">
        <v>167</v>
      </c>
      <c r="AG591" s="165" t="s">
        <v>38</v>
      </c>
      <c r="AH591" s="165"/>
      <c r="AI591" s="165"/>
      <c r="AJ591" s="165" t="s">
        <v>63</v>
      </c>
      <c r="AK591" s="165"/>
      <c r="AL591" s="165"/>
      <c r="AM591" s="165"/>
      <c r="AN591" s="165"/>
      <c r="AO591" s="165"/>
      <c r="AP591" s="165"/>
      <c r="AQ591" s="165"/>
      <c r="AR591" s="165"/>
      <c r="AS591" s="156"/>
      <c r="AT591" s="157"/>
      <c r="AU591" s="165" t="s">
        <v>1087</v>
      </c>
      <c r="AV591" s="157"/>
      <c r="AW591" s="165" t="b">
        <v>0</v>
      </c>
      <c r="AX591" s="165">
        <v>0</v>
      </c>
      <c r="AY591" s="165" t="s">
        <v>1087</v>
      </c>
      <c r="AZ591" s="157"/>
      <c r="BA591" s="165" t="b">
        <v>0</v>
      </c>
      <c r="BB591" s="165">
        <v>0</v>
      </c>
      <c r="BC591" s="165" t="s">
        <v>1088</v>
      </c>
      <c r="BD591" s="165" t="s">
        <v>1086</v>
      </c>
      <c r="BE591" s="155"/>
    </row>
    <row r="592" spans="1:57" ht="51" hidden="1" x14ac:dyDescent="0.2">
      <c r="A592" s="156"/>
      <c r="B592" s="165" t="s">
        <v>259</v>
      </c>
      <c r="C592" s="156" t="s">
        <v>784</v>
      </c>
      <c r="D592" s="166" t="s">
        <v>391</v>
      </c>
      <c r="E592" s="166" t="s">
        <v>411</v>
      </c>
      <c r="F592" s="166" t="s">
        <v>412</v>
      </c>
      <c r="G592" s="166" t="s">
        <v>1084</v>
      </c>
      <c r="H592" s="165" t="s">
        <v>63</v>
      </c>
      <c r="I592" s="165"/>
      <c r="J592" s="165" t="s">
        <v>414</v>
      </c>
      <c r="K592" s="165" t="s">
        <v>276</v>
      </c>
      <c r="L592" s="196" t="s">
        <v>178</v>
      </c>
      <c r="M592" s="170" t="s">
        <v>520</v>
      </c>
      <c r="N592" s="170" t="s">
        <v>180</v>
      </c>
      <c r="O592" s="165"/>
      <c r="P592" s="165"/>
      <c r="Q592" s="171"/>
      <c r="R592" s="171" t="s">
        <v>521</v>
      </c>
      <c r="S592" s="171" t="s">
        <v>522</v>
      </c>
      <c r="T592" s="165">
        <v>0</v>
      </c>
      <c r="U592" s="165" t="str">
        <f t="shared" si="335"/>
        <v>Bajo</v>
      </c>
      <c r="V592" s="165">
        <v>3</v>
      </c>
      <c r="W592" s="165" t="str">
        <f t="shared" si="336"/>
        <v>Frecuente</v>
      </c>
      <c r="X592" s="165">
        <f t="shared" si="337"/>
        <v>0</v>
      </c>
      <c r="Y592" s="165" t="str">
        <f t="shared" si="338"/>
        <v>Bajo</v>
      </c>
      <c r="Z592" s="165">
        <v>25</v>
      </c>
      <c r="AA592" s="165" t="str">
        <f t="shared" si="339"/>
        <v>Grave</v>
      </c>
      <c r="AB592" s="165">
        <f t="shared" si="333"/>
        <v>0</v>
      </c>
      <c r="AC592" s="165" t="str">
        <f t="shared" si="334"/>
        <v>IV</v>
      </c>
      <c r="AD592" s="165" t="s">
        <v>1086</v>
      </c>
      <c r="AE592" s="165">
        <v>6</v>
      </c>
      <c r="AF592" s="165" t="s">
        <v>180</v>
      </c>
      <c r="AG592" s="165"/>
      <c r="AH592" s="165"/>
      <c r="AI592" s="165"/>
      <c r="AJ592" s="165" t="s">
        <v>63</v>
      </c>
      <c r="AK592" s="165"/>
      <c r="AL592" s="165"/>
      <c r="AM592" s="165"/>
      <c r="AN592" s="165"/>
      <c r="AO592" s="165"/>
      <c r="AP592" s="165"/>
      <c r="AQ592" s="165"/>
      <c r="AR592" s="165"/>
      <c r="AS592" s="156"/>
      <c r="AT592" s="157"/>
      <c r="AU592" s="165" t="s">
        <v>1087</v>
      </c>
      <c r="AV592" s="157"/>
      <c r="AW592" s="165" t="b">
        <v>0</v>
      </c>
      <c r="AX592" s="165">
        <v>0</v>
      </c>
      <c r="AY592" s="165" t="s">
        <v>1087</v>
      </c>
      <c r="AZ592" s="157"/>
      <c r="BA592" s="165" t="b">
        <v>0</v>
      </c>
      <c r="BB592" s="165">
        <v>0</v>
      </c>
      <c r="BC592" s="165" t="s">
        <v>1088</v>
      </c>
      <c r="BD592" s="165" t="s">
        <v>1086</v>
      </c>
      <c r="BE592" s="155"/>
    </row>
    <row r="593" spans="1:57" ht="63.75" hidden="1" x14ac:dyDescent="0.2">
      <c r="A593" s="156"/>
      <c r="B593" s="165" t="s">
        <v>259</v>
      </c>
      <c r="C593" s="156" t="s">
        <v>784</v>
      </c>
      <c r="D593" s="166" t="s">
        <v>391</v>
      </c>
      <c r="E593" s="166" t="s">
        <v>411</v>
      </c>
      <c r="F593" s="166" t="s">
        <v>412</v>
      </c>
      <c r="G593" s="166" t="s">
        <v>1084</v>
      </c>
      <c r="H593" s="165" t="s">
        <v>63</v>
      </c>
      <c r="I593" s="165"/>
      <c r="J593" s="165" t="s">
        <v>414</v>
      </c>
      <c r="K593" s="167" t="s">
        <v>65</v>
      </c>
      <c r="L593" s="196" t="s">
        <v>316</v>
      </c>
      <c r="M593" s="171" t="s">
        <v>1243</v>
      </c>
      <c r="N593" s="170" t="s">
        <v>145</v>
      </c>
      <c r="O593" s="165"/>
      <c r="P593" s="165"/>
      <c r="Q593" s="171"/>
      <c r="R593" s="170" t="s">
        <v>1244</v>
      </c>
      <c r="S593" s="171" t="s">
        <v>526</v>
      </c>
      <c r="T593" s="165">
        <v>0</v>
      </c>
      <c r="U593" s="165" t="str">
        <f t="shared" si="335"/>
        <v>Bajo</v>
      </c>
      <c r="V593" s="165">
        <v>2</v>
      </c>
      <c r="W593" s="165" t="str">
        <f t="shared" si="336"/>
        <v>Ocasional</v>
      </c>
      <c r="X593" s="165">
        <f t="shared" si="337"/>
        <v>0</v>
      </c>
      <c r="Y593" s="165" t="str">
        <f t="shared" si="338"/>
        <v>Bajo</v>
      </c>
      <c r="Z593" s="165">
        <v>60</v>
      </c>
      <c r="AA593" s="165" t="str">
        <f t="shared" si="339"/>
        <v>Muy Grave</v>
      </c>
      <c r="AB593" s="165">
        <f t="shared" si="333"/>
        <v>0</v>
      </c>
      <c r="AC593" s="165" t="str">
        <f t="shared" si="334"/>
        <v>IV</v>
      </c>
      <c r="AD593" s="165" t="s">
        <v>1086</v>
      </c>
      <c r="AE593" s="165">
        <v>6</v>
      </c>
      <c r="AF593" s="165" t="s">
        <v>191</v>
      </c>
      <c r="AG593" s="165" t="s">
        <v>38</v>
      </c>
      <c r="AH593" s="165"/>
      <c r="AI593" s="165"/>
      <c r="AJ593" s="165" t="s">
        <v>63</v>
      </c>
      <c r="AK593" s="165"/>
      <c r="AL593" s="165"/>
      <c r="AM593" s="165"/>
      <c r="AN593" s="165"/>
      <c r="AO593" s="165"/>
      <c r="AP593" s="165"/>
      <c r="AQ593" s="165"/>
      <c r="AR593" s="165"/>
      <c r="AS593" s="156"/>
      <c r="AT593" s="157"/>
      <c r="AU593" s="165" t="s">
        <v>1087</v>
      </c>
      <c r="AV593" s="157"/>
      <c r="AW593" s="165" t="b">
        <v>0</v>
      </c>
      <c r="AX593" s="165">
        <v>0</v>
      </c>
      <c r="AY593" s="165" t="s">
        <v>1087</v>
      </c>
      <c r="AZ593" s="157"/>
      <c r="BA593" s="165" t="b">
        <v>0</v>
      </c>
      <c r="BB593" s="165">
        <v>0</v>
      </c>
      <c r="BC593" s="165" t="s">
        <v>1088</v>
      </c>
      <c r="BD593" s="165" t="s">
        <v>1086</v>
      </c>
      <c r="BE593" s="155"/>
    </row>
    <row r="594" spans="1:57" ht="38.25" hidden="1" x14ac:dyDescent="0.2">
      <c r="A594" s="156"/>
      <c r="B594" s="165" t="s">
        <v>259</v>
      </c>
      <c r="C594" s="156" t="s">
        <v>784</v>
      </c>
      <c r="D594" s="166" t="s">
        <v>391</v>
      </c>
      <c r="E594" s="166" t="s">
        <v>411</v>
      </c>
      <c r="F594" s="166" t="s">
        <v>412</v>
      </c>
      <c r="G594" s="166" t="s">
        <v>1084</v>
      </c>
      <c r="H594" s="165" t="s">
        <v>63</v>
      </c>
      <c r="I594" s="165"/>
      <c r="J594" s="165" t="s">
        <v>414</v>
      </c>
      <c r="K594" s="165" t="s">
        <v>276</v>
      </c>
      <c r="L594" s="196" t="s">
        <v>528</v>
      </c>
      <c r="M594" s="171" t="s">
        <v>704</v>
      </c>
      <c r="N594" s="171" t="s">
        <v>512</v>
      </c>
      <c r="O594" s="165"/>
      <c r="P594" s="165"/>
      <c r="Q594" s="171"/>
      <c r="R594" s="171" t="s">
        <v>521</v>
      </c>
      <c r="S594" s="171" t="s">
        <v>522</v>
      </c>
      <c r="T594" s="165">
        <v>0</v>
      </c>
      <c r="U594" s="165" t="str">
        <f t="shared" si="335"/>
        <v>Bajo</v>
      </c>
      <c r="V594" s="165">
        <v>3</v>
      </c>
      <c r="W594" s="165" t="str">
        <f t="shared" si="336"/>
        <v>Frecuente</v>
      </c>
      <c r="X594" s="165">
        <f t="shared" si="337"/>
        <v>0</v>
      </c>
      <c r="Y594" s="165" t="str">
        <f t="shared" si="338"/>
        <v>Bajo</v>
      </c>
      <c r="Z594" s="165">
        <v>25</v>
      </c>
      <c r="AA594" s="165" t="str">
        <f t="shared" si="339"/>
        <v>Grave</v>
      </c>
      <c r="AB594" s="165">
        <f t="shared" si="333"/>
        <v>0</v>
      </c>
      <c r="AC594" s="165" t="str">
        <f t="shared" si="334"/>
        <v>IV</v>
      </c>
      <c r="AD594" s="165" t="s">
        <v>1086</v>
      </c>
      <c r="AE594" s="165">
        <v>6</v>
      </c>
      <c r="AF594" s="165" t="s">
        <v>512</v>
      </c>
      <c r="AG594" s="165"/>
      <c r="AH594" s="165"/>
      <c r="AI594" s="165"/>
      <c r="AJ594" s="165" t="s">
        <v>63</v>
      </c>
      <c r="AK594" s="165"/>
      <c r="AL594" s="165"/>
      <c r="AM594" s="165"/>
      <c r="AN594" s="165"/>
      <c r="AO594" s="165"/>
      <c r="AP594" s="165"/>
      <c r="AQ594" s="165"/>
      <c r="AR594" s="165"/>
      <c r="AS594" s="156"/>
      <c r="AT594" s="157"/>
      <c r="AU594" s="165" t="s">
        <v>1087</v>
      </c>
      <c r="AV594" s="157"/>
      <c r="AW594" s="165" t="b">
        <v>0</v>
      </c>
      <c r="AX594" s="165">
        <v>0</v>
      </c>
      <c r="AY594" s="165" t="s">
        <v>1087</v>
      </c>
      <c r="AZ594" s="157"/>
      <c r="BA594" s="165" t="b">
        <v>0</v>
      </c>
      <c r="BB594" s="165">
        <v>0</v>
      </c>
      <c r="BC594" s="165" t="s">
        <v>1088</v>
      </c>
      <c r="BD594" s="165" t="s">
        <v>1086</v>
      </c>
      <c r="BE594" s="155"/>
    </row>
    <row r="595" spans="1:57" ht="63.75" hidden="1" x14ac:dyDescent="0.2">
      <c r="A595" s="156"/>
      <c r="B595" s="165" t="s">
        <v>259</v>
      </c>
      <c r="C595" s="156" t="s">
        <v>784</v>
      </c>
      <c r="D595" s="166" t="s">
        <v>391</v>
      </c>
      <c r="E595" s="166" t="s">
        <v>411</v>
      </c>
      <c r="F595" s="166" t="s">
        <v>412</v>
      </c>
      <c r="G595" s="166" t="s">
        <v>1084</v>
      </c>
      <c r="H595" s="165" t="s">
        <v>63</v>
      </c>
      <c r="I595" s="165"/>
      <c r="J595" s="165" t="s">
        <v>414</v>
      </c>
      <c r="K595" s="165" t="s">
        <v>72</v>
      </c>
      <c r="L595" s="165" t="s">
        <v>119</v>
      </c>
      <c r="M595" s="170" t="s">
        <v>1096</v>
      </c>
      <c r="N595" s="170" t="s">
        <v>540</v>
      </c>
      <c r="O595" s="165"/>
      <c r="P595" s="165"/>
      <c r="Q595" s="171" t="s">
        <v>1091</v>
      </c>
      <c r="R595" s="171" t="s">
        <v>1091</v>
      </c>
      <c r="S595" s="171" t="s">
        <v>538</v>
      </c>
      <c r="T595" s="165">
        <v>0</v>
      </c>
      <c r="U595" s="165" t="str">
        <f t="shared" si="335"/>
        <v>Bajo</v>
      </c>
      <c r="V595" s="165">
        <v>2</v>
      </c>
      <c r="W595" s="165" t="str">
        <f t="shared" si="336"/>
        <v>Ocasional</v>
      </c>
      <c r="X595" s="165">
        <f t="shared" si="337"/>
        <v>0</v>
      </c>
      <c r="Y595" s="165" t="str">
        <f t="shared" si="338"/>
        <v>Bajo</v>
      </c>
      <c r="Z595" s="165">
        <v>25</v>
      </c>
      <c r="AA595" s="165" t="str">
        <f t="shared" si="339"/>
        <v>Grave</v>
      </c>
      <c r="AB595" s="165">
        <f t="shared" si="333"/>
        <v>0</v>
      </c>
      <c r="AC595" s="165" t="str">
        <f t="shared" si="334"/>
        <v>IV</v>
      </c>
      <c r="AD595" s="165" t="s">
        <v>1086</v>
      </c>
      <c r="AE595" s="165">
        <v>6</v>
      </c>
      <c r="AF595" s="165" t="s">
        <v>134</v>
      </c>
      <c r="AG595" s="165" t="s">
        <v>38</v>
      </c>
      <c r="AH595" s="165"/>
      <c r="AI595" s="165"/>
      <c r="AJ595" s="165" t="s">
        <v>63</v>
      </c>
      <c r="AK595" s="165"/>
      <c r="AL595" s="165"/>
      <c r="AM595" s="165"/>
      <c r="AN595" s="165"/>
      <c r="AO595" s="165"/>
      <c r="AP595" s="165"/>
      <c r="AQ595" s="165"/>
      <c r="AR595" s="165"/>
      <c r="AS595" s="156"/>
      <c r="AT595" s="157"/>
      <c r="AU595" s="165" t="s">
        <v>1087</v>
      </c>
      <c r="AV595" s="157"/>
      <c r="AW595" s="165" t="b">
        <v>0</v>
      </c>
      <c r="AX595" s="165">
        <v>0</v>
      </c>
      <c r="AY595" s="165" t="s">
        <v>1087</v>
      </c>
      <c r="AZ595" s="157"/>
      <c r="BA595" s="165" t="b">
        <v>0</v>
      </c>
      <c r="BB595" s="165">
        <v>0</v>
      </c>
      <c r="BC595" s="165" t="s">
        <v>1088</v>
      </c>
      <c r="BD595" s="165" t="s">
        <v>1086</v>
      </c>
      <c r="BE595" s="155"/>
    </row>
    <row r="596" spans="1:57" ht="38.25" hidden="1" x14ac:dyDescent="0.2">
      <c r="A596" s="156"/>
      <c r="B596" s="165" t="s">
        <v>259</v>
      </c>
      <c r="C596" s="156" t="s">
        <v>784</v>
      </c>
      <c r="D596" s="166" t="s">
        <v>391</v>
      </c>
      <c r="E596" s="166" t="s">
        <v>411</v>
      </c>
      <c r="F596" s="166" t="s">
        <v>412</v>
      </c>
      <c r="G596" s="166" t="s">
        <v>1084</v>
      </c>
      <c r="H596" s="165" t="s">
        <v>63</v>
      </c>
      <c r="I596" s="165"/>
      <c r="J596" s="165" t="s">
        <v>414</v>
      </c>
      <c r="K596" s="167" t="s">
        <v>65</v>
      </c>
      <c r="L596" s="168" t="s">
        <v>153</v>
      </c>
      <c r="M596" s="169" t="s">
        <v>541</v>
      </c>
      <c r="N596" s="170" t="s">
        <v>155</v>
      </c>
      <c r="O596" s="165"/>
      <c r="P596" s="165"/>
      <c r="Q596" s="165"/>
      <c r="R596" s="171" t="s">
        <v>823</v>
      </c>
      <c r="S596" s="171" t="s">
        <v>524</v>
      </c>
      <c r="T596" s="165"/>
      <c r="U596" s="165" t="str">
        <f t="shared" si="335"/>
        <v>Bajo</v>
      </c>
      <c r="V596" s="165">
        <v>2</v>
      </c>
      <c r="W596" s="165" t="str">
        <f t="shared" si="336"/>
        <v>Ocasional</v>
      </c>
      <c r="X596" s="165">
        <f t="shared" si="337"/>
        <v>0</v>
      </c>
      <c r="Y596" s="165" t="str">
        <f t="shared" si="338"/>
        <v>Bajo</v>
      </c>
      <c r="Z596" s="165">
        <v>25</v>
      </c>
      <c r="AA596" s="165" t="str">
        <f t="shared" si="339"/>
        <v>Grave</v>
      </c>
      <c r="AB596" s="165">
        <f t="shared" si="333"/>
        <v>0</v>
      </c>
      <c r="AC596" s="165" t="str">
        <f t="shared" si="334"/>
        <v>IV</v>
      </c>
      <c r="AD596" s="165" t="s">
        <v>1086</v>
      </c>
      <c r="AE596" s="165">
        <v>6</v>
      </c>
      <c r="AF596" s="165" t="s">
        <v>155</v>
      </c>
      <c r="AG596" s="165" t="s">
        <v>38</v>
      </c>
      <c r="AH596" s="165"/>
      <c r="AI596" s="165"/>
      <c r="AJ596" s="165" t="s">
        <v>63</v>
      </c>
      <c r="AK596" s="165"/>
      <c r="AL596" s="165"/>
      <c r="AM596" s="165"/>
      <c r="AN596" s="165"/>
      <c r="AO596" s="165"/>
      <c r="AP596" s="165"/>
      <c r="AQ596" s="165"/>
      <c r="AR596" s="165"/>
      <c r="AS596" s="156"/>
      <c r="AT596" s="157"/>
      <c r="AU596" s="165" t="s">
        <v>1087</v>
      </c>
      <c r="AV596" s="157"/>
      <c r="AW596" s="165" t="b">
        <v>0</v>
      </c>
      <c r="AX596" s="165">
        <v>0</v>
      </c>
      <c r="AY596" s="165" t="s">
        <v>1087</v>
      </c>
      <c r="AZ596" s="157"/>
      <c r="BA596" s="165" t="b">
        <v>0</v>
      </c>
      <c r="BB596" s="165">
        <v>0</v>
      </c>
      <c r="BC596" s="165" t="s">
        <v>1088</v>
      </c>
      <c r="BD596" s="165" t="s">
        <v>1086</v>
      </c>
      <c r="BE596" s="155"/>
    </row>
    <row r="597" spans="1:57" ht="25.5" hidden="1" x14ac:dyDescent="0.2">
      <c r="A597" s="156"/>
      <c r="B597" s="165" t="s">
        <v>259</v>
      </c>
      <c r="C597" s="156" t="s">
        <v>784</v>
      </c>
      <c r="D597" s="166" t="s">
        <v>391</v>
      </c>
      <c r="E597" s="166" t="s">
        <v>411</v>
      </c>
      <c r="F597" s="166" t="s">
        <v>412</v>
      </c>
      <c r="G597" s="166" t="s">
        <v>1084</v>
      </c>
      <c r="H597" s="165" t="s">
        <v>63</v>
      </c>
      <c r="I597" s="165"/>
      <c r="J597" s="165" t="s">
        <v>414</v>
      </c>
      <c r="K597" s="167" t="s">
        <v>72</v>
      </c>
      <c r="L597" s="196" t="s">
        <v>302</v>
      </c>
      <c r="M597" s="169" t="s">
        <v>582</v>
      </c>
      <c r="N597" s="170" t="s">
        <v>150</v>
      </c>
      <c r="O597" s="165"/>
      <c r="P597" s="165"/>
      <c r="Q597" s="165"/>
      <c r="R597" s="171" t="s">
        <v>151</v>
      </c>
      <c r="S597" s="171" t="s">
        <v>584</v>
      </c>
      <c r="T597" s="165">
        <v>0</v>
      </c>
      <c r="U597" s="165" t="str">
        <f t="shared" si="335"/>
        <v>Bajo</v>
      </c>
      <c r="V597" s="165">
        <v>2</v>
      </c>
      <c r="W597" s="165" t="str">
        <f t="shared" si="336"/>
        <v>Ocasional</v>
      </c>
      <c r="X597" s="165">
        <f t="shared" si="337"/>
        <v>0</v>
      </c>
      <c r="Y597" s="165" t="str">
        <f t="shared" si="338"/>
        <v>Bajo</v>
      </c>
      <c r="Z597" s="165">
        <v>60</v>
      </c>
      <c r="AA597" s="165" t="str">
        <f t="shared" si="339"/>
        <v>Muy Grave</v>
      </c>
      <c r="AB597" s="165">
        <f t="shared" si="333"/>
        <v>0</v>
      </c>
      <c r="AC597" s="165" t="str">
        <f t="shared" si="334"/>
        <v>IV</v>
      </c>
      <c r="AD597" s="165" t="s">
        <v>1086</v>
      </c>
      <c r="AE597" s="165">
        <v>6</v>
      </c>
      <c r="AF597" s="165" t="s">
        <v>150</v>
      </c>
      <c r="AG597" s="165" t="s">
        <v>38</v>
      </c>
      <c r="AH597" s="165"/>
      <c r="AI597" s="165"/>
      <c r="AJ597" s="165" t="s">
        <v>63</v>
      </c>
      <c r="AK597" s="165"/>
      <c r="AL597" s="165"/>
      <c r="AM597" s="165"/>
      <c r="AN597" s="165"/>
      <c r="AO597" s="165"/>
      <c r="AP597" s="165"/>
      <c r="AQ597" s="165"/>
      <c r="AR597" s="165"/>
      <c r="AS597" s="156"/>
      <c r="AT597" s="157"/>
      <c r="AU597" s="165" t="s">
        <v>1087</v>
      </c>
      <c r="AV597" s="157"/>
      <c r="AW597" s="165" t="b">
        <v>0</v>
      </c>
      <c r="AX597" s="165">
        <v>0</v>
      </c>
      <c r="AY597" s="165" t="s">
        <v>1087</v>
      </c>
      <c r="AZ597" s="157"/>
      <c r="BA597" s="165" t="b">
        <v>0</v>
      </c>
      <c r="BB597" s="165">
        <v>0</v>
      </c>
      <c r="BC597" s="165" t="s">
        <v>1088</v>
      </c>
      <c r="BD597" s="165" t="s">
        <v>1086</v>
      </c>
      <c r="BE597" s="155"/>
    </row>
    <row r="598" spans="1:57" x14ac:dyDescent="0.2">
      <c r="A598" s="155"/>
      <c r="BE598" s="155"/>
    </row>
    <row r="599" spans="1:57" x14ac:dyDescent="0.2">
      <c r="A599" s="155"/>
      <c r="BE599" s="155"/>
    </row>
    <row r="600" spans="1:57" x14ac:dyDescent="0.2">
      <c r="A600" s="155"/>
      <c r="BE600" s="155"/>
    </row>
    <row r="601" spans="1:57" x14ac:dyDescent="0.2">
      <c r="A601" s="155"/>
      <c r="BE601" s="155"/>
    </row>
    <row r="602" spans="1:57" x14ac:dyDescent="0.2">
      <c r="E602" s="183"/>
    </row>
    <row r="603" spans="1:57" x14ac:dyDescent="0.2">
      <c r="E603" s="183"/>
    </row>
    <row r="615" spans="1:56" s="184" customFormat="1" ht="38.25" x14ac:dyDescent="0.2">
      <c r="A615" s="159"/>
      <c r="B615" s="183"/>
      <c r="C615" s="159"/>
      <c r="E615" s="155"/>
      <c r="F615" s="185"/>
      <c r="G615" s="185"/>
      <c r="H615" s="185"/>
      <c r="I615" s="185"/>
      <c r="J615" s="185"/>
      <c r="K615" s="185"/>
      <c r="L615" s="185"/>
      <c r="M615" s="191"/>
      <c r="T615" s="161" t="s">
        <v>25</v>
      </c>
      <c r="V615" s="161" t="s">
        <v>27</v>
      </c>
      <c r="Z615" s="161" t="s">
        <v>31</v>
      </c>
      <c r="AS615" s="155"/>
      <c r="AT615" s="159"/>
      <c r="AU615" s="155"/>
      <c r="AV615" s="155"/>
      <c r="AW615" s="155"/>
      <c r="AX615" s="155"/>
      <c r="AY615" s="155"/>
      <c r="AZ615" s="155"/>
      <c r="BA615" s="155"/>
      <c r="BB615" s="155"/>
      <c r="BC615" s="155"/>
      <c r="BD615" s="155"/>
    </row>
    <row r="616" spans="1:56" s="184" customFormat="1" x14ac:dyDescent="0.2">
      <c r="A616" s="159"/>
      <c r="B616" s="183"/>
      <c r="C616" s="159"/>
      <c r="E616" s="155"/>
      <c r="F616" s="185"/>
      <c r="G616" s="185"/>
      <c r="H616" s="185"/>
      <c r="I616" s="185"/>
      <c r="J616" s="185"/>
      <c r="K616" s="185"/>
      <c r="L616" s="185"/>
      <c r="M616" s="191"/>
      <c r="T616" s="156">
        <v>10</v>
      </c>
      <c r="V616" s="168">
        <v>4</v>
      </c>
      <c r="Z616" s="156">
        <v>100</v>
      </c>
      <c r="AS616" s="155"/>
      <c r="AT616" s="159"/>
      <c r="AU616" s="155"/>
      <c r="AV616" s="155"/>
      <c r="AW616" s="155"/>
      <c r="AX616" s="155"/>
      <c r="AY616" s="155"/>
      <c r="AZ616" s="155"/>
      <c r="BA616" s="155"/>
      <c r="BB616" s="155"/>
      <c r="BC616" s="155"/>
      <c r="BD616" s="155"/>
    </row>
    <row r="617" spans="1:56" s="184" customFormat="1" x14ac:dyDescent="0.2">
      <c r="A617" s="159"/>
      <c r="B617" s="183"/>
      <c r="C617" s="159"/>
      <c r="E617" s="155"/>
      <c r="F617" s="185"/>
      <c r="G617" s="185"/>
      <c r="H617" s="185"/>
      <c r="I617" s="185"/>
      <c r="J617" s="185"/>
      <c r="K617" s="185"/>
      <c r="L617" s="185"/>
      <c r="M617" s="191"/>
      <c r="T617" s="156">
        <v>6</v>
      </c>
      <c r="V617" s="168">
        <v>3</v>
      </c>
      <c r="Z617" s="390">
        <v>60</v>
      </c>
      <c r="AS617" s="155"/>
      <c r="AT617" s="159"/>
      <c r="AU617" s="155"/>
      <c r="AV617" s="155"/>
      <c r="AW617" s="155"/>
      <c r="AX617" s="155"/>
      <c r="AY617" s="155"/>
      <c r="AZ617" s="155"/>
      <c r="BA617" s="155"/>
      <c r="BB617" s="155"/>
      <c r="BC617" s="155"/>
      <c r="BD617" s="155"/>
    </row>
    <row r="618" spans="1:56" s="184" customFormat="1" x14ac:dyDescent="0.2">
      <c r="A618" s="159"/>
      <c r="B618" s="183"/>
      <c r="C618" s="159"/>
      <c r="E618" s="155"/>
      <c r="F618" s="185"/>
      <c r="G618" s="185"/>
      <c r="H618" s="185"/>
      <c r="I618" s="185"/>
      <c r="J618" s="185"/>
      <c r="K618" s="185"/>
      <c r="L618" s="185"/>
      <c r="M618" s="191"/>
      <c r="T618" s="156">
        <v>2</v>
      </c>
      <c r="V618" s="168">
        <v>2</v>
      </c>
      <c r="Z618" s="391"/>
      <c r="AS618" s="155"/>
      <c r="AT618" s="159"/>
      <c r="AU618" s="155"/>
      <c r="AV618" s="155"/>
      <c r="AW618" s="155"/>
      <c r="AX618" s="155"/>
      <c r="AY618" s="155"/>
      <c r="AZ618" s="155"/>
      <c r="BA618" s="155"/>
      <c r="BB618" s="155"/>
      <c r="BC618" s="155"/>
      <c r="BD618" s="155"/>
    </row>
    <row r="619" spans="1:56" s="184" customFormat="1" x14ac:dyDescent="0.2">
      <c r="A619" s="159"/>
      <c r="B619" s="183"/>
      <c r="C619" s="159"/>
      <c r="E619" s="155"/>
      <c r="F619" s="185"/>
      <c r="G619" s="185"/>
      <c r="H619" s="185"/>
      <c r="I619" s="185"/>
      <c r="J619" s="185"/>
      <c r="K619" s="185"/>
      <c r="L619" s="185"/>
      <c r="M619" s="191"/>
      <c r="V619" s="168">
        <v>1</v>
      </c>
      <c r="Z619" s="156">
        <v>25</v>
      </c>
      <c r="AS619" s="155"/>
      <c r="AT619" s="159"/>
      <c r="AU619" s="155"/>
      <c r="AV619" s="155"/>
      <c r="AW619" s="155"/>
      <c r="AX619" s="155"/>
      <c r="AY619" s="155"/>
      <c r="AZ619" s="155"/>
      <c r="BA619" s="155"/>
      <c r="BB619" s="155"/>
      <c r="BC619" s="155"/>
      <c r="BD619" s="155"/>
    </row>
    <row r="620" spans="1:56" s="184" customFormat="1" x14ac:dyDescent="0.2">
      <c r="A620" s="159"/>
      <c r="B620" s="183"/>
      <c r="C620" s="159"/>
      <c r="E620" s="155"/>
      <c r="F620" s="185"/>
      <c r="G620" s="185"/>
      <c r="H620" s="185"/>
      <c r="I620" s="185"/>
      <c r="J620" s="185"/>
      <c r="K620" s="185"/>
      <c r="L620" s="185"/>
      <c r="M620" s="191"/>
      <c r="Z620" s="392">
        <v>10</v>
      </c>
      <c r="AS620" s="155"/>
      <c r="AT620" s="159"/>
      <c r="AU620" s="155"/>
      <c r="AV620" s="155"/>
      <c r="AW620" s="155"/>
      <c r="AX620" s="155"/>
      <c r="AY620" s="155"/>
      <c r="AZ620" s="155"/>
      <c r="BA620" s="155"/>
      <c r="BB620" s="155"/>
      <c r="BC620" s="155"/>
      <c r="BD620" s="155"/>
    </row>
    <row r="621" spans="1:56" s="184" customFormat="1" x14ac:dyDescent="0.2">
      <c r="A621" s="159"/>
      <c r="B621" s="183"/>
      <c r="C621" s="159"/>
      <c r="E621" s="155"/>
      <c r="F621" s="185"/>
      <c r="G621" s="185"/>
      <c r="H621" s="185"/>
      <c r="I621" s="185"/>
      <c r="J621" s="185"/>
      <c r="K621" s="185"/>
      <c r="L621" s="185"/>
      <c r="M621" s="191"/>
      <c r="Z621" s="392"/>
      <c r="AS621" s="155"/>
      <c r="AT621" s="159"/>
      <c r="AU621" s="155"/>
      <c r="AV621" s="155"/>
      <c r="AW621" s="155"/>
      <c r="AX621" s="155"/>
      <c r="AY621" s="155"/>
      <c r="AZ621" s="155"/>
      <c r="BA621" s="155"/>
      <c r="BB621" s="155"/>
      <c r="BC621" s="155"/>
      <c r="BD621" s="155"/>
    </row>
    <row r="749" spans="1:56" s="185" customFormat="1" x14ac:dyDescent="0.2">
      <c r="A749" s="159"/>
      <c r="B749" s="183"/>
      <c r="C749" s="159"/>
      <c r="D749" s="186" t="s">
        <v>310</v>
      </c>
      <c r="M749" s="191"/>
      <c r="N749" s="184"/>
      <c r="O749" s="184"/>
      <c r="P749" s="184"/>
      <c r="Q749" s="184"/>
      <c r="R749" s="184"/>
      <c r="S749" s="184"/>
      <c r="T749" s="184"/>
      <c r="U749" s="184"/>
      <c r="V749" s="184"/>
      <c r="W749" s="184"/>
      <c r="X749" s="184"/>
      <c r="Y749" s="184"/>
      <c r="Z749" s="184"/>
      <c r="AA749" s="184"/>
      <c r="AB749" s="184"/>
      <c r="AC749" s="184"/>
      <c r="AD749" s="184"/>
      <c r="AE749" s="184"/>
      <c r="AF749" s="184"/>
      <c r="AG749" s="184"/>
      <c r="AH749" s="184"/>
      <c r="AI749" s="184"/>
      <c r="AJ749" s="184"/>
      <c r="AK749" s="184"/>
      <c r="AL749" s="184"/>
      <c r="AM749" s="184"/>
      <c r="AN749" s="184"/>
      <c r="AO749" s="184"/>
      <c r="AP749" s="184"/>
      <c r="AQ749" s="184"/>
      <c r="AR749" s="184"/>
      <c r="AS749" s="155"/>
      <c r="AT749" s="159"/>
      <c r="AU749" s="155"/>
      <c r="AV749" s="155"/>
      <c r="AW749" s="155"/>
      <c r="AX749" s="155"/>
      <c r="AY749" s="155"/>
      <c r="AZ749" s="155"/>
      <c r="BA749" s="155"/>
      <c r="BB749" s="155"/>
      <c r="BC749" s="155"/>
      <c r="BD749" s="155"/>
    </row>
    <row r="750" spans="1:56" s="185" customFormat="1" x14ac:dyDescent="0.2">
      <c r="A750" s="159"/>
      <c r="B750" s="183"/>
      <c r="C750" s="159"/>
      <c r="D750" s="186" t="s">
        <v>391</v>
      </c>
      <c r="E750" s="186" t="s">
        <v>310</v>
      </c>
      <c r="M750" s="191"/>
      <c r="N750" s="184"/>
      <c r="O750" s="184"/>
      <c r="P750" s="184"/>
      <c r="Q750" s="184"/>
      <c r="R750" s="184"/>
      <c r="S750" s="184"/>
      <c r="T750" s="184"/>
      <c r="U750" s="184"/>
      <c r="V750" s="184"/>
      <c r="W750" s="184"/>
      <c r="X750" s="184"/>
      <c r="Y750" s="184"/>
      <c r="Z750" s="184"/>
      <c r="AA750" s="184"/>
      <c r="AB750" s="184"/>
      <c r="AC750" s="184"/>
      <c r="AD750" s="184"/>
      <c r="AE750" s="184"/>
      <c r="AF750" s="184"/>
      <c r="AG750" s="184"/>
      <c r="AH750" s="184"/>
      <c r="AI750" s="184"/>
      <c r="AJ750" s="184"/>
      <c r="AK750" s="184"/>
      <c r="AL750" s="184"/>
      <c r="AM750" s="184"/>
      <c r="AN750" s="184"/>
      <c r="AO750" s="184"/>
      <c r="AP750" s="184"/>
      <c r="AQ750" s="184"/>
      <c r="AR750" s="184"/>
      <c r="AS750" s="155"/>
      <c r="AT750" s="159"/>
      <c r="AU750" s="155"/>
      <c r="AV750" s="155"/>
      <c r="AW750" s="155"/>
      <c r="AX750" s="155"/>
      <c r="AY750" s="155"/>
      <c r="AZ750" s="155"/>
      <c r="BA750" s="155"/>
      <c r="BB750" s="155"/>
      <c r="BC750" s="155"/>
      <c r="BD750" s="155"/>
    </row>
    <row r="751" spans="1:56" s="185" customFormat="1" ht="25.5" x14ac:dyDescent="0.2">
      <c r="A751" s="159"/>
      <c r="B751" s="183"/>
      <c r="C751" s="159"/>
      <c r="D751" s="186" t="s">
        <v>433</v>
      </c>
      <c r="E751" s="186" t="s">
        <v>1097</v>
      </c>
      <c r="M751" s="191"/>
      <c r="N751" s="184"/>
      <c r="O751" s="184"/>
      <c r="P751" s="184"/>
      <c r="Q751" s="184"/>
      <c r="R751" s="184"/>
      <c r="S751" s="184"/>
      <c r="T751" s="184"/>
      <c r="U751" s="184"/>
      <c r="V751" s="184"/>
      <c r="W751" s="184"/>
      <c r="X751" s="184"/>
      <c r="Y751" s="184"/>
      <c r="Z751" s="184"/>
      <c r="AA751" s="184"/>
      <c r="AB751" s="184"/>
      <c r="AC751" s="184"/>
      <c r="AD751" s="184"/>
      <c r="AE751" s="184"/>
      <c r="AF751" s="184"/>
      <c r="AG751" s="184"/>
      <c r="AH751" s="184"/>
      <c r="AI751" s="184"/>
      <c r="AJ751" s="184"/>
      <c r="AK751" s="184"/>
      <c r="AL751" s="184"/>
      <c r="AM751" s="184"/>
      <c r="AN751" s="184"/>
      <c r="AO751" s="184"/>
      <c r="AP751" s="184"/>
      <c r="AQ751" s="184"/>
      <c r="AR751" s="184"/>
      <c r="AS751" s="155"/>
      <c r="AT751" s="159"/>
      <c r="AU751" s="155"/>
      <c r="AV751" s="155"/>
      <c r="AW751" s="155"/>
      <c r="AX751" s="155"/>
      <c r="AY751" s="155"/>
      <c r="AZ751" s="155"/>
      <c r="BA751" s="155"/>
      <c r="BB751" s="155"/>
      <c r="BC751" s="155"/>
      <c r="BD751" s="155"/>
    </row>
    <row r="752" spans="1:56" s="185" customFormat="1" ht="38.25" x14ac:dyDescent="0.2">
      <c r="A752" s="159"/>
      <c r="B752" s="183"/>
      <c r="C752" s="159"/>
      <c r="D752" s="186" t="s">
        <v>616</v>
      </c>
      <c r="E752" s="186" t="s">
        <v>1098</v>
      </c>
      <c r="M752" s="191"/>
      <c r="N752" s="184"/>
      <c r="O752" s="184"/>
      <c r="P752" s="184"/>
      <c r="Q752" s="184"/>
      <c r="R752" s="184"/>
      <c r="S752" s="184"/>
      <c r="T752" s="184"/>
      <c r="U752" s="184"/>
      <c r="V752" s="184"/>
      <c r="W752" s="184"/>
      <c r="X752" s="184"/>
      <c r="Y752" s="184"/>
      <c r="Z752" s="184"/>
      <c r="AA752" s="184"/>
      <c r="AB752" s="184"/>
      <c r="AC752" s="184"/>
      <c r="AD752" s="184"/>
      <c r="AE752" s="184"/>
      <c r="AF752" s="184"/>
      <c r="AG752" s="184"/>
      <c r="AH752" s="184"/>
      <c r="AI752" s="184"/>
      <c r="AJ752" s="184"/>
      <c r="AK752" s="184"/>
      <c r="AL752" s="184"/>
      <c r="AM752" s="184"/>
      <c r="AN752" s="184"/>
      <c r="AO752" s="184"/>
      <c r="AP752" s="184"/>
      <c r="AQ752" s="184"/>
      <c r="AR752" s="184"/>
      <c r="AS752" s="155"/>
      <c r="AT752" s="159"/>
      <c r="AU752" s="155"/>
      <c r="AV752" s="155"/>
      <c r="AW752" s="155"/>
      <c r="AX752" s="155"/>
      <c r="AY752" s="155"/>
      <c r="AZ752" s="155"/>
      <c r="BA752" s="155"/>
      <c r="BB752" s="155"/>
      <c r="BC752" s="155"/>
      <c r="BD752" s="155"/>
    </row>
    <row r="753" spans="1:56" s="185" customFormat="1" ht="25.5" x14ac:dyDescent="0.2">
      <c r="A753" s="159"/>
      <c r="B753" s="183"/>
      <c r="C753" s="159"/>
      <c r="D753" s="186" t="s">
        <v>443</v>
      </c>
      <c r="E753" s="186" t="s">
        <v>484</v>
      </c>
      <c r="M753" s="191"/>
      <c r="N753" s="184"/>
      <c r="O753" s="184"/>
      <c r="P753" s="184"/>
      <c r="Q753" s="184"/>
      <c r="R753" s="184"/>
      <c r="S753" s="184"/>
      <c r="T753" s="184"/>
      <c r="U753" s="184"/>
      <c r="V753" s="184"/>
      <c r="W753" s="184"/>
      <c r="X753" s="184"/>
      <c r="Y753" s="184"/>
      <c r="Z753" s="184"/>
      <c r="AA753" s="184"/>
      <c r="AB753" s="184"/>
      <c r="AC753" s="184"/>
      <c r="AD753" s="184"/>
      <c r="AE753" s="184"/>
      <c r="AF753" s="184"/>
      <c r="AG753" s="184"/>
      <c r="AH753" s="184"/>
      <c r="AI753" s="184"/>
      <c r="AJ753" s="184"/>
      <c r="AK753" s="184"/>
      <c r="AL753" s="184"/>
      <c r="AM753" s="184"/>
      <c r="AN753" s="184"/>
      <c r="AO753" s="184"/>
      <c r="AP753" s="184"/>
      <c r="AQ753" s="184"/>
      <c r="AR753" s="184"/>
      <c r="AS753" s="155"/>
      <c r="AT753" s="159"/>
      <c r="AU753" s="155"/>
      <c r="AV753" s="155"/>
      <c r="AW753" s="155"/>
      <c r="AX753" s="155"/>
      <c r="AY753" s="155"/>
      <c r="AZ753" s="155"/>
      <c r="BA753" s="155"/>
      <c r="BB753" s="155"/>
      <c r="BC753" s="155"/>
      <c r="BD753" s="155"/>
    </row>
    <row r="754" spans="1:56" s="185" customFormat="1" x14ac:dyDescent="0.2">
      <c r="A754" s="159"/>
      <c r="B754" s="183"/>
      <c r="C754" s="159"/>
      <c r="D754" s="187" t="s">
        <v>450</v>
      </c>
      <c r="E754" s="186" t="s">
        <v>450</v>
      </c>
      <c r="M754" s="191"/>
      <c r="N754" s="184"/>
      <c r="O754" s="184"/>
      <c r="P754" s="184"/>
      <c r="Q754" s="184"/>
      <c r="R754" s="184"/>
      <c r="S754" s="184"/>
      <c r="T754" s="184"/>
      <c r="U754" s="184"/>
      <c r="V754" s="184"/>
      <c r="W754" s="184"/>
      <c r="X754" s="184"/>
      <c r="Y754" s="184"/>
      <c r="Z754" s="184"/>
      <c r="AA754" s="184"/>
      <c r="AB754" s="184"/>
      <c r="AC754" s="184"/>
      <c r="AD754" s="184"/>
      <c r="AE754" s="184"/>
      <c r="AF754" s="184"/>
      <c r="AG754" s="184"/>
      <c r="AH754" s="184"/>
      <c r="AI754" s="184"/>
      <c r="AJ754" s="184"/>
      <c r="AK754" s="184"/>
      <c r="AL754" s="184"/>
      <c r="AM754" s="184"/>
      <c r="AN754" s="184"/>
      <c r="AO754" s="184"/>
      <c r="AP754" s="184"/>
      <c r="AQ754" s="184"/>
      <c r="AR754" s="184"/>
      <c r="AS754" s="155"/>
      <c r="AT754" s="159"/>
      <c r="AU754" s="155"/>
      <c r="AV754" s="155"/>
      <c r="AW754" s="155"/>
      <c r="AX754" s="155"/>
      <c r="AY754" s="155"/>
      <c r="AZ754" s="155"/>
      <c r="BA754" s="155"/>
      <c r="BB754" s="155"/>
      <c r="BC754" s="155"/>
      <c r="BD754" s="155"/>
    </row>
    <row r="755" spans="1:56" s="185" customFormat="1" ht="25.5" x14ac:dyDescent="0.2">
      <c r="A755" s="159"/>
      <c r="B755" s="183"/>
      <c r="C755" s="159"/>
      <c r="D755" s="187" t="s">
        <v>630</v>
      </c>
      <c r="E755" s="186" t="s">
        <v>1099</v>
      </c>
      <c r="M755" s="191"/>
      <c r="N755" s="184"/>
      <c r="O755" s="184"/>
      <c r="P755" s="184"/>
      <c r="Q755" s="184"/>
      <c r="R755" s="184"/>
      <c r="S755" s="184"/>
      <c r="T755" s="184"/>
      <c r="U755" s="184"/>
      <c r="V755" s="184"/>
      <c r="W755" s="184"/>
      <c r="X755" s="184"/>
      <c r="Y755" s="184"/>
      <c r="Z755" s="184"/>
      <c r="AA755" s="184"/>
      <c r="AB755" s="184"/>
      <c r="AC755" s="184"/>
      <c r="AD755" s="184"/>
      <c r="AE755" s="184"/>
      <c r="AF755" s="184"/>
      <c r="AG755" s="184"/>
      <c r="AH755" s="184"/>
      <c r="AI755" s="184"/>
      <c r="AJ755" s="184"/>
      <c r="AK755" s="184"/>
      <c r="AL755" s="184"/>
      <c r="AM755" s="184"/>
      <c r="AN755" s="184"/>
      <c r="AO755" s="184"/>
      <c r="AP755" s="184"/>
      <c r="AQ755" s="184"/>
      <c r="AR755" s="184"/>
      <c r="AS755" s="155"/>
      <c r="AT755" s="159"/>
      <c r="AU755" s="155"/>
      <c r="AV755" s="155"/>
      <c r="AW755" s="155"/>
      <c r="AX755" s="155"/>
      <c r="AY755" s="155"/>
      <c r="AZ755" s="155"/>
      <c r="BA755" s="155"/>
      <c r="BB755" s="155"/>
      <c r="BC755" s="155"/>
      <c r="BD755" s="155"/>
    </row>
    <row r="756" spans="1:56" s="185" customFormat="1" x14ac:dyDescent="0.2">
      <c r="A756" s="159"/>
      <c r="B756" s="183"/>
      <c r="C756" s="159"/>
      <c r="D756" s="187" t="s">
        <v>460</v>
      </c>
      <c r="E756" s="186" t="s">
        <v>1100</v>
      </c>
      <c r="F756" s="186" t="s">
        <v>1101</v>
      </c>
      <c r="M756" s="191"/>
      <c r="N756" s="184"/>
      <c r="O756" s="184"/>
      <c r="P756" s="184"/>
      <c r="Q756" s="184"/>
      <c r="R756" s="184"/>
      <c r="S756" s="184"/>
      <c r="T756" s="184"/>
      <c r="U756" s="184"/>
      <c r="V756" s="184"/>
      <c r="W756" s="184"/>
      <c r="X756" s="184"/>
      <c r="Y756" s="184"/>
      <c r="Z756" s="184"/>
      <c r="AA756" s="184"/>
      <c r="AB756" s="184"/>
      <c r="AC756" s="184"/>
      <c r="AD756" s="184"/>
      <c r="AE756" s="184"/>
      <c r="AF756" s="184"/>
      <c r="AG756" s="184"/>
      <c r="AH756" s="184"/>
      <c r="AI756" s="184"/>
      <c r="AJ756" s="184"/>
      <c r="AK756" s="184"/>
      <c r="AL756" s="184"/>
      <c r="AM756" s="184"/>
      <c r="AN756" s="184"/>
      <c r="AO756" s="184"/>
      <c r="AP756" s="184"/>
      <c r="AQ756" s="184"/>
      <c r="AR756" s="184"/>
      <c r="AS756" s="155"/>
      <c r="AT756" s="159"/>
      <c r="AU756" s="155"/>
      <c r="AV756" s="155"/>
      <c r="AW756" s="155"/>
      <c r="AX756" s="155"/>
      <c r="AY756" s="155"/>
      <c r="AZ756" s="155"/>
      <c r="BA756" s="155"/>
      <c r="BB756" s="155"/>
      <c r="BC756" s="155"/>
      <c r="BD756" s="155"/>
    </row>
    <row r="757" spans="1:56" s="185" customFormat="1" ht="25.5" x14ac:dyDescent="0.2">
      <c r="A757" s="159"/>
      <c r="B757" s="183"/>
      <c r="C757" s="159"/>
      <c r="D757" s="187" t="s">
        <v>463</v>
      </c>
      <c r="E757" s="186" t="s">
        <v>1102</v>
      </c>
      <c r="F757" s="186" t="s">
        <v>1103</v>
      </c>
      <c r="M757" s="191"/>
      <c r="N757" s="184"/>
      <c r="O757" s="184"/>
      <c r="P757" s="184"/>
      <c r="Q757" s="184"/>
      <c r="R757" s="184"/>
      <c r="S757" s="184"/>
      <c r="T757" s="184"/>
      <c r="U757" s="184"/>
      <c r="V757" s="184"/>
      <c r="W757" s="184"/>
      <c r="X757" s="184"/>
      <c r="Y757" s="184"/>
      <c r="Z757" s="184"/>
      <c r="AA757" s="184"/>
      <c r="AB757" s="184"/>
      <c r="AC757" s="184"/>
      <c r="AD757" s="184"/>
      <c r="AE757" s="184"/>
      <c r="AF757" s="184"/>
      <c r="AG757" s="184"/>
      <c r="AH757" s="184"/>
      <c r="AI757" s="184"/>
      <c r="AJ757" s="184"/>
      <c r="AK757" s="184"/>
      <c r="AL757" s="184"/>
      <c r="AM757" s="184"/>
      <c r="AN757" s="184"/>
      <c r="AO757" s="184"/>
      <c r="AP757" s="184"/>
      <c r="AQ757" s="184"/>
      <c r="AR757" s="184"/>
      <c r="AS757" s="155"/>
      <c r="AT757" s="159"/>
      <c r="AU757" s="155"/>
      <c r="AV757" s="155"/>
      <c r="AW757" s="155"/>
      <c r="AX757" s="155"/>
      <c r="AY757" s="155"/>
      <c r="AZ757" s="155"/>
      <c r="BA757" s="155"/>
      <c r="BB757" s="155"/>
      <c r="BC757" s="155"/>
      <c r="BD757" s="155"/>
    </row>
    <row r="758" spans="1:56" s="185" customFormat="1" x14ac:dyDescent="0.2">
      <c r="A758" s="159"/>
      <c r="B758" s="183"/>
      <c r="C758" s="159"/>
      <c r="D758" s="187" t="s">
        <v>484</v>
      </c>
      <c r="E758" s="186" t="s">
        <v>498</v>
      </c>
      <c r="F758" s="186" t="s">
        <v>1104</v>
      </c>
      <c r="M758" s="191"/>
      <c r="N758" s="184"/>
      <c r="O758" s="184"/>
      <c r="P758" s="184"/>
      <c r="Q758" s="184"/>
      <c r="R758" s="184"/>
      <c r="S758" s="184"/>
      <c r="T758" s="184"/>
      <c r="U758" s="184"/>
      <c r="V758" s="184"/>
      <c r="W758" s="184"/>
      <c r="X758" s="184"/>
      <c r="Y758" s="184"/>
      <c r="Z758" s="184"/>
      <c r="AA758" s="184"/>
      <c r="AB758" s="184"/>
      <c r="AC758" s="184"/>
      <c r="AD758" s="184"/>
      <c r="AE758" s="184"/>
      <c r="AF758" s="184"/>
      <c r="AG758" s="184"/>
      <c r="AH758" s="184"/>
      <c r="AI758" s="184"/>
      <c r="AJ758" s="184"/>
      <c r="AK758" s="184"/>
      <c r="AL758" s="184"/>
      <c r="AM758" s="184"/>
      <c r="AN758" s="184"/>
      <c r="AO758" s="184"/>
      <c r="AP758" s="184"/>
      <c r="AQ758" s="184"/>
      <c r="AR758" s="184"/>
      <c r="AS758" s="155"/>
      <c r="AT758" s="159"/>
      <c r="AU758" s="155"/>
      <c r="AV758" s="155"/>
      <c r="AW758" s="155"/>
      <c r="AX758" s="155"/>
      <c r="AY758" s="155"/>
      <c r="AZ758" s="155"/>
      <c r="BA758" s="155"/>
      <c r="BB758" s="155"/>
      <c r="BC758" s="155"/>
      <c r="BD758" s="155"/>
    </row>
    <row r="759" spans="1:56" s="185" customFormat="1" x14ac:dyDescent="0.2">
      <c r="A759" s="159"/>
      <c r="B759" s="183"/>
      <c r="C759" s="159"/>
      <c r="D759" s="187" t="s">
        <v>1105</v>
      </c>
      <c r="E759" s="186" t="s">
        <v>1105</v>
      </c>
      <c r="F759" s="186" t="s">
        <v>1106</v>
      </c>
      <c r="M759" s="191"/>
      <c r="N759" s="184"/>
      <c r="O759" s="184"/>
      <c r="P759" s="184"/>
      <c r="Q759" s="184"/>
      <c r="R759" s="184"/>
      <c r="S759" s="184"/>
      <c r="T759" s="184"/>
      <c r="U759" s="184"/>
      <c r="V759" s="184"/>
      <c r="W759" s="184"/>
      <c r="X759" s="184"/>
      <c r="Y759" s="184"/>
      <c r="Z759" s="184"/>
      <c r="AA759" s="184"/>
      <c r="AB759" s="184"/>
      <c r="AC759" s="184"/>
      <c r="AD759" s="184"/>
      <c r="AE759" s="184"/>
      <c r="AF759" s="184"/>
      <c r="AG759" s="184"/>
      <c r="AH759" s="184"/>
      <c r="AI759" s="184"/>
      <c r="AJ759" s="184"/>
      <c r="AK759" s="184"/>
      <c r="AL759" s="184"/>
      <c r="AM759" s="184"/>
      <c r="AN759" s="184"/>
      <c r="AO759" s="184"/>
      <c r="AP759" s="184"/>
      <c r="AQ759" s="184"/>
      <c r="AR759" s="184"/>
      <c r="AS759" s="155"/>
      <c r="AT759" s="159"/>
      <c r="AU759" s="155"/>
      <c r="AV759" s="155"/>
      <c r="AW759" s="155"/>
      <c r="AX759" s="155"/>
      <c r="AY759" s="155"/>
      <c r="AZ759" s="155"/>
      <c r="BA759" s="155"/>
      <c r="BB759" s="155"/>
      <c r="BC759" s="155"/>
      <c r="BD759" s="155"/>
    </row>
    <row r="760" spans="1:56" s="185" customFormat="1" ht="25.5" x14ac:dyDescent="0.2">
      <c r="A760" s="159"/>
      <c r="B760" s="183"/>
      <c r="C760" s="159"/>
      <c r="D760" s="187" t="s">
        <v>498</v>
      </c>
      <c r="E760" s="188"/>
      <c r="F760" s="186" t="s">
        <v>1107</v>
      </c>
      <c r="M760" s="191"/>
      <c r="N760" s="184"/>
      <c r="O760" s="184"/>
      <c r="P760" s="184"/>
      <c r="Q760" s="184"/>
      <c r="R760" s="184"/>
      <c r="S760" s="184"/>
      <c r="T760" s="184"/>
      <c r="U760" s="184"/>
      <c r="V760" s="184"/>
      <c r="W760" s="184"/>
      <c r="X760" s="184"/>
      <c r="Y760" s="184"/>
      <c r="Z760" s="184"/>
      <c r="AA760" s="184"/>
      <c r="AB760" s="184"/>
      <c r="AC760" s="184"/>
      <c r="AD760" s="184"/>
      <c r="AE760" s="184"/>
      <c r="AF760" s="184"/>
      <c r="AG760" s="184"/>
      <c r="AH760" s="184"/>
      <c r="AI760" s="184"/>
      <c r="AJ760" s="184"/>
      <c r="AK760" s="184"/>
      <c r="AL760" s="184"/>
      <c r="AM760" s="184"/>
      <c r="AN760" s="184"/>
      <c r="AO760" s="184"/>
      <c r="AP760" s="184"/>
      <c r="AQ760" s="184"/>
      <c r="AR760" s="184"/>
      <c r="AS760" s="155"/>
      <c r="AT760" s="159"/>
      <c r="AU760" s="155"/>
      <c r="AV760" s="155"/>
      <c r="AW760" s="155"/>
      <c r="AX760" s="155"/>
      <c r="AY760" s="155"/>
      <c r="AZ760" s="155"/>
      <c r="BA760" s="155"/>
      <c r="BB760" s="155"/>
      <c r="BC760" s="155"/>
      <c r="BD760" s="155"/>
    </row>
    <row r="761" spans="1:56" s="185" customFormat="1" x14ac:dyDescent="0.2">
      <c r="A761" s="159"/>
      <c r="B761" s="183"/>
      <c r="C761" s="159"/>
      <c r="D761" s="187" t="s">
        <v>248</v>
      </c>
      <c r="E761" s="188"/>
      <c r="F761" s="186" t="s">
        <v>1108</v>
      </c>
      <c r="M761" s="191"/>
      <c r="N761" s="184"/>
      <c r="O761" s="184"/>
      <c r="P761" s="184"/>
      <c r="Q761" s="184"/>
      <c r="R761" s="184"/>
      <c r="S761" s="184"/>
      <c r="T761" s="184"/>
      <c r="U761" s="184"/>
      <c r="V761" s="184"/>
      <c r="W761" s="184"/>
      <c r="X761" s="184"/>
      <c r="Y761" s="184"/>
      <c r="Z761" s="184"/>
      <c r="AA761" s="184"/>
      <c r="AB761" s="184"/>
      <c r="AC761" s="184"/>
      <c r="AD761" s="184"/>
      <c r="AE761" s="184"/>
      <c r="AF761" s="184"/>
      <c r="AG761" s="184"/>
      <c r="AH761" s="184"/>
      <c r="AI761" s="184"/>
      <c r="AJ761" s="184"/>
      <c r="AK761" s="184"/>
      <c r="AL761" s="184"/>
      <c r="AM761" s="184"/>
      <c r="AN761" s="184"/>
      <c r="AO761" s="184"/>
      <c r="AP761" s="184"/>
      <c r="AQ761" s="184"/>
      <c r="AR761" s="184"/>
      <c r="AS761" s="155"/>
      <c r="AT761" s="159"/>
      <c r="AU761" s="155"/>
      <c r="AV761" s="155"/>
      <c r="AW761" s="155"/>
      <c r="AX761" s="155"/>
      <c r="AY761" s="155"/>
      <c r="AZ761" s="155"/>
      <c r="BA761" s="155"/>
      <c r="BB761" s="155"/>
      <c r="BC761" s="155"/>
      <c r="BD761" s="155"/>
    </row>
    <row r="762" spans="1:56" s="185" customFormat="1" x14ac:dyDescent="0.2">
      <c r="A762" s="159"/>
      <c r="B762" s="183"/>
      <c r="C762" s="159"/>
      <c r="E762" s="188"/>
      <c r="F762" s="186" t="s">
        <v>1109</v>
      </c>
      <c r="M762" s="191"/>
      <c r="N762" s="184"/>
      <c r="O762" s="184"/>
      <c r="P762" s="184"/>
      <c r="Q762" s="184"/>
      <c r="R762" s="184"/>
      <c r="S762" s="184"/>
      <c r="T762" s="184"/>
      <c r="U762" s="184"/>
      <c r="V762" s="184"/>
      <c r="W762" s="184"/>
      <c r="X762" s="184"/>
      <c r="Y762" s="184"/>
      <c r="Z762" s="184"/>
      <c r="AA762" s="184"/>
      <c r="AB762" s="184"/>
      <c r="AC762" s="184"/>
      <c r="AD762" s="184"/>
      <c r="AE762" s="184"/>
      <c r="AF762" s="184"/>
      <c r="AG762" s="184"/>
      <c r="AH762" s="184"/>
      <c r="AI762" s="184"/>
      <c r="AJ762" s="184"/>
      <c r="AK762" s="184"/>
      <c r="AL762" s="184"/>
      <c r="AM762" s="184"/>
      <c r="AN762" s="184"/>
      <c r="AO762" s="184"/>
      <c r="AP762" s="184"/>
      <c r="AQ762" s="184"/>
      <c r="AR762" s="184"/>
      <c r="AS762" s="155"/>
      <c r="AT762" s="159"/>
      <c r="AU762" s="155"/>
      <c r="AV762" s="155"/>
      <c r="AW762" s="155"/>
      <c r="AX762" s="155"/>
      <c r="AY762" s="155"/>
      <c r="AZ762" s="155"/>
      <c r="BA762" s="155"/>
      <c r="BB762" s="155"/>
      <c r="BC762" s="155"/>
      <c r="BD762" s="155"/>
    </row>
    <row r="763" spans="1:56" s="185" customFormat="1" x14ac:dyDescent="0.2">
      <c r="A763" s="159"/>
      <c r="B763" s="183"/>
      <c r="C763" s="159"/>
      <c r="E763" s="188"/>
      <c r="F763" s="186" t="s">
        <v>1110</v>
      </c>
      <c r="M763" s="191"/>
      <c r="N763" s="184"/>
      <c r="O763" s="184"/>
      <c r="P763" s="184"/>
      <c r="Q763" s="184"/>
      <c r="R763" s="184"/>
      <c r="S763" s="184"/>
      <c r="T763" s="184"/>
      <c r="U763" s="184"/>
      <c r="V763" s="184"/>
      <c r="W763" s="184"/>
      <c r="X763" s="184"/>
      <c r="Y763" s="184"/>
      <c r="Z763" s="184"/>
      <c r="AA763" s="184"/>
      <c r="AB763" s="184"/>
      <c r="AC763" s="184"/>
      <c r="AD763" s="184"/>
      <c r="AE763" s="184"/>
      <c r="AF763" s="184"/>
      <c r="AG763" s="184"/>
      <c r="AH763" s="184"/>
      <c r="AI763" s="184"/>
      <c r="AJ763" s="184"/>
      <c r="AK763" s="184"/>
      <c r="AL763" s="184"/>
      <c r="AM763" s="184"/>
      <c r="AN763" s="184"/>
      <c r="AO763" s="184"/>
      <c r="AP763" s="184"/>
      <c r="AQ763" s="184"/>
      <c r="AR763" s="184"/>
      <c r="AS763" s="155"/>
      <c r="AT763" s="159"/>
      <c r="AU763" s="155"/>
      <c r="AV763" s="155"/>
      <c r="AW763" s="155"/>
      <c r="AX763" s="155"/>
      <c r="AY763" s="155"/>
      <c r="AZ763" s="155"/>
      <c r="BA763" s="155"/>
      <c r="BB763" s="155"/>
      <c r="BC763" s="155"/>
      <c r="BD763" s="155"/>
    </row>
    <row r="764" spans="1:56" s="185" customFormat="1" x14ac:dyDescent="0.2">
      <c r="A764" s="159"/>
      <c r="B764" s="183"/>
      <c r="C764" s="159"/>
      <c r="E764" s="188"/>
      <c r="F764" s="186" t="s">
        <v>1111</v>
      </c>
      <c r="M764" s="191"/>
      <c r="N764" s="184"/>
      <c r="O764" s="184"/>
      <c r="P764" s="184"/>
      <c r="Q764" s="184"/>
      <c r="R764" s="184"/>
      <c r="S764" s="184"/>
      <c r="T764" s="184"/>
      <c r="U764" s="184"/>
      <c r="V764" s="184"/>
      <c r="W764" s="184"/>
      <c r="X764" s="184"/>
      <c r="Y764" s="184"/>
      <c r="Z764" s="184"/>
      <c r="AA764" s="184"/>
      <c r="AB764" s="184"/>
      <c r="AC764" s="184"/>
      <c r="AD764" s="184"/>
      <c r="AE764" s="184"/>
      <c r="AF764" s="184"/>
      <c r="AG764" s="184"/>
      <c r="AH764" s="184"/>
      <c r="AI764" s="184"/>
      <c r="AJ764" s="184"/>
      <c r="AK764" s="184"/>
      <c r="AL764" s="184"/>
      <c r="AM764" s="184"/>
      <c r="AN764" s="184"/>
      <c r="AO764" s="184"/>
      <c r="AP764" s="184"/>
      <c r="AQ764" s="184"/>
      <c r="AR764" s="184"/>
      <c r="AS764" s="155"/>
      <c r="AT764" s="159"/>
      <c r="AU764" s="155"/>
      <c r="AV764" s="155"/>
      <c r="AW764" s="155"/>
      <c r="AX764" s="155"/>
      <c r="AY764" s="155"/>
      <c r="AZ764" s="155"/>
      <c r="BA764" s="155"/>
      <c r="BB764" s="155"/>
      <c r="BC764" s="155"/>
      <c r="BD764" s="155"/>
    </row>
    <row r="765" spans="1:56" ht="25.5" x14ac:dyDescent="0.2">
      <c r="F765" s="186" t="s">
        <v>1112</v>
      </c>
    </row>
    <row r="766" spans="1:56" x14ac:dyDescent="0.2">
      <c r="F766" s="186" t="s">
        <v>1113</v>
      </c>
    </row>
    <row r="767" spans="1:56" x14ac:dyDescent="0.2">
      <c r="F767" s="186" t="s">
        <v>1114</v>
      </c>
    </row>
    <row r="768" spans="1:56" x14ac:dyDescent="0.2">
      <c r="F768" s="186" t="s">
        <v>1115</v>
      </c>
    </row>
    <row r="769" spans="6:6" x14ac:dyDescent="0.2">
      <c r="F769" s="186" t="s">
        <v>1116</v>
      </c>
    </row>
    <row r="770" spans="6:6" x14ac:dyDescent="0.2">
      <c r="F770" s="186" t="s">
        <v>1117</v>
      </c>
    </row>
  </sheetData>
  <autoFilter ref="A6:BE597" xr:uid="{FE1A21FB-4C02-4FE5-94F1-A74841260B27}">
    <filterColumn colId="10">
      <filters>
        <filter val="Fenómenos naturales"/>
      </filters>
    </filterColumn>
  </autoFilter>
  <mergeCells count="17">
    <mergeCell ref="B1:C3"/>
    <mergeCell ref="D3:E3"/>
    <mergeCell ref="F3:G3"/>
    <mergeCell ref="AT5:BC5"/>
    <mergeCell ref="Z617:Z618"/>
    <mergeCell ref="AG5:AH5"/>
    <mergeCell ref="AI5:AL5"/>
    <mergeCell ref="D2:L2"/>
    <mergeCell ref="H3:L3"/>
    <mergeCell ref="M1:M3"/>
    <mergeCell ref="D1:L1"/>
    <mergeCell ref="AM5:AS5"/>
    <mergeCell ref="Z620:Z621"/>
    <mergeCell ref="H5:I5"/>
    <mergeCell ref="K5:N5"/>
    <mergeCell ref="O5:S5"/>
    <mergeCell ref="T5:AC5"/>
  </mergeCells>
  <phoneticPr fontId="4" type="noConversion"/>
  <conditionalFormatting sqref="AD7:AD597">
    <cfRule type="cellIs" dxfId="195" priority="1" operator="equal">
      <formula>"ACEPTABLE"</formula>
    </cfRule>
    <cfRule type="cellIs" dxfId="194" priority="2" operator="equal">
      <formula>"ACEPTABLE CON CONTROL ESPECIFICO"</formula>
    </cfRule>
    <cfRule type="cellIs" dxfId="193" priority="3" operator="equal">
      <formula>"MEJORABLE"</formula>
    </cfRule>
    <cfRule type="cellIs" dxfId="192" priority="4" operator="equal">
      <formula>"NO ACEPTABLE"</formula>
    </cfRule>
  </conditionalFormatting>
  <conditionalFormatting sqref="BD7:BD151 BD153:BD361 BD364:BD382 BD400:BD435 BD442:BD443 BD509:BD510">
    <cfRule type="cellIs" dxfId="191" priority="552" operator="equal">
      <formula>#REF!</formula>
    </cfRule>
    <cfRule type="cellIs" dxfId="190" priority="551" operator="equal">
      <formula>#REF!</formula>
    </cfRule>
    <cfRule type="cellIs" dxfId="189" priority="550" operator="equal">
      <formula>#REF!</formula>
    </cfRule>
  </conditionalFormatting>
  <conditionalFormatting sqref="BD152">
    <cfRule type="cellIs" dxfId="188" priority="537" operator="equal">
      <formula>"ACEPTABLE"</formula>
    </cfRule>
    <cfRule type="cellIs" dxfId="187" priority="539" operator="equal">
      <formula>"MEJORABLE"</formula>
    </cfRule>
    <cfRule type="cellIs" dxfId="186" priority="540" operator="equal">
      <formula>"NO ACEPTABLE"</formula>
    </cfRule>
    <cfRule type="cellIs" dxfId="185" priority="538" operator="equal">
      <formula>"ACEPTABLE CON CONTROL ESPECIFICO"</formula>
    </cfRule>
  </conditionalFormatting>
  <conditionalFormatting sqref="BD153:BD361 BD400:BD435 BD364:BD382 BD7:BD151 BD442:BD443 BD509:BD510">
    <cfRule type="cellIs" dxfId="184" priority="549" operator="equal">
      <formula>#REF!</formula>
    </cfRule>
  </conditionalFormatting>
  <conditionalFormatting sqref="BD182:BD206 BD209:BD212 BD214:BD218 BD221:BD224 BD226:BD230 BD232:BD236 BD239:BD242 BD245:BD248 BD250:BD254 BD256:BD260 BD262:BD279">
    <cfRule type="cellIs" dxfId="183" priority="544" operator="equal">
      <formula>#REF!</formula>
    </cfRule>
    <cfRule type="cellIs" dxfId="182" priority="543" operator="equal">
      <formula>#REF!</formula>
    </cfRule>
    <cfRule type="cellIs" dxfId="181" priority="542" operator="equal">
      <formula>#REF!</formula>
    </cfRule>
    <cfRule type="cellIs" dxfId="180" priority="541" operator="equal">
      <formula>#REF!</formula>
    </cfRule>
  </conditionalFormatting>
  <conditionalFormatting sqref="BD287">
    <cfRule type="cellIs" dxfId="179" priority="252" operator="equal">
      <formula>#REF!</formula>
    </cfRule>
    <cfRule type="cellIs" dxfId="178" priority="251" operator="equal">
      <formula>#REF!</formula>
    </cfRule>
    <cfRule type="cellIs" dxfId="177" priority="250" operator="equal">
      <formula>#REF!</formula>
    </cfRule>
    <cfRule type="cellIs" dxfId="176" priority="249" operator="equal">
      <formula>#REF!</formula>
    </cfRule>
  </conditionalFormatting>
  <conditionalFormatting sqref="BD297">
    <cfRule type="cellIs" dxfId="175" priority="255" operator="equal">
      <formula>#REF!</formula>
    </cfRule>
    <cfRule type="cellIs" dxfId="174" priority="256" operator="equal">
      <formula>#REF!</formula>
    </cfRule>
    <cfRule type="cellIs" dxfId="173" priority="254" operator="equal">
      <formula>#REF!</formula>
    </cfRule>
    <cfRule type="cellIs" dxfId="172" priority="253" operator="equal">
      <formula>#REF!</formula>
    </cfRule>
  </conditionalFormatting>
  <conditionalFormatting sqref="BD309">
    <cfRule type="cellIs" dxfId="171" priority="260" operator="equal">
      <formula>#REF!</formula>
    </cfRule>
    <cfRule type="cellIs" dxfId="170" priority="259" operator="equal">
      <formula>#REF!</formula>
    </cfRule>
    <cfRule type="cellIs" dxfId="169" priority="258" operator="equal">
      <formula>#REF!</formula>
    </cfRule>
    <cfRule type="cellIs" dxfId="168" priority="257" operator="equal">
      <formula>#REF!</formula>
    </cfRule>
  </conditionalFormatting>
  <conditionalFormatting sqref="BD322">
    <cfRule type="cellIs" dxfId="167" priority="264" operator="equal">
      <formula>#REF!</formula>
    </cfRule>
    <cfRule type="cellIs" dxfId="166" priority="261" operator="equal">
      <formula>#REF!</formula>
    </cfRule>
    <cfRule type="cellIs" dxfId="165" priority="262" operator="equal">
      <formula>#REF!</formula>
    </cfRule>
    <cfRule type="cellIs" dxfId="164" priority="263" operator="equal">
      <formula>#REF!</formula>
    </cfRule>
  </conditionalFormatting>
  <conditionalFormatting sqref="BD332">
    <cfRule type="cellIs" dxfId="163" priority="271" operator="equal">
      <formula>#REF!</formula>
    </cfRule>
    <cfRule type="cellIs" dxfId="162" priority="272" operator="equal">
      <formula>#REF!</formula>
    </cfRule>
    <cfRule type="cellIs" dxfId="161" priority="270" operator="equal">
      <formula>#REF!</formula>
    </cfRule>
    <cfRule type="cellIs" dxfId="160" priority="269" operator="equal">
      <formula>#REF!</formula>
    </cfRule>
  </conditionalFormatting>
  <conditionalFormatting sqref="BD339">
    <cfRule type="cellIs" dxfId="159" priority="276" operator="equal">
      <formula>#REF!</formula>
    </cfRule>
    <cfRule type="cellIs" dxfId="158" priority="275" operator="equal">
      <formula>#REF!</formula>
    </cfRule>
    <cfRule type="cellIs" dxfId="157" priority="274" operator="equal">
      <formula>#REF!</formula>
    </cfRule>
    <cfRule type="cellIs" dxfId="156" priority="273" operator="equal">
      <formula>#REF!</formula>
    </cfRule>
  </conditionalFormatting>
  <conditionalFormatting sqref="BD361:BD363">
    <cfRule type="cellIs" dxfId="155" priority="91" operator="equal">
      <formula>#REF!</formula>
    </cfRule>
    <cfRule type="cellIs" dxfId="154" priority="89" operator="equal">
      <formula>#REF!</formula>
    </cfRule>
    <cfRule type="cellIs" dxfId="153" priority="90" operator="equal">
      <formula>#REF!</formula>
    </cfRule>
    <cfRule type="cellIs" dxfId="152" priority="92" operator="equal">
      <formula>#REF!</formula>
    </cfRule>
  </conditionalFormatting>
  <conditionalFormatting sqref="BD369">
    <cfRule type="cellIs" dxfId="151" priority="282" operator="equal">
      <formula>#REF!</formula>
    </cfRule>
    <cfRule type="cellIs" dxfId="150" priority="284" operator="equal">
      <formula>#REF!</formula>
    </cfRule>
    <cfRule type="cellIs" dxfId="149" priority="283" operator="equal">
      <formula>#REF!</formula>
    </cfRule>
    <cfRule type="cellIs" dxfId="148" priority="281" operator="equal">
      <formula>#REF!</formula>
    </cfRule>
  </conditionalFormatting>
  <conditionalFormatting sqref="BD383:BD384">
    <cfRule type="cellIs" dxfId="147" priority="195" operator="equal">
      <formula>#REF!</formula>
    </cfRule>
    <cfRule type="cellIs" dxfId="146" priority="194" operator="equal">
      <formula>#REF!</formula>
    </cfRule>
    <cfRule type="cellIs" dxfId="145" priority="196" operator="equal">
      <formula>#REF!</formula>
    </cfRule>
    <cfRule type="cellIs" dxfId="144" priority="193" operator="equal">
      <formula>#REF!</formula>
    </cfRule>
  </conditionalFormatting>
  <conditionalFormatting sqref="BD384:BD389">
    <cfRule type="cellIs" dxfId="143" priority="181" operator="equal">
      <formula>#REF!</formula>
    </cfRule>
    <cfRule type="cellIs" dxfId="142" priority="182" operator="equal">
      <formula>#REF!</formula>
    </cfRule>
    <cfRule type="cellIs" dxfId="141" priority="183" operator="equal">
      <formula>#REF!</formula>
    </cfRule>
    <cfRule type="cellIs" dxfId="140" priority="184" operator="equal">
      <formula>#REF!</formula>
    </cfRule>
  </conditionalFormatting>
  <conditionalFormatting sqref="BD390">
    <cfRule type="cellIs" dxfId="139" priority="359" operator="equal">
      <formula>"MEJORABLE"</formula>
    </cfRule>
    <cfRule type="cellIs" dxfId="138" priority="358" operator="equal">
      <formula>"ACEPTABLE CON CONTROL ESPECIFICO"</formula>
    </cfRule>
    <cfRule type="cellIs" dxfId="137" priority="357" operator="equal">
      <formula>"ACEPTABLE"</formula>
    </cfRule>
    <cfRule type="cellIs" dxfId="136" priority="360" operator="equal">
      <formula>"NO ACEPTABLE"</formula>
    </cfRule>
  </conditionalFormatting>
  <conditionalFormatting sqref="BD391:BD399">
    <cfRule type="cellIs" dxfId="135" priority="132" operator="equal">
      <formula>#REF!</formula>
    </cfRule>
    <cfRule type="cellIs" dxfId="134" priority="131" operator="equal">
      <formula>#REF!</formula>
    </cfRule>
    <cfRule type="cellIs" dxfId="133" priority="130" operator="equal">
      <formula>#REF!</formula>
    </cfRule>
    <cfRule type="cellIs" dxfId="132" priority="129" operator="equal">
      <formula>#REF!</formula>
    </cfRule>
  </conditionalFormatting>
  <conditionalFormatting sqref="BD399">
    <cfRule type="cellIs" dxfId="131" priority="121" operator="equal">
      <formula>#REF!</formula>
    </cfRule>
    <cfRule type="cellIs" dxfId="130" priority="123" operator="equal">
      <formula>#REF!</formula>
    </cfRule>
    <cfRule type="cellIs" dxfId="129" priority="124" operator="equal">
      <formula>#REF!</formula>
    </cfRule>
    <cfRule type="cellIs" dxfId="128" priority="122" operator="equal">
      <formula>#REF!</formula>
    </cfRule>
  </conditionalFormatting>
  <conditionalFormatting sqref="BD425">
    <cfRule type="cellIs" dxfId="127" priority="285" operator="equal">
      <formula>#REF!</formula>
    </cfRule>
    <cfRule type="cellIs" dxfId="126" priority="287" operator="equal">
      <formula>#REF!</formula>
    </cfRule>
    <cfRule type="cellIs" dxfId="125" priority="288" operator="equal">
      <formula>#REF!</formula>
    </cfRule>
    <cfRule type="cellIs" dxfId="124" priority="286" operator="equal">
      <formula>#REF!</formula>
    </cfRule>
  </conditionalFormatting>
  <conditionalFormatting sqref="BD436:BD438">
    <cfRule type="cellIs" dxfId="123" priority="157" operator="equal">
      <formula>#REF!</formula>
    </cfRule>
    <cfRule type="cellIs" dxfId="122" priority="158" operator="equal">
      <formula>#REF!</formula>
    </cfRule>
    <cfRule type="cellIs" dxfId="121" priority="159" operator="equal">
      <formula>#REF!</formula>
    </cfRule>
    <cfRule type="cellIs" dxfId="120" priority="160" operator="equal">
      <formula>#REF!</formula>
    </cfRule>
  </conditionalFormatting>
  <conditionalFormatting sqref="BD438:BD440">
    <cfRule type="cellIs" dxfId="119" priority="145" operator="equal">
      <formula>#REF!</formula>
    </cfRule>
    <cfRule type="cellIs" dxfId="118" priority="146" operator="equal">
      <formula>#REF!</formula>
    </cfRule>
    <cfRule type="cellIs" dxfId="117" priority="147" operator="equal">
      <formula>#REF!</formula>
    </cfRule>
    <cfRule type="cellIs" dxfId="116" priority="148" operator="equal">
      <formula>#REF!</formula>
    </cfRule>
  </conditionalFormatting>
  <conditionalFormatting sqref="BD441">
    <cfRule type="cellIs" dxfId="115" priority="354" operator="equal">
      <formula>"ACEPTABLE CON CONTROL ESPECIFICO"</formula>
    </cfRule>
    <cfRule type="cellIs" dxfId="114" priority="355" operator="equal">
      <formula>"MEJORABLE"</formula>
    </cfRule>
    <cfRule type="cellIs" dxfId="113" priority="356" operator="equal">
      <formula>"NO ACEPTABLE"</formula>
    </cfRule>
    <cfRule type="cellIs" dxfId="112" priority="353" operator="equal">
      <formula>"ACEPTABLE"</formula>
    </cfRule>
  </conditionalFormatting>
  <conditionalFormatting sqref="BD445:BD446 BD544">
    <cfRule type="cellIs" dxfId="111" priority="533" operator="equal">
      <formula>#REF!</formula>
    </cfRule>
    <cfRule type="cellIs" dxfId="110" priority="536" operator="equal">
      <formula>#REF!</formula>
    </cfRule>
    <cfRule type="cellIs" dxfId="109" priority="535" operator="equal">
      <formula>#REF!</formula>
    </cfRule>
    <cfRule type="cellIs" dxfId="108" priority="534" operator="equal">
      <formula>#REF!</formula>
    </cfRule>
  </conditionalFormatting>
  <conditionalFormatting sqref="BD448:BD452">
    <cfRule type="cellIs" dxfId="107" priority="455" operator="equal">
      <formula>#REF!</formula>
    </cfRule>
    <cfRule type="cellIs" dxfId="106" priority="454" operator="equal">
      <formula>#REF!</formula>
    </cfRule>
    <cfRule type="cellIs" dxfId="105" priority="453" operator="equal">
      <formula>#REF!</formula>
    </cfRule>
    <cfRule type="cellIs" dxfId="104" priority="456" operator="equal">
      <formula>#REF!</formula>
    </cfRule>
  </conditionalFormatting>
  <conditionalFormatting sqref="BD457:BD459">
    <cfRule type="cellIs" dxfId="103" priority="525" operator="equal">
      <formula>#REF!</formula>
    </cfRule>
    <cfRule type="cellIs" dxfId="102" priority="526" operator="equal">
      <formula>#REF!</formula>
    </cfRule>
    <cfRule type="cellIs" dxfId="101" priority="527" operator="equal">
      <formula>#REF!</formula>
    </cfRule>
    <cfRule type="cellIs" dxfId="100" priority="528" operator="equal">
      <formula>#REF!</formula>
    </cfRule>
  </conditionalFormatting>
  <conditionalFormatting sqref="BD462:BD466">
    <cfRule type="cellIs" dxfId="99" priority="501" operator="equal">
      <formula>#REF!</formula>
    </cfRule>
    <cfRule type="cellIs" dxfId="98" priority="502" operator="equal">
      <formula>#REF!</formula>
    </cfRule>
    <cfRule type="cellIs" dxfId="97" priority="503" operator="equal">
      <formula>#REF!</formula>
    </cfRule>
    <cfRule type="cellIs" dxfId="96" priority="504" operator="equal">
      <formula>#REF!</formula>
    </cfRule>
  </conditionalFormatting>
  <conditionalFormatting sqref="BD477">
    <cfRule type="cellIs" dxfId="95" priority="314" operator="equal">
      <formula>#REF!</formula>
    </cfRule>
    <cfRule type="cellIs" dxfId="94" priority="315" operator="equal">
      <formula>#REF!</formula>
    </cfRule>
    <cfRule type="cellIs" dxfId="93" priority="316" operator="equal">
      <formula>#REF!</formula>
    </cfRule>
    <cfRule type="cellIs" dxfId="92" priority="313" operator="equal">
      <formula>#REF!</formula>
    </cfRule>
  </conditionalFormatting>
  <conditionalFormatting sqref="BD482:BD483">
    <cfRule type="cellIs" dxfId="91" priority="446" operator="equal">
      <formula>#REF!</formula>
    </cfRule>
    <cfRule type="cellIs" dxfId="90" priority="447" operator="equal">
      <formula>#REF!</formula>
    </cfRule>
    <cfRule type="cellIs" dxfId="89" priority="448" operator="equal">
      <formula>#REF!</formula>
    </cfRule>
    <cfRule type="cellIs" dxfId="88" priority="445" operator="equal">
      <formula>#REF!</formula>
    </cfRule>
  </conditionalFormatting>
  <conditionalFormatting sqref="BD485">
    <cfRule type="cellIs" dxfId="87" priority="496" operator="equal">
      <formula>#REF!</formula>
    </cfRule>
    <cfRule type="cellIs" dxfId="86" priority="495" operator="equal">
      <formula>#REF!</formula>
    </cfRule>
    <cfRule type="cellIs" dxfId="85" priority="494" operator="equal">
      <formula>#REF!</formula>
    </cfRule>
    <cfRule type="cellIs" dxfId="84" priority="493" operator="equal">
      <formula>#REF!</formula>
    </cfRule>
  </conditionalFormatting>
  <conditionalFormatting sqref="BD489">
    <cfRule type="cellIs" dxfId="83" priority="309" operator="equal">
      <formula>#REF!</formula>
    </cfRule>
    <cfRule type="cellIs" dxfId="82" priority="310" operator="equal">
      <formula>#REF!</formula>
    </cfRule>
    <cfRule type="cellIs" dxfId="81" priority="312" operator="equal">
      <formula>#REF!</formula>
    </cfRule>
    <cfRule type="cellIs" dxfId="80" priority="311" operator="equal">
      <formula>#REF!</formula>
    </cfRule>
  </conditionalFormatting>
  <conditionalFormatting sqref="BD494:BD495">
    <cfRule type="cellIs" dxfId="79" priority="477" operator="equal">
      <formula>#REF!</formula>
    </cfRule>
    <cfRule type="cellIs" dxfId="78" priority="480" operator="equal">
      <formula>#REF!</formula>
    </cfRule>
    <cfRule type="cellIs" dxfId="77" priority="479" operator="equal">
      <formula>#REF!</formula>
    </cfRule>
    <cfRule type="cellIs" dxfId="76" priority="478" operator="equal">
      <formula>#REF!</formula>
    </cfRule>
  </conditionalFormatting>
  <conditionalFormatting sqref="BD497">
    <cfRule type="cellIs" dxfId="75" priority="437" operator="equal">
      <formula>#REF!</formula>
    </cfRule>
    <cfRule type="cellIs" dxfId="74" priority="439" operator="equal">
      <formula>#REF!</formula>
    </cfRule>
    <cfRule type="cellIs" dxfId="73" priority="440" operator="equal">
      <formula>#REF!</formula>
    </cfRule>
    <cfRule type="cellIs" dxfId="72" priority="438" operator="equal">
      <formula>#REF!</formula>
    </cfRule>
  </conditionalFormatting>
  <conditionalFormatting sqref="BD506">
    <cfRule type="cellIs" dxfId="71" priority="432" operator="equal">
      <formula>#REF!</formula>
    </cfRule>
    <cfRule type="cellIs" dxfId="70" priority="431" operator="equal">
      <formula>#REF!</formula>
    </cfRule>
    <cfRule type="cellIs" dxfId="69" priority="430" operator="equal">
      <formula>#REF!</formula>
    </cfRule>
    <cfRule type="cellIs" dxfId="68" priority="429" operator="equal">
      <formula>#REF!</formula>
    </cfRule>
  </conditionalFormatting>
  <conditionalFormatting sqref="BD512">
    <cfRule type="cellIs" dxfId="67" priority="307" operator="equal">
      <formula>#REF!</formula>
    </cfRule>
    <cfRule type="cellIs" dxfId="66" priority="306" operator="equal">
      <formula>#REF!</formula>
    </cfRule>
    <cfRule type="cellIs" dxfId="65" priority="305" operator="equal">
      <formula>#REF!</formula>
    </cfRule>
    <cfRule type="cellIs" dxfId="64" priority="308" operator="equal">
      <formula>#REF!</formula>
    </cfRule>
  </conditionalFormatting>
  <conditionalFormatting sqref="BD514:BD517">
    <cfRule type="cellIs" dxfId="63" priority="400" operator="equal">
      <formula>#REF!</formula>
    </cfRule>
    <cfRule type="cellIs" dxfId="62" priority="399" operator="equal">
      <formula>#REF!</formula>
    </cfRule>
    <cfRule type="cellIs" dxfId="61" priority="398" operator="equal">
      <formula>#REF!</formula>
    </cfRule>
    <cfRule type="cellIs" dxfId="60" priority="397" operator="equal">
      <formula>#REF!</formula>
    </cfRule>
  </conditionalFormatting>
  <conditionalFormatting sqref="BD522:BD523">
    <cfRule type="cellIs" dxfId="59" priority="391" operator="equal">
      <formula>#REF!</formula>
    </cfRule>
    <cfRule type="cellIs" dxfId="58" priority="390" operator="equal">
      <formula>#REF!</formula>
    </cfRule>
    <cfRule type="cellIs" dxfId="57" priority="392" operator="equal">
      <formula>#REF!</formula>
    </cfRule>
    <cfRule type="cellIs" dxfId="56" priority="389" operator="equal">
      <formula>#REF!</formula>
    </cfRule>
  </conditionalFormatting>
  <conditionalFormatting sqref="BD526:BD529">
    <cfRule type="cellIs" dxfId="55" priority="366" operator="equal">
      <formula>#REF!</formula>
    </cfRule>
    <cfRule type="cellIs" dxfId="54" priority="365" operator="equal">
      <formula>#REF!</formula>
    </cfRule>
    <cfRule type="cellIs" dxfId="53" priority="368" operator="equal">
      <formula>#REF!</formula>
    </cfRule>
    <cfRule type="cellIs" dxfId="52" priority="367" operator="equal">
      <formula>#REF!</formula>
    </cfRule>
  </conditionalFormatting>
  <conditionalFormatting sqref="BD536:BD538">
    <cfRule type="cellIs" dxfId="51" priority="303" operator="equal">
      <formula>#REF!</formula>
    </cfRule>
    <cfRule type="cellIs" dxfId="50" priority="304" operator="equal">
      <formula>#REF!</formula>
    </cfRule>
    <cfRule type="cellIs" dxfId="49" priority="301" operator="equal">
      <formula>#REF!</formula>
    </cfRule>
    <cfRule type="cellIs" dxfId="48" priority="302" operator="equal">
      <formula>#REF!</formula>
    </cfRule>
  </conditionalFormatting>
  <conditionalFormatting sqref="BD541:BD542">
    <cfRule type="cellIs" dxfId="47" priority="344" operator="equal">
      <formula>#REF!</formula>
    </cfRule>
    <cfRule type="cellIs" dxfId="46" priority="343" operator="equal">
      <formula>#REF!</formula>
    </cfRule>
    <cfRule type="cellIs" dxfId="45" priority="342" operator="equal">
      <formula>#REF!</formula>
    </cfRule>
    <cfRule type="cellIs" dxfId="44" priority="341" operator="equal">
      <formula>#REF!</formula>
    </cfRule>
  </conditionalFormatting>
  <conditionalFormatting sqref="BD547:BD550">
    <cfRule type="cellIs" dxfId="43" priority="325" operator="equal">
      <formula>#REF!</formula>
    </cfRule>
    <cfRule type="cellIs" dxfId="42" priority="327" operator="equal">
      <formula>#REF!</formula>
    </cfRule>
    <cfRule type="cellIs" dxfId="41" priority="326" operator="equal">
      <formula>#REF!</formula>
    </cfRule>
    <cfRule type="cellIs" dxfId="40" priority="328" operator="equal">
      <formula>#REF!</formula>
    </cfRule>
  </conditionalFormatting>
  <conditionalFormatting sqref="BD553">
    <cfRule type="cellIs" dxfId="39" priority="300" operator="equal">
      <formula>#REF!</formula>
    </cfRule>
    <cfRule type="cellIs" dxfId="38" priority="299" operator="equal">
      <formula>#REF!</formula>
    </cfRule>
    <cfRule type="cellIs" dxfId="37" priority="298" operator="equal">
      <formula>#REF!</formula>
    </cfRule>
    <cfRule type="cellIs" dxfId="36" priority="297" operator="equal">
      <formula>#REF!</formula>
    </cfRule>
  </conditionalFormatting>
  <conditionalFormatting sqref="BD556:BD563">
    <cfRule type="cellIs" dxfId="35" priority="8" operator="equal">
      <formula>#REF!</formula>
    </cfRule>
    <cfRule type="cellIs" dxfId="34" priority="5" operator="equal">
      <formula>#REF!</formula>
    </cfRule>
    <cfRule type="cellIs" dxfId="33" priority="7" operator="equal">
      <formula>#REF!</formula>
    </cfRule>
    <cfRule type="cellIs" dxfId="32" priority="6" operator="equal">
      <formula>#REF!</formula>
    </cfRule>
  </conditionalFormatting>
  <conditionalFormatting sqref="BD564">
    <cfRule type="cellIs" dxfId="31" priority="38" operator="equal">
      <formula>"ACEPTABLE CON CONTROL ESPECIFICO"</formula>
    </cfRule>
    <cfRule type="cellIs" dxfId="30" priority="37" operator="equal">
      <formula>"ACEPTABLE"</formula>
    </cfRule>
    <cfRule type="cellIs" dxfId="29" priority="40" operator="equal">
      <formula>"NO ACEPTABLE"</formula>
    </cfRule>
    <cfRule type="cellIs" dxfId="28" priority="39" operator="equal">
      <formula>"MEJORABLE"</formula>
    </cfRule>
  </conditionalFormatting>
  <conditionalFormatting sqref="BD565:BD597">
    <cfRule type="cellIs" dxfId="27" priority="47" operator="equal">
      <formula>#REF!</formula>
    </cfRule>
    <cfRule type="cellIs" dxfId="26" priority="46" operator="equal">
      <formula>#REF!</formula>
    </cfRule>
    <cfRule type="cellIs" dxfId="25" priority="45" operator="equal">
      <formula>#REF!</formula>
    </cfRule>
    <cfRule type="cellIs" dxfId="24" priority="48" operator="equal">
      <formula>#REF!</formula>
    </cfRule>
  </conditionalFormatting>
  <dataValidations count="4">
    <dataValidation type="list" allowBlank="1" showInputMessage="1" showErrorMessage="1" sqref="T444 T533:T535 T551:T552 T511 T486:T488 T472:T476 T545:T546 T543 T490:T496 T539:T540 T507:T508 T530:T531 T524:T525 T521 T518:T519 T480:T482 T498:T505 T468:T470 T513 T453:T456 T484 T447 T460:T461 T478 T554:T565" xr:uid="{F1E713D7-00D6-4B3E-BEF1-5D8B1A5470EE}">
      <formula1>$BI$6:$BI$8</formula1>
    </dataValidation>
    <dataValidation type="list" allowBlank="1" showInputMessage="1" showErrorMessage="1" sqref="V453 V551:V552 V487:V488 V475:V476 V511 V545 V543 V534:V535 V539 V507:V508 V530:V531 V524 V518:V519 V490:V493 V500:V505 V496 T479 V555:V566 V456 V484 V468:V470 V478:V482" xr:uid="{EF30C471-E762-4E1C-BA30-8C3CEABC4210}">
      <formula1>$BJ$6:$BJ$17</formula1>
    </dataValidation>
    <dataValidation type="list" allowBlank="1" showInputMessage="1" showErrorMessage="1" sqref="Z444 Z554:Z566 Z551:Z552 Z511 Z486:Z488 Z453:Z456 Z545:Z546 Z543 Z530:Z535 Z539:Z540 Z507:Z508 Z524:Z525 Z518:Z521 Z490:Z496 Z498:Z505 Z478:Z482 Z513 Z484 Z447 Z460:Z461 Z468:Z476" xr:uid="{999E59BF-CE63-48C1-AC10-93CA99153D16}">
      <formula1>$BK$6:$BK$17</formula1>
    </dataValidation>
    <dataValidation type="list" allowBlank="1" showInputMessage="1" showErrorMessage="1" sqref="D7:D744" xr:uid="{AE897D4B-0434-46AB-A5F6-8E982F0C58FF}">
      <formula1>$D$749:$D$761</formula1>
    </dataValidation>
  </dataValidations>
  <pageMargins left="0.25" right="0.25"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88E33-70E6-42AC-AC72-5C8D009E308B}">
  <dimension ref="A1:M21"/>
  <sheetViews>
    <sheetView topLeftCell="A16" zoomScale="85" zoomScaleNormal="85" workbookViewId="0">
      <selection activeCell="D15" sqref="D15"/>
    </sheetView>
  </sheetViews>
  <sheetFormatPr baseColWidth="10" defaultColWidth="11.42578125" defaultRowHeight="12.75" x14ac:dyDescent="0.2"/>
  <cols>
    <col min="1" max="1" width="28.42578125" customWidth="1"/>
    <col min="2" max="2" width="28.7109375" customWidth="1"/>
    <col min="3" max="3" width="24.140625" customWidth="1"/>
    <col min="4" max="4" width="23" customWidth="1"/>
    <col min="5" max="6" width="22.42578125" customWidth="1"/>
    <col min="7" max="7" width="26" customWidth="1"/>
    <col min="8" max="8" width="21.7109375" customWidth="1"/>
    <col min="9" max="9" width="19.42578125" customWidth="1"/>
    <col min="10" max="10" width="13" style="85" customWidth="1"/>
    <col min="11" max="11" width="13.28515625" style="85" customWidth="1"/>
    <col min="12" max="12" width="13.140625" style="85" customWidth="1"/>
  </cols>
  <sheetData>
    <row r="1" spans="1:13" s="254" customFormat="1" ht="18.75" customHeight="1" x14ac:dyDescent="0.25">
      <c r="B1" s="395"/>
      <c r="C1" s="395"/>
      <c r="D1" s="395"/>
      <c r="E1" s="395"/>
      <c r="F1" s="395"/>
      <c r="G1" s="395"/>
      <c r="H1" s="395"/>
      <c r="I1" s="395"/>
      <c r="J1" s="395"/>
      <c r="K1" s="395"/>
      <c r="L1" s="395"/>
      <c r="M1" s="395"/>
    </row>
    <row r="2" spans="1:13" s="254" customFormat="1" ht="18.75" customHeight="1" x14ac:dyDescent="0.25">
      <c r="B2" s="395"/>
      <c r="C2" s="395"/>
      <c r="D2" s="395" t="s">
        <v>207</v>
      </c>
      <c r="E2" s="395"/>
      <c r="F2" s="395"/>
      <c r="G2" s="395"/>
      <c r="H2" s="395"/>
      <c r="I2" s="395"/>
      <c r="J2" s="395"/>
      <c r="K2" s="395"/>
      <c r="L2" s="395"/>
      <c r="M2" s="395"/>
    </row>
    <row r="3" spans="1:13" s="254" customFormat="1" ht="18.75" customHeight="1" x14ac:dyDescent="0.25">
      <c r="B3" s="395"/>
      <c r="C3" s="395"/>
      <c r="D3" s="396" t="s">
        <v>208</v>
      </c>
      <c r="E3" s="396"/>
      <c r="F3" s="396" t="s">
        <v>225</v>
      </c>
      <c r="G3" s="396"/>
      <c r="H3" s="395" t="s">
        <v>226</v>
      </c>
      <c r="I3" s="395"/>
      <c r="J3" s="395"/>
      <c r="K3" s="395"/>
      <c r="L3" s="395"/>
      <c r="M3" s="395"/>
    </row>
    <row r="5" spans="1:13" ht="32.450000000000003" customHeight="1" x14ac:dyDescent="0.2">
      <c r="A5" s="292" t="s">
        <v>1118</v>
      </c>
      <c r="B5" s="134" t="s">
        <v>1119</v>
      </c>
      <c r="C5" s="135" t="s">
        <v>1120</v>
      </c>
      <c r="D5" s="136" t="s">
        <v>1121</v>
      </c>
      <c r="E5" s="136" t="s">
        <v>1122</v>
      </c>
      <c r="F5" s="136" t="s">
        <v>1123</v>
      </c>
      <c r="G5" s="136" t="s">
        <v>1124</v>
      </c>
      <c r="H5" s="136" t="s">
        <v>1125</v>
      </c>
      <c r="I5" s="137" t="s">
        <v>1245</v>
      </c>
    </row>
    <row r="6" spans="1:13" ht="89.45" customHeight="1" x14ac:dyDescent="0.2">
      <c r="A6" s="291" t="s">
        <v>1126</v>
      </c>
      <c r="B6" s="132" t="s">
        <v>1127</v>
      </c>
      <c r="C6" s="133" t="s">
        <v>1128</v>
      </c>
      <c r="D6" s="143" t="s">
        <v>1129</v>
      </c>
      <c r="E6" s="143" t="s">
        <v>1130</v>
      </c>
      <c r="F6" s="132" t="s">
        <v>1131</v>
      </c>
      <c r="G6" s="143" t="s">
        <v>1132</v>
      </c>
      <c r="H6" s="131" t="s">
        <v>1133</v>
      </c>
      <c r="I6" s="138">
        <v>0.8</v>
      </c>
    </row>
    <row r="7" spans="1:13" ht="13.5" thickBot="1" x14ac:dyDescent="0.25"/>
    <row r="8" spans="1:13" s="77" customFormat="1" ht="27" customHeight="1" x14ac:dyDescent="0.3">
      <c r="A8" s="78" t="s">
        <v>1134</v>
      </c>
      <c r="B8" s="411" t="s">
        <v>1135</v>
      </c>
      <c r="C8" s="412"/>
      <c r="D8" s="412"/>
      <c r="E8" s="413"/>
      <c r="F8" s="411" t="s">
        <v>1136</v>
      </c>
      <c r="G8" s="412"/>
      <c r="H8" s="412"/>
      <c r="I8" s="412"/>
      <c r="J8" s="85"/>
      <c r="K8" s="141"/>
      <c r="L8" s="141"/>
    </row>
    <row r="9" spans="1:13" s="77" customFormat="1" ht="93" customHeight="1" x14ac:dyDescent="0.3">
      <c r="A9" s="144" t="s">
        <v>1128</v>
      </c>
      <c r="B9" s="414" t="s">
        <v>1246</v>
      </c>
      <c r="C9" s="415"/>
      <c r="D9" s="415"/>
      <c r="E9" s="416"/>
      <c r="F9" s="417" t="s">
        <v>1247</v>
      </c>
      <c r="G9" s="417"/>
      <c r="H9" s="417"/>
      <c r="I9" s="417"/>
      <c r="J9" s="85"/>
      <c r="K9" s="141"/>
      <c r="L9" s="141"/>
    </row>
    <row r="11" spans="1:13" ht="39.6" customHeight="1" x14ac:dyDescent="0.2">
      <c r="A11" s="408">
        <v>2025</v>
      </c>
      <c r="B11" s="288" t="s">
        <v>1137</v>
      </c>
      <c r="C11" s="112" t="s">
        <v>1138</v>
      </c>
      <c r="D11" s="112" t="s">
        <v>1139</v>
      </c>
      <c r="E11" s="108" t="s">
        <v>1140</v>
      </c>
      <c r="F11" s="109" t="s">
        <v>1141</v>
      </c>
      <c r="G11" s="110" t="s">
        <v>186</v>
      </c>
      <c r="H11" s="111" t="s">
        <v>1086</v>
      </c>
      <c r="I11" s="107" t="s">
        <v>1142</v>
      </c>
      <c r="J11" s="107" t="s">
        <v>1146</v>
      </c>
      <c r="K11" s="107" t="s">
        <v>1143</v>
      </c>
      <c r="L11" s="107" t="s">
        <v>1144</v>
      </c>
      <c r="M11" s="107" t="s">
        <v>1145</v>
      </c>
    </row>
    <row r="12" spans="1:13" s="85" customFormat="1" ht="24.6" customHeight="1" x14ac:dyDescent="0.2">
      <c r="A12" s="409"/>
      <c r="B12" s="289" t="s">
        <v>1248</v>
      </c>
      <c r="C12" s="113"/>
      <c r="D12" s="113"/>
      <c r="E12" s="113"/>
      <c r="F12" s="113"/>
      <c r="G12" s="113"/>
      <c r="H12" s="113"/>
      <c r="I12" s="113"/>
      <c r="J12" s="113"/>
      <c r="K12" s="142"/>
      <c r="L12" s="126"/>
      <c r="M12" s="243"/>
    </row>
    <row r="13" spans="1:13" s="85" customFormat="1" ht="24.6" customHeight="1" x14ac:dyDescent="0.2">
      <c r="A13" s="410"/>
      <c r="B13" s="290" t="s">
        <v>1249</v>
      </c>
      <c r="C13" s="113"/>
      <c r="D13" s="113"/>
      <c r="E13" s="113"/>
      <c r="F13" s="113"/>
      <c r="G13" s="113"/>
      <c r="H13" s="113"/>
      <c r="I13" s="113"/>
      <c r="J13" s="113"/>
      <c r="K13" s="142"/>
      <c r="L13" s="126"/>
      <c r="M13" s="126"/>
    </row>
    <row r="14" spans="1:13" ht="32.25" customHeight="1" x14ac:dyDescent="0.2"/>
    <row r="15" spans="1:13" ht="31.5" customHeight="1" x14ac:dyDescent="0.2">
      <c r="D15" s="116"/>
      <c r="E15" s="116"/>
      <c r="F15" s="116"/>
      <c r="G15" s="116"/>
    </row>
    <row r="16" spans="1:13" ht="39.6" customHeight="1" x14ac:dyDescent="0.2">
      <c r="A16" s="408">
        <v>2024</v>
      </c>
      <c r="B16" s="288" t="s">
        <v>1137</v>
      </c>
      <c r="C16" s="112" t="s">
        <v>1138</v>
      </c>
      <c r="D16" s="112" t="s">
        <v>1139</v>
      </c>
      <c r="E16" s="108" t="s">
        <v>1140</v>
      </c>
      <c r="F16" s="109" t="s">
        <v>1141</v>
      </c>
      <c r="G16" s="110" t="s">
        <v>186</v>
      </c>
      <c r="H16" s="111" t="s">
        <v>1086</v>
      </c>
      <c r="I16" s="107" t="s">
        <v>1142</v>
      </c>
      <c r="J16" s="107" t="s">
        <v>1146</v>
      </c>
      <c r="K16" s="107" t="s">
        <v>1143</v>
      </c>
      <c r="L16" s="107" t="s">
        <v>1144</v>
      </c>
      <c r="M16" s="107" t="s">
        <v>1145</v>
      </c>
    </row>
    <row r="17" spans="1:13" s="85" customFormat="1" ht="24.6" customHeight="1" x14ac:dyDescent="0.2">
      <c r="A17" s="409"/>
      <c r="B17" s="290" t="s">
        <v>1147</v>
      </c>
      <c r="C17" s="113">
        <v>7</v>
      </c>
      <c r="D17" s="113">
        <v>7</v>
      </c>
      <c r="E17" s="113">
        <v>0</v>
      </c>
      <c r="F17" s="113">
        <v>18</v>
      </c>
      <c r="G17" s="113">
        <v>22</v>
      </c>
      <c r="H17" s="113">
        <v>551</v>
      </c>
      <c r="I17" s="113">
        <v>573</v>
      </c>
      <c r="J17" s="113">
        <v>591</v>
      </c>
      <c r="K17" s="142">
        <v>0.96954314720812185</v>
      </c>
      <c r="L17" s="126">
        <v>0.8</v>
      </c>
      <c r="M17" s="243">
        <v>1.174869109947644</v>
      </c>
    </row>
    <row r="18" spans="1:13" s="85" customFormat="1" ht="24.6" customHeight="1" x14ac:dyDescent="0.2">
      <c r="A18" s="410"/>
      <c r="B18" s="289" t="s">
        <v>1148</v>
      </c>
      <c r="C18" s="113">
        <v>7</v>
      </c>
      <c r="D18" s="113">
        <v>7</v>
      </c>
      <c r="E18" s="113">
        <v>0</v>
      </c>
      <c r="F18" s="113">
        <v>40</v>
      </c>
      <c r="G18" s="113">
        <v>26</v>
      </c>
      <c r="H18" s="113">
        <v>483</v>
      </c>
      <c r="I18" s="113">
        <v>509</v>
      </c>
      <c r="J18" s="113">
        <v>549</v>
      </c>
      <c r="K18" s="142">
        <v>0.92714025500910746</v>
      </c>
      <c r="L18" s="126">
        <v>0.8</v>
      </c>
      <c r="M18" s="126">
        <v>1.1180722891566264</v>
      </c>
    </row>
    <row r="20" spans="1:13" hidden="1" x14ac:dyDescent="0.2">
      <c r="A20" s="127" t="s">
        <v>1149</v>
      </c>
      <c r="B20" s="127">
        <v>12</v>
      </c>
      <c r="C20" s="127">
        <v>12</v>
      </c>
      <c r="D20" s="127">
        <v>3</v>
      </c>
      <c r="E20" s="127">
        <v>7</v>
      </c>
      <c r="F20" s="127">
        <v>4</v>
      </c>
      <c r="G20" s="127">
        <v>148</v>
      </c>
      <c r="H20" t="s">
        <v>1150</v>
      </c>
      <c r="J20" s="114"/>
    </row>
    <row r="21" spans="1:13" hidden="1" x14ac:dyDescent="0.2">
      <c r="A21" s="127" t="s">
        <v>1151</v>
      </c>
      <c r="B21" s="127">
        <v>0</v>
      </c>
      <c r="C21" s="127">
        <v>0</v>
      </c>
      <c r="D21" s="127">
        <v>6</v>
      </c>
      <c r="E21" s="127">
        <v>13</v>
      </c>
      <c r="F21" s="127">
        <v>4</v>
      </c>
      <c r="G21" s="127">
        <v>137</v>
      </c>
      <c r="H21" t="s">
        <v>1150</v>
      </c>
      <c r="J21" s="114"/>
    </row>
  </sheetData>
  <mergeCells count="13">
    <mergeCell ref="A11:A13"/>
    <mergeCell ref="A16:A18"/>
    <mergeCell ref="B8:E8"/>
    <mergeCell ref="F8:I8"/>
    <mergeCell ref="B9:E9"/>
    <mergeCell ref="F9:I9"/>
    <mergeCell ref="B1:C3"/>
    <mergeCell ref="D1:L1"/>
    <mergeCell ref="M1:M3"/>
    <mergeCell ref="D2:L2"/>
    <mergeCell ref="D3:E3"/>
    <mergeCell ref="F3:G3"/>
    <mergeCell ref="H3:L3"/>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7ABFA-950B-4EA3-A204-CD7C86B07FB8}">
  <dimension ref="A1:AY333"/>
  <sheetViews>
    <sheetView topLeftCell="AA57" zoomScaleNormal="100" workbookViewId="0">
      <selection activeCell="W84" sqref="W84"/>
    </sheetView>
  </sheetViews>
  <sheetFormatPr baseColWidth="10" defaultColWidth="10.85546875" defaultRowHeight="12.75" x14ac:dyDescent="0.2"/>
  <cols>
    <col min="1" max="1" width="31.7109375" style="225" customWidth="1"/>
    <col min="2" max="2" width="9.5703125" style="24" bestFit="1" customWidth="1"/>
    <col min="3" max="3" width="21.5703125" style="24" bestFit="1" customWidth="1"/>
    <col min="4" max="4" width="12.7109375" style="24" bestFit="1" customWidth="1"/>
    <col min="5" max="6" width="12.7109375" style="24" customWidth="1"/>
    <col min="7" max="7" width="5.7109375" style="24" bestFit="1" customWidth="1"/>
    <col min="8" max="8" width="8.42578125" style="24" bestFit="1" customWidth="1"/>
    <col min="9" max="9" width="8.7109375" style="24" bestFit="1" customWidth="1"/>
    <col min="10" max="10" width="9.85546875" style="24" bestFit="1" customWidth="1"/>
    <col min="11" max="11" width="7.28515625" style="25" bestFit="1" customWidth="1"/>
    <col min="12" max="12" width="8.7109375" style="25" bestFit="1" customWidth="1"/>
    <col min="13" max="13" width="21.5703125" style="25" customWidth="1"/>
    <col min="14" max="15" width="26" style="25" customWidth="1"/>
    <col min="16" max="16" width="6.140625" style="25" bestFit="1" customWidth="1"/>
    <col min="17" max="17" width="10.42578125" style="25" bestFit="1" customWidth="1"/>
    <col min="18" max="18" width="7.85546875" style="25" bestFit="1" customWidth="1"/>
    <col min="19" max="19" width="9" style="25" bestFit="1" customWidth="1"/>
    <col min="20" max="20" width="8.7109375" style="25" bestFit="1" customWidth="1"/>
    <col min="21" max="21" width="33.140625" style="25" customWidth="1"/>
    <col min="22" max="22" width="25.7109375" style="25" customWidth="1"/>
    <col min="23" max="23" width="12.7109375" style="25" customWidth="1"/>
    <col min="24" max="24" width="12.85546875" style="25" customWidth="1"/>
    <col min="25" max="25" width="11" style="25" customWidth="1"/>
    <col min="26" max="26" width="19.7109375" style="25" customWidth="1"/>
    <col min="27" max="27" width="18.85546875" style="25" bestFit="1" customWidth="1"/>
    <col min="28" max="28" width="5.7109375" style="25" bestFit="1" customWidth="1"/>
    <col min="29" max="29" width="9.5703125" style="25" bestFit="1" customWidth="1"/>
    <col min="30" max="30" width="17.5703125" style="25" bestFit="1" customWidth="1"/>
    <col min="31" max="31" width="6.85546875" style="25" bestFit="1" customWidth="1"/>
    <col min="32" max="32" width="10.28515625" style="25" bestFit="1" customWidth="1"/>
    <col min="33" max="33" width="12.85546875" style="25" bestFit="1" customWidth="1"/>
    <col min="34" max="34" width="8.85546875" style="25" bestFit="1" customWidth="1"/>
    <col min="35" max="35" width="16.5703125" style="25" bestFit="1" customWidth="1"/>
    <col min="36" max="36" width="8.5703125" style="25" bestFit="1" customWidth="1"/>
    <col min="37" max="37" width="8" style="25" bestFit="1" customWidth="1"/>
    <col min="38" max="38" width="7.140625" style="25" bestFit="1" customWidth="1"/>
    <col min="39" max="39" width="10.85546875" style="25" bestFit="1" customWidth="1"/>
    <col min="40" max="40" width="10.85546875" style="25"/>
    <col min="41" max="41" width="9.5703125" style="25" bestFit="1" customWidth="1"/>
    <col min="42" max="42" width="9.42578125" style="25" bestFit="1" customWidth="1"/>
    <col min="43" max="43" width="8.140625" style="25" bestFit="1" customWidth="1"/>
    <col min="44" max="44" width="8" style="25" bestFit="1" customWidth="1"/>
    <col min="45" max="45" width="10.85546875" style="25" bestFit="1" customWidth="1"/>
    <col min="46" max="46" width="10.5703125" style="25" bestFit="1" customWidth="1"/>
    <col min="47" max="47" width="7.7109375" style="25" bestFit="1" customWidth="1"/>
    <col min="48" max="48" width="10" style="25" bestFit="1" customWidth="1"/>
    <col min="49" max="49" width="9" style="25" bestFit="1" customWidth="1"/>
    <col min="50" max="50" width="7.140625" style="25" bestFit="1" customWidth="1"/>
    <col min="51" max="16384" width="10.85546875" style="25"/>
  </cols>
  <sheetData>
    <row r="1" spans="1:19" x14ac:dyDescent="0.2">
      <c r="A1" s="223"/>
      <c r="B1" s="84"/>
      <c r="C1" s="84"/>
      <c r="D1" s="84"/>
      <c r="E1" s="68" t="s">
        <v>229</v>
      </c>
      <c r="F1" s="69" t="s">
        <v>1152</v>
      </c>
      <c r="G1" s="84"/>
      <c r="H1"/>
      <c r="I1"/>
      <c r="J1"/>
      <c r="K1"/>
      <c r="L1"/>
    </row>
    <row r="2" spans="1:19" ht="38.25" x14ac:dyDescent="0.2">
      <c r="A2" s="68" t="s">
        <v>229</v>
      </c>
      <c r="B2" s="69" t="s">
        <v>1152</v>
      </c>
      <c r="C2" s="84"/>
      <c r="D2" s="84"/>
      <c r="E2" s="68" t="s">
        <v>231</v>
      </c>
      <c r="F2" s="69" t="s">
        <v>1152</v>
      </c>
      <c r="G2" s="84"/>
      <c r="H2"/>
      <c r="I2"/>
      <c r="J2"/>
      <c r="K2"/>
      <c r="L2"/>
      <c r="N2" s="68" t="s">
        <v>229</v>
      </c>
      <c r="O2" s="69" t="s">
        <v>1250</v>
      </c>
    </row>
    <row r="3" spans="1:19" x14ac:dyDescent="0.2">
      <c r="A3" s="68" t="s">
        <v>230</v>
      </c>
      <c r="B3" s="69" t="s">
        <v>1152</v>
      </c>
      <c r="C3" s="84"/>
      <c r="D3" s="84"/>
      <c r="E3" s="68" t="s">
        <v>230</v>
      </c>
      <c r="F3" s="69" t="s">
        <v>1152</v>
      </c>
      <c r="G3" s="84"/>
      <c r="H3"/>
      <c r="I3"/>
      <c r="L3"/>
      <c r="N3" s="68" t="s">
        <v>230</v>
      </c>
      <c r="O3" s="69" t="s">
        <v>1250</v>
      </c>
    </row>
    <row r="4" spans="1:19" x14ac:dyDescent="0.2">
      <c r="B4" s="84"/>
      <c r="C4" s="84"/>
      <c r="D4" s="84"/>
      <c r="E4" s="71"/>
      <c r="F4" s="84"/>
      <c r="G4" s="84"/>
      <c r="H4"/>
      <c r="I4"/>
      <c r="L4"/>
      <c r="N4" s="225"/>
      <c r="O4" s="84"/>
    </row>
    <row r="5" spans="1:19" ht="63.75" x14ac:dyDescent="0.2">
      <c r="A5" s="224" t="s">
        <v>1153</v>
      </c>
      <c r="B5" s="71" t="s">
        <v>1154</v>
      </c>
      <c r="C5" s="84"/>
      <c r="D5" s="84"/>
      <c r="E5" s="68" t="s">
        <v>1153</v>
      </c>
      <c r="F5" s="69" t="s">
        <v>1154</v>
      </c>
      <c r="G5" s="84"/>
      <c r="H5"/>
      <c r="I5"/>
      <c r="J5"/>
      <c r="K5"/>
      <c r="L5"/>
      <c r="N5" s="224" t="s">
        <v>1153</v>
      </c>
      <c r="O5" s="71" t="s">
        <v>1154</v>
      </c>
    </row>
    <row r="6" spans="1:19" ht="51" x14ac:dyDescent="0.2">
      <c r="A6" s="225" t="s">
        <v>1086</v>
      </c>
      <c r="B6" s="71">
        <v>551</v>
      </c>
      <c r="C6" s="84"/>
      <c r="D6" s="84"/>
      <c r="E6" s="83" t="s">
        <v>1157</v>
      </c>
      <c r="F6" s="69">
        <v>18</v>
      </c>
      <c r="G6" s="84"/>
      <c r="H6"/>
      <c r="I6"/>
      <c r="N6" s="225" t="s">
        <v>1086</v>
      </c>
      <c r="O6" s="71">
        <v>530</v>
      </c>
      <c r="Q6"/>
      <c r="R6"/>
      <c r="S6"/>
    </row>
    <row r="7" spans="1:19" ht="25.5" x14ac:dyDescent="0.2">
      <c r="A7" s="225" t="s">
        <v>1157</v>
      </c>
      <c r="B7" s="71">
        <v>18</v>
      </c>
      <c r="C7" s="84"/>
      <c r="D7" s="84"/>
      <c r="E7" s="83" t="s">
        <v>72</v>
      </c>
      <c r="F7" s="69">
        <v>5</v>
      </c>
      <c r="G7" s="84"/>
      <c r="H7"/>
      <c r="I7"/>
      <c r="N7" s="83" t="s">
        <v>1090</v>
      </c>
      <c r="O7" s="71">
        <v>2</v>
      </c>
      <c r="Q7"/>
      <c r="R7"/>
      <c r="S7"/>
    </row>
    <row r="8" spans="1:19" x14ac:dyDescent="0.2">
      <c r="A8" s="225" t="s">
        <v>186</v>
      </c>
      <c r="B8" s="71">
        <v>22</v>
      </c>
      <c r="C8" s="84"/>
      <c r="D8" s="84"/>
      <c r="E8" s="83" t="s">
        <v>291</v>
      </c>
      <c r="F8" s="69">
        <v>2</v>
      </c>
      <c r="G8" s="84"/>
      <c r="H8"/>
      <c r="I8"/>
      <c r="N8" s="83" t="s">
        <v>1251</v>
      </c>
      <c r="O8" s="71">
        <v>528</v>
      </c>
      <c r="Q8"/>
      <c r="R8"/>
      <c r="S8"/>
    </row>
    <row r="9" spans="1:19" ht="25.5" x14ac:dyDescent="0.2">
      <c r="A9" s="225" t="s">
        <v>1156</v>
      </c>
      <c r="B9" s="71">
        <v>591</v>
      </c>
      <c r="C9" s="84"/>
      <c r="D9" s="84"/>
      <c r="E9" s="83" t="s">
        <v>276</v>
      </c>
      <c r="F9" s="69">
        <v>11</v>
      </c>
      <c r="G9" s="84"/>
      <c r="H9"/>
      <c r="I9"/>
      <c r="N9" s="225" t="s">
        <v>1157</v>
      </c>
      <c r="O9" s="71">
        <v>18</v>
      </c>
      <c r="Q9"/>
      <c r="R9"/>
      <c r="S9"/>
    </row>
    <row r="10" spans="1:19" x14ac:dyDescent="0.2">
      <c r="A10"/>
      <c r="B10"/>
      <c r="C10" s="84"/>
      <c r="D10" s="84"/>
      <c r="E10" s="83" t="s">
        <v>1156</v>
      </c>
      <c r="F10" s="69">
        <v>18</v>
      </c>
      <c r="G10" s="84"/>
      <c r="H10"/>
      <c r="I10"/>
      <c r="N10" s="83" t="s">
        <v>1251</v>
      </c>
      <c r="O10" s="71">
        <v>18</v>
      </c>
      <c r="Q10"/>
      <c r="R10"/>
      <c r="S10"/>
    </row>
    <row r="11" spans="1:19" x14ac:dyDescent="0.2">
      <c r="A11"/>
      <c r="B11"/>
      <c r="C11" s="84"/>
      <c r="D11" s="84"/>
      <c r="E11"/>
      <c r="F11"/>
      <c r="G11" s="84"/>
      <c r="H11"/>
      <c r="I11"/>
      <c r="N11" s="225" t="s">
        <v>186</v>
      </c>
      <c r="O11" s="71">
        <v>22</v>
      </c>
      <c r="Q11"/>
      <c r="R11"/>
      <c r="S11"/>
    </row>
    <row r="12" spans="1:19" x14ac:dyDescent="0.2">
      <c r="A12"/>
      <c r="B12"/>
      <c r="C12" s="84"/>
      <c r="D12" s="84"/>
      <c r="E12"/>
      <c r="F12"/>
      <c r="G12" s="84"/>
      <c r="H12"/>
      <c r="I12"/>
      <c r="N12" s="83" t="s">
        <v>1251</v>
      </c>
      <c r="O12" s="71">
        <v>18</v>
      </c>
      <c r="Q12"/>
      <c r="R12"/>
      <c r="S12"/>
    </row>
    <row r="13" spans="1:19" x14ac:dyDescent="0.2">
      <c r="A13"/>
      <c r="B13"/>
      <c r="C13" s="84"/>
      <c r="D13" s="84"/>
      <c r="E13"/>
      <c r="F13"/>
      <c r="G13" s="84"/>
      <c r="H13"/>
      <c r="I13"/>
      <c r="N13" s="83" t="s">
        <v>245</v>
      </c>
      <c r="O13" s="71">
        <v>4</v>
      </c>
      <c r="Q13"/>
      <c r="R13"/>
      <c r="S13"/>
    </row>
    <row r="14" spans="1:19" x14ac:dyDescent="0.2">
      <c r="A14"/>
      <c r="B14"/>
      <c r="C14" s="84"/>
      <c r="D14" s="84"/>
      <c r="E14"/>
      <c r="F14"/>
      <c r="G14" s="84"/>
      <c r="H14"/>
      <c r="I14"/>
      <c r="N14" s="225" t="s">
        <v>1156</v>
      </c>
      <c r="O14" s="71">
        <v>570</v>
      </c>
      <c r="Q14"/>
      <c r="R14"/>
      <c r="S14"/>
    </row>
    <row r="15" spans="1:19" x14ac:dyDescent="0.2">
      <c r="A15"/>
      <c r="B15"/>
      <c r="C15" s="84"/>
      <c r="D15" s="84"/>
      <c r="E15"/>
      <c r="F15"/>
      <c r="G15" s="84"/>
      <c r="H15"/>
      <c r="I15"/>
      <c r="N15"/>
      <c r="O15"/>
      <c r="Q15"/>
      <c r="R15"/>
      <c r="S15"/>
    </row>
    <row r="16" spans="1:19" x14ac:dyDescent="0.2">
      <c r="A16"/>
      <c r="B16"/>
      <c r="C16" s="84"/>
      <c r="D16" s="84"/>
      <c r="E16"/>
      <c r="F16"/>
      <c r="G16" s="84"/>
      <c r="H16"/>
      <c r="I16"/>
      <c r="N16"/>
      <c r="O16"/>
      <c r="Q16"/>
      <c r="R16"/>
      <c r="S16"/>
    </row>
    <row r="17" spans="1:51" x14ac:dyDescent="0.2">
      <c r="A17"/>
      <c r="B17"/>
      <c r="C17" s="84"/>
      <c r="D17" s="85"/>
      <c r="E17"/>
      <c r="F17"/>
      <c r="G17" s="85"/>
      <c r="H17" s="85"/>
      <c r="I17" s="85"/>
      <c r="Q17"/>
      <c r="R17"/>
      <c r="S17"/>
    </row>
    <row r="18" spans="1:51" x14ac:dyDescent="0.2">
      <c r="A18"/>
      <c r="B18"/>
      <c r="C18" s="84"/>
      <c r="D18" s="85"/>
      <c r="E18"/>
      <c r="F18"/>
      <c r="G18" s="85"/>
      <c r="H18" s="85"/>
      <c r="I18" s="85"/>
      <c r="Q18"/>
      <c r="R18"/>
      <c r="S18"/>
    </row>
    <row r="19" spans="1:51" x14ac:dyDescent="0.2">
      <c r="A19"/>
      <c r="B19"/>
      <c r="C19" s="84"/>
      <c r="D19" s="85"/>
      <c r="E19"/>
      <c r="F19"/>
      <c r="G19" s="85"/>
      <c r="H19" s="85"/>
      <c r="I19" s="85"/>
      <c r="Q19"/>
      <c r="R19"/>
      <c r="S19"/>
    </row>
    <row r="20" spans="1:51" x14ac:dyDescent="0.2">
      <c r="A20"/>
      <c r="B20"/>
      <c r="C20" s="84"/>
      <c r="D20" s="85"/>
      <c r="E20"/>
      <c r="F20"/>
      <c r="G20" s="85"/>
      <c r="H20" s="85"/>
      <c r="I20" s="85"/>
      <c r="Q20"/>
      <c r="R20"/>
      <c r="S20"/>
    </row>
    <row r="21" spans="1:51" x14ac:dyDescent="0.2">
      <c r="A21"/>
      <c r="B21"/>
      <c r="C21" s="84"/>
      <c r="D21" s="85"/>
      <c r="E21"/>
      <c r="F21"/>
      <c r="G21" s="85"/>
      <c r="H21" s="85"/>
      <c r="I21" s="85"/>
      <c r="Q21"/>
      <c r="R21"/>
      <c r="S21"/>
    </row>
    <row r="22" spans="1:51" x14ac:dyDescent="0.2">
      <c r="A22" s="223"/>
      <c r="B22" s="84"/>
      <c r="C22" s="84"/>
      <c r="D22" s="84"/>
      <c r="E22" s="84"/>
      <c r="F22" s="84"/>
      <c r="G22" s="84"/>
      <c r="H22"/>
      <c r="I22"/>
      <c r="J22"/>
      <c r="K22"/>
      <c r="L22"/>
    </row>
    <row r="23" spans="1:51" x14ac:dyDescent="0.2">
      <c r="A23"/>
      <c r="B23"/>
      <c r="C23" s="84"/>
      <c r="D23" s="84"/>
      <c r="E23" s="84"/>
      <c r="F23" s="84"/>
      <c r="G23" s="84"/>
      <c r="H23"/>
      <c r="I23"/>
      <c r="J23"/>
      <c r="K23"/>
      <c r="L23"/>
    </row>
    <row r="24" spans="1:51" x14ac:dyDescent="0.2">
      <c r="A24" s="68" t="s">
        <v>229</v>
      </c>
      <c r="B24" s="69" t="s">
        <v>274</v>
      </c>
      <c r="C24" s="84"/>
      <c r="D24" s="84"/>
      <c r="E24" s="84"/>
      <c r="F24" s="84"/>
      <c r="G24" s="84"/>
      <c r="H24"/>
      <c r="I24"/>
      <c r="J24"/>
      <c r="K24"/>
      <c r="L24"/>
    </row>
    <row r="25" spans="1:51" ht="38.25" x14ac:dyDescent="0.2">
      <c r="A25" s="68" t="s">
        <v>230</v>
      </c>
      <c r="B25" s="69" t="s">
        <v>1250</v>
      </c>
      <c r="C25" s="84"/>
      <c r="D25" s="84"/>
      <c r="E25" s="84"/>
      <c r="F25" s="84"/>
      <c r="G25" s="84"/>
      <c r="H25"/>
      <c r="I25"/>
      <c r="J25"/>
      <c r="K25"/>
      <c r="L25"/>
    </row>
    <row r="26" spans="1:51" x14ac:dyDescent="0.2">
      <c r="A26" s="223"/>
      <c r="B26" s="84"/>
      <c r="C26" s="85"/>
      <c r="D26" s="85"/>
      <c r="E26" s="85"/>
      <c r="F26" s="85"/>
      <c r="G26" s="85"/>
      <c r="H26" s="85"/>
      <c r="I26" s="85"/>
      <c r="J26"/>
      <c r="K26"/>
      <c r="L26"/>
    </row>
    <row r="27" spans="1:51" ht="38.25" x14ac:dyDescent="0.2">
      <c r="A27" s="224" t="s">
        <v>1154</v>
      </c>
      <c r="B27" s="70" t="s">
        <v>1155</v>
      </c>
      <c r="C27" s="71"/>
      <c r="D27" s="71"/>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row>
    <row r="28" spans="1:51" ht="38.25" x14ac:dyDescent="0.2">
      <c r="A28" s="224" t="s">
        <v>1153</v>
      </c>
      <c r="B28" s="69" t="s">
        <v>1086</v>
      </c>
      <c r="C28" s="69" t="s">
        <v>1157</v>
      </c>
      <c r="D28" s="69" t="s">
        <v>1156</v>
      </c>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row>
    <row r="29" spans="1:51" x14ac:dyDescent="0.2">
      <c r="A29" s="83" t="s">
        <v>310</v>
      </c>
      <c r="B29" s="71"/>
      <c r="C29" s="71"/>
      <c r="D29" s="71"/>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row>
    <row r="30" spans="1:51" x14ac:dyDescent="0.2">
      <c r="A30" s="83" t="s">
        <v>65</v>
      </c>
      <c r="B30" s="71">
        <v>1</v>
      </c>
      <c r="C30" s="71"/>
      <c r="D30" s="71">
        <v>1</v>
      </c>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row>
    <row r="31" spans="1:51" x14ac:dyDescent="0.2">
      <c r="A31" s="83" t="s">
        <v>276</v>
      </c>
      <c r="B31" s="71"/>
      <c r="C31" s="71">
        <v>1</v>
      </c>
      <c r="D31" s="71">
        <v>1</v>
      </c>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row>
    <row r="32" spans="1:51" x14ac:dyDescent="0.2">
      <c r="A32" s="83" t="s">
        <v>325</v>
      </c>
      <c r="B32" s="71">
        <v>2</v>
      </c>
      <c r="C32" s="71"/>
      <c r="D32" s="71">
        <v>2</v>
      </c>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row>
    <row r="33" spans="1:51" x14ac:dyDescent="0.2">
      <c r="A33" s="83" t="s">
        <v>498</v>
      </c>
      <c r="B33" s="71"/>
      <c r="C33" s="71"/>
      <c r="D33" s="71"/>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row>
    <row r="34" spans="1:51" x14ac:dyDescent="0.2">
      <c r="A34" s="83" t="s">
        <v>65</v>
      </c>
      <c r="B34" s="71">
        <v>1</v>
      </c>
      <c r="C34" s="71"/>
      <c r="D34" s="71">
        <v>1</v>
      </c>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row>
    <row r="35" spans="1:51" x14ac:dyDescent="0.2">
      <c r="A35" s="83" t="s">
        <v>276</v>
      </c>
      <c r="B35" s="71"/>
      <c r="C35" s="71">
        <v>1</v>
      </c>
      <c r="D35" s="71">
        <v>1</v>
      </c>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row>
    <row r="36" spans="1:51" x14ac:dyDescent="0.2">
      <c r="A36" s="83" t="s">
        <v>325</v>
      </c>
      <c r="B36" s="71">
        <v>2</v>
      </c>
      <c r="C36" s="71"/>
      <c r="D36" s="71">
        <v>2</v>
      </c>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row>
    <row r="37" spans="1:51" x14ac:dyDescent="0.2">
      <c r="A37" s="83" t="s">
        <v>463</v>
      </c>
      <c r="B37" s="71"/>
      <c r="C37" s="71"/>
      <c r="D37" s="71"/>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row>
    <row r="38" spans="1:51" x14ac:dyDescent="0.2">
      <c r="A38" s="83" t="s">
        <v>65</v>
      </c>
      <c r="B38" s="71">
        <v>1</v>
      </c>
      <c r="C38" s="71"/>
      <c r="D38" s="71">
        <v>1</v>
      </c>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row>
    <row r="39" spans="1:51" x14ac:dyDescent="0.2">
      <c r="A39" s="83" t="s">
        <v>276</v>
      </c>
      <c r="B39" s="71"/>
      <c r="C39" s="71">
        <v>1</v>
      </c>
      <c r="D39" s="71">
        <v>1</v>
      </c>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row>
    <row r="40" spans="1:51" ht="12.75" customHeight="1" x14ac:dyDescent="0.2">
      <c r="A40" s="83" t="s">
        <v>325</v>
      </c>
      <c r="B40" s="71">
        <v>2</v>
      </c>
      <c r="C40" s="71"/>
      <c r="D40" s="71">
        <v>2</v>
      </c>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row>
    <row r="41" spans="1:51" ht="12.75" customHeight="1" x14ac:dyDescent="0.2">
      <c r="A41" s="83" t="s">
        <v>460</v>
      </c>
      <c r="B41" s="71"/>
      <c r="C41" s="71"/>
      <c r="D41" s="7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row>
    <row r="42" spans="1:51" ht="12.75" customHeight="1" x14ac:dyDescent="0.2">
      <c r="A42" s="83" t="s">
        <v>65</v>
      </c>
      <c r="B42" s="71">
        <v>1</v>
      </c>
      <c r="C42" s="71"/>
      <c r="D42" s="71">
        <v>1</v>
      </c>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row>
    <row r="43" spans="1:51" ht="12.75" customHeight="1" x14ac:dyDescent="0.2">
      <c r="A43" s="83" t="s">
        <v>276</v>
      </c>
      <c r="B43" s="71"/>
      <c r="C43" s="71">
        <v>1</v>
      </c>
      <c r="D43" s="71">
        <v>1</v>
      </c>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row>
    <row r="44" spans="1:51" ht="12.75" customHeight="1" x14ac:dyDescent="0.2">
      <c r="A44" s="83" t="s">
        <v>325</v>
      </c>
      <c r="B44" s="71">
        <v>2</v>
      </c>
      <c r="C44" s="71"/>
      <c r="D44" s="71">
        <v>2</v>
      </c>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row>
    <row r="45" spans="1:51" ht="12.75" customHeight="1" x14ac:dyDescent="0.2">
      <c r="A45" s="83" t="s">
        <v>484</v>
      </c>
      <c r="B45" s="71"/>
      <c r="C45" s="71"/>
      <c r="D45" s="71"/>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row>
    <row r="46" spans="1:51" ht="12.75" customHeight="1" x14ac:dyDescent="0.2">
      <c r="A46" s="83" t="s">
        <v>65</v>
      </c>
      <c r="B46" s="71">
        <v>2</v>
      </c>
      <c r="C46" s="71"/>
      <c r="D46" s="71">
        <v>2</v>
      </c>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row>
    <row r="47" spans="1:51" ht="12.75" customHeight="1" x14ac:dyDescent="0.2">
      <c r="A47" s="83" t="s">
        <v>276</v>
      </c>
      <c r="B47" s="71"/>
      <c r="C47" s="71">
        <v>1</v>
      </c>
      <c r="D47" s="71">
        <v>1</v>
      </c>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row>
    <row r="48" spans="1:51" ht="12.75" customHeight="1" x14ac:dyDescent="0.2">
      <c r="A48" s="83" t="s">
        <v>325</v>
      </c>
      <c r="B48" s="71">
        <v>2</v>
      </c>
      <c r="C48" s="71"/>
      <c r="D48" s="71">
        <v>2</v>
      </c>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row>
    <row r="49" spans="1:51" ht="12.75" customHeight="1" x14ac:dyDescent="0.2">
      <c r="A49" s="83" t="s">
        <v>391</v>
      </c>
      <c r="B49" s="71"/>
      <c r="C49" s="71"/>
      <c r="D49" s="71"/>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row>
    <row r="50" spans="1:51" ht="12.75" customHeight="1" x14ac:dyDescent="0.2">
      <c r="A50" s="83" t="s">
        <v>65</v>
      </c>
      <c r="B50" s="71">
        <v>9</v>
      </c>
      <c r="C50" s="71"/>
      <c r="D50" s="71">
        <v>9</v>
      </c>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row>
    <row r="51" spans="1:51" ht="12.75" customHeight="1" x14ac:dyDescent="0.2">
      <c r="A51" s="83" t="s">
        <v>77</v>
      </c>
      <c r="B51" s="71">
        <v>4</v>
      </c>
      <c r="C51" s="71"/>
      <c r="D51" s="71">
        <v>4</v>
      </c>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row>
    <row r="52" spans="1:51" ht="12.75" customHeight="1" x14ac:dyDescent="0.2">
      <c r="A52" s="83" t="s">
        <v>276</v>
      </c>
      <c r="B52" s="71">
        <v>6</v>
      </c>
      <c r="C52" s="71">
        <v>1</v>
      </c>
      <c r="D52" s="71">
        <v>7</v>
      </c>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row>
    <row r="53" spans="1:51" ht="12.75" customHeight="1" x14ac:dyDescent="0.2">
      <c r="A53" s="83" t="s">
        <v>325</v>
      </c>
      <c r="B53" s="71">
        <v>9</v>
      </c>
      <c r="C53" s="71"/>
      <c r="D53" s="71">
        <v>9</v>
      </c>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row>
    <row r="54" spans="1:51" ht="12.75" customHeight="1" x14ac:dyDescent="0.2">
      <c r="A54" s="83" t="s">
        <v>433</v>
      </c>
      <c r="B54" s="71"/>
      <c r="C54" s="71"/>
      <c r="D54" s="71"/>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row>
    <row r="55" spans="1:51" ht="12.75" customHeight="1" x14ac:dyDescent="0.2">
      <c r="A55" s="83" t="s">
        <v>65</v>
      </c>
      <c r="B55" s="71">
        <v>1</v>
      </c>
      <c r="C55" s="71"/>
      <c r="D55" s="71">
        <v>1</v>
      </c>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row>
    <row r="56" spans="1:51" ht="12.75" customHeight="1" x14ac:dyDescent="0.2">
      <c r="A56" s="83" t="s">
        <v>276</v>
      </c>
      <c r="B56" s="71"/>
      <c r="C56" s="71">
        <v>1</v>
      </c>
      <c r="D56" s="71">
        <v>1</v>
      </c>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row>
    <row r="57" spans="1:51" ht="12.75" customHeight="1" x14ac:dyDescent="0.2">
      <c r="A57" s="83" t="s">
        <v>325</v>
      </c>
      <c r="B57" s="71">
        <v>2</v>
      </c>
      <c r="C57" s="71"/>
      <c r="D57" s="71">
        <v>2</v>
      </c>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row>
    <row r="58" spans="1:51" ht="12.75" customHeight="1" x14ac:dyDescent="0.2">
      <c r="A58" s="83" t="s">
        <v>450</v>
      </c>
      <c r="B58" s="71"/>
      <c r="C58" s="71"/>
      <c r="D58" s="71"/>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row>
    <row r="59" spans="1:51" ht="12.75" customHeight="1" x14ac:dyDescent="0.2">
      <c r="A59" s="83" t="s">
        <v>65</v>
      </c>
      <c r="B59" s="71">
        <v>1</v>
      </c>
      <c r="C59" s="71"/>
      <c r="D59" s="71">
        <v>1</v>
      </c>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row>
    <row r="60" spans="1:51" ht="12.75" customHeight="1" x14ac:dyDescent="0.2">
      <c r="A60" s="83" t="s">
        <v>276</v>
      </c>
      <c r="B60" s="71"/>
      <c r="C60" s="71">
        <v>1</v>
      </c>
      <c r="D60" s="71">
        <v>1</v>
      </c>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row>
    <row r="61" spans="1:51" ht="12.75" customHeight="1" x14ac:dyDescent="0.2">
      <c r="A61" s="83" t="s">
        <v>325</v>
      </c>
      <c r="B61" s="71">
        <v>2</v>
      </c>
      <c r="C61" s="71"/>
      <c r="D61" s="71">
        <v>2</v>
      </c>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row>
    <row r="62" spans="1:51" ht="12.75" customHeight="1" x14ac:dyDescent="0.2">
      <c r="A62" s="83" t="s">
        <v>248</v>
      </c>
      <c r="B62" s="71"/>
      <c r="C62" s="71"/>
      <c r="D62" s="71"/>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row>
    <row r="63" spans="1:51" ht="12.75" customHeight="1" x14ac:dyDescent="0.2">
      <c r="A63" s="83" t="s">
        <v>65</v>
      </c>
      <c r="B63" s="71">
        <v>1</v>
      </c>
      <c r="C63" s="71"/>
      <c r="D63" s="71">
        <v>1</v>
      </c>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row>
    <row r="64" spans="1:51" ht="12.75" customHeight="1" x14ac:dyDescent="0.2">
      <c r="A64" s="83" t="s">
        <v>77</v>
      </c>
      <c r="B64" s="71">
        <v>1</v>
      </c>
      <c r="C64" s="71"/>
      <c r="D64" s="71">
        <v>1</v>
      </c>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row>
    <row r="65" spans="1:51" ht="12.75" customHeight="1" x14ac:dyDescent="0.2">
      <c r="A65" s="83" t="s">
        <v>276</v>
      </c>
      <c r="B65" s="71">
        <v>1</v>
      </c>
      <c r="C65" s="71"/>
      <c r="D65" s="71">
        <v>1</v>
      </c>
      <c r="E65"/>
      <c r="F65"/>
      <c r="G65"/>
      <c r="H65"/>
      <c r="I65"/>
      <c r="J65"/>
      <c r="K65"/>
      <c r="L65"/>
      <c r="M65"/>
      <c r="N65"/>
      <c r="O65"/>
      <c r="P65"/>
      <c r="Q65"/>
      <c r="R65"/>
      <c r="S65"/>
      <c r="T65"/>
      <c r="U65" s="68" t="s">
        <v>229</v>
      </c>
      <c r="V65" s="69" t="s">
        <v>1152</v>
      </c>
      <c r="W65" s="84"/>
      <c r="X65" s="84"/>
      <c r="Y65"/>
      <c r="Z65"/>
      <c r="AA65"/>
      <c r="AB65"/>
      <c r="AC65"/>
      <c r="AD65"/>
      <c r="AE65"/>
      <c r="AF65"/>
      <c r="AG65"/>
      <c r="AH65"/>
      <c r="AI65"/>
      <c r="AJ65"/>
      <c r="AK65"/>
      <c r="AL65"/>
      <c r="AM65"/>
      <c r="AN65"/>
      <c r="AO65"/>
      <c r="AP65"/>
      <c r="AQ65"/>
      <c r="AR65"/>
      <c r="AS65"/>
      <c r="AT65"/>
      <c r="AU65"/>
      <c r="AV65"/>
      <c r="AW65"/>
      <c r="AX65"/>
      <c r="AY65"/>
    </row>
    <row r="66" spans="1:51" ht="12.75" customHeight="1" x14ac:dyDescent="0.2">
      <c r="A66" s="83" t="s">
        <v>443</v>
      </c>
      <c r="B66" s="71"/>
      <c r="C66" s="71"/>
      <c r="D66" s="71"/>
      <c r="E66"/>
      <c r="F66"/>
      <c r="G66"/>
      <c r="H66"/>
      <c r="I66"/>
      <c r="J66"/>
      <c r="K66"/>
      <c r="L66"/>
      <c r="M66"/>
      <c r="N66"/>
      <c r="O66"/>
      <c r="P66"/>
      <c r="Q66"/>
      <c r="R66"/>
      <c r="S66"/>
      <c r="T66"/>
      <c r="U66" s="68" t="s">
        <v>230</v>
      </c>
      <c r="V66" s="69" t="s">
        <v>1152</v>
      </c>
      <c r="W66" s="84"/>
      <c r="X66" s="84"/>
      <c r="Y66"/>
      <c r="Z66"/>
      <c r="AA66"/>
      <c r="AB66"/>
      <c r="AC66"/>
      <c r="AD66"/>
      <c r="AE66"/>
      <c r="AF66"/>
      <c r="AG66"/>
      <c r="AH66"/>
      <c r="AI66"/>
      <c r="AJ66"/>
      <c r="AK66"/>
      <c r="AL66"/>
      <c r="AM66"/>
      <c r="AN66"/>
      <c r="AO66"/>
      <c r="AP66"/>
      <c r="AQ66"/>
      <c r="AR66"/>
      <c r="AS66"/>
      <c r="AT66"/>
      <c r="AU66"/>
      <c r="AV66"/>
      <c r="AW66"/>
      <c r="AX66"/>
      <c r="AY66"/>
    </row>
    <row r="67" spans="1:51" ht="12.75" customHeight="1" x14ac:dyDescent="0.2">
      <c r="A67" s="83" t="s">
        <v>65</v>
      </c>
      <c r="B67" s="71">
        <v>1</v>
      </c>
      <c r="C67" s="71"/>
      <c r="D67" s="71">
        <v>1</v>
      </c>
      <c r="E67"/>
      <c r="F67"/>
      <c r="G67"/>
      <c r="H67"/>
      <c r="I67"/>
      <c r="J67"/>
      <c r="K67"/>
      <c r="L67"/>
      <c r="M67"/>
      <c r="N67"/>
      <c r="O67"/>
      <c r="P67"/>
      <c r="Q67"/>
      <c r="R67"/>
      <c r="S67"/>
      <c r="T67"/>
      <c r="U67" s="223"/>
      <c r="V67" s="84"/>
      <c r="W67" s="85"/>
      <c r="X67" s="85"/>
      <c r="Y67"/>
      <c r="Z67"/>
      <c r="AA67"/>
      <c r="AB67"/>
      <c r="AC67"/>
      <c r="AD67"/>
      <c r="AE67"/>
      <c r="AF67"/>
      <c r="AG67"/>
      <c r="AH67"/>
      <c r="AI67"/>
      <c r="AJ67"/>
      <c r="AK67"/>
      <c r="AL67"/>
      <c r="AM67"/>
      <c r="AN67"/>
      <c r="AO67"/>
      <c r="AP67"/>
      <c r="AQ67"/>
      <c r="AR67"/>
      <c r="AS67"/>
      <c r="AT67"/>
      <c r="AU67"/>
      <c r="AV67"/>
      <c r="AW67"/>
      <c r="AX67"/>
      <c r="AY67"/>
    </row>
    <row r="68" spans="1:51" ht="12.75" customHeight="1" x14ac:dyDescent="0.2">
      <c r="A68" s="83" t="s">
        <v>276</v>
      </c>
      <c r="B68" s="71"/>
      <c r="C68" s="71">
        <v>1</v>
      </c>
      <c r="D68" s="71">
        <v>1</v>
      </c>
      <c r="E68"/>
      <c r="F68"/>
      <c r="G68"/>
      <c r="H68"/>
      <c r="I68"/>
      <c r="J68"/>
      <c r="K68"/>
      <c r="L68"/>
      <c r="M68"/>
      <c r="N68"/>
      <c r="O68"/>
      <c r="P68"/>
      <c r="Q68"/>
      <c r="R68"/>
      <c r="S68"/>
      <c r="T68"/>
      <c r="U68" s="224" t="s">
        <v>1154</v>
      </c>
      <c r="V68" s="70" t="s">
        <v>1155</v>
      </c>
      <c r="W68" s="71"/>
      <c r="X68" s="71"/>
      <c r="Y68" s="71"/>
      <c r="Z68"/>
      <c r="AA68"/>
      <c r="AB68"/>
      <c r="AC68"/>
      <c r="AD68"/>
      <c r="AE68"/>
      <c r="AF68"/>
      <c r="AG68"/>
      <c r="AH68"/>
      <c r="AI68"/>
      <c r="AJ68"/>
      <c r="AK68"/>
      <c r="AL68"/>
      <c r="AM68"/>
      <c r="AN68"/>
      <c r="AO68"/>
      <c r="AP68"/>
      <c r="AQ68"/>
      <c r="AR68"/>
      <c r="AS68"/>
      <c r="AT68"/>
      <c r="AU68"/>
      <c r="AV68"/>
      <c r="AW68"/>
      <c r="AX68"/>
      <c r="AY68"/>
    </row>
    <row r="69" spans="1:51" ht="12.75" customHeight="1" x14ac:dyDescent="0.2">
      <c r="A69" s="83" t="s">
        <v>325</v>
      </c>
      <c r="B69" s="71">
        <v>2</v>
      </c>
      <c r="C69" s="71"/>
      <c r="D69" s="71">
        <v>2</v>
      </c>
      <c r="E69"/>
      <c r="F69"/>
      <c r="G69"/>
      <c r="H69"/>
      <c r="I69"/>
      <c r="J69"/>
      <c r="K69"/>
      <c r="L69"/>
      <c r="M69"/>
      <c r="N69"/>
      <c r="O69"/>
      <c r="P69"/>
      <c r="Q69"/>
      <c r="R69"/>
      <c r="S69"/>
      <c r="T69"/>
      <c r="U69" s="224" t="s">
        <v>1153</v>
      </c>
      <c r="V69" s="25" t="s">
        <v>1086</v>
      </c>
      <c r="W69" s="25" t="s">
        <v>1157</v>
      </c>
      <c r="X69" s="25" t="s">
        <v>186</v>
      </c>
      <c r="Y69" s="25" t="s">
        <v>1156</v>
      </c>
      <c r="Z69"/>
      <c r="AA69"/>
      <c r="AB69"/>
      <c r="AC69"/>
      <c r="AD69"/>
      <c r="AE69"/>
      <c r="AF69"/>
      <c r="AG69"/>
      <c r="AH69"/>
      <c r="AI69"/>
      <c r="AJ69"/>
      <c r="AK69"/>
      <c r="AL69"/>
      <c r="AM69"/>
      <c r="AN69"/>
      <c r="AO69"/>
      <c r="AP69"/>
      <c r="AQ69"/>
      <c r="AR69"/>
      <c r="AS69"/>
      <c r="AT69"/>
      <c r="AU69"/>
      <c r="AV69"/>
      <c r="AW69"/>
      <c r="AX69"/>
      <c r="AY69"/>
    </row>
    <row r="70" spans="1:51" s="222" customFormat="1" ht="12.75" customHeight="1" x14ac:dyDescent="0.2">
      <c r="A70" s="83" t="s">
        <v>616</v>
      </c>
      <c r="B70" s="71"/>
      <c r="C70" s="71"/>
      <c r="D70" s="71"/>
      <c r="E70"/>
      <c r="F70"/>
      <c r="G70"/>
      <c r="H70"/>
      <c r="I70"/>
      <c r="J70"/>
      <c r="K70"/>
      <c r="L70"/>
      <c r="M70"/>
      <c r="N70"/>
      <c r="O70"/>
      <c r="P70"/>
      <c r="Q70"/>
      <c r="R70"/>
      <c r="S70"/>
      <c r="T70"/>
      <c r="U70" s="83" t="s">
        <v>310</v>
      </c>
      <c r="V70" s="71"/>
      <c r="W70" s="71"/>
      <c r="X70" s="71"/>
      <c r="Y70" s="71"/>
      <c r="Z70"/>
      <c r="AA70"/>
      <c r="AB70"/>
      <c r="AC70"/>
      <c r="AD70"/>
      <c r="AE70"/>
      <c r="AF70"/>
      <c r="AG70"/>
      <c r="AH70"/>
      <c r="AI70"/>
      <c r="AJ70"/>
      <c r="AK70"/>
      <c r="AL70"/>
      <c r="AM70"/>
      <c r="AN70"/>
      <c r="AO70"/>
      <c r="AP70"/>
      <c r="AQ70"/>
      <c r="AR70"/>
      <c r="AS70"/>
      <c r="AT70"/>
      <c r="AU70"/>
      <c r="AV70"/>
      <c r="AW70"/>
      <c r="AX70"/>
      <c r="AY70"/>
    </row>
    <row r="71" spans="1:51" ht="12.75" customHeight="1" x14ac:dyDescent="0.2">
      <c r="A71" s="83" t="s">
        <v>65</v>
      </c>
      <c r="B71" s="71">
        <v>1</v>
      </c>
      <c r="C71" s="71"/>
      <c r="D71" s="71">
        <v>1</v>
      </c>
      <c r="E71"/>
      <c r="F71"/>
      <c r="G71"/>
      <c r="H71"/>
      <c r="I71"/>
      <c r="J71"/>
      <c r="K71"/>
      <c r="L71"/>
      <c r="M71"/>
      <c r="N71"/>
      <c r="O71"/>
      <c r="P71"/>
      <c r="Q71"/>
      <c r="R71"/>
      <c r="S71"/>
      <c r="T71"/>
      <c r="U71" s="83" t="s">
        <v>65</v>
      </c>
      <c r="V71" s="71"/>
      <c r="W71" s="71"/>
      <c r="X71" s="71"/>
      <c r="Y71" s="71"/>
      <c r="Z71"/>
      <c r="AA71"/>
      <c r="AB71"/>
      <c r="AC71"/>
      <c r="AD71"/>
      <c r="AE71"/>
      <c r="AF71"/>
      <c r="AG71"/>
      <c r="AH71"/>
      <c r="AI71"/>
      <c r="AJ71"/>
      <c r="AK71"/>
      <c r="AL71"/>
      <c r="AM71"/>
      <c r="AN71"/>
      <c r="AO71"/>
      <c r="AP71"/>
      <c r="AQ71"/>
      <c r="AR71"/>
      <c r="AS71"/>
      <c r="AT71"/>
      <c r="AU71"/>
      <c r="AV71"/>
      <c r="AW71"/>
      <c r="AX71"/>
      <c r="AY71"/>
    </row>
    <row r="72" spans="1:51" ht="12.75" customHeight="1" x14ac:dyDescent="0.2">
      <c r="A72" s="83" t="s">
        <v>276</v>
      </c>
      <c r="B72" s="71">
        <v>1</v>
      </c>
      <c r="C72" s="71">
        <v>1</v>
      </c>
      <c r="D72" s="71">
        <v>2</v>
      </c>
      <c r="E72"/>
      <c r="F72"/>
      <c r="G72"/>
      <c r="H72"/>
      <c r="I72"/>
      <c r="J72"/>
      <c r="K72"/>
      <c r="L72"/>
      <c r="M72"/>
      <c r="N72"/>
      <c r="O72"/>
      <c r="P72"/>
      <c r="Q72"/>
      <c r="R72"/>
      <c r="S72"/>
      <c r="T72"/>
      <c r="U72" s="83" t="s">
        <v>253</v>
      </c>
      <c r="V72" s="71">
        <v>2</v>
      </c>
      <c r="W72" s="71"/>
      <c r="X72" s="71"/>
      <c r="Y72" s="71">
        <v>2</v>
      </c>
      <c r="Z72"/>
      <c r="AA72"/>
      <c r="AB72"/>
      <c r="AC72"/>
      <c r="AD72"/>
      <c r="AE72"/>
      <c r="AF72"/>
      <c r="AG72"/>
      <c r="AH72"/>
      <c r="AI72"/>
      <c r="AJ72"/>
      <c r="AK72"/>
      <c r="AL72"/>
      <c r="AM72"/>
      <c r="AN72"/>
      <c r="AO72"/>
      <c r="AP72"/>
      <c r="AQ72"/>
      <c r="AR72"/>
      <c r="AS72"/>
      <c r="AT72"/>
      <c r="AU72"/>
      <c r="AV72"/>
      <c r="AW72"/>
      <c r="AX72"/>
      <c r="AY72"/>
    </row>
    <row r="73" spans="1:51" ht="12.75" customHeight="1" x14ac:dyDescent="0.2">
      <c r="A73" s="83" t="s">
        <v>325</v>
      </c>
      <c r="B73" s="71">
        <v>3</v>
      </c>
      <c r="C73" s="71"/>
      <c r="D73" s="71">
        <v>3</v>
      </c>
      <c r="E73"/>
      <c r="F73"/>
      <c r="G73"/>
      <c r="H73"/>
      <c r="I73"/>
      <c r="J73"/>
      <c r="K73"/>
      <c r="L73"/>
      <c r="M73"/>
      <c r="N73"/>
      <c r="O73"/>
      <c r="P73"/>
      <c r="Q73"/>
      <c r="R73"/>
      <c r="S73"/>
      <c r="T73"/>
      <c r="U73" s="83" t="s">
        <v>316</v>
      </c>
      <c r="V73" s="71">
        <v>4</v>
      </c>
      <c r="W73" s="71"/>
      <c r="X73" s="71"/>
      <c r="Y73" s="71">
        <v>4</v>
      </c>
      <c r="Z73"/>
      <c r="AA73"/>
      <c r="AB73"/>
      <c r="AC73"/>
      <c r="AD73"/>
      <c r="AE73"/>
      <c r="AF73"/>
      <c r="AG73"/>
      <c r="AH73"/>
      <c r="AI73"/>
      <c r="AJ73"/>
      <c r="AK73"/>
      <c r="AL73"/>
      <c r="AM73"/>
      <c r="AN73"/>
      <c r="AO73"/>
      <c r="AP73"/>
      <c r="AQ73"/>
      <c r="AR73"/>
      <c r="AS73"/>
      <c r="AT73"/>
      <c r="AU73"/>
      <c r="AV73"/>
      <c r="AW73"/>
      <c r="AX73"/>
      <c r="AY73"/>
    </row>
    <row r="74" spans="1:51" ht="12.75" customHeight="1" x14ac:dyDescent="0.2">
      <c r="A74" s="83" t="s">
        <v>630</v>
      </c>
      <c r="B74" s="71"/>
      <c r="C74" s="71"/>
      <c r="D74" s="71"/>
      <c r="E74"/>
      <c r="F74"/>
      <c r="G74"/>
      <c r="H74"/>
      <c r="I74"/>
      <c r="J74"/>
      <c r="K74"/>
      <c r="L74"/>
      <c r="M74"/>
      <c r="N74"/>
      <c r="O74"/>
      <c r="P74"/>
      <c r="Q74"/>
      <c r="R74"/>
      <c r="S74"/>
      <c r="T74"/>
      <c r="U74" s="83" t="s">
        <v>99</v>
      </c>
      <c r="V74" s="71"/>
      <c r="W74" s="71"/>
      <c r="X74" s="71"/>
      <c r="Y74" s="71"/>
      <c r="Z74"/>
      <c r="AA74"/>
      <c r="AB74"/>
      <c r="AC74"/>
      <c r="AD74"/>
      <c r="AE74"/>
      <c r="AF74"/>
      <c r="AG74"/>
      <c r="AH74"/>
      <c r="AI74"/>
      <c r="AJ74"/>
      <c r="AK74"/>
      <c r="AL74"/>
      <c r="AM74"/>
      <c r="AN74"/>
      <c r="AO74"/>
      <c r="AP74"/>
      <c r="AQ74"/>
      <c r="AR74"/>
      <c r="AS74"/>
      <c r="AT74"/>
      <c r="AU74"/>
      <c r="AV74"/>
      <c r="AW74"/>
      <c r="AX74"/>
      <c r="AY74"/>
    </row>
    <row r="75" spans="1:51" ht="12.75" customHeight="1" x14ac:dyDescent="0.2">
      <c r="A75" s="83" t="s">
        <v>65</v>
      </c>
      <c r="B75" s="71">
        <v>1</v>
      </c>
      <c r="C75" s="71"/>
      <c r="D75" s="71">
        <v>1</v>
      </c>
      <c r="E75"/>
      <c r="F75"/>
      <c r="G75"/>
      <c r="H75"/>
      <c r="I75"/>
      <c r="J75"/>
      <c r="K75"/>
      <c r="L75"/>
      <c r="M75"/>
      <c r="N75"/>
      <c r="O75"/>
      <c r="P75"/>
      <c r="Q75"/>
      <c r="R75"/>
      <c r="S75"/>
      <c r="T75"/>
      <c r="U75" s="83" t="s">
        <v>100</v>
      </c>
      <c r="V75" s="71">
        <v>3</v>
      </c>
      <c r="W75" s="71"/>
      <c r="X75" s="71"/>
      <c r="Y75" s="71">
        <v>3</v>
      </c>
      <c r="Z75"/>
      <c r="AA75"/>
      <c r="AB75"/>
      <c r="AC75"/>
      <c r="AD75"/>
      <c r="AE75"/>
      <c r="AF75"/>
      <c r="AG75"/>
      <c r="AH75"/>
      <c r="AI75"/>
      <c r="AJ75"/>
      <c r="AK75"/>
      <c r="AL75"/>
      <c r="AM75"/>
      <c r="AN75"/>
      <c r="AO75"/>
      <c r="AP75"/>
      <c r="AQ75"/>
      <c r="AR75"/>
      <c r="AS75"/>
      <c r="AT75"/>
      <c r="AU75"/>
      <c r="AV75"/>
      <c r="AW75"/>
      <c r="AX75"/>
      <c r="AY75"/>
    </row>
    <row r="76" spans="1:51" ht="12.75" customHeight="1" x14ac:dyDescent="0.2">
      <c r="A76" s="83" t="s">
        <v>276</v>
      </c>
      <c r="B76" s="71"/>
      <c r="C76" s="71">
        <v>1</v>
      </c>
      <c r="D76" s="71">
        <v>1</v>
      </c>
      <c r="E76"/>
      <c r="F76"/>
      <c r="G76"/>
      <c r="H76"/>
      <c r="I76"/>
      <c r="J76"/>
      <c r="K76"/>
      <c r="L76"/>
      <c r="M76"/>
      <c r="N76"/>
      <c r="O76"/>
      <c r="P76"/>
      <c r="Q76"/>
      <c r="R76"/>
      <c r="S76"/>
      <c r="T76"/>
      <c r="U76" s="83" t="s">
        <v>276</v>
      </c>
      <c r="V76" s="71"/>
      <c r="W76" s="71"/>
      <c r="X76" s="71"/>
      <c r="Y76" s="71"/>
      <c r="Z76"/>
      <c r="AA76"/>
      <c r="AB76"/>
      <c r="AC76"/>
      <c r="AD76"/>
      <c r="AE76"/>
      <c r="AF76"/>
      <c r="AG76"/>
      <c r="AH76"/>
      <c r="AI76"/>
      <c r="AJ76"/>
      <c r="AK76"/>
      <c r="AL76"/>
      <c r="AM76"/>
      <c r="AN76"/>
      <c r="AO76"/>
      <c r="AP76"/>
      <c r="AQ76"/>
      <c r="AR76"/>
      <c r="AS76"/>
      <c r="AT76"/>
      <c r="AU76"/>
      <c r="AV76"/>
      <c r="AW76"/>
      <c r="AX76"/>
      <c r="AY76"/>
    </row>
    <row r="77" spans="1:51" ht="12.75" customHeight="1" x14ac:dyDescent="0.2">
      <c r="A77" s="83" t="s">
        <v>325</v>
      </c>
      <c r="B77" s="71">
        <v>2</v>
      </c>
      <c r="C77" s="71"/>
      <c r="D77" s="71">
        <v>2</v>
      </c>
      <c r="E77"/>
      <c r="F77"/>
      <c r="G77"/>
      <c r="H77"/>
      <c r="I77"/>
      <c r="J77"/>
      <c r="K77"/>
      <c r="L77"/>
      <c r="M77"/>
      <c r="N77"/>
      <c r="O77"/>
      <c r="P77"/>
      <c r="Q77"/>
      <c r="R77"/>
      <c r="S77"/>
      <c r="T77"/>
      <c r="U77" s="83" t="s">
        <v>528</v>
      </c>
      <c r="V77" s="71">
        <v>3</v>
      </c>
      <c r="W77" s="71"/>
      <c r="X77" s="71"/>
      <c r="Y77" s="71">
        <v>3</v>
      </c>
      <c r="Z77"/>
      <c r="AA77"/>
      <c r="AB77"/>
      <c r="AC77"/>
      <c r="AD77"/>
      <c r="AE77"/>
      <c r="AF77"/>
      <c r="AG77"/>
      <c r="AH77"/>
      <c r="AI77"/>
      <c r="AJ77"/>
      <c r="AK77"/>
      <c r="AL77"/>
      <c r="AM77"/>
      <c r="AN77"/>
      <c r="AO77"/>
      <c r="AP77"/>
      <c r="AQ77"/>
      <c r="AR77"/>
      <c r="AS77"/>
      <c r="AT77"/>
      <c r="AU77"/>
      <c r="AV77"/>
      <c r="AW77"/>
      <c r="AX77"/>
      <c r="AY77"/>
    </row>
    <row r="78" spans="1:51" ht="12.75" customHeight="1" x14ac:dyDescent="0.2">
      <c r="A78" s="225" t="s">
        <v>1156</v>
      </c>
      <c r="B78" s="71">
        <v>64</v>
      </c>
      <c r="C78" s="71">
        <v>11</v>
      </c>
      <c r="D78" s="71">
        <v>75</v>
      </c>
      <c r="E78"/>
      <c r="F78"/>
      <c r="G78"/>
      <c r="H78"/>
      <c r="I78"/>
      <c r="J78"/>
      <c r="K78"/>
      <c r="L78"/>
      <c r="M78"/>
      <c r="N78"/>
      <c r="O78"/>
      <c r="P78"/>
      <c r="Q78"/>
      <c r="R78"/>
      <c r="S78"/>
      <c r="T78"/>
      <c r="U78" s="83" t="s">
        <v>105</v>
      </c>
      <c r="V78" s="71">
        <v>1</v>
      </c>
      <c r="W78" s="71">
        <v>1</v>
      </c>
      <c r="X78" s="71"/>
      <c r="Y78" s="71">
        <v>2</v>
      </c>
      <c r="Z78"/>
      <c r="AA78"/>
      <c r="AB78"/>
      <c r="AC78"/>
      <c r="AD78"/>
      <c r="AE78"/>
      <c r="AF78"/>
      <c r="AG78"/>
      <c r="AH78"/>
      <c r="AI78"/>
      <c r="AJ78"/>
      <c r="AK78"/>
      <c r="AL78"/>
      <c r="AM78"/>
      <c r="AN78"/>
      <c r="AO78"/>
      <c r="AP78"/>
      <c r="AQ78"/>
      <c r="AR78"/>
      <c r="AS78"/>
      <c r="AT78"/>
      <c r="AU78"/>
      <c r="AV78"/>
      <c r="AW78"/>
      <c r="AX78"/>
      <c r="AY78"/>
    </row>
    <row r="79" spans="1:51" ht="12.75" customHeight="1" x14ac:dyDescent="0.2">
      <c r="A79"/>
      <c r="B79"/>
      <c r="C79"/>
      <c r="D79"/>
      <c r="E79"/>
      <c r="F79"/>
      <c r="G79"/>
      <c r="H79"/>
      <c r="I79"/>
      <c r="J79"/>
      <c r="K79"/>
      <c r="L79"/>
      <c r="M79"/>
      <c r="N79"/>
      <c r="O79"/>
      <c r="P79"/>
      <c r="Q79"/>
      <c r="R79"/>
      <c r="S79"/>
      <c r="T79"/>
      <c r="U79" s="83" t="s">
        <v>178</v>
      </c>
      <c r="V79" s="71">
        <v>3</v>
      </c>
      <c r="W79" s="71"/>
      <c r="X79" s="71"/>
      <c r="Y79" s="71">
        <v>3</v>
      </c>
      <c r="Z79"/>
      <c r="AA79"/>
      <c r="AB79"/>
      <c r="AC79"/>
      <c r="AD79"/>
      <c r="AE79"/>
      <c r="AF79"/>
      <c r="AG79"/>
      <c r="AH79"/>
      <c r="AI79"/>
      <c r="AJ79"/>
      <c r="AK79"/>
      <c r="AL79"/>
      <c r="AM79"/>
      <c r="AN79"/>
      <c r="AO79"/>
      <c r="AP79"/>
      <c r="AQ79"/>
      <c r="AR79"/>
      <c r="AS79"/>
      <c r="AT79"/>
      <c r="AU79"/>
      <c r="AV79"/>
      <c r="AW79"/>
      <c r="AX79"/>
      <c r="AY79"/>
    </row>
    <row r="80" spans="1:51" ht="12.75" customHeight="1" x14ac:dyDescent="0.2">
      <c r="A80"/>
      <c r="B80"/>
      <c r="C80"/>
      <c r="D80"/>
      <c r="E80"/>
      <c r="F80"/>
      <c r="G80"/>
      <c r="H80"/>
      <c r="I80"/>
      <c r="J80"/>
      <c r="K80"/>
      <c r="L80"/>
      <c r="M80"/>
      <c r="N80"/>
      <c r="O80"/>
      <c r="P80"/>
      <c r="Q80"/>
      <c r="R80"/>
      <c r="S80"/>
      <c r="T80"/>
      <c r="U80" s="83" t="s">
        <v>325</v>
      </c>
      <c r="V80" s="71"/>
      <c r="W80" s="71"/>
      <c r="X80" s="71"/>
      <c r="Y80" s="71"/>
      <c r="Z80"/>
      <c r="AA80"/>
      <c r="AB80"/>
      <c r="AC80"/>
      <c r="AD80"/>
      <c r="AE80"/>
      <c r="AF80"/>
      <c r="AG80"/>
      <c r="AH80"/>
      <c r="AI80"/>
      <c r="AJ80"/>
      <c r="AK80"/>
      <c r="AL80"/>
      <c r="AM80"/>
      <c r="AN80"/>
      <c r="AO80"/>
      <c r="AP80"/>
      <c r="AQ80"/>
      <c r="AR80"/>
      <c r="AS80"/>
      <c r="AT80"/>
      <c r="AU80"/>
      <c r="AV80"/>
      <c r="AW80"/>
      <c r="AX80"/>
      <c r="AY80"/>
    </row>
    <row r="81" spans="1:51" ht="12.75" customHeight="1" x14ac:dyDescent="0.2">
      <c r="A81"/>
      <c r="B81"/>
      <c r="C81"/>
      <c r="D81"/>
      <c r="E81"/>
      <c r="F81"/>
      <c r="G81"/>
      <c r="H81"/>
      <c r="I81"/>
      <c r="J81"/>
      <c r="K81"/>
      <c r="L81"/>
      <c r="M81"/>
      <c r="N81"/>
      <c r="O81"/>
      <c r="P81"/>
      <c r="Q81"/>
      <c r="R81"/>
      <c r="S81"/>
      <c r="T81"/>
      <c r="U81" s="83" t="s">
        <v>123</v>
      </c>
      <c r="V81" s="71">
        <v>2</v>
      </c>
      <c r="W81" s="71"/>
      <c r="X81" s="71"/>
      <c r="Y81" s="71">
        <v>2</v>
      </c>
      <c r="Z81"/>
      <c r="AA81"/>
      <c r="AB81"/>
      <c r="AC81"/>
      <c r="AD81"/>
      <c r="AE81"/>
      <c r="AF81"/>
      <c r="AG81"/>
      <c r="AH81"/>
      <c r="AI81"/>
      <c r="AJ81"/>
      <c r="AK81"/>
      <c r="AL81"/>
      <c r="AM81"/>
      <c r="AN81"/>
      <c r="AO81"/>
      <c r="AP81"/>
      <c r="AQ81"/>
      <c r="AR81"/>
      <c r="AS81"/>
      <c r="AT81"/>
      <c r="AU81"/>
      <c r="AV81"/>
      <c r="AW81"/>
      <c r="AX81"/>
      <c r="AY81"/>
    </row>
    <row r="82" spans="1:51" ht="12.75" customHeight="1" x14ac:dyDescent="0.2">
      <c r="A82"/>
      <c r="B82"/>
      <c r="C82"/>
      <c r="D82"/>
      <c r="E82"/>
      <c r="F82"/>
      <c r="G82"/>
      <c r="H82"/>
      <c r="I82"/>
      <c r="J82"/>
      <c r="K82"/>
      <c r="L82"/>
      <c r="M82"/>
      <c r="N82"/>
      <c r="O82"/>
      <c r="P82"/>
      <c r="Q82"/>
      <c r="R82"/>
      <c r="S82"/>
      <c r="T82"/>
      <c r="U82" s="83" t="s">
        <v>94</v>
      </c>
      <c r="V82" s="71">
        <v>2</v>
      </c>
      <c r="W82" s="71"/>
      <c r="X82" s="71"/>
      <c r="Y82" s="71">
        <v>2</v>
      </c>
      <c r="Z82"/>
      <c r="AA82"/>
      <c r="AB82"/>
      <c r="AC82"/>
      <c r="AD82"/>
      <c r="AE82"/>
      <c r="AF82"/>
      <c r="AG82"/>
      <c r="AH82"/>
      <c r="AI82"/>
      <c r="AJ82"/>
      <c r="AK82"/>
      <c r="AL82"/>
      <c r="AM82"/>
      <c r="AN82"/>
      <c r="AO82"/>
      <c r="AP82"/>
      <c r="AQ82"/>
      <c r="AR82"/>
      <c r="AS82"/>
      <c r="AT82"/>
      <c r="AU82"/>
      <c r="AV82"/>
      <c r="AW82"/>
      <c r="AX82"/>
      <c r="AY82"/>
    </row>
    <row r="83" spans="1:51" ht="12.75" customHeight="1" x14ac:dyDescent="0.2">
      <c r="A83"/>
      <c r="B83"/>
      <c r="C83"/>
      <c r="D83"/>
      <c r="E83"/>
      <c r="F83"/>
      <c r="G83"/>
      <c r="H83"/>
      <c r="I83"/>
      <c r="J83"/>
      <c r="K83"/>
      <c r="L83"/>
      <c r="M83"/>
      <c r="N83"/>
      <c r="O83"/>
      <c r="P83"/>
      <c r="Q83"/>
      <c r="R83"/>
      <c r="S83"/>
      <c r="T83"/>
      <c r="U83" s="83" t="s">
        <v>498</v>
      </c>
      <c r="V83" s="71"/>
      <c r="W83" s="71"/>
      <c r="X83" s="71"/>
      <c r="Y83" s="71"/>
      <c r="Z83"/>
      <c r="AA83"/>
      <c r="AB83"/>
      <c r="AC83"/>
      <c r="AD83"/>
      <c r="AE83"/>
      <c r="AF83"/>
      <c r="AG83"/>
      <c r="AH83"/>
      <c r="AI83"/>
      <c r="AJ83"/>
      <c r="AK83"/>
      <c r="AL83"/>
      <c r="AM83"/>
      <c r="AN83"/>
      <c r="AO83"/>
      <c r="AP83"/>
      <c r="AQ83"/>
      <c r="AR83"/>
      <c r="AS83"/>
      <c r="AT83"/>
      <c r="AU83"/>
      <c r="AV83"/>
      <c r="AW83"/>
      <c r="AX83"/>
    </row>
    <row r="84" spans="1:51" ht="12.75" customHeight="1" x14ac:dyDescent="0.2">
      <c r="A84"/>
      <c r="B84"/>
      <c r="C84"/>
      <c r="D84"/>
      <c r="E84"/>
      <c r="F84"/>
      <c r="G84"/>
      <c r="H84"/>
      <c r="I84"/>
      <c r="J84"/>
      <c r="K84"/>
      <c r="L84"/>
      <c r="M84"/>
      <c r="N84"/>
      <c r="O84"/>
      <c r="P84"/>
      <c r="Q84"/>
      <c r="R84"/>
      <c r="S84"/>
      <c r="T84"/>
      <c r="U84" s="83" t="s">
        <v>65</v>
      </c>
      <c r="V84" s="71"/>
      <c r="W84" s="71"/>
      <c r="X84" s="71"/>
      <c r="Y84" s="71"/>
      <c r="Z84"/>
      <c r="AA84"/>
      <c r="AB84"/>
      <c r="AC84"/>
      <c r="AD84"/>
      <c r="AE84"/>
      <c r="AF84"/>
      <c r="AG84"/>
      <c r="AH84"/>
      <c r="AI84"/>
      <c r="AJ84"/>
      <c r="AK84"/>
      <c r="AL84"/>
      <c r="AM84"/>
      <c r="AN84"/>
      <c r="AO84"/>
      <c r="AP84"/>
      <c r="AQ84"/>
      <c r="AR84"/>
      <c r="AS84"/>
      <c r="AT84"/>
      <c r="AU84"/>
      <c r="AV84"/>
      <c r="AW84"/>
      <c r="AX84"/>
    </row>
    <row r="85" spans="1:51" ht="12.75" customHeight="1" x14ac:dyDescent="0.2">
      <c r="A85"/>
      <c r="B85"/>
      <c r="C85"/>
      <c r="D85"/>
      <c r="E85"/>
      <c r="F85"/>
      <c r="G85"/>
      <c r="H85"/>
      <c r="I85"/>
      <c r="J85"/>
      <c r="K85"/>
      <c r="L85"/>
      <c r="M85"/>
      <c r="N85"/>
      <c r="O85"/>
      <c r="P85"/>
      <c r="Q85"/>
      <c r="R85"/>
      <c r="S85"/>
      <c r="T85"/>
      <c r="U85" s="83" t="s">
        <v>253</v>
      </c>
      <c r="V85" s="71">
        <v>2</v>
      </c>
      <c r="W85" s="71"/>
      <c r="X85" s="71"/>
      <c r="Y85" s="71">
        <v>2</v>
      </c>
      <c r="Z85"/>
      <c r="AA85"/>
      <c r="AB85"/>
      <c r="AC85"/>
      <c r="AD85"/>
      <c r="AE85"/>
      <c r="AF85"/>
      <c r="AG85"/>
      <c r="AH85"/>
      <c r="AI85"/>
      <c r="AJ85"/>
      <c r="AK85"/>
      <c r="AL85"/>
      <c r="AM85"/>
      <c r="AN85"/>
      <c r="AO85"/>
      <c r="AP85"/>
      <c r="AQ85"/>
      <c r="AR85"/>
      <c r="AS85"/>
      <c r="AT85"/>
      <c r="AU85"/>
      <c r="AV85"/>
      <c r="AW85"/>
      <c r="AX85"/>
    </row>
    <row r="86" spans="1:51" ht="12.75" customHeight="1" x14ac:dyDescent="0.2">
      <c r="A86"/>
      <c r="B86"/>
      <c r="C86"/>
      <c r="D86"/>
      <c r="E86"/>
      <c r="F86"/>
      <c r="G86"/>
      <c r="H86"/>
      <c r="I86"/>
      <c r="J86"/>
      <c r="K86"/>
      <c r="L86"/>
      <c r="M86"/>
      <c r="N86"/>
      <c r="O86"/>
      <c r="P86"/>
      <c r="Q86"/>
      <c r="R86"/>
      <c r="S86"/>
      <c r="T86"/>
      <c r="U86" s="83" t="s">
        <v>316</v>
      </c>
      <c r="V86" s="71">
        <v>4</v>
      </c>
      <c r="W86" s="71"/>
      <c r="X86" s="71"/>
      <c r="Y86" s="71">
        <v>4</v>
      </c>
      <c r="Z86"/>
      <c r="AA86"/>
      <c r="AB86"/>
      <c r="AC86"/>
      <c r="AD86"/>
      <c r="AE86"/>
      <c r="AF86"/>
      <c r="AG86"/>
      <c r="AH86"/>
      <c r="AI86"/>
      <c r="AJ86"/>
      <c r="AK86"/>
      <c r="AL86"/>
      <c r="AM86"/>
      <c r="AN86"/>
      <c r="AO86"/>
      <c r="AP86"/>
      <c r="AQ86"/>
      <c r="AR86"/>
      <c r="AS86"/>
      <c r="AT86"/>
      <c r="AU86"/>
      <c r="AV86"/>
      <c r="AW86"/>
      <c r="AX86"/>
    </row>
    <row r="87" spans="1:51" ht="12.75" customHeight="1" x14ac:dyDescent="0.2">
      <c r="A87"/>
      <c r="B87"/>
      <c r="C87"/>
      <c r="D87"/>
      <c r="E87"/>
      <c r="F87"/>
      <c r="G87"/>
      <c r="H87"/>
      <c r="I87"/>
      <c r="J87"/>
      <c r="K87"/>
      <c r="L87"/>
      <c r="M87"/>
      <c r="N87"/>
      <c r="O87"/>
      <c r="P87"/>
      <c r="Q87"/>
      <c r="R87"/>
      <c r="S87"/>
      <c r="T87"/>
      <c r="U87" s="83" t="s">
        <v>99</v>
      </c>
      <c r="V87" s="71"/>
      <c r="W87" s="71"/>
      <c r="X87" s="71"/>
      <c r="Y87" s="71"/>
      <c r="Z87"/>
      <c r="AA87"/>
      <c r="AB87"/>
      <c r="AC87"/>
      <c r="AD87"/>
      <c r="AE87"/>
      <c r="AF87"/>
      <c r="AG87"/>
      <c r="AH87"/>
      <c r="AI87"/>
      <c r="AJ87"/>
      <c r="AK87"/>
      <c r="AL87"/>
      <c r="AM87"/>
      <c r="AN87"/>
      <c r="AO87"/>
      <c r="AP87"/>
      <c r="AQ87"/>
      <c r="AR87"/>
      <c r="AS87"/>
      <c r="AT87"/>
      <c r="AU87"/>
      <c r="AV87"/>
      <c r="AW87"/>
      <c r="AX87"/>
    </row>
    <row r="88" spans="1:51" ht="12.75" customHeight="1" x14ac:dyDescent="0.2">
      <c r="A88"/>
      <c r="B88"/>
      <c r="C88"/>
      <c r="D88"/>
      <c r="E88"/>
      <c r="F88"/>
      <c r="G88"/>
      <c r="H88"/>
      <c r="I88"/>
      <c r="J88"/>
      <c r="K88"/>
      <c r="L88"/>
      <c r="M88"/>
      <c r="N88"/>
      <c r="O88"/>
      <c r="P88"/>
      <c r="Q88"/>
      <c r="R88"/>
      <c r="S88"/>
      <c r="T88"/>
      <c r="U88" s="83" t="s">
        <v>100</v>
      </c>
      <c r="V88" s="71">
        <v>2</v>
      </c>
      <c r="W88" s="71"/>
      <c r="X88" s="71"/>
      <c r="Y88" s="71">
        <v>2</v>
      </c>
      <c r="Z88"/>
      <c r="AA88"/>
      <c r="AB88"/>
      <c r="AC88"/>
      <c r="AD88"/>
      <c r="AE88"/>
      <c r="AF88"/>
      <c r="AG88"/>
      <c r="AH88"/>
      <c r="AI88"/>
      <c r="AJ88"/>
      <c r="AK88"/>
      <c r="AL88"/>
      <c r="AM88"/>
      <c r="AN88"/>
      <c r="AO88"/>
      <c r="AP88"/>
      <c r="AQ88"/>
      <c r="AR88"/>
      <c r="AS88"/>
      <c r="AT88"/>
      <c r="AU88"/>
      <c r="AV88"/>
      <c r="AW88"/>
      <c r="AX88"/>
    </row>
    <row r="89" spans="1:51" ht="12.75" customHeight="1" x14ac:dyDescent="0.2">
      <c r="A89"/>
      <c r="B89"/>
      <c r="C89"/>
      <c r="D89"/>
      <c r="E89"/>
      <c r="F89"/>
      <c r="G89"/>
      <c r="H89"/>
      <c r="I89"/>
      <c r="J89"/>
      <c r="K89"/>
      <c r="L89"/>
      <c r="M89"/>
      <c r="N89"/>
      <c r="O89"/>
      <c r="P89"/>
      <c r="Q89"/>
      <c r="R89"/>
      <c r="S89"/>
      <c r="T89"/>
      <c r="U89" s="83" t="s">
        <v>276</v>
      </c>
      <c r="V89" s="71"/>
      <c r="W89" s="71"/>
      <c r="X89" s="71"/>
      <c r="Y89" s="71"/>
      <c r="Z89"/>
      <c r="AA89"/>
      <c r="AB89"/>
      <c r="AC89"/>
      <c r="AD89"/>
      <c r="AE89"/>
      <c r="AF89"/>
      <c r="AG89"/>
      <c r="AH89"/>
      <c r="AI89"/>
      <c r="AJ89"/>
      <c r="AK89"/>
      <c r="AL89"/>
      <c r="AM89"/>
      <c r="AN89"/>
      <c r="AO89"/>
      <c r="AP89"/>
      <c r="AQ89"/>
      <c r="AR89"/>
      <c r="AS89"/>
      <c r="AT89"/>
      <c r="AU89"/>
      <c r="AV89"/>
      <c r="AW89"/>
      <c r="AX89"/>
    </row>
    <row r="90" spans="1:51" ht="12.75" customHeight="1" x14ac:dyDescent="0.2">
      <c r="A90"/>
      <c r="B90"/>
      <c r="C90"/>
      <c r="D90"/>
      <c r="E90"/>
      <c r="F90"/>
      <c r="G90"/>
      <c r="H90"/>
      <c r="I90"/>
      <c r="J90"/>
      <c r="K90"/>
      <c r="L90"/>
      <c r="M90"/>
      <c r="N90"/>
      <c r="O90"/>
      <c r="P90"/>
      <c r="Q90"/>
      <c r="R90"/>
      <c r="S90"/>
      <c r="T90"/>
      <c r="U90" s="83" t="s">
        <v>528</v>
      </c>
      <c r="V90" s="71">
        <v>3</v>
      </c>
      <c r="W90" s="71"/>
      <c r="X90" s="71"/>
      <c r="Y90" s="71">
        <v>3</v>
      </c>
      <c r="Z90"/>
      <c r="AA90"/>
      <c r="AB90"/>
      <c r="AC90"/>
      <c r="AD90"/>
      <c r="AE90"/>
      <c r="AF90"/>
      <c r="AG90"/>
      <c r="AH90"/>
      <c r="AI90"/>
      <c r="AJ90"/>
      <c r="AK90"/>
      <c r="AL90"/>
      <c r="AM90"/>
      <c r="AN90"/>
      <c r="AO90"/>
      <c r="AP90"/>
      <c r="AQ90"/>
      <c r="AR90"/>
      <c r="AS90"/>
      <c r="AT90"/>
      <c r="AU90"/>
      <c r="AV90"/>
      <c r="AW90"/>
      <c r="AX90"/>
    </row>
    <row r="91" spans="1:51" ht="12.75" customHeight="1" x14ac:dyDescent="0.2">
      <c r="A91"/>
      <c r="B91"/>
      <c r="C91"/>
      <c r="D91"/>
      <c r="E91"/>
      <c r="F91"/>
      <c r="G91"/>
      <c r="H91"/>
      <c r="I91"/>
      <c r="J91"/>
      <c r="K91"/>
      <c r="L91"/>
      <c r="M91"/>
      <c r="N91"/>
      <c r="O91"/>
      <c r="P91"/>
      <c r="Q91"/>
      <c r="R91"/>
      <c r="S91"/>
      <c r="T91"/>
      <c r="U91" s="83" t="s">
        <v>105</v>
      </c>
      <c r="V91" s="71"/>
      <c r="W91" s="71">
        <v>1</v>
      </c>
      <c r="X91" s="71"/>
      <c r="Y91" s="71">
        <v>1</v>
      </c>
      <c r="Z91"/>
      <c r="AA91"/>
      <c r="AB91"/>
      <c r="AC91"/>
      <c r="AD91"/>
      <c r="AE91"/>
      <c r="AF91"/>
      <c r="AG91"/>
      <c r="AH91"/>
      <c r="AI91"/>
      <c r="AJ91"/>
      <c r="AK91"/>
      <c r="AL91"/>
      <c r="AM91"/>
      <c r="AN91"/>
      <c r="AO91"/>
      <c r="AP91"/>
      <c r="AQ91"/>
      <c r="AR91"/>
      <c r="AS91"/>
      <c r="AT91"/>
      <c r="AU91"/>
      <c r="AV91"/>
      <c r="AW91"/>
      <c r="AX91"/>
    </row>
    <row r="92" spans="1:51" ht="12.75" customHeight="1" x14ac:dyDescent="0.2">
      <c r="A92"/>
      <c r="B92"/>
      <c r="C92"/>
      <c r="D92"/>
      <c r="E92"/>
      <c r="F92"/>
      <c r="G92"/>
      <c r="H92"/>
      <c r="I92"/>
      <c r="J92"/>
      <c r="K92"/>
      <c r="L92"/>
      <c r="M92"/>
      <c r="N92"/>
      <c r="O92"/>
      <c r="P92"/>
      <c r="Q92"/>
      <c r="R92"/>
      <c r="S92"/>
      <c r="T92"/>
      <c r="U92" s="83" t="s">
        <v>178</v>
      </c>
      <c r="V92" s="71">
        <v>3</v>
      </c>
      <c r="W92" s="71"/>
      <c r="X92" s="71"/>
      <c r="Y92" s="71">
        <v>3</v>
      </c>
      <c r="Z92"/>
      <c r="AA92"/>
      <c r="AB92"/>
      <c r="AC92"/>
      <c r="AD92"/>
      <c r="AE92"/>
      <c r="AF92"/>
      <c r="AG92"/>
      <c r="AH92"/>
      <c r="AI92"/>
      <c r="AJ92"/>
      <c r="AK92"/>
      <c r="AL92"/>
      <c r="AM92"/>
      <c r="AN92"/>
      <c r="AO92"/>
      <c r="AP92"/>
      <c r="AQ92"/>
      <c r="AR92"/>
      <c r="AS92"/>
      <c r="AT92"/>
      <c r="AU92"/>
      <c r="AV92"/>
      <c r="AW92"/>
      <c r="AX92"/>
    </row>
    <row r="93" spans="1:51" ht="12.75" customHeight="1" x14ac:dyDescent="0.2">
      <c r="A93"/>
      <c r="B93"/>
      <c r="C93"/>
      <c r="D93"/>
      <c r="E93"/>
      <c r="F93"/>
      <c r="G93"/>
      <c r="H93"/>
      <c r="I93"/>
      <c r="J93"/>
      <c r="K93"/>
      <c r="L93"/>
      <c r="M93"/>
      <c r="N93"/>
      <c r="O93"/>
      <c r="P93"/>
      <c r="Q93"/>
      <c r="R93"/>
      <c r="S93"/>
      <c r="T93"/>
      <c r="U93" s="83" t="s">
        <v>325</v>
      </c>
      <c r="V93" s="71"/>
      <c r="W93" s="71"/>
      <c r="X93" s="71"/>
      <c r="Y93" s="71"/>
      <c r="Z93"/>
      <c r="AA93"/>
      <c r="AB93"/>
      <c r="AC93"/>
      <c r="AD93"/>
      <c r="AE93"/>
      <c r="AF93"/>
      <c r="AG93"/>
      <c r="AH93"/>
      <c r="AI93"/>
      <c r="AJ93"/>
      <c r="AK93"/>
      <c r="AL93"/>
      <c r="AM93"/>
      <c r="AN93"/>
      <c r="AO93"/>
      <c r="AP93"/>
      <c r="AQ93"/>
      <c r="AR93"/>
      <c r="AS93"/>
      <c r="AT93"/>
      <c r="AU93"/>
      <c r="AV93"/>
      <c r="AW93"/>
      <c r="AX93"/>
    </row>
    <row r="94" spans="1:51" ht="12.75" customHeight="1" x14ac:dyDescent="0.2">
      <c r="A94"/>
      <c r="B94"/>
      <c r="C94"/>
      <c r="D94"/>
      <c r="E94"/>
      <c r="F94"/>
      <c r="G94"/>
      <c r="H94"/>
      <c r="I94"/>
      <c r="J94"/>
      <c r="K94"/>
      <c r="L94"/>
      <c r="M94"/>
      <c r="N94"/>
      <c r="O94"/>
      <c r="P94"/>
      <c r="Q94"/>
      <c r="R94"/>
      <c r="S94"/>
      <c r="T94"/>
      <c r="U94" s="83" t="s">
        <v>123</v>
      </c>
      <c r="V94" s="71">
        <v>1</v>
      </c>
      <c r="W94" s="71"/>
      <c r="X94" s="71"/>
      <c r="Y94" s="71">
        <v>1</v>
      </c>
      <c r="Z94"/>
      <c r="AA94"/>
      <c r="AB94"/>
      <c r="AC94"/>
      <c r="AD94"/>
      <c r="AE94"/>
      <c r="AF94"/>
      <c r="AG94"/>
      <c r="AH94"/>
      <c r="AI94"/>
      <c r="AJ94"/>
      <c r="AK94"/>
      <c r="AL94"/>
      <c r="AM94"/>
      <c r="AN94"/>
      <c r="AO94"/>
      <c r="AP94"/>
      <c r="AQ94"/>
      <c r="AR94"/>
      <c r="AS94"/>
      <c r="AT94"/>
      <c r="AU94"/>
      <c r="AV94"/>
      <c r="AW94"/>
      <c r="AX94"/>
    </row>
    <row r="95" spans="1:51" ht="12.75" customHeight="1" x14ac:dyDescent="0.2">
      <c r="A95"/>
      <c r="B95"/>
      <c r="C95"/>
      <c r="D95"/>
      <c r="E95"/>
      <c r="F95"/>
      <c r="G95"/>
      <c r="H95"/>
      <c r="I95"/>
      <c r="J95"/>
      <c r="K95"/>
      <c r="L95"/>
      <c r="M95"/>
      <c r="N95"/>
      <c r="O95"/>
      <c r="P95"/>
      <c r="Q95"/>
      <c r="R95"/>
      <c r="S95"/>
      <c r="T95"/>
      <c r="U95" s="83" t="s">
        <v>94</v>
      </c>
      <c r="V95" s="71">
        <v>1</v>
      </c>
      <c r="W95" s="71"/>
      <c r="X95" s="71"/>
      <c r="Y95" s="71">
        <v>1</v>
      </c>
      <c r="Z95"/>
      <c r="AA95"/>
      <c r="AB95"/>
      <c r="AC95"/>
      <c r="AD95"/>
      <c r="AE95"/>
      <c r="AF95"/>
      <c r="AG95"/>
      <c r="AH95"/>
      <c r="AI95"/>
      <c r="AJ95"/>
      <c r="AK95"/>
      <c r="AL95"/>
      <c r="AM95"/>
      <c r="AN95"/>
      <c r="AO95"/>
      <c r="AP95"/>
      <c r="AQ95"/>
      <c r="AR95"/>
      <c r="AS95"/>
      <c r="AT95"/>
      <c r="AU95"/>
      <c r="AV95"/>
      <c r="AW95"/>
      <c r="AX95"/>
    </row>
    <row r="96" spans="1:51" ht="12.75" customHeight="1" x14ac:dyDescent="0.2">
      <c r="A96"/>
      <c r="B96"/>
      <c r="C96"/>
      <c r="D96"/>
      <c r="E96"/>
      <c r="F96"/>
      <c r="G96"/>
      <c r="H96"/>
      <c r="I96"/>
      <c r="J96"/>
      <c r="K96"/>
      <c r="L96"/>
      <c r="M96"/>
      <c r="N96"/>
      <c r="O96"/>
      <c r="P96"/>
      <c r="Q96"/>
      <c r="R96"/>
      <c r="S96"/>
      <c r="T96"/>
      <c r="U96" s="83" t="s">
        <v>463</v>
      </c>
      <c r="V96" s="71"/>
      <c r="W96" s="71"/>
      <c r="X96" s="71"/>
      <c r="Y96" s="71"/>
      <c r="Z96"/>
      <c r="AA96"/>
      <c r="AB96"/>
      <c r="AC96"/>
      <c r="AD96"/>
      <c r="AE96"/>
      <c r="AF96"/>
      <c r="AG96"/>
      <c r="AH96"/>
      <c r="AI96"/>
      <c r="AJ96"/>
      <c r="AK96"/>
      <c r="AL96"/>
      <c r="AM96"/>
      <c r="AN96"/>
      <c r="AO96"/>
      <c r="AP96"/>
      <c r="AQ96"/>
      <c r="AR96"/>
      <c r="AS96"/>
      <c r="AT96"/>
      <c r="AU96"/>
      <c r="AV96"/>
      <c r="AW96"/>
      <c r="AX96"/>
    </row>
    <row r="97" spans="1:50" ht="12.75" customHeight="1" x14ac:dyDescent="0.2">
      <c r="A97"/>
      <c r="B97"/>
      <c r="C97"/>
      <c r="D97"/>
      <c r="E97"/>
      <c r="F97"/>
      <c r="G97"/>
      <c r="H97"/>
      <c r="I97"/>
      <c r="J97"/>
      <c r="K97"/>
      <c r="L97"/>
      <c r="M97"/>
      <c r="N97"/>
      <c r="O97"/>
      <c r="P97"/>
      <c r="Q97"/>
      <c r="R97"/>
      <c r="S97"/>
      <c r="T97"/>
      <c r="U97" s="83" t="s">
        <v>65</v>
      </c>
      <c r="V97" s="71"/>
      <c r="W97" s="71"/>
      <c r="X97" s="71"/>
      <c r="Y97" s="71"/>
      <c r="Z97"/>
      <c r="AA97"/>
      <c r="AB97"/>
      <c r="AC97"/>
      <c r="AD97"/>
      <c r="AE97"/>
      <c r="AF97"/>
      <c r="AG97"/>
      <c r="AH97"/>
      <c r="AI97"/>
      <c r="AJ97"/>
      <c r="AK97"/>
      <c r="AL97"/>
      <c r="AM97"/>
      <c r="AN97"/>
      <c r="AO97"/>
      <c r="AP97"/>
      <c r="AQ97"/>
      <c r="AR97"/>
      <c r="AS97"/>
      <c r="AT97"/>
      <c r="AU97"/>
      <c r="AV97"/>
      <c r="AW97"/>
      <c r="AX97"/>
    </row>
    <row r="98" spans="1:50" ht="12.75" customHeight="1" x14ac:dyDescent="0.2">
      <c r="A98"/>
      <c r="B98"/>
      <c r="C98"/>
      <c r="D98"/>
      <c r="E98"/>
      <c r="F98"/>
      <c r="G98"/>
      <c r="H98"/>
      <c r="I98"/>
      <c r="J98"/>
      <c r="K98"/>
      <c r="L98"/>
      <c r="M98"/>
      <c r="N98"/>
      <c r="O98"/>
      <c r="P98"/>
      <c r="Q98"/>
      <c r="R98"/>
      <c r="S98"/>
      <c r="T98"/>
      <c r="U98" s="83" t="s">
        <v>316</v>
      </c>
      <c r="V98" s="71">
        <v>1</v>
      </c>
      <c r="W98" s="71"/>
      <c r="X98" s="71"/>
      <c r="Y98" s="71">
        <v>1</v>
      </c>
      <c r="Z98"/>
      <c r="AA98"/>
      <c r="AB98"/>
      <c r="AC98"/>
      <c r="AD98"/>
      <c r="AE98"/>
      <c r="AF98"/>
      <c r="AG98"/>
      <c r="AH98"/>
      <c r="AI98"/>
      <c r="AJ98"/>
      <c r="AK98"/>
      <c r="AL98"/>
      <c r="AM98"/>
      <c r="AN98"/>
      <c r="AO98"/>
      <c r="AP98"/>
      <c r="AQ98"/>
      <c r="AR98"/>
      <c r="AS98"/>
      <c r="AT98"/>
      <c r="AU98"/>
      <c r="AV98"/>
      <c r="AW98"/>
      <c r="AX98"/>
    </row>
    <row r="99" spans="1:50" x14ac:dyDescent="0.2">
      <c r="A99"/>
      <c r="B99"/>
      <c r="C99"/>
      <c r="D99"/>
      <c r="E99"/>
      <c r="F99"/>
      <c r="G99"/>
      <c r="H99"/>
      <c r="I99"/>
      <c r="J99"/>
      <c r="K99"/>
      <c r="L99"/>
      <c r="M99"/>
      <c r="N99"/>
      <c r="O99"/>
      <c r="P99"/>
      <c r="Q99"/>
      <c r="R99"/>
      <c r="S99"/>
      <c r="T99"/>
      <c r="U99" s="83" t="s">
        <v>99</v>
      </c>
      <c r="V99" s="71"/>
      <c r="W99" s="71"/>
      <c r="X99" s="71"/>
      <c r="Y99" s="71"/>
      <c r="Z99"/>
      <c r="AA99"/>
      <c r="AB99"/>
      <c r="AC99"/>
      <c r="AD99"/>
      <c r="AE99"/>
      <c r="AF99"/>
      <c r="AG99"/>
      <c r="AH99"/>
      <c r="AI99"/>
      <c r="AJ99"/>
      <c r="AK99"/>
      <c r="AL99"/>
      <c r="AM99"/>
      <c r="AN99"/>
      <c r="AO99"/>
      <c r="AP99"/>
      <c r="AQ99"/>
      <c r="AR99"/>
      <c r="AS99"/>
      <c r="AT99"/>
      <c r="AU99"/>
      <c r="AV99"/>
      <c r="AW99"/>
      <c r="AX99"/>
    </row>
    <row r="100" spans="1:50" ht="89.25" x14ac:dyDescent="0.2">
      <c r="A100"/>
      <c r="B100"/>
      <c r="C100"/>
      <c r="D100"/>
      <c r="E100"/>
      <c r="F100"/>
      <c r="G100"/>
      <c r="H100"/>
      <c r="I100"/>
      <c r="J100"/>
      <c r="K100"/>
      <c r="L100"/>
      <c r="M100"/>
      <c r="N100"/>
      <c r="O100"/>
      <c r="P100"/>
      <c r="Q100"/>
      <c r="R100"/>
      <c r="S100"/>
      <c r="T100"/>
      <c r="U100" s="83" t="s">
        <v>100</v>
      </c>
      <c r="V100" s="71">
        <v>2</v>
      </c>
      <c r="W100" s="71"/>
      <c r="X100" s="71"/>
      <c r="Y100" s="71">
        <v>2</v>
      </c>
      <c r="Z100"/>
      <c r="AA100"/>
      <c r="AB100"/>
      <c r="AC100"/>
      <c r="AD100"/>
      <c r="AE100"/>
      <c r="AF100"/>
      <c r="AG100"/>
      <c r="AH100"/>
      <c r="AI100"/>
      <c r="AJ100"/>
      <c r="AK100"/>
      <c r="AL100"/>
      <c r="AM100"/>
      <c r="AN100"/>
      <c r="AO100"/>
      <c r="AP100"/>
      <c r="AQ100"/>
      <c r="AR100"/>
      <c r="AS100"/>
      <c r="AT100"/>
      <c r="AU100"/>
      <c r="AV100"/>
      <c r="AW100"/>
      <c r="AX100"/>
    </row>
    <row r="101" spans="1:50" x14ac:dyDescent="0.2">
      <c r="A101"/>
      <c r="B101"/>
      <c r="C101"/>
      <c r="D101"/>
      <c r="E101"/>
      <c r="F101"/>
      <c r="G101"/>
      <c r="H101"/>
      <c r="I101"/>
      <c r="J101"/>
      <c r="K101"/>
      <c r="L101"/>
      <c r="M101"/>
      <c r="N101"/>
      <c r="O101"/>
      <c r="P101"/>
      <c r="Q101"/>
      <c r="R101"/>
      <c r="S101"/>
      <c r="T101"/>
      <c r="U101" s="83" t="s">
        <v>276</v>
      </c>
      <c r="V101" s="71"/>
      <c r="W101" s="71"/>
      <c r="X101" s="71"/>
      <c r="Y101" s="71"/>
      <c r="Z101"/>
      <c r="AA101"/>
      <c r="AB101"/>
      <c r="AC101"/>
      <c r="AD101"/>
      <c r="AE101"/>
      <c r="AF101"/>
      <c r="AG101"/>
      <c r="AH101"/>
      <c r="AI101"/>
      <c r="AJ101"/>
      <c r="AK101"/>
      <c r="AL101"/>
      <c r="AM101"/>
      <c r="AN101"/>
      <c r="AO101"/>
      <c r="AP101"/>
      <c r="AQ101"/>
      <c r="AR101"/>
      <c r="AS101"/>
      <c r="AT101"/>
      <c r="AU101"/>
      <c r="AV101"/>
      <c r="AW101"/>
      <c r="AX101"/>
    </row>
    <row r="102" spans="1:50" x14ac:dyDescent="0.2">
      <c r="A102"/>
      <c r="B102"/>
      <c r="C102"/>
      <c r="D102"/>
      <c r="E102"/>
      <c r="F102"/>
      <c r="G102"/>
      <c r="H102"/>
      <c r="I102"/>
      <c r="J102"/>
      <c r="K102"/>
      <c r="L102"/>
      <c r="M102"/>
      <c r="N102"/>
      <c r="O102"/>
      <c r="P102"/>
      <c r="Q102"/>
      <c r="R102"/>
      <c r="S102"/>
      <c r="T102"/>
      <c r="U102" s="83" t="s">
        <v>105</v>
      </c>
      <c r="V102" s="71">
        <v>1</v>
      </c>
      <c r="W102" s="71">
        <v>1</v>
      </c>
      <c r="X102" s="71"/>
      <c r="Y102" s="71">
        <v>2</v>
      </c>
      <c r="Z102"/>
      <c r="AA102"/>
      <c r="AB102"/>
      <c r="AC102"/>
      <c r="AD102"/>
      <c r="AE102"/>
      <c r="AF102"/>
      <c r="AG102"/>
      <c r="AH102"/>
      <c r="AI102"/>
      <c r="AJ102"/>
      <c r="AK102"/>
      <c r="AL102"/>
      <c r="AM102"/>
      <c r="AN102"/>
      <c r="AO102"/>
      <c r="AP102"/>
      <c r="AQ102"/>
      <c r="AR102"/>
      <c r="AS102"/>
      <c r="AT102"/>
      <c r="AU102"/>
      <c r="AV102"/>
      <c r="AW102"/>
      <c r="AX102"/>
    </row>
    <row r="103" spans="1:50" x14ac:dyDescent="0.2">
      <c r="A103"/>
      <c r="B103"/>
      <c r="C103"/>
      <c r="D103"/>
      <c r="E103"/>
      <c r="F103"/>
      <c r="G103"/>
      <c r="H103"/>
      <c r="I103"/>
      <c r="J103"/>
      <c r="K103"/>
      <c r="L103"/>
      <c r="M103"/>
      <c r="N103"/>
      <c r="O103"/>
      <c r="P103"/>
      <c r="Q103"/>
      <c r="R103"/>
      <c r="S103"/>
      <c r="T103"/>
      <c r="U103" s="83" t="s">
        <v>325</v>
      </c>
      <c r="V103" s="71"/>
      <c r="W103" s="71"/>
      <c r="X103" s="71"/>
      <c r="Y103" s="71"/>
      <c r="Z103"/>
      <c r="AA103"/>
      <c r="AB103"/>
      <c r="AC103"/>
      <c r="AD103"/>
      <c r="AE103"/>
      <c r="AF103"/>
      <c r="AG103"/>
      <c r="AH103"/>
      <c r="AI103"/>
      <c r="AJ103"/>
      <c r="AK103"/>
      <c r="AL103"/>
      <c r="AM103"/>
      <c r="AN103"/>
      <c r="AO103"/>
      <c r="AP103"/>
      <c r="AQ103"/>
      <c r="AR103"/>
      <c r="AS103"/>
      <c r="AT103"/>
      <c r="AU103"/>
      <c r="AV103"/>
      <c r="AW103"/>
      <c r="AX103"/>
    </row>
    <row r="104" spans="1:50" x14ac:dyDescent="0.2">
      <c r="A104"/>
      <c r="B104"/>
      <c r="C104"/>
      <c r="D104"/>
      <c r="E104"/>
      <c r="F104"/>
      <c r="G104"/>
      <c r="H104"/>
      <c r="I104"/>
      <c r="J104"/>
      <c r="K104"/>
      <c r="L104"/>
      <c r="M104"/>
      <c r="N104"/>
      <c r="O104"/>
      <c r="P104"/>
      <c r="Q104"/>
      <c r="R104"/>
      <c r="S104"/>
      <c r="T104"/>
      <c r="U104" s="83" t="s">
        <v>123</v>
      </c>
      <c r="V104" s="71">
        <v>2</v>
      </c>
      <c r="W104" s="71"/>
      <c r="X104" s="71"/>
      <c r="Y104" s="71">
        <v>2</v>
      </c>
      <c r="Z104"/>
      <c r="AA104"/>
      <c r="AB104"/>
      <c r="AC104"/>
      <c r="AD104"/>
      <c r="AE104"/>
      <c r="AF104"/>
      <c r="AG104"/>
      <c r="AH104"/>
      <c r="AI104"/>
      <c r="AJ104"/>
      <c r="AK104"/>
      <c r="AL104"/>
      <c r="AM104"/>
      <c r="AN104"/>
      <c r="AO104"/>
      <c r="AP104"/>
      <c r="AQ104"/>
      <c r="AR104"/>
      <c r="AS104"/>
      <c r="AT104"/>
      <c r="AU104"/>
      <c r="AV104"/>
      <c r="AW104"/>
      <c r="AX104"/>
    </row>
    <row r="105" spans="1:50" x14ac:dyDescent="0.2">
      <c r="A105"/>
      <c r="B105"/>
      <c r="C105"/>
      <c r="D105"/>
      <c r="E105"/>
      <c r="F105"/>
      <c r="G105"/>
      <c r="H105"/>
      <c r="I105"/>
      <c r="J105"/>
      <c r="K105"/>
      <c r="L105"/>
      <c r="M105"/>
      <c r="N105"/>
      <c r="O105"/>
      <c r="P105"/>
      <c r="Q105"/>
      <c r="R105"/>
      <c r="S105"/>
      <c r="T105"/>
      <c r="U105" s="83" t="s">
        <v>94</v>
      </c>
      <c r="V105" s="71">
        <v>2</v>
      </c>
      <c r="W105" s="71"/>
      <c r="X105" s="71"/>
      <c r="Y105" s="71">
        <v>2</v>
      </c>
      <c r="Z105"/>
    </row>
    <row r="106" spans="1:50" x14ac:dyDescent="0.2">
      <c r="A106"/>
      <c r="B106"/>
      <c r="C106"/>
      <c r="D106"/>
      <c r="E106"/>
      <c r="F106"/>
      <c r="G106"/>
      <c r="H106"/>
      <c r="I106"/>
      <c r="J106"/>
      <c r="K106"/>
      <c r="L106"/>
      <c r="M106"/>
      <c r="N106"/>
      <c r="O106"/>
      <c r="P106"/>
      <c r="Q106"/>
      <c r="R106"/>
      <c r="S106"/>
      <c r="T106"/>
      <c r="U106" s="83" t="s">
        <v>460</v>
      </c>
      <c r="V106" s="71"/>
      <c r="W106" s="71"/>
      <c r="X106" s="71"/>
      <c r="Y106" s="71"/>
      <c r="Z106"/>
    </row>
    <row r="107" spans="1:50" x14ac:dyDescent="0.2">
      <c r="A107"/>
      <c r="B107"/>
      <c r="C107"/>
      <c r="D107"/>
      <c r="E107"/>
      <c r="F107"/>
      <c r="G107"/>
      <c r="H107"/>
      <c r="I107"/>
      <c r="J107"/>
      <c r="K107"/>
      <c r="L107"/>
      <c r="M107"/>
      <c r="N107"/>
      <c r="O107"/>
      <c r="P107"/>
      <c r="Q107"/>
      <c r="R107"/>
      <c r="S107"/>
      <c r="T107"/>
      <c r="U107" s="83" t="s">
        <v>65</v>
      </c>
      <c r="V107" s="71"/>
      <c r="W107" s="71"/>
      <c r="X107" s="71"/>
      <c r="Y107" s="71"/>
      <c r="Z107"/>
    </row>
    <row r="108" spans="1:50" ht="38.25" x14ac:dyDescent="0.2">
      <c r="A108"/>
      <c r="B108"/>
      <c r="C108"/>
      <c r="D108"/>
      <c r="E108"/>
      <c r="F108"/>
      <c r="G108"/>
      <c r="H108"/>
      <c r="I108"/>
      <c r="J108"/>
      <c r="K108"/>
      <c r="L108"/>
      <c r="M108"/>
      <c r="N108"/>
      <c r="O108"/>
      <c r="P108"/>
      <c r="Q108"/>
      <c r="R108"/>
      <c r="S108"/>
      <c r="T108"/>
      <c r="U108" s="83" t="s">
        <v>316</v>
      </c>
      <c r="V108" s="71">
        <v>1</v>
      </c>
      <c r="W108" s="71"/>
      <c r="X108" s="71"/>
      <c r="Y108" s="71">
        <v>1</v>
      </c>
      <c r="Z108"/>
    </row>
    <row r="109" spans="1:50" x14ac:dyDescent="0.2">
      <c r="A109"/>
      <c r="B109"/>
      <c r="C109"/>
      <c r="D109"/>
      <c r="E109"/>
      <c r="F109"/>
      <c r="G109"/>
      <c r="H109"/>
      <c r="I109"/>
      <c r="J109"/>
      <c r="K109"/>
      <c r="L109"/>
      <c r="M109"/>
      <c r="N109"/>
      <c r="O109"/>
      <c r="P109"/>
      <c r="Q109"/>
      <c r="R109"/>
      <c r="S109"/>
      <c r="T109"/>
      <c r="U109" s="83" t="s">
        <v>99</v>
      </c>
      <c r="V109" s="71"/>
      <c r="W109" s="71"/>
      <c r="X109" s="71"/>
      <c r="Y109" s="71"/>
      <c r="Z109"/>
    </row>
    <row r="110" spans="1:50" ht="89.25" x14ac:dyDescent="0.2">
      <c r="A110"/>
      <c r="B110"/>
      <c r="C110"/>
      <c r="D110"/>
      <c r="E110"/>
      <c r="F110"/>
      <c r="G110"/>
      <c r="H110"/>
      <c r="I110"/>
      <c r="J110"/>
      <c r="K110"/>
      <c r="L110"/>
      <c r="M110"/>
      <c r="N110"/>
      <c r="O110"/>
      <c r="P110"/>
      <c r="Q110"/>
      <c r="R110"/>
      <c r="S110"/>
      <c r="T110"/>
      <c r="U110" s="83" t="s">
        <v>100</v>
      </c>
      <c r="V110" s="71">
        <v>1</v>
      </c>
      <c r="W110" s="71"/>
      <c r="X110" s="71"/>
      <c r="Y110" s="71">
        <v>1</v>
      </c>
      <c r="Z110"/>
    </row>
    <row r="111" spans="1:50" x14ac:dyDescent="0.2">
      <c r="A111"/>
      <c r="B111"/>
      <c r="C111"/>
      <c r="D111"/>
      <c r="E111"/>
      <c r="F111"/>
      <c r="G111"/>
      <c r="H111"/>
      <c r="I111"/>
      <c r="J111"/>
      <c r="K111"/>
      <c r="L111"/>
      <c r="M111"/>
      <c r="N111"/>
      <c r="O111"/>
      <c r="P111"/>
      <c r="Q111"/>
      <c r="R111"/>
      <c r="S111"/>
      <c r="T111"/>
      <c r="U111" s="83" t="s">
        <v>276</v>
      </c>
      <c r="V111" s="71"/>
      <c r="W111" s="71"/>
      <c r="X111" s="71"/>
      <c r="Y111" s="71"/>
      <c r="Z111"/>
    </row>
    <row r="112" spans="1:50" x14ac:dyDescent="0.2">
      <c r="A112"/>
      <c r="B112"/>
      <c r="C112"/>
      <c r="D112"/>
      <c r="E112"/>
      <c r="F112"/>
      <c r="G112"/>
      <c r="H112"/>
      <c r="I112"/>
      <c r="J112"/>
      <c r="K112"/>
      <c r="L112"/>
      <c r="M112"/>
      <c r="N112"/>
      <c r="O112"/>
      <c r="P112"/>
      <c r="Q112"/>
      <c r="R112"/>
      <c r="S112"/>
      <c r="T112"/>
      <c r="U112" s="83" t="s">
        <v>105</v>
      </c>
      <c r="V112" s="71"/>
      <c r="W112" s="71">
        <v>1</v>
      </c>
      <c r="X112" s="71"/>
      <c r="Y112" s="71">
        <v>1</v>
      </c>
      <c r="Z112"/>
    </row>
    <row r="113" spans="1:26" x14ac:dyDescent="0.2">
      <c r="A113"/>
      <c r="B113"/>
      <c r="C113"/>
      <c r="D113"/>
      <c r="E113"/>
      <c r="F113"/>
      <c r="G113"/>
      <c r="H113"/>
      <c r="I113"/>
      <c r="J113"/>
      <c r="K113"/>
      <c r="L113"/>
      <c r="M113"/>
      <c r="N113"/>
      <c r="O113"/>
      <c r="P113"/>
      <c r="Q113"/>
      <c r="R113"/>
      <c r="S113"/>
      <c r="T113"/>
      <c r="U113" s="83" t="s">
        <v>325</v>
      </c>
      <c r="V113" s="71"/>
      <c r="W113" s="71"/>
      <c r="X113" s="71"/>
      <c r="Y113" s="71"/>
      <c r="Z113"/>
    </row>
    <row r="114" spans="1:26" x14ac:dyDescent="0.2">
      <c r="A114"/>
      <c r="B114"/>
      <c r="C114"/>
      <c r="D114"/>
      <c r="E114"/>
      <c r="F114"/>
      <c r="G114"/>
      <c r="H114"/>
      <c r="I114"/>
      <c r="J114"/>
      <c r="K114"/>
      <c r="L114"/>
      <c r="M114"/>
      <c r="N114"/>
      <c r="O114"/>
      <c r="P114"/>
      <c r="Q114"/>
      <c r="R114"/>
      <c r="S114"/>
      <c r="T114"/>
      <c r="U114" s="83" t="s">
        <v>123</v>
      </c>
      <c r="V114" s="71">
        <v>1</v>
      </c>
      <c r="W114" s="71"/>
      <c r="X114" s="71"/>
      <c r="Y114" s="71">
        <v>1</v>
      </c>
      <c r="Z114"/>
    </row>
    <row r="115" spans="1:26" x14ac:dyDescent="0.2">
      <c r="A115"/>
      <c r="B115"/>
      <c r="C115"/>
      <c r="D115"/>
      <c r="E115"/>
      <c r="F115"/>
      <c r="G115"/>
      <c r="H115"/>
      <c r="I115"/>
      <c r="J115"/>
      <c r="K115"/>
      <c r="L115"/>
      <c r="M115"/>
      <c r="N115"/>
      <c r="O115"/>
      <c r="P115"/>
      <c r="Q115"/>
      <c r="R115"/>
      <c r="S115"/>
      <c r="T115"/>
      <c r="U115" s="83" t="s">
        <v>94</v>
      </c>
      <c r="V115" s="71">
        <v>1</v>
      </c>
      <c r="W115" s="71"/>
      <c r="X115" s="71"/>
      <c r="Y115" s="71">
        <v>1</v>
      </c>
      <c r="Z115"/>
    </row>
    <row r="116" spans="1:26" x14ac:dyDescent="0.2">
      <c r="A116"/>
      <c r="B116"/>
      <c r="C116"/>
      <c r="D116"/>
      <c r="E116"/>
      <c r="F116"/>
      <c r="G116"/>
      <c r="H116"/>
      <c r="I116"/>
      <c r="J116"/>
      <c r="K116"/>
      <c r="L116"/>
      <c r="M116"/>
      <c r="N116"/>
      <c r="O116"/>
      <c r="P116"/>
      <c r="Q116"/>
      <c r="R116"/>
      <c r="S116"/>
      <c r="T116"/>
      <c r="U116" s="83" t="s">
        <v>484</v>
      </c>
      <c r="V116" s="71"/>
      <c r="W116" s="71"/>
      <c r="X116" s="71"/>
      <c r="Y116" s="71"/>
      <c r="Z116"/>
    </row>
    <row r="117" spans="1:26" x14ac:dyDescent="0.2">
      <c r="A117"/>
      <c r="U117" s="83" t="s">
        <v>65</v>
      </c>
      <c r="V117" s="71"/>
      <c r="W117" s="71"/>
      <c r="X117" s="71"/>
      <c r="Y117" s="71"/>
      <c r="Z117"/>
    </row>
    <row r="118" spans="1:26" x14ac:dyDescent="0.2">
      <c r="A118"/>
      <c r="U118" s="83" t="s">
        <v>1183</v>
      </c>
      <c r="V118" s="71">
        <v>1</v>
      </c>
      <c r="W118" s="71"/>
      <c r="X118" s="71"/>
      <c r="Y118" s="71">
        <v>1</v>
      </c>
      <c r="Z118"/>
    </row>
    <row r="119" spans="1:26" ht="38.25" x14ac:dyDescent="0.2">
      <c r="A119"/>
      <c r="U119" s="83" t="s">
        <v>316</v>
      </c>
      <c r="V119" s="71">
        <v>1</v>
      </c>
      <c r="W119" s="71"/>
      <c r="X119" s="71"/>
      <c r="Y119" s="71">
        <v>1</v>
      </c>
      <c r="Z119"/>
    </row>
    <row r="120" spans="1:26" x14ac:dyDescent="0.2">
      <c r="A120"/>
      <c r="U120" s="83" t="s">
        <v>99</v>
      </c>
      <c r="V120" s="71"/>
      <c r="W120" s="71"/>
      <c r="X120" s="71"/>
      <c r="Y120" s="71"/>
      <c r="Z120"/>
    </row>
    <row r="121" spans="1:26" ht="89.25" x14ac:dyDescent="0.2">
      <c r="A121"/>
      <c r="U121" s="83" t="s">
        <v>100</v>
      </c>
      <c r="V121" s="71">
        <v>1</v>
      </c>
      <c r="W121" s="71"/>
      <c r="X121" s="71"/>
      <c r="Y121" s="71">
        <v>1</v>
      </c>
      <c r="Z121"/>
    </row>
    <row r="122" spans="1:26" x14ac:dyDescent="0.2">
      <c r="A122"/>
      <c r="U122" s="83" t="s">
        <v>276</v>
      </c>
      <c r="V122" s="71"/>
      <c r="W122" s="71"/>
      <c r="X122" s="71"/>
      <c r="Y122" s="71"/>
      <c r="Z122"/>
    </row>
    <row r="123" spans="1:26" x14ac:dyDescent="0.2">
      <c r="A123"/>
      <c r="U123" s="83" t="s">
        <v>105</v>
      </c>
      <c r="V123" s="71"/>
      <c r="W123" s="71">
        <v>1</v>
      </c>
      <c r="X123" s="71"/>
      <c r="Y123" s="71">
        <v>1</v>
      </c>
      <c r="Z123"/>
    </row>
    <row r="124" spans="1:26" x14ac:dyDescent="0.2">
      <c r="A124"/>
      <c r="U124" s="83" t="s">
        <v>325</v>
      </c>
      <c r="V124" s="71"/>
      <c r="W124" s="71"/>
      <c r="X124" s="71"/>
      <c r="Y124" s="71"/>
      <c r="Z124"/>
    </row>
    <row r="125" spans="1:26" x14ac:dyDescent="0.2">
      <c r="A125"/>
      <c r="U125" s="83" t="s">
        <v>123</v>
      </c>
      <c r="V125" s="71">
        <v>1</v>
      </c>
      <c r="W125" s="71"/>
      <c r="X125" s="71"/>
      <c r="Y125" s="71">
        <v>1</v>
      </c>
      <c r="Z125"/>
    </row>
    <row r="126" spans="1:26" x14ac:dyDescent="0.2">
      <c r="A126"/>
      <c r="U126" s="83" t="s">
        <v>94</v>
      </c>
      <c r="V126" s="71">
        <v>1</v>
      </c>
      <c r="W126" s="71"/>
      <c r="X126" s="71"/>
      <c r="Y126" s="71">
        <v>1</v>
      </c>
      <c r="Z126"/>
    </row>
    <row r="127" spans="1:26" x14ac:dyDescent="0.2">
      <c r="A127"/>
      <c r="U127" s="83" t="s">
        <v>391</v>
      </c>
      <c r="V127" s="71"/>
      <c r="W127" s="71"/>
      <c r="X127" s="71"/>
      <c r="Y127" s="71"/>
      <c r="Z127"/>
    </row>
    <row r="128" spans="1:26" x14ac:dyDescent="0.2">
      <c r="A128"/>
      <c r="U128" s="83" t="s">
        <v>65</v>
      </c>
      <c r="V128" s="71"/>
      <c r="W128" s="71"/>
      <c r="X128" s="71"/>
      <c r="Y128" s="71"/>
      <c r="Z128"/>
    </row>
    <row r="129" spans="1:26" ht="25.5" x14ac:dyDescent="0.2">
      <c r="A129"/>
      <c r="U129" s="83" t="s">
        <v>153</v>
      </c>
      <c r="V129" s="71">
        <v>11</v>
      </c>
      <c r="W129" s="71"/>
      <c r="X129" s="71"/>
      <c r="Y129" s="71">
        <v>11</v>
      </c>
      <c r="Z129"/>
    </row>
    <row r="130" spans="1:26" x14ac:dyDescent="0.2">
      <c r="A130"/>
      <c r="U130" s="83" t="s">
        <v>756</v>
      </c>
      <c r="V130" s="71">
        <v>3</v>
      </c>
      <c r="W130" s="71"/>
      <c r="X130" s="71"/>
      <c r="Y130" s="71">
        <v>3</v>
      </c>
      <c r="Z130"/>
    </row>
    <row r="131" spans="1:26" x14ac:dyDescent="0.2">
      <c r="A131"/>
      <c r="U131" s="83" t="s">
        <v>415</v>
      </c>
      <c r="V131" s="71">
        <v>2</v>
      </c>
      <c r="W131" s="71"/>
      <c r="X131" s="71"/>
      <c r="Y131" s="71">
        <v>2</v>
      </c>
      <c r="Z131"/>
    </row>
    <row r="132" spans="1:26" x14ac:dyDescent="0.2">
      <c r="A132"/>
      <c r="U132" s="83" t="s">
        <v>253</v>
      </c>
      <c r="V132" s="71">
        <v>2</v>
      </c>
      <c r="W132" s="71"/>
      <c r="X132" s="71"/>
      <c r="Y132" s="71">
        <v>2</v>
      </c>
      <c r="Z132"/>
    </row>
    <row r="133" spans="1:26" ht="25.5" x14ac:dyDescent="0.2">
      <c r="A133"/>
      <c r="U133" s="83" t="s">
        <v>490</v>
      </c>
      <c r="V133" s="71">
        <v>1</v>
      </c>
      <c r="W133" s="71"/>
      <c r="X133" s="71"/>
      <c r="Y133" s="71">
        <v>1</v>
      </c>
      <c r="Z133"/>
    </row>
    <row r="134" spans="1:26" ht="38.25" x14ac:dyDescent="0.2">
      <c r="A134"/>
      <c r="U134" s="83" t="s">
        <v>316</v>
      </c>
      <c r="V134" s="71">
        <v>12</v>
      </c>
      <c r="W134" s="71"/>
      <c r="X134" s="71"/>
      <c r="Y134" s="71">
        <v>12</v>
      </c>
      <c r="Z134"/>
    </row>
    <row r="135" spans="1:26" x14ac:dyDescent="0.2">
      <c r="A135"/>
      <c r="U135" s="83" t="s">
        <v>99</v>
      </c>
      <c r="V135" s="71"/>
      <c r="W135" s="71"/>
      <c r="X135" s="71"/>
      <c r="Y135" s="71"/>
      <c r="Z135"/>
    </row>
    <row r="136" spans="1:26" ht="89.25" x14ac:dyDescent="0.2">
      <c r="A136"/>
      <c r="U136" s="83" t="s">
        <v>100</v>
      </c>
      <c r="V136" s="71">
        <v>2</v>
      </c>
      <c r="W136" s="71"/>
      <c r="X136" s="71"/>
      <c r="Y136" s="71">
        <v>2</v>
      </c>
      <c r="Z136"/>
    </row>
    <row r="137" spans="1:26" x14ac:dyDescent="0.2">
      <c r="A137"/>
      <c r="U137" s="83" t="s">
        <v>77</v>
      </c>
      <c r="V137" s="71"/>
      <c r="W137" s="71"/>
      <c r="X137" s="71"/>
      <c r="Y137" s="71"/>
      <c r="Z137"/>
    </row>
    <row r="138" spans="1:26" x14ac:dyDescent="0.2">
      <c r="A138"/>
      <c r="U138" s="83" t="s">
        <v>132</v>
      </c>
      <c r="V138" s="71">
        <v>5</v>
      </c>
      <c r="W138" s="71"/>
      <c r="X138" s="71"/>
      <c r="Y138" s="71">
        <v>5</v>
      </c>
      <c r="Z138"/>
    </row>
    <row r="139" spans="1:26" ht="25.5" x14ac:dyDescent="0.2">
      <c r="A139"/>
      <c r="U139" s="83" t="s">
        <v>596</v>
      </c>
      <c r="V139" s="71">
        <v>3</v>
      </c>
      <c r="W139" s="71"/>
      <c r="X139" s="71"/>
      <c r="Y139" s="71">
        <v>3</v>
      </c>
      <c r="Z139"/>
    </row>
    <row r="140" spans="1:26" x14ac:dyDescent="0.2">
      <c r="A140"/>
      <c r="U140" s="83" t="s">
        <v>276</v>
      </c>
      <c r="V140" s="71"/>
      <c r="W140" s="71"/>
      <c r="X140" s="71"/>
      <c r="Y140" s="71"/>
      <c r="Z140"/>
    </row>
    <row r="141" spans="1:26" x14ac:dyDescent="0.2">
      <c r="A141"/>
      <c r="U141" s="83" t="s">
        <v>528</v>
      </c>
      <c r="V141" s="71">
        <v>12</v>
      </c>
      <c r="W141" s="71"/>
      <c r="X141" s="71"/>
      <c r="Y141" s="71">
        <v>12</v>
      </c>
      <c r="Z141"/>
    </row>
    <row r="142" spans="1:26" x14ac:dyDescent="0.2">
      <c r="A142"/>
      <c r="U142" s="83" t="s">
        <v>105</v>
      </c>
      <c r="V142" s="71"/>
      <c r="W142" s="71">
        <v>1</v>
      </c>
      <c r="X142" s="71"/>
      <c r="Y142" s="71">
        <v>1</v>
      </c>
      <c r="Z142"/>
    </row>
    <row r="143" spans="1:26" x14ac:dyDescent="0.2">
      <c r="A143" s="223"/>
      <c r="U143" s="83" t="s">
        <v>178</v>
      </c>
      <c r="V143" s="71">
        <v>12</v>
      </c>
      <c r="W143" s="71"/>
      <c r="X143" s="71"/>
      <c r="Y143" s="71">
        <v>12</v>
      </c>
      <c r="Z143"/>
    </row>
    <row r="144" spans="1:26" x14ac:dyDescent="0.2">
      <c r="A144" s="223"/>
      <c r="U144" s="83" t="s">
        <v>325</v>
      </c>
      <c r="V144" s="71"/>
      <c r="W144" s="71"/>
      <c r="X144" s="71"/>
      <c r="Y144" s="71"/>
      <c r="Z144"/>
    </row>
    <row r="145" spans="1:26" x14ac:dyDescent="0.2">
      <c r="A145" s="223"/>
      <c r="U145" s="83" t="s">
        <v>424</v>
      </c>
      <c r="V145" s="71">
        <v>10</v>
      </c>
      <c r="W145" s="71"/>
      <c r="X145" s="71"/>
      <c r="Y145" s="71">
        <v>10</v>
      </c>
      <c r="Z145"/>
    </row>
    <row r="146" spans="1:26" x14ac:dyDescent="0.2">
      <c r="A146" s="223"/>
      <c r="U146" s="83" t="s">
        <v>123</v>
      </c>
      <c r="V146" s="71">
        <v>3</v>
      </c>
      <c r="W146" s="71"/>
      <c r="X146" s="71"/>
      <c r="Y146" s="71">
        <v>3</v>
      </c>
      <c r="Z146"/>
    </row>
    <row r="147" spans="1:26" x14ac:dyDescent="0.2">
      <c r="A147" s="223"/>
      <c r="U147" s="83" t="s">
        <v>94</v>
      </c>
      <c r="V147" s="71">
        <v>3</v>
      </c>
      <c r="W147" s="71"/>
      <c r="X147" s="71"/>
      <c r="Y147" s="71">
        <v>3</v>
      </c>
      <c r="Z147"/>
    </row>
    <row r="148" spans="1:26" ht="25.5" x14ac:dyDescent="0.2">
      <c r="A148" s="223"/>
      <c r="U148" s="83" t="s">
        <v>433</v>
      </c>
      <c r="V148" s="71"/>
      <c r="W148" s="71"/>
      <c r="X148" s="71"/>
      <c r="Y148" s="71"/>
      <c r="Z148"/>
    </row>
    <row r="149" spans="1:26" x14ac:dyDescent="0.2">
      <c r="A149" s="223"/>
      <c r="U149" s="83" t="s">
        <v>65</v>
      </c>
      <c r="V149" s="71"/>
      <c r="W149" s="71"/>
      <c r="X149" s="71"/>
      <c r="Y149" s="71"/>
      <c r="Z149"/>
    </row>
    <row r="150" spans="1:26" ht="25.5" x14ac:dyDescent="0.2">
      <c r="A150" s="223"/>
      <c r="U150" s="83" t="s">
        <v>153</v>
      </c>
      <c r="V150" s="71">
        <v>2</v>
      </c>
      <c r="W150" s="71"/>
      <c r="X150" s="71">
        <v>1</v>
      </c>
      <c r="Y150" s="71">
        <v>3</v>
      </c>
      <c r="Z150"/>
    </row>
    <row r="151" spans="1:26" x14ac:dyDescent="0.2">
      <c r="A151" s="223"/>
      <c r="U151" s="83" t="s">
        <v>756</v>
      </c>
      <c r="V151" s="71">
        <v>2</v>
      </c>
      <c r="W151" s="71"/>
      <c r="X151" s="71"/>
      <c r="Y151" s="71">
        <v>2</v>
      </c>
      <c r="Z151"/>
    </row>
    <row r="152" spans="1:26" x14ac:dyDescent="0.2">
      <c r="A152" s="223"/>
      <c r="U152" s="83" t="s">
        <v>253</v>
      </c>
      <c r="V152" s="71">
        <v>10</v>
      </c>
      <c r="W152" s="71"/>
      <c r="X152" s="71"/>
      <c r="Y152" s="71">
        <v>10</v>
      </c>
      <c r="Z152"/>
    </row>
    <row r="153" spans="1:26" x14ac:dyDescent="0.2">
      <c r="A153" s="223"/>
      <c r="U153" s="83" t="s">
        <v>959</v>
      </c>
      <c r="V153" s="71">
        <v>5</v>
      </c>
      <c r="W153" s="71"/>
      <c r="X153" s="71"/>
      <c r="Y153" s="71">
        <v>5</v>
      </c>
      <c r="Z153"/>
    </row>
    <row r="154" spans="1:26" ht="38.25" x14ac:dyDescent="0.2">
      <c r="A154" s="223"/>
      <c r="U154" s="83" t="s">
        <v>316</v>
      </c>
      <c r="V154" s="71">
        <v>13</v>
      </c>
      <c r="W154" s="71"/>
      <c r="X154" s="71">
        <v>2</v>
      </c>
      <c r="Y154" s="71">
        <v>15</v>
      </c>
      <c r="Z154"/>
    </row>
    <row r="155" spans="1:26" ht="63.75" x14ac:dyDescent="0.2">
      <c r="A155" s="223"/>
      <c r="U155" s="83" t="s">
        <v>760</v>
      </c>
      <c r="V155" s="71">
        <v>1</v>
      </c>
      <c r="W155" s="71"/>
      <c r="X155" s="71"/>
      <c r="Y155" s="71">
        <v>1</v>
      </c>
      <c r="Z155"/>
    </row>
    <row r="156" spans="1:26" x14ac:dyDescent="0.2">
      <c r="U156" s="83" t="s">
        <v>99</v>
      </c>
      <c r="V156" s="71"/>
      <c r="W156" s="71"/>
      <c r="X156" s="71"/>
      <c r="Y156" s="71"/>
    </row>
    <row r="157" spans="1:26" ht="89.25" x14ac:dyDescent="0.2">
      <c r="U157" s="83" t="s">
        <v>100</v>
      </c>
      <c r="V157" s="71">
        <v>3</v>
      </c>
      <c r="W157" s="71"/>
      <c r="X157" s="71"/>
      <c r="Y157" s="71">
        <v>3</v>
      </c>
    </row>
    <row r="158" spans="1:26" ht="63.75" x14ac:dyDescent="0.2">
      <c r="U158" s="83" t="s">
        <v>905</v>
      </c>
      <c r="V158" s="71">
        <v>1</v>
      </c>
      <c r="W158" s="71"/>
      <c r="X158" s="71">
        <v>8</v>
      </c>
      <c r="Y158" s="71">
        <v>9</v>
      </c>
    </row>
    <row r="159" spans="1:26" x14ac:dyDescent="0.2">
      <c r="U159" s="83" t="s">
        <v>77</v>
      </c>
      <c r="V159" s="71"/>
      <c r="W159" s="71"/>
      <c r="X159" s="71"/>
      <c r="Y159" s="71"/>
    </row>
    <row r="160" spans="1:26" x14ac:dyDescent="0.2">
      <c r="U160" s="83" t="s">
        <v>940</v>
      </c>
      <c r="V160" s="71">
        <v>1</v>
      </c>
      <c r="W160" s="71"/>
      <c r="X160" s="71"/>
      <c r="Y160" s="71">
        <v>1</v>
      </c>
    </row>
    <row r="161" spans="21:25" x14ac:dyDescent="0.2">
      <c r="U161" s="83" t="s">
        <v>945</v>
      </c>
      <c r="V161" s="71">
        <v>1</v>
      </c>
      <c r="W161" s="71"/>
      <c r="X161" s="71"/>
      <c r="Y161" s="71">
        <v>1</v>
      </c>
    </row>
    <row r="162" spans="21:25" x14ac:dyDescent="0.2">
      <c r="U162" s="83" t="s">
        <v>979</v>
      </c>
      <c r="V162" s="71">
        <v>1</v>
      </c>
      <c r="W162" s="71"/>
      <c r="X162" s="71"/>
      <c r="Y162" s="71">
        <v>1</v>
      </c>
    </row>
    <row r="163" spans="21:25" ht="25.5" x14ac:dyDescent="0.2">
      <c r="U163" s="83" t="s">
        <v>596</v>
      </c>
      <c r="V163" s="71">
        <v>1</v>
      </c>
      <c r="W163" s="71"/>
      <c r="X163" s="71"/>
      <c r="Y163" s="71">
        <v>1</v>
      </c>
    </row>
    <row r="164" spans="21:25" ht="25.5" x14ac:dyDescent="0.2">
      <c r="U164" s="83" t="s">
        <v>1018</v>
      </c>
      <c r="V164" s="71">
        <v>1</v>
      </c>
      <c r="W164" s="71"/>
      <c r="X164" s="71"/>
      <c r="Y164" s="71">
        <v>1</v>
      </c>
    </row>
    <row r="165" spans="21:25" x14ac:dyDescent="0.2">
      <c r="U165" s="83" t="s">
        <v>174</v>
      </c>
      <c r="V165" s="71">
        <v>4</v>
      </c>
      <c r="W165" s="71"/>
      <c r="X165" s="71"/>
      <c r="Y165" s="71">
        <v>4</v>
      </c>
    </row>
    <row r="166" spans="21:25" x14ac:dyDescent="0.2">
      <c r="U166" s="83" t="s">
        <v>276</v>
      </c>
      <c r="V166" s="71"/>
      <c r="W166" s="71"/>
      <c r="X166" s="71"/>
      <c r="Y166" s="71"/>
    </row>
    <row r="167" spans="21:25" x14ac:dyDescent="0.2">
      <c r="U167" s="83" t="s">
        <v>528</v>
      </c>
      <c r="V167" s="71">
        <v>8</v>
      </c>
      <c r="W167" s="71"/>
      <c r="X167" s="71"/>
      <c r="Y167" s="71">
        <v>8</v>
      </c>
    </row>
    <row r="168" spans="21:25" x14ac:dyDescent="0.2">
      <c r="U168" s="83" t="s">
        <v>105</v>
      </c>
      <c r="V168" s="71">
        <v>1</v>
      </c>
      <c r="W168" s="71">
        <v>1</v>
      </c>
      <c r="X168" s="71"/>
      <c r="Y168" s="71">
        <v>2</v>
      </c>
    </row>
    <row r="169" spans="21:25" x14ac:dyDescent="0.2">
      <c r="U169" s="83" t="s">
        <v>178</v>
      </c>
      <c r="V169" s="71">
        <v>17</v>
      </c>
      <c r="W169" s="71"/>
      <c r="X169" s="71"/>
      <c r="Y169" s="71">
        <v>17</v>
      </c>
    </row>
    <row r="170" spans="21:25" x14ac:dyDescent="0.2">
      <c r="U170" s="83" t="s">
        <v>997</v>
      </c>
      <c r="V170" s="71">
        <v>1</v>
      </c>
      <c r="W170" s="71"/>
      <c r="X170" s="71"/>
      <c r="Y170" s="71">
        <v>1</v>
      </c>
    </row>
    <row r="171" spans="21:25" x14ac:dyDescent="0.2">
      <c r="U171" s="83" t="s">
        <v>325</v>
      </c>
      <c r="V171" s="71"/>
      <c r="W171" s="71"/>
      <c r="X171" s="71"/>
      <c r="Y171" s="71"/>
    </row>
    <row r="172" spans="21:25" x14ac:dyDescent="0.2">
      <c r="U172" s="83" t="s">
        <v>424</v>
      </c>
      <c r="V172" s="71">
        <v>2</v>
      </c>
      <c r="W172" s="71"/>
      <c r="X172" s="71"/>
      <c r="Y172" s="71">
        <v>2</v>
      </c>
    </row>
    <row r="173" spans="21:25" x14ac:dyDescent="0.2">
      <c r="U173" s="83" t="s">
        <v>123</v>
      </c>
      <c r="V173" s="71">
        <v>2</v>
      </c>
      <c r="W173" s="71"/>
      <c r="X173" s="71"/>
      <c r="Y173" s="71">
        <v>2</v>
      </c>
    </row>
    <row r="174" spans="21:25" x14ac:dyDescent="0.2">
      <c r="U174" s="83" t="s">
        <v>94</v>
      </c>
      <c r="V174" s="71">
        <v>2</v>
      </c>
      <c r="W174" s="71"/>
      <c r="X174" s="71"/>
      <c r="Y174" s="71">
        <v>2</v>
      </c>
    </row>
    <row r="175" spans="21:25" x14ac:dyDescent="0.2">
      <c r="U175" s="83" t="s">
        <v>450</v>
      </c>
      <c r="V175" s="71"/>
      <c r="W175" s="71"/>
      <c r="X175" s="71"/>
      <c r="Y175" s="71"/>
    </row>
    <row r="176" spans="21:25" x14ac:dyDescent="0.2">
      <c r="U176" s="83" t="s">
        <v>65</v>
      </c>
      <c r="V176" s="71"/>
      <c r="W176" s="71"/>
      <c r="X176" s="71"/>
      <c r="Y176" s="71"/>
    </row>
    <row r="177" spans="21:25" ht="38.25" x14ac:dyDescent="0.2">
      <c r="U177" s="83" t="s">
        <v>316</v>
      </c>
      <c r="V177" s="71">
        <v>1</v>
      </c>
      <c r="W177" s="71"/>
      <c r="X177" s="71"/>
      <c r="Y177" s="71">
        <v>1</v>
      </c>
    </row>
    <row r="178" spans="21:25" x14ac:dyDescent="0.2">
      <c r="U178" s="83" t="s">
        <v>99</v>
      </c>
      <c r="V178" s="71"/>
      <c r="W178" s="71"/>
      <c r="X178" s="71"/>
      <c r="Y178" s="71"/>
    </row>
    <row r="179" spans="21:25" ht="89.25" x14ac:dyDescent="0.2">
      <c r="U179" s="83" t="s">
        <v>100</v>
      </c>
      <c r="V179" s="71">
        <v>1</v>
      </c>
      <c r="W179" s="71"/>
      <c r="X179" s="71"/>
      <c r="Y179" s="71">
        <v>1</v>
      </c>
    </row>
    <row r="180" spans="21:25" x14ac:dyDescent="0.2">
      <c r="U180" s="83" t="s">
        <v>276</v>
      </c>
      <c r="V180" s="71"/>
      <c r="W180" s="71"/>
      <c r="X180" s="71"/>
      <c r="Y180" s="71"/>
    </row>
    <row r="181" spans="21:25" x14ac:dyDescent="0.2">
      <c r="U181" s="83" t="s">
        <v>105</v>
      </c>
      <c r="V181" s="71"/>
      <c r="W181" s="71">
        <v>1</v>
      </c>
      <c r="X181" s="71"/>
      <c r="Y181" s="71">
        <v>1</v>
      </c>
    </row>
    <row r="182" spans="21:25" x14ac:dyDescent="0.2">
      <c r="U182" s="83" t="s">
        <v>325</v>
      </c>
      <c r="V182" s="71"/>
      <c r="W182" s="71"/>
      <c r="X182" s="71"/>
      <c r="Y182" s="71"/>
    </row>
    <row r="183" spans="21:25" x14ac:dyDescent="0.2">
      <c r="U183" s="83" t="s">
        <v>123</v>
      </c>
      <c r="V183" s="71">
        <v>1</v>
      </c>
      <c r="W183" s="71"/>
      <c r="X183" s="71"/>
      <c r="Y183" s="71">
        <v>1</v>
      </c>
    </row>
    <row r="184" spans="21:25" x14ac:dyDescent="0.2">
      <c r="U184" s="83" t="s">
        <v>94</v>
      </c>
      <c r="V184" s="71">
        <v>1</v>
      </c>
      <c r="W184" s="71"/>
      <c r="X184" s="71"/>
      <c r="Y184" s="71">
        <v>1</v>
      </c>
    </row>
    <row r="185" spans="21:25" x14ac:dyDescent="0.2">
      <c r="U185" s="83" t="s">
        <v>248</v>
      </c>
      <c r="V185" s="71"/>
      <c r="W185" s="71"/>
      <c r="X185" s="71"/>
      <c r="Y185" s="71"/>
    </row>
    <row r="186" spans="21:25" x14ac:dyDescent="0.2">
      <c r="U186" s="83" t="s">
        <v>65</v>
      </c>
      <c r="V186" s="71"/>
      <c r="W186" s="71"/>
      <c r="X186" s="71"/>
      <c r="Y186" s="71"/>
    </row>
    <row r="187" spans="21:25" x14ac:dyDescent="0.2">
      <c r="U187" s="83" t="s">
        <v>253</v>
      </c>
      <c r="V187" s="71">
        <v>4</v>
      </c>
      <c r="W187" s="71"/>
      <c r="X187" s="71"/>
      <c r="Y187" s="71">
        <v>4</v>
      </c>
    </row>
    <row r="188" spans="21:25" ht="38.25" x14ac:dyDescent="0.2">
      <c r="U188" s="83" t="s">
        <v>316</v>
      </c>
      <c r="V188" s="71">
        <v>1</v>
      </c>
      <c r="W188" s="71"/>
      <c r="X188" s="71"/>
      <c r="Y188" s="71">
        <v>1</v>
      </c>
    </row>
    <row r="189" spans="21:25" x14ac:dyDescent="0.2">
      <c r="U189" s="83" t="s">
        <v>77</v>
      </c>
      <c r="V189" s="71"/>
      <c r="W189" s="71"/>
      <c r="X189" s="71"/>
      <c r="Y189" s="71"/>
    </row>
    <row r="190" spans="21:25" x14ac:dyDescent="0.2">
      <c r="U190" s="83" t="s">
        <v>132</v>
      </c>
      <c r="V190" s="71">
        <v>1</v>
      </c>
      <c r="W190" s="71"/>
      <c r="X190" s="71"/>
      <c r="Y190" s="71">
        <v>1</v>
      </c>
    </row>
    <row r="191" spans="21:25" x14ac:dyDescent="0.2">
      <c r="U191" s="83" t="s">
        <v>276</v>
      </c>
      <c r="V191" s="71"/>
      <c r="W191" s="71"/>
      <c r="X191" s="71"/>
      <c r="Y191" s="71"/>
    </row>
    <row r="192" spans="21:25" x14ac:dyDescent="0.2">
      <c r="U192" s="83" t="s">
        <v>178</v>
      </c>
      <c r="V192" s="71">
        <v>1</v>
      </c>
      <c r="W192" s="71"/>
      <c r="X192" s="71"/>
      <c r="Y192" s="71">
        <v>1</v>
      </c>
    </row>
    <row r="193" spans="21:25" x14ac:dyDescent="0.2">
      <c r="U193" s="83" t="s">
        <v>277</v>
      </c>
      <c r="V193" s="71">
        <v>1</v>
      </c>
      <c r="W193" s="71"/>
      <c r="X193" s="71"/>
      <c r="Y193" s="71">
        <v>1</v>
      </c>
    </row>
    <row r="194" spans="21:25" x14ac:dyDescent="0.2">
      <c r="U194" s="83" t="s">
        <v>325</v>
      </c>
      <c r="V194" s="71"/>
      <c r="W194" s="71"/>
      <c r="X194" s="71"/>
      <c r="Y194" s="71"/>
    </row>
    <row r="195" spans="21:25" x14ac:dyDescent="0.2">
      <c r="U195" s="83" t="s">
        <v>424</v>
      </c>
      <c r="V195" s="71">
        <v>1</v>
      </c>
      <c r="W195" s="71"/>
      <c r="X195" s="71"/>
      <c r="Y195" s="71">
        <v>1</v>
      </c>
    </row>
    <row r="196" spans="21:25" x14ac:dyDescent="0.2">
      <c r="U196" s="83" t="s">
        <v>443</v>
      </c>
      <c r="V196" s="71"/>
      <c r="W196" s="71"/>
      <c r="X196" s="71"/>
      <c r="Y196" s="71"/>
    </row>
    <row r="197" spans="21:25" x14ac:dyDescent="0.2">
      <c r="U197" s="83" t="s">
        <v>65</v>
      </c>
      <c r="V197" s="71"/>
      <c r="W197" s="71"/>
      <c r="X197" s="71"/>
      <c r="Y197" s="71"/>
    </row>
    <row r="198" spans="21:25" ht="25.5" x14ac:dyDescent="0.2">
      <c r="U198" s="83" t="s">
        <v>153</v>
      </c>
      <c r="V198" s="71">
        <v>1</v>
      </c>
      <c r="W198" s="71"/>
      <c r="X198" s="71"/>
      <c r="Y198" s="71">
        <v>1</v>
      </c>
    </row>
    <row r="199" spans="21:25" x14ac:dyDescent="0.2">
      <c r="U199" s="83" t="s">
        <v>756</v>
      </c>
      <c r="V199" s="71">
        <v>3</v>
      </c>
      <c r="W199" s="71"/>
      <c r="X199" s="71"/>
      <c r="Y199" s="71">
        <v>3</v>
      </c>
    </row>
    <row r="200" spans="21:25" x14ac:dyDescent="0.2">
      <c r="U200" s="83" t="s">
        <v>253</v>
      </c>
      <c r="V200" s="71">
        <v>2</v>
      </c>
      <c r="W200" s="71"/>
      <c r="X200" s="71"/>
      <c r="Y200" s="71">
        <v>2</v>
      </c>
    </row>
    <row r="201" spans="21:25" ht="38.25" x14ac:dyDescent="0.2">
      <c r="U201" s="83" t="s">
        <v>316</v>
      </c>
      <c r="V201" s="71">
        <v>5</v>
      </c>
      <c r="W201" s="71"/>
      <c r="X201" s="71"/>
      <c r="Y201" s="71">
        <v>5</v>
      </c>
    </row>
    <row r="202" spans="21:25" ht="63.75" x14ac:dyDescent="0.2">
      <c r="U202" s="83" t="s">
        <v>760</v>
      </c>
      <c r="V202" s="71">
        <v>1</v>
      </c>
      <c r="W202" s="71"/>
      <c r="X202" s="71"/>
      <c r="Y202" s="71">
        <v>1</v>
      </c>
    </row>
    <row r="203" spans="21:25" x14ac:dyDescent="0.2">
      <c r="U203" s="83" t="s">
        <v>99</v>
      </c>
      <c r="V203" s="71"/>
      <c r="W203" s="71"/>
      <c r="X203" s="71"/>
      <c r="Y203" s="71"/>
    </row>
    <row r="204" spans="21:25" ht="89.25" x14ac:dyDescent="0.2">
      <c r="U204" s="83" t="s">
        <v>100</v>
      </c>
      <c r="V204" s="71">
        <v>3</v>
      </c>
      <c r="W204" s="71"/>
      <c r="X204" s="71"/>
      <c r="Y204" s="71">
        <v>3</v>
      </c>
    </row>
    <row r="205" spans="21:25" x14ac:dyDescent="0.2">
      <c r="U205" s="83" t="s">
        <v>77</v>
      </c>
      <c r="V205" s="71"/>
      <c r="W205" s="71"/>
      <c r="X205" s="71"/>
      <c r="Y205" s="71"/>
    </row>
    <row r="206" spans="21:25" x14ac:dyDescent="0.2">
      <c r="U206" s="83" t="s">
        <v>857</v>
      </c>
      <c r="V206" s="71">
        <v>1</v>
      </c>
      <c r="W206" s="71"/>
      <c r="X206" s="71"/>
      <c r="Y206" s="71">
        <v>1</v>
      </c>
    </row>
    <row r="207" spans="21:25" x14ac:dyDescent="0.2">
      <c r="U207" s="83" t="s">
        <v>276</v>
      </c>
      <c r="V207" s="71"/>
      <c r="W207" s="71"/>
      <c r="X207" s="71"/>
      <c r="Y207" s="71"/>
    </row>
    <row r="208" spans="21:25" x14ac:dyDescent="0.2">
      <c r="U208" s="83" t="s">
        <v>528</v>
      </c>
      <c r="V208" s="71">
        <v>5</v>
      </c>
      <c r="W208" s="71"/>
      <c r="X208" s="71"/>
      <c r="Y208" s="71">
        <v>5</v>
      </c>
    </row>
    <row r="209" spans="21:25" x14ac:dyDescent="0.2">
      <c r="U209" s="83" t="s">
        <v>105</v>
      </c>
      <c r="V209" s="71"/>
      <c r="W209" s="71">
        <v>1</v>
      </c>
      <c r="X209" s="71"/>
      <c r="Y209" s="71">
        <v>1</v>
      </c>
    </row>
    <row r="210" spans="21:25" x14ac:dyDescent="0.2">
      <c r="U210" s="83" t="s">
        <v>178</v>
      </c>
      <c r="V210" s="71">
        <v>5</v>
      </c>
      <c r="W210" s="71"/>
      <c r="X210" s="71"/>
      <c r="Y210" s="71">
        <v>5</v>
      </c>
    </row>
    <row r="211" spans="21:25" x14ac:dyDescent="0.2">
      <c r="U211" s="83" t="s">
        <v>325</v>
      </c>
      <c r="V211" s="71"/>
      <c r="W211" s="71"/>
      <c r="X211" s="71"/>
      <c r="Y211" s="71"/>
    </row>
    <row r="212" spans="21:25" x14ac:dyDescent="0.2">
      <c r="U212" s="83" t="s">
        <v>424</v>
      </c>
      <c r="V212" s="71">
        <v>1</v>
      </c>
      <c r="W212" s="71"/>
      <c r="X212" s="71"/>
      <c r="Y212" s="71">
        <v>1</v>
      </c>
    </row>
    <row r="213" spans="21:25" x14ac:dyDescent="0.2">
      <c r="U213" s="83" t="s">
        <v>123</v>
      </c>
      <c r="V213" s="71">
        <v>1</v>
      </c>
      <c r="W213" s="71"/>
      <c r="X213" s="71"/>
      <c r="Y213" s="71">
        <v>1</v>
      </c>
    </row>
    <row r="214" spans="21:25" x14ac:dyDescent="0.2">
      <c r="U214" s="83" t="s">
        <v>94</v>
      </c>
      <c r="V214" s="71">
        <v>1</v>
      </c>
      <c r="W214" s="71"/>
      <c r="X214" s="71"/>
      <c r="Y214" s="71">
        <v>1</v>
      </c>
    </row>
    <row r="215" spans="21:25" ht="25.5" x14ac:dyDescent="0.2">
      <c r="U215" s="83" t="s">
        <v>616</v>
      </c>
      <c r="V215" s="71"/>
      <c r="W215" s="71"/>
      <c r="X215" s="71"/>
      <c r="Y215" s="71"/>
    </row>
    <row r="216" spans="21:25" x14ac:dyDescent="0.2">
      <c r="U216" s="83" t="s">
        <v>65</v>
      </c>
      <c r="V216" s="71"/>
      <c r="W216" s="71"/>
      <c r="X216" s="71"/>
      <c r="Y216" s="71"/>
    </row>
    <row r="217" spans="21:25" ht="38.25" x14ac:dyDescent="0.2">
      <c r="U217" s="83" t="s">
        <v>316</v>
      </c>
      <c r="V217" s="71">
        <v>1</v>
      </c>
      <c r="W217" s="71"/>
      <c r="X217" s="71"/>
      <c r="Y217" s="71">
        <v>1</v>
      </c>
    </row>
    <row r="218" spans="21:25" x14ac:dyDescent="0.2">
      <c r="U218" s="83" t="s">
        <v>99</v>
      </c>
      <c r="V218" s="71"/>
      <c r="W218" s="71"/>
      <c r="X218" s="71"/>
      <c r="Y218" s="71"/>
    </row>
    <row r="219" spans="21:25" ht="89.25" x14ac:dyDescent="0.2">
      <c r="U219" s="83" t="s">
        <v>100</v>
      </c>
      <c r="V219" s="71">
        <v>1</v>
      </c>
      <c r="W219" s="71"/>
      <c r="X219" s="71"/>
      <c r="Y219" s="71">
        <v>1</v>
      </c>
    </row>
    <row r="220" spans="21:25" x14ac:dyDescent="0.2">
      <c r="U220" s="83" t="s">
        <v>276</v>
      </c>
      <c r="V220" s="71"/>
      <c r="W220" s="71"/>
      <c r="X220" s="71"/>
      <c r="Y220" s="71"/>
    </row>
    <row r="221" spans="21:25" x14ac:dyDescent="0.2">
      <c r="U221" s="83" t="s">
        <v>105</v>
      </c>
      <c r="V221" s="71"/>
      <c r="W221" s="71">
        <v>1</v>
      </c>
      <c r="X221" s="71"/>
      <c r="Y221" s="71">
        <v>1</v>
      </c>
    </row>
    <row r="222" spans="21:25" x14ac:dyDescent="0.2">
      <c r="U222" s="83" t="s">
        <v>178</v>
      </c>
      <c r="V222" s="71">
        <v>1</v>
      </c>
      <c r="W222" s="71"/>
      <c r="X222" s="71"/>
      <c r="Y222" s="71">
        <v>1</v>
      </c>
    </row>
    <row r="223" spans="21:25" x14ac:dyDescent="0.2">
      <c r="U223" s="83" t="s">
        <v>325</v>
      </c>
      <c r="V223" s="71"/>
      <c r="W223" s="71"/>
      <c r="X223" s="71"/>
      <c r="Y223" s="71"/>
    </row>
    <row r="224" spans="21:25" x14ac:dyDescent="0.2">
      <c r="U224" s="83" t="s">
        <v>424</v>
      </c>
      <c r="V224" s="71">
        <v>1</v>
      </c>
      <c r="W224" s="71"/>
      <c r="X224" s="71"/>
      <c r="Y224" s="71">
        <v>1</v>
      </c>
    </row>
    <row r="225" spans="21:25" x14ac:dyDescent="0.2">
      <c r="U225" s="83" t="s">
        <v>123</v>
      </c>
      <c r="V225" s="71">
        <v>1</v>
      </c>
      <c r="W225" s="71"/>
      <c r="X225" s="71"/>
      <c r="Y225" s="71">
        <v>1</v>
      </c>
    </row>
    <row r="226" spans="21:25" x14ac:dyDescent="0.2">
      <c r="U226" s="83" t="s">
        <v>94</v>
      </c>
      <c r="V226" s="71">
        <v>1</v>
      </c>
      <c r="W226" s="71"/>
      <c r="X226" s="71"/>
      <c r="Y226" s="71">
        <v>1</v>
      </c>
    </row>
    <row r="227" spans="21:25" ht="25.5" x14ac:dyDescent="0.2">
      <c r="U227" s="83" t="s">
        <v>630</v>
      </c>
      <c r="V227" s="71"/>
      <c r="W227" s="71"/>
      <c r="X227" s="71"/>
      <c r="Y227" s="71"/>
    </row>
    <row r="228" spans="21:25" x14ac:dyDescent="0.2">
      <c r="U228" s="83" t="s">
        <v>65</v>
      </c>
      <c r="V228" s="71"/>
      <c r="W228" s="71"/>
      <c r="X228" s="71"/>
      <c r="Y228" s="71"/>
    </row>
    <row r="229" spans="21:25" x14ac:dyDescent="0.2">
      <c r="U229" s="83" t="s">
        <v>756</v>
      </c>
      <c r="V229" s="71">
        <v>1</v>
      </c>
      <c r="W229" s="71"/>
      <c r="X229" s="71"/>
      <c r="Y229" s="71">
        <v>1</v>
      </c>
    </row>
    <row r="230" spans="21:25" x14ac:dyDescent="0.2">
      <c r="U230" s="83" t="s">
        <v>253</v>
      </c>
      <c r="V230" s="71">
        <v>2</v>
      </c>
      <c r="W230" s="71"/>
      <c r="X230" s="71"/>
      <c r="Y230" s="71">
        <v>2</v>
      </c>
    </row>
    <row r="231" spans="21:25" ht="38.25" x14ac:dyDescent="0.2">
      <c r="U231" s="83" t="s">
        <v>316</v>
      </c>
      <c r="V231" s="71">
        <v>3</v>
      </c>
      <c r="W231" s="71"/>
      <c r="X231" s="71"/>
      <c r="Y231" s="71">
        <v>3</v>
      </c>
    </row>
    <row r="232" spans="21:25" x14ac:dyDescent="0.2">
      <c r="U232" s="83" t="s">
        <v>99</v>
      </c>
      <c r="V232" s="71"/>
      <c r="W232" s="71"/>
      <c r="X232" s="71"/>
      <c r="Y232" s="71"/>
    </row>
    <row r="233" spans="21:25" ht="89.25" x14ac:dyDescent="0.2">
      <c r="U233" s="83" t="s">
        <v>100</v>
      </c>
      <c r="V233" s="71">
        <v>2</v>
      </c>
      <c r="W233" s="71"/>
      <c r="X233" s="71"/>
      <c r="Y233" s="71">
        <v>2</v>
      </c>
    </row>
    <row r="234" spans="21:25" x14ac:dyDescent="0.2">
      <c r="U234" s="83" t="s">
        <v>276</v>
      </c>
      <c r="V234" s="71"/>
      <c r="W234" s="71"/>
      <c r="X234" s="71"/>
      <c r="Y234" s="71"/>
    </row>
    <row r="235" spans="21:25" x14ac:dyDescent="0.2">
      <c r="U235" s="83" t="s">
        <v>528</v>
      </c>
      <c r="V235" s="71">
        <v>3</v>
      </c>
      <c r="W235" s="71"/>
      <c r="X235" s="71"/>
      <c r="Y235" s="71">
        <v>3</v>
      </c>
    </row>
    <row r="236" spans="21:25" x14ac:dyDescent="0.2">
      <c r="U236" s="83" t="s">
        <v>105</v>
      </c>
      <c r="V236" s="71"/>
      <c r="W236" s="71">
        <v>1</v>
      </c>
      <c r="X236" s="71"/>
      <c r="Y236" s="71">
        <v>1</v>
      </c>
    </row>
    <row r="237" spans="21:25" x14ac:dyDescent="0.2">
      <c r="U237" s="83" t="s">
        <v>178</v>
      </c>
      <c r="V237" s="71">
        <v>3</v>
      </c>
      <c r="W237" s="71"/>
      <c r="X237" s="71"/>
      <c r="Y237" s="71">
        <v>3</v>
      </c>
    </row>
    <row r="238" spans="21:25" x14ac:dyDescent="0.2">
      <c r="U238" s="83" t="s">
        <v>325</v>
      </c>
      <c r="V238" s="71"/>
      <c r="W238" s="71"/>
      <c r="X238" s="71"/>
      <c r="Y238" s="71"/>
    </row>
    <row r="239" spans="21:25" x14ac:dyDescent="0.2">
      <c r="U239" s="83" t="s">
        <v>123</v>
      </c>
      <c r="V239" s="71">
        <v>1</v>
      </c>
      <c r="W239" s="71"/>
      <c r="X239" s="71"/>
      <c r="Y239" s="71">
        <v>1</v>
      </c>
    </row>
    <row r="240" spans="21:25" x14ac:dyDescent="0.2">
      <c r="U240" s="83" t="s">
        <v>94</v>
      </c>
      <c r="V240" s="71">
        <v>1</v>
      </c>
      <c r="W240" s="71"/>
      <c r="X240" s="71"/>
      <c r="Y240" s="71">
        <v>1</v>
      </c>
    </row>
    <row r="241" spans="21:25" x14ac:dyDescent="0.2">
      <c r="U241" s="225" t="s">
        <v>1156</v>
      </c>
      <c r="V241" s="71">
        <v>277</v>
      </c>
      <c r="W241" s="71">
        <v>11</v>
      </c>
      <c r="X241" s="71">
        <v>11</v>
      </c>
      <c r="Y241" s="71">
        <v>299</v>
      </c>
    </row>
    <row r="242" spans="21:25" x14ac:dyDescent="0.2">
      <c r="U242"/>
      <c r="V242"/>
      <c r="W242"/>
      <c r="X242"/>
      <c r="Y242"/>
    </row>
    <row r="243" spans="21:25" x14ac:dyDescent="0.2">
      <c r="U243"/>
      <c r="V243"/>
      <c r="W243"/>
      <c r="X243"/>
      <c r="Y243"/>
    </row>
    <row r="244" spans="21:25" x14ac:dyDescent="0.2">
      <c r="U244"/>
      <c r="V244"/>
      <c r="W244"/>
      <c r="X244"/>
      <c r="Y244"/>
    </row>
    <row r="245" spans="21:25" x14ac:dyDescent="0.2">
      <c r="U245"/>
      <c r="V245"/>
      <c r="W245"/>
      <c r="X245"/>
      <c r="Y245"/>
    </row>
    <row r="246" spans="21:25" x14ac:dyDescent="0.2">
      <c r="U246"/>
      <c r="V246"/>
      <c r="W246"/>
      <c r="X246"/>
      <c r="Y246"/>
    </row>
    <row r="247" spans="21:25" x14ac:dyDescent="0.2">
      <c r="U247"/>
      <c r="V247"/>
      <c r="W247"/>
      <c r="X247"/>
      <c r="Y247"/>
    </row>
    <row r="248" spans="21:25" x14ac:dyDescent="0.2">
      <c r="U248"/>
      <c r="V248"/>
      <c r="W248"/>
      <c r="X248"/>
      <c r="Y248"/>
    </row>
    <row r="249" spans="21:25" x14ac:dyDescent="0.2">
      <c r="U249"/>
      <c r="V249"/>
      <c r="W249"/>
      <c r="X249"/>
      <c r="Y249"/>
    </row>
    <row r="250" spans="21:25" x14ac:dyDescent="0.2">
      <c r="U250"/>
      <c r="V250"/>
      <c r="W250"/>
      <c r="X250"/>
      <c r="Y250"/>
    </row>
    <row r="251" spans="21:25" x14ac:dyDescent="0.2">
      <c r="U251"/>
      <c r="V251"/>
      <c r="W251"/>
      <c r="X251"/>
      <c r="Y251"/>
    </row>
    <row r="252" spans="21:25" x14ac:dyDescent="0.2">
      <c r="U252"/>
      <c r="V252"/>
      <c r="W252"/>
      <c r="X252"/>
      <c r="Y252"/>
    </row>
    <row r="253" spans="21:25" x14ac:dyDescent="0.2">
      <c r="U253"/>
      <c r="V253"/>
      <c r="W253"/>
      <c r="X253"/>
      <c r="Y253"/>
    </row>
    <row r="254" spans="21:25" x14ac:dyDescent="0.2">
      <c r="U254"/>
      <c r="V254"/>
      <c r="W254"/>
      <c r="X254"/>
      <c r="Y254"/>
    </row>
    <row r="255" spans="21:25" x14ac:dyDescent="0.2">
      <c r="U255"/>
      <c r="V255"/>
      <c r="W255"/>
      <c r="X255"/>
      <c r="Y255"/>
    </row>
    <row r="256" spans="21:25" x14ac:dyDescent="0.2">
      <c r="U256"/>
      <c r="V256"/>
      <c r="W256"/>
      <c r="X256"/>
      <c r="Y256"/>
    </row>
    <row r="257" spans="21:25" x14ac:dyDescent="0.2">
      <c r="U257"/>
      <c r="V257"/>
      <c r="W257"/>
      <c r="X257"/>
      <c r="Y257"/>
    </row>
    <row r="258" spans="21:25" x14ac:dyDescent="0.2">
      <c r="U258"/>
      <c r="V258"/>
      <c r="W258"/>
      <c r="X258"/>
      <c r="Y258"/>
    </row>
    <row r="259" spans="21:25" x14ac:dyDescent="0.2">
      <c r="U259"/>
      <c r="V259"/>
      <c r="W259"/>
      <c r="X259"/>
      <c r="Y259"/>
    </row>
    <row r="260" spans="21:25" x14ac:dyDescent="0.2">
      <c r="U260"/>
      <c r="V260"/>
      <c r="W260"/>
      <c r="X260"/>
      <c r="Y260"/>
    </row>
    <row r="261" spans="21:25" x14ac:dyDescent="0.2">
      <c r="U261"/>
      <c r="V261"/>
      <c r="W261"/>
      <c r="X261"/>
      <c r="Y261"/>
    </row>
    <row r="262" spans="21:25" x14ac:dyDescent="0.2">
      <c r="U262"/>
      <c r="V262"/>
      <c r="W262"/>
      <c r="X262"/>
      <c r="Y262"/>
    </row>
    <row r="263" spans="21:25" x14ac:dyDescent="0.2">
      <c r="U263"/>
      <c r="V263"/>
      <c r="W263"/>
      <c r="X263"/>
      <c r="Y263"/>
    </row>
    <row r="264" spans="21:25" x14ac:dyDescent="0.2">
      <c r="U264"/>
      <c r="V264"/>
      <c r="W264"/>
      <c r="X264"/>
      <c r="Y264"/>
    </row>
    <row r="265" spans="21:25" x14ac:dyDescent="0.2">
      <c r="U265"/>
      <c r="V265"/>
      <c r="W265"/>
      <c r="X265"/>
      <c r="Y265"/>
    </row>
    <row r="266" spans="21:25" x14ac:dyDescent="0.2">
      <c r="U266"/>
      <c r="V266"/>
      <c r="W266"/>
      <c r="X266"/>
      <c r="Y266"/>
    </row>
    <row r="267" spans="21:25" x14ac:dyDescent="0.2">
      <c r="U267"/>
      <c r="V267"/>
      <c r="W267"/>
      <c r="X267"/>
      <c r="Y267"/>
    </row>
    <row r="268" spans="21:25" x14ac:dyDescent="0.2">
      <c r="U268"/>
      <c r="V268"/>
      <c r="W268"/>
      <c r="X268"/>
      <c r="Y268"/>
    </row>
    <row r="269" spans="21:25" x14ac:dyDescent="0.2">
      <c r="U269"/>
      <c r="V269"/>
      <c r="W269"/>
      <c r="X269"/>
      <c r="Y269"/>
    </row>
    <row r="270" spans="21:25" x14ac:dyDescent="0.2">
      <c r="U270"/>
      <c r="V270"/>
      <c r="W270"/>
      <c r="X270"/>
      <c r="Y270"/>
    </row>
    <row r="271" spans="21:25" x14ac:dyDescent="0.2">
      <c r="U271"/>
      <c r="V271"/>
      <c r="W271"/>
      <c r="X271"/>
      <c r="Y271"/>
    </row>
    <row r="272" spans="21:25" x14ac:dyDescent="0.2">
      <c r="U272"/>
      <c r="V272"/>
      <c r="W272"/>
      <c r="X272"/>
      <c r="Y272"/>
    </row>
    <row r="273" spans="21:25" x14ac:dyDescent="0.2">
      <c r="U273"/>
      <c r="V273"/>
      <c r="W273"/>
      <c r="X273"/>
      <c r="Y273"/>
    </row>
    <row r="274" spans="21:25" x14ac:dyDescent="0.2">
      <c r="U274"/>
      <c r="V274"/>
      <c r="W274"/>
      <c r="X274"/>
      <c r="Y274"/>
    </row>
    <row r="275" spans="21:25" x14ac:dyDescent="0.2">
      <c r="U275"/>
      <c r="V275"/>
      <c r="W275"/>
      <c r="X275"/>
      <c r="Y275"/>
    </row>
    <row r="276" spans="21:25" x14ac:dyDescent="0.2">
      <c r="U276"/>
      <c r="V276"/>
      <c r="W276"/>
      <c r="X276"/>
      <c r="Y276"/>
    </row>
    <row r="277" spans="21:25" x14ac:dyDescent="0.2">
      <c r="U277"/>
      <c r="V277"/>
      <c r="W277"/>
      <c r="X277"/>
      <c r="Y277"/>
    </row>
    <row r="278" spans="21:25" x14ac:dyDescent="0.2">
      <c r="U278"/>
      <c r="V278"/>
      <c r="W278"/>
      <c r="X278"/>
      <c r="Y278"/>
    </row>
    <row r="279" spans="21:25" x14ac:dyDescent="0.2">
      <c r="U279"/>
      <c r="V279"/>
      <c r="W279"/>
      <c r="X279"/>
      <c r="Y279"/>
    </row>
    <row r="280" spans="21:25" x14ac:dyDescent="0.2">
      <c r="U280"/>
      <c r="V280"/>
      <c r="W280"/>
      <c r="X280"/>
      <c r="Y280"/>
    </row>
    <row r="281" spans="21:25" x14ac:dyDescent="0.2">
      <c r="U281"/>
      <c r="V281"/>
      <c r="W281"/>
      <c r="X281"/>
      <c r="Y281"/>
    </row>
    <row r="282" spans="21:25" x14ac:dyDescent="0.2">
      <c r="U282"/>
      <c r="V282"/>
      <c r="W282"/>
      <c r="X282"/>
      <c r="Y282"/>
    </row>
    <row r="283" spans="21:25" x14ac:dyDescent="0.2">
      <c r="U283"/>
      <c r="V283"/>
      <c r="W283"/>
      <c r="X283"/>
      <c r="Y283"/>
    </row>
    <row r="284" spans="21:25" x14ac:dyDescent="0.2">
      <c r="U284"/>
      <c r="V284"/>
      <c r="W284"/>
      <c r="X284"/>
      <c r="Y284"/>
    </row>
    <row r="285" spans="21:25" x14ac:dyDescent="0.2">
      <c r="U285"/>
      <c r="V285"/>
      <c r="W285"/>
      <c r="X285"/>
      <c r="Y285"/>
    </row>
    <row r="286" spans="21:25" x14ac:dyDescent="0.2">
      <c r="U286"/>
      <c r="V286"/>
      <c r="W286"/>
      <c r="X286"/>
      <c r="Y286"/>
    </row>
    <row r="287" spans="21:25" x14ac:dyDescent="0.2">
      <c r="U287"/>
      <c r="V287"/>
      <c r="W287"/>
      <c r="X287"/>
      <c r="Y287"/>
    </row>
    <row r="288" spans="21:25" x14ac:dyDescent="0.2">
      <c r="U288"/>
      <c r="V288"/>
      <c r="W288"/>
      <c r="X288"/>
      <c r="Y288"/>
    </row>
    <row r="289" spans="21:25" x14ac:dyDescent="0.2">
      <c r="U289"/>
      <c r="V289"/>
      <c r="W289"/>
      <c r="X289"/>
      <c r="Y289"/>
    </row>
    <row r="290" spans="21:25" x14ac:dyDescent="0.2">
      <c r="U290"/>
      <c r="V290"/>
      <c r="W290"/>
      <c r="X290"/>
      <c r="Y290"/>
    </row>
    <row r="291" spans="21:25" x14ac:dyDescent="0.2">
      <c r="U291"/>
      <c r="V291"/>
      <c r="W291"/>
      <c r="X291"/>
      <c r="Y291"/>
    </row>
    <row r="292" spans="21:25" x14ac:dyDescent="0.2">
      <c r="U292"/>
      <c r="V292"/>
      <c r="W292"/>
      <c r="X292"/>
      <c r="Y292"/>
    </row>
    <row r="293" spans="21:25" x14ac:dyDescent="0.2">
      <c r="U293"/>
      <c r="V293"/>
      <c r="W293"/>
      <c r="X293"/>
      <c r="Y293"/>
    </row>
    <row r="294" spans="21:25" x14ac:dyDescent="0.2">
      <c r="U294"/>
      <c r="V294"/>
      <c r="W294"/>
      <c r="X294"/>
      <c r="Y294"/>
    </row>
    <row r="295" spans="21:25" x14ac:dyDescent="0.2">
      <c r="U295"/>
      <c r="V295"/>
      <c r="W295"/>
      <c r="X295"/>
      <c r="Y295"/>
    </row>
    <row r="296" spans="21:25" x14ac:dyDescent="0.2">
      <c r="U296"/>
      <c r="V296"/>
      <c r="W296"/>
      <c r="X296"/>
      <c r="Y296"/>
    </row>
    <row r="297" spans="21:25" x14ac:dyDescent="0.2">
      <c r="U297"/>
      <c r="V297"/>
      <c r="W297"/>
      <c r="X297"/>
      <c r="Y297"/>
    </row>
    <row r="298" spans="21:25" x14ac:dyDescent="0.2">
      <c r="U298"/>
      <c r="V298"/>
      <c r="W298"/>
      <c r="X298"/>
      <c r="Y298"/>
    </row>
    <row r="299" spans="21:25" x14ac:dyDescent="0.2">
      <c r="U299"/>
      <c r="V299"/>
      <c r="W299"/>
      <c r="X299"/>
      <c r="Y299"/>
    </row>
    <row r="300" spans="21:25" x14ac:dyDescent="0.2">
      <c r="U300"/>
      <c r="V300"/>
      <c r="W300"/>
      <c r="X300"/>
      <c r="Y300"/>
    </row>
    <row r="301" spans="21:25" x14ac:dyDescent="0.2">
      <c r="U301"/>
      <c r="V301"/>
      <c r="W301"/>
      <c r="X301"/>
      <c r="Y301"/>
    </row>
    <row r="302" spans="21:25" x14ac:dyDescent="0.2">
      <c r="U302"/>
      <c r="V302"/>
      <c r="W302"/>
      <c r="X302"/>
      <c r="Y302"/>
    </row>
    <row r="303" spans="21:25" x14ac:dyDescent="0.2">
      <c r="U303"/>
      <c r="V303"/>
      <c r="W303"/>
      <c r="X303"/>
      <c r="Y303"/>
    </row>
    <row r="304" spans="21:25" x14ac:dyDescent="0.2">
      <c r="U304"/>
      <c r="V304"/>
      <c r="W304"/>
      <c r="X304"/>
      <c r="Y304"/>
    </row>
    <row r="305" spans="21:25" x14ac:dyDescent="0.2">
      <c r="U305"/>
      <c r="V305"/>
      <c r="W305"/>
      <c r="X305"/>
      <c r="Y305"/>
    </row>
    <row r="306" spans="21:25" x14ac:dyDescent="0.2">
      <c r="U306"/>
      <c r="V306"/>
      <c r="W306"/>
      <c r="X306"/>
      <c r="Y306"/>
    </row>
    <row r="307" spans="21:25" x14ac:dyDescent="0.2">
      <c r="U307"/>
      <c r="V307"/>
      <c r="W307"/>
      <c r="X307"/>
      <c r="Y307"/>
    </row>
    <row r="308" spans="21:25" x14ac:dyDescent="0.2">
      <c r="U308"/>
      <c r="V308"/>
      <c r="W308"/>
      <c r="X308"/>
      <c r="Y308"/>
    </row>
    <row r="309" spans="21:25" x14ac:dyDescent="0.2">
      <c r="U309"/>
      <c r="V309"/>
      <c r="W309"/>
      <c r="X309"/>
      <c r="Y309"/>
    </row>
    <row r="310" spans="21:25" x14ac:dyDescent="0.2">
      <c r="U310"/>
      <c r="V310"/>
      <c r="W310"/>
      <c r="X310"/>
      <c r="Y310"/>
    </row>
    <row r="311" spans="21:25" x14ac:dyDescent="0.2">
      <c r="U311"/>
      <c r="V311"/>
      <c r="W311"/>
      <c r="X311"/>
      <c r="Y311"/>
    </row>
    <row r="312" spans="21:25" x14ac:dyDescent="0.2">
      <c r="U312"/>
      <c r="V312"/>
      <c r="W312"/>
      <c r="X312"/>
      <c r="Y312"/>
    </row>
    <row r="313" spans="21:25" x14ac:dyDescent="0.2">
      <c r="U313"/>
      <c r="V313"/>
      <c r="W313"/>
      <c r="X313"/>
      <c r="Y313"/>
    </row>
    <row r="314" spans="21:25" x14ac:dyDescent="0.2">
      <c r="U314"/>
      <c r="V314"/>
      <c r="W314"/>
      <c r="X314"/>
      <c r="Y314"/>
    </row>
    <row r="315" spans="21:25" x14ac:dyDescent="0.2">
      <c r="U315"/>
      <c r="V315"/>
      <c r="W315"/>
      <c r="X315"/>
      <c r="Y315"/>
    </row>
    <row r="316" spans="21:25" x14ac:dyDescent="0.2">
      <c r="U316"/>
      <c r="V316"/>
      <c r="W316"/>
      <c r="X316"/>
      <c r="Y316"/>
    </row>
    <row r="317" spans="21:25" x14ac:dyDescent="0.2">
      <c r="U317"/>
      <c r="V317"/>
      <c r="W317"/>
      <c r="X317"/>
      <c r="Y317"/>
    </row>
    <row r="318" spans="21:25" x14ac:dyDescent="0.2">
      <c r="U318"/>
      <c r="V318"/>
      <c r="W318"/>
      <c r="X318"/>
      <c r="Y318"/>
    </row>
    <row r="319" spans="21:25" x14ac:dyDescent="0.2">
      <c r="U319"/>
      <c r="V319"/>
      <c r="W319"/>
      <c r="X319"/>
      <c r="Y319"/>
    </row>
    <row r="320" spans="21:25" x14ac:dyDescent="0.2">
      <c r="U320"/>
      <c r="V320"/>
      <c r="W320"/>
      <c r="X320"/>
      <c r="Y320"/>
    </row>
    <row r="321" spans="21:25" x14ac:dyDescent="0.2">
      <c r="U321"/>
      <c r="V321"/>
      <c r="W321"/>
      <c r="X321"/>
      <c r="Y321"/>
    </row>
    <row r="322" spans="21:25" x14ac:dyDescent="0.2">
      <c r="U322"/>
      <c r="V322"/>
      <c r="W322"/>
      <c r="X322"/>
      <c r="Y322"/>
    </row>
    <row r="323" spans="21:25" x14ac:dyDescent="0.2">
      <c r="U323"/>
      <c r="V323"/>
      <c r="W323"/>
      <c r="X323"/>
      <c r="Y323"/>
    </row>
    <row r="324" spans="21:25" x14ac:dyDescent="0.2">
      <c r="U324"/>
      <c r="V324"/>
      <c r="W324"/>
      <c r="X324"/>
      <c r="Y324"/>
    </row>
    <row r="325" spans="21:25" x14ac:dyDescent="0.2">
      <c r="U325"/>
      <c r="V325"/>
      <c r="W325"/>
      <c r="X325"/>
      <c r="Y325"/>
    </row>
    <row r="326" spans="21:25" x14ac:dyDescent="0.2">
      <c r="U326"/>
      <c r="V326"/>
      <c r="W326"/>
      <c r="X326"/>
      <c r="Y326"/>
    </row>
    <row r="327" spans="21:25" x14ac:dyDescent="0.2">
      <c r="U327"/>
      <c r="V327"/>
      <c r="W327"/>
      <c r="X327"/>
      <c r="Y327"/>
    </row>
    <row r="328" spans="21:25" x14ac:dyDescent="0.2">
      <c r="U328"/>
      <c r="V328"/>
      <c r="W328"/>
      <c r="X328"/>
      <c r="Y328"/>
    </row>
    <row r="329" spans="21:25" x14ac:dyDescent="0.2">
      <c r="U329"/>
      <c r="V329"/>
      <c r="W329"/>
      <c r="X329"/>
      <c r="Y329"/>
    </row>
    <row r="330" spans="21:25" x14ac:dyDescent="0.2">
      <c r="U330"/>
      <c r="V330"/>
      <c r="W330"/>
      <c r="X330"/>
      <c r="Y330"/>
    </row>
    <row r="331" spans="21:25" x14ac:dyDescent="0.2">
      <c r="U331"/>
      <c r="V331"/>
      <c r="W331"/>
      <c r="X331"/>
      <c r="Y331"/>
    </row>
    <row r="332" spans="21:25" x14ac:dyDescent="0.2">
      <c r="U332"/>
      <c r="V332"/>
      <c r="W332"/>
      <c r="X332"/>
      <c r="Y332"/>
    </row>
    <row r="333" spans="21:25" x14ac:dyDescent="0.2">
      <c r="U333"/>
      <c r="V333"/>
      <c r="W333"/>
      <c r="X333"/>
      <c r="Y33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556C9-6DCC-45EE-B5A2-F91070B6A6BC}">
  <sheetPr filterMode="1">
    <tabColor theme="6" tint="0.59999389629810485"/>
  </sheetPr>
  <dimension ref="A1:BD358"/>
  <sheetViews>
    <sheetView showGridLines="0" zoomScale="70" zoomScaleNormal="70" workbookViewId="0">
      <pane xSplit="1" ySplit="10" topLeftCell="F19" activePane="bottomRight" state="frozen"/>
      <selection pane="topRight" activeCell="B8" sqref="B8"/>
      <selection pane="bottomLeft" activeCell="A9" sqref="A9"/>
      <selection pane="bottomRight" activeCell="F19" sqref="F19"/>
    </sheetView>
  </sheetViews>
  <sheetFormatPr baseColWidth="10" defaultColWidth="11.42578125" defaultRowHeight="19.5" x14ac:dyDescent="0.4"/>
  <cols>
    <col min="1" max="1" width="10.5703125" style="7" customWidth="1"/>
    <col min="2" max="2" width="15" style="79" bestFit="1" customWidth="1"/>
    <col min="3" max="3" width="20.7109375" style="64" customWidth="1"/>
    <col min="4" max="4" width="24.140625" style="64" customWidth="1"/>
    <col min="5" max="5" width="31.5703125" style="6" customWidth="1"/>
    <col min="6" max="7" width="58.140625" style="3" customWidth="1"/>
    <col min="8" max="9" width="7.5703125" style="3" customWidth="1"/>
    <col min="10" max="10" width="26.28515625" style="3" customWidth="1"/>
    <col min="11" max="11" width="20" style="3" customWidth="1"/>
    <col min="12" max="12" width="34" style="3" customWidth="1"/>
    <col min="13" max="13" width="61.85546875" style="3" customWidth="1"/>
    <col min="14" max="14" width="52.140625" style="6" customWidth="1"/>
    <col min="15" max="16" width="35.28515625" style="6" customWidth="1"/>
    <col min="17" max="18" width="68.140625" style="6" customWidth="1"/>
    <col min="19" max="19" width="38.5703125" style="6" customWidth="1"/>
    <col min="20" max="23" width="16.28515625" style="6" customWidth="1"/>
    <col min="24" max="24" width="19.5703125" style="6" customWidth="1"/>
    <col min="25" max="25" width="23.28515625" style="6" customWidth="1"/>
    <col min="26" max="26" width="16.5703125" style="6" customWidth="1"/>
    <col min="27" max="28" width="16.140625" style="6" customWidth="1"/>
    <col min="29" max="29" width="18.42578125" style="6" customWidth="1"/>
    <col min="30" max="30" width="17.140625" style="6" customWidth="1"/>
    <col min="31" max="31" width="13.85546875" style="6" customWidth="1"/>
    <col min="32" max="32" width="35" style="6" customWidth="1"/>
    <col min="33" max="34" width="7.42578125" style="6" customWidth="1"/>
    <col min="35" max="38" width="10" style="6" customWidth="1"/>
    <col min="39" max="39" width="58.7109375" style="6" customWidth="1"/>
    <col min="40" max="40" width="13" style="6" customWidth="1"/>
    <col min="41" max="42" width="11.85546875" style="6" customWidth="1"/>
    <col min="43" max="43" width="16.140625" style="6" customWidth="1"/>
    <col min="44" max="44" width="11.85546875" style="6" customWidth="1"/>
    <col min="45" max="45" width="17.5703125" style="7" customWidth="1"/>
    <col min="46" max="46" width="19.5703125" style="74" customWidth="1"/>
    <col min="47" max="47" width="15.42578125" style="7" customWidth="1"/>
    <col min="48" max="48" width="19.42578125" style="7" customWidth="1"/>
    <col min="49" max="49" width="18.42578125" style="7" customWidth="1"/>
    <col min="50" max="50" width="14.42578125" style="7" customWidth="1"/>
    <col min="51" max="52" width="19.140625" style="7" customWidth="1"/>
    <col min="53" max="53" width="16.5703125" style="7" customWidth="1"/>
    <col min="54" max="54" width="19.140625" style="7" customWidth="1"/>
    <col min="55" max="55" width="20.85546875" style="7" customWidth="1"/>
    <col min="56" max="56" width="20.140625" style="7" customWidth="1"/>
    <col min="57" max="16384" width="11.42578125" style="7"/>
  </cols>
  <sheetData>
    <row r="1" spans="1:56" hidden="1" x14ac:dyDescent="0.3">
      <c r="C1" s="424"/>
      <c r="D1" s="425"/>
      <c r="E1" s="426"/>
      <c r="F1" s="433"/>
      <c r="G1" s="434"/>
      <c r="H1" s="434"/>
      <c r="I1" s="434"/>
      <c r="J1" s="434"/>
      <c r="K1" s="434"/>
      <c r="L1" s="434"/>
      <c r="M1" s="434"/>
      <c r="N1" s="434"/>
      <c r="O1" s="434"/>
      <c r="P1" s="434"/>
      <c r="Q1" s="434"/>
      <c r="R1" s="434"/>
      <c r="S1" s="434"/>
      <c r="T1" s="434"/>
      <c r="U1" s="434"/>
      <c r="V1" s="434"/>
      <c r="W1" s="434"/>
      <c r="X1" s="434"/>
      <c r="Y1" s="434"/>
      <c r="Z1" s="434"/>
      <c r="AA1" s="434"/>
      <c r="AB1" s="434"/>
      <c r="AC1" s="434"/>
      <c r="AD1" s="434"/>
      <c r="AE1" s="434"/>
      <c r="AF1" s="434"/>
      <c r="AG1" s="434"/>
      <c r="AH1" s="434"/>
      <c r="AI1" s="434"/>
      <c r="AJ1" s="434"/>
      <c r="AK1" s="434"/>
      <c r="AL1" s="418" t="s">
        <v>206</v>
      </c>
      <c r="AM1" s="419"/>
      <c r="AN1" s="50"/>
      <c r="AO1" s="50"/>
      <c r="AP1" s="50"/>
      <c r="AQ1" s="50"/>
      <c r="AR1" s="50"/>
      <c r="AT1" s="7"/>
    </row>
    <row r="2" spans="1:56" ht="26.25" hidden="1" x14ac:dyDescent="0.3">
      <c r="C2" s="427"/>
      <c r="D2" s="428"/>
      <c r="E2" s="429"/>
      <c r="F2" s="435" t="s">
        <v>207</v>
      </c>
      <c r="G2" s="436"/>
      <c r="H2" s="436"/>
      <c r="I2" s="436"/>
      <c r="J2" s="436"/>
      <c r="K2" s="436"/>
      <c r="L2" s="436"/>
      <c r="M2" s="436"/>
      <c r="N2" s="436"/>
      <c r="O2" s="436"/>
      <c r="P2" s="436"/>
      <c r="Q2" s="436"/>
      <c r="R2" s="436"/>
      <c r="S2" s="436"/>
      <c r="T2" s="436"/>
      <c r="U2" s="436"/>
      <c r="V2" s="436"/>
      <c r="W2" s="436"/>
      <c r="X2" s="436"/>
      <c r="Y2" s="436"/>
      <c r="Z2" s="436"/>
      <c r="AA2" s="436"/>
      <c r="AB2" s="436"/>
      <c r="AC2" s="436"/>
      <c r="AD2" s="436"/>
      <c r="AE2" s="436"/>
      <c r="AF2" s="436"/>
      <c r="AG2" s="436"/>
      <c r="AH2" s="436"/>
      <c r="AI2" s="436"/>
      <c r="AJ2" s="436"/>
      <c r="AK2" s="436"/>
      <c r="AL2" s="420"/>
      <c r="AM2" s="421"/>
      <c r="AN2" s="50"/>
      <c r="AO2" s="50"/>
      <c r="AP2" s="50"/>
      <c r="AQ2" s="50"/>
      <c r="AR2" s="50"/>
      <c r="AT2" s="7"/>
    </row>
    <row r="3" spans="1:56" hidden="1" x14ac:dyDescent="0.3">
      <c r="C3" s="430"/>
      <c r="D3" s="431"/>
      <c r="E3" s="432"/>
      <c r="F3" s="375" t="s">
        <v>208</v>
      </c>
      <c r="G3" s="376"/>
      <c r="H3" s="376"/>
      <c r="I3" s="376"/>
      <c r="J3" s="376"/>
      <c r="K3" s="376"/>
      <c r="L3" s="376"/>
      <c r="M3" s="377"/>
      <c r="N3" s="437" t="s">
        <v>225</v>
      </c>
      <c r="O3" s="438"/>
      <c r="P3" s="438"/>
      <c r="Q3" s="438"/>
      <c r="R3" s="438"/>
      <c r="S3" s="438"/>
      <c r="T3" s="439"/>
      <c r="U3" s="375" t="s">
        <v>226</v>
      </c>
      <c r="V3" s="376"/>
      <c r="W3" s="376"/>
      <c r="X3" s="376"/>
      <c r="Y3" s="376"/>
      <c r="Z3" s="376"/>
      <c r="AA3" s="376"/>
      <c r="AB3" s="376"/>
      <c r="AC3" s="376"/>
      <c r="AD3" s="376"/>
      <c r="AE3" s="376"/>
      <c r="AF3" s="376"/>
      <c r="AG3" s="376"/>
      <c r="AH3" s="376"/>
      <c r="AI3" s="376"/>
      <c r="AJ3" s="376"/>
      <c r="AK3" s="376"/>
      <c r="AL3" s="422"/>
      <c r="AM3" s="423"/>
      <c r="AN3" s="50"/>
      <c r="AO3" s="50"/>
      <c r="AP3" s="50"/>
      <c r="AQ3" s="50"/>
      <c r="AR3" s="50"/>
      <c r="AT3" s="7"/>
    </row>
    <row r="4" spans="1:56" ht="21.75" hidden="1" x14ac:dyDescent="0.45">
      <c r="C4" s="129" t="s">
        <v>227</v>
      </c>
      <c r="D4" s="130">
        <v>45309</v>
      </c>
      <c r="F4" s="54"/>
      <c r="G4" s="54"/>
      <c r="H4" s="54"/>
      <c r="I4" s="54"/>
      <c r="J4" s="49"/>
      <c r="K4" s="48"/>
      <c r="L4" s="49"/>
      <c r="M4" s="49"/>
      <c r="N4" s="49"/>
      <c r="O4" s="50"/>
      <c r="P4" s="50"/>
      <c r="Q4" s="50"/>
      <c r="R4" s="50"/>
      <c r="S4" s="50"/>
      <c r="T4" s="51"/>
      <c r="U4" s="51"/>
      <c r="V4" s="51"/>
      <c r="W4" s="51"/>
      <c r="X4" s="51"/>
      <c r="Y4" s="51"/>
      <c r="Z4" s="51"/>
      <c r="AA4" s="51"/>
      <c r="AB4" s="50"/>
      <c r="AC4" s="50"/>
      <c r="AD4" s="50"/>
      <c r="AE4" s="50"/>
      <c r="AF4" s="50"/>
      <c r="AG4" s="50"/>
      <c r="AH4" s="50"/>
      <c r="AI4" s="50"/>
      <c r="AJ4" s="50"/>
      <c r="AK4" s="50"/>
      <c r="AL4" s="50"/>
      <c r="AM4" s="50"/>
      <c r="AN4" s="50"/>
      <c r="AO4" s="50"/>
      <c r="AP4" s="50"/>
      <c r="AQ4" s="50"/>
      <c r="AR4" s="50"/>
      <c r="AT4" s="7"/>
    </row>
    <row r="5" spans="1:56" hidden="1" x14ac:dyDescent="0.4">
      <c r="E5" s="75"/>
      <c r="F5" s="54"/>
      <c r="G5" s="54"/>
      <c r="H5" s="54"/>
      <c r="I5" s="54"/>
      <c r="J5" s="49"/>
      <c r="K5" s="48"/>
      <c r="L5" s="49"/>
      <c r="M5" s="49"/>
      <c r="N5" s="49"/>
      <c r="O5" s="50"/>
      <c r="P5" s="50"/>
      <c r="Q5" s="50"/>
      <c r="R5" s="50"/>
      <c r="S5" s="50"/>
      <c r="T5" s="51"/>
      <c r="U5" s="51"/>
      <c r="V5" s="51"/>
      <c r="W5" s="51"/>
      <c r="X5" s="51"/>
      <c r="Y5" s="51"/>
      <c r="Z5" s="51"/>
      <c r="AA5" s="51"/>
      <c r="AB5" s="50"/>
      <c r="AC5" s="50"/>
      <c r="AD5" s="50"/>
      <c r="AE5" s="50"/>
      <c r="AF5" s="50"/>
      <c r="AG5" s="50"/>
      <c r="AH5" s="50"/>
      <c r="AI5" s="50"/>
      <c r="AJ5" s="50"/>
      <c r="AK5" s="50"/>
      <c r="AL5" s="50"/>
      <c r="AM5" s="50"/>
      <c r="AN5" s="50"/>
      <c r="AO5" s="50"/>
      <c r="AP5" s="50"/>
      <c r="AQ5" s="50"/>
      <c r="AR5" s="50"/>
      <c r="AT5" s="7"/>
    </row>
    <row r="6" spans="1:56" hidden="1" x14ac:dyDescent="0.4">
      <c r="E6" s="75"/>
      <c r="F6" s="54"/>
      <c r="G6" s="54"/>
      <c r="H6" s="54"/>
      <c r="I6" s="54"/>
      <c r="J6" s="49"/>
      <c r="K6" s="48"/>
      <c r="L6" s="49"/>
      <c r="M6" s="49"/>
      <c r="N6" s="49"/>
      <c r="O6" s="50"/>
      <c r="P6" s="50"/>
      <c r="Q6" s="50"/>
      <c r="R6" s="50"/>
      <c r="S6" s="50"/>
      <c r="T6" s="51"/>
      <c r="U6" s="51"/>
      <c r="V6" s="51"/>
      <c r="W6" s="51"/>
      <c r="X6" s="51"/>
      <c r="Y6" s="51"/>
      <c r="Z6" s="51"/>
      <c r="AA6" s="51"/>
      <c r="AB6" s="50"/>
      <c r="AC6" s="50"/>
      <c r="AD6" s="50"/>
      <c r="AE6" s="50"/>
      <c r="AF6" s="50"/>
      <c r="AG6" s="50"/>
      <c r="AH6" s="50"/>
      <c r="AI6" s="50"/>
      <c r="AJ6" s="50"/>
      <c r="AK6" s="50"/>
      <c r="AL6" s="50"/>
      <c r="AM6" s="50"/>
      <c r="AN6" s="50"/>
      <c r="AO6" s="50"/>
      <c r="AP6" s="50"/>
      <c r="AQ6" s="50"/>
      <c r="AR6" s="50"/>
      <c r="AT6" s="7"/>
    </row>
    <row r="7" spans="1:56" ht="67.5" hidden="1" x14ac:dyDescent="0.3">
      <c r="A7" s="146" t="s">
        <v>1252</v>
      </c>
      <c r="B7" s="146" t="s">
        <v>228</v>
      </c>
      <c r="C7" s="146" t="s">
        <v>1253</v>
      </c>
      <c r="D7" s="146" t="s">
        <v>16</v>
      </c>
      <c r="E7" s="146" t="s">
        <v>1254</v>
      </c>
      <c r="F7" s="146" t="s">
        <v>17</v>
      </c>
      <c r="G7" s="146" t="s">
        <v>233</v>
      </c>
      <c r="H7" s="146" t="s">
        <v>18</v>
      </c>
      <c r="I7" s="146" t="s">
        <v>19</v>
      </c>
      <c r="J7" s="146" t="s">
        <v>20</v>
      </c>
      <c r="K7" s="146" t="s">
        <v>1255</v>
      </c>
      <c r="L7" s="146" t="s">
        <v>1256</v>
      </c>
      <c r="M7" s="147" t="s">
        <v>23</v>
      </c>
      <c r="N7" s="147" t="s">
        <v>24</v>
      </c>
      <c r="O7" s="154"/>
      <c r="P7" s="154"/>
      <c r="Q7" s="148" t="s">
        <v>1257</v>
      </c>
      <c r="R7" s="149" t="s">
        <v>1258</v>
      </c>
      <c r="S7" s="150" t="s">
        <v>1259</v>
      </c>
      <c r="T7" s="151" t="s">
        <v>25</v>
      </c>
      <c r="U7" s="146" t="s">
        <v>26</v>
      </c>
      <c r="V7" s="151" t="s">
        <v>27</v>
      </c>
      <c r="W7" s="146" t="s">
        <v>28</v>
      </c>
      <c r="X7" s="148" t="s">
        <v>29</v>
      </c>
      <c r="Y7" s="150" t="s">
        <v>30</v>
      </c>
      <c r="Z7" s="151" t="s">
        <v>31</v>
      </c>
      <c r="AA7" s="150" t="s">
        <v>32</v>
      </c>
      <c r="AB7" s="150" t="s">
        <v>33</v>
      </c>
      <c r="AC7" s="150" t="s">
        <v>34</v>
      </c>
      <c r="AD7" s="150" t="s">
        <v>35</v>
      </c>
      <c r="AE7" s="150" t="s">
        <v>36</v>
      </c>
      <c r="AF7" s="150" t="s">
        <v>37</v>
      </c>
      <c r="AG7" s="150" t="s">
        <v>38</v>
      </c>
      <c r="AH7" s="150" t="s">
        <v>39</v>
      </c>
      <c r="AI7" s="152" t="s">
        <v>40</v>
      </c>
      <c r="AJ7" s="152" t="s">
        <v>41</v>
      </c>
      <c r="AK7" s="152" t="s">
        <v>42</v>
      </c>
      <c r="AL7" s="152" t="s">
        <v>43</v>
      </c>
      <c r="AM7" s="154"/>
      <c r="AN7" s="150" t="s">
        <v>44</v>
      </c>
      <c r="AO7" s="150" t="s">
        <v>45</v>
      </c>
      <c r="AP7" s="150" t="s">
        <v>46</v>
      </c>
      <c r="AQ7" s="150" t="s">
        <v>47</v>
      </c>
      <c r="AR7" s="150" t="s">
        <v>48</v>
      </c>
      <c r="AS7" s="153" t="s">
        <v>1260</v>
      </c>
      <c r="AT7" s="7"/>
    </row>
    <row r="8" spans="1:56" hidden="1" x14ac:dyDescent="0.4">
      <c r="E8" s="75"/>
      <c r="F8" s="54"/>
      <c r="G8" s="54"/>
      <c r="H8" s="54"/>
      <c r="I8" s="54"/>
      <c r="J8" s="49"/>
      <c r="K8" s="48"/>
      <c r="L8" s="49"/>
      <c r="M8" s="49"/>
      <c r="N8" s="49"/>
      <c r="O8" s="50"/>
      <c r="P8" s="50"/>
      <c r="Q8" s="50"/>
      <c r="R8" s="50"/>
      <c r="S8" s="50"/>
      <c r="T8" s="51"/>
      <c r="U8" s="51"/>
      <c r="V8" s="51"/>
      <c r="W8" s="51"/>
      <c r="X8" s="51"/>
      <c r="Y8" s="51"/>
      <c r="Z8" s="51"/>
      <c r="AA8" s="51"/>
      <c r="AB8" s="50"/>
      <c r="AC8" s="50"/>
      <c r="AD8" s="50"/>
      <c r="AE8" s="50"/>
      <c r="AF8" s="50"/>
      <c r="AG8" s="50"/>
      <c r="AH8" s="50"/>
      <c r="AI8" s="50"/>
      <c r="AJ8" s="50"/>
      <c r="AK8" s="50"/>
      <c r="AL8" s="50"/>
      <c r="AM8" s="50"/>
      <c r="AN8" s="50"/>
      <c r="AO8" s="50"/>
      <c r="AP8" s="50"/>
      <c r="AQ8" s="50"/>
      <c r="AR8" s="50"/>
      <c r="AT8" s="7"/>
    </row>
    <row r="9" spans="1:56" ht="26.25" hidden="1" customHeight="1" x14ac:dyDescent="0.4">
      <c r="E9" s="55"/>
      <c r="F9" s="53"/>
      <c r="G9" s="53"/>
      <c r="H9" s="447" t="s">
        <v>6</v>
      </c>
      <c r="I9" s="447"/>
      <c r="J9" s="52"/>
      <c r="K9" s="448" t="s">
        <v>7</v>
      </c>
      <c r="L9" s="448"/>
      <c r="M9" s="448"/>
      <c r="N9" s="448"/>
      <c r="O9" s="447" t="s">
        <v>12</v>
      </c>
      <c r="P9" s="447"/>
      <c r="Q9" s="447"/>
      <c r="R9" s="447"/>
      <c r="S9" s="447"/>
      <c r="T9" s="448" t="s">
        <v>8</v>
      </c>
      <c r="U9" s="448"/>
      <c r="V9" s="448"/>
      <c r="W9" s="448"/>
      <c r="X9" s="448"/>
      <c r="Y9" s="448"/>
      <c r="Z9" s="448"/>
      <c r="AA9" s="448"/>
      <c r="AB9" s="448"/>
      <c r="AC9" s="448"/>
      <c r="AD9" s="56" t="s">
        <v>9</v>
      </c>
      <c r="AE9" s="50"/>
      <c r="AF9" s="50"/>
      <c r="AG9" s="447" t="s">
        <v>10</v>
      </c>
      <c r="AH9" s="447"/>
      <c r="AI9" s="447" t="s">
        <v>11</v>
      </c>
      <c r="AJ9" s="447"/>
      <c r="AK9" s="447"/>
      <c r="AL9" s="447"/>
      <c r="AM9" s="444" t="s">
        <v>13</v>
      </c>
      <c r="AN9" s="445"/>
      <c r="AO9" s="445"/>
      <c r="AP9" s="445"/>
      <c r="AQ9" s="445"/>
      <c r="AR9" s="445"/>
      <c r="AS9" s="446"/>
      <c r="AT9" s="440" t="s">
        <v>14</v>
      </c>
      <c r="AU9" s="440"/>
      <c r="AV9" s="440"/>
      <c r="AW9" s="440"/>
      <c r="AX9" s="440"/>
      <c r="AY9" s="440"/>
      <c r="AZ9" s="440"/>
      <c r="BA9" s="440"/>
      <c r="BB9" s="440"/>
      <c r="BC9" s="440"/>
      <c r="BD9" s="89" t="s">
        <v>9</v>
      </c>
    </row>
    <row r="10" spans="1:56" ht="71.25" customHeight="1" x14ac:dyDescent="0.3">
      <c r="A10" s="80" t="s">
        <v>228</v>
      </c>
      <c r="B10" s="128" t="s">
        <v>230</v>
      </c>
      <c r="C10" s="80" t="s">
        <v>229</v>
      </c>
      <c r="D10" s="128" t="s">
        <v>1261</v>
      </c>
      <c r="E10" s="80" t="s">
        <v>16</v>
      </c>
      <c r="F10" s="80" t="s">
        <v>17</v>
      </c>
      <c r="G10" s="80"/>
      <c r="H10" s="80" t="s">
        <v>18</v>
      </c>
      <c r="I10" s="80" t="s">
        <v>19</v>
      </c>
      <c r="J10" s="80" t="s">
        <v>20</v>
      </c>
      <c r="K10" s="80" t="s">
        <v>21</v>
      </c>
      <c r="L10" s="80" t="s">
        <v>22</v>
      </c>
      <c r="M10" s="80" t="s">
        <v>234</v>
      </c>
      <c r="N10" s="80" t="s">
        <v>24</v>
      </c>
      <c r="O10" s="80" t="s">
        <v>44</v>
      </c>
      <c r="P10" s="80" t="s">
        <v>45</v>
      </c>
      <c r="Q10" s="80" t="s">
        <v>46</v>
      </c>
      <c r="R10" s="80" t="s">
        <v>47</v>
      </c>
      <c r="S10" s="80" t="s">
        <v>48</v>
      </c>
      <c r="T10" s="81" t="s">
        <v>25</v>
      </c>
      <c r="U10" s="80" t="s">
        <v>26</v>
      </c>
      <c r="V10" s="81" t="s">
        <v>27</v>
      </c>
      <c r="W10" s="80" t="s">
        <v>28</v>
      </c>
      <c r="X10" s="80" t="s">
        <v>29</v>
      </c>
      <c r="Y10" s="80" t="s">
        <v>30</v>
      </c>
      <c r="Z10" s="81" t="s">
        <v>31</v>
      </c>
      <c r="AA10" s="80" t="s">
        <v>32</v>
      </c>
      <c r="AB10" s="80" t="s">
        <v>33</v>
      </c>
      <c r="AC10" s="80" t="s">
        <v>34</v>
      </c>
      <c r="AD10" s="80" t="s">
        <v>35</v>
      </c>
      <c r="AE10" s="80" t="s">
        <v>36</v>
      </c>
      <c r="AF10" s="80" t="s">
        <v>37</v>
      </c>
      <c r="AG10" s="80" t="s">
        <v>38</v>
      </c>
      <c r="AH10" s="80" t="s">
        <v>39</v>
      </c>
      <c r="AI10" s="82" t="s">
        <v>235</v>
      </c>
      <c r="AJ10" s="82" t="s">
        <v>42</v>
      </c>
      <c r="AK10" s="82" t="s">
        <v>237</v>
      </c>
      <c r="AL10" s="82" t="s">
        <v>43</v>
      </c>
      <c r="AM10" s="80" t="s">
        <v>49</v>
      </c>
      <c r="AN10" s="80" t="s">
        <v>239</v>
      </c>
      <c r="AO10" s="80" t="s">
        <v>240</v>
      </c>
      <c r="AP10" s="80" t="s">
        <v>241</v>
      </c>
      <c r="AQ10" s="80" t="s">
        <v>242</v>
      </c>
      <c r="AR10" s="80" t="s">
        <v>243</v>
      </c>
      <c r="AS10" s="80" t="s">
        <v>244</v>
      </c>
      <c r="AT10" s="88" t="s">
        <v>25</v>
      </c>
      <c r="AU10" s="89" t="s">
        <v>26</v>
      </c>
      <c r="AV10" s="88" t="s">
        <v>27</v>
      </c>
      <c r="AW10" s="89" t="s">
        <v>28</v>
      </c>
      <c r="AX10" s="89" t="s">
        <v>29</v>
      </c>
      <c r="AY10" s="89" t="s">
        <v>30</v>
      </c>
      <c r="AZ10" s="88" t="s">
        <v>31</v>
      </c>
      <c r="BA10" s="89" t="s">
        <v>32</v>
      </c>
      <c r="BB10" s="89" t="s">
        <v>33</v>
      </c>
      <c r="BC10" s="89" t="s">
        <v>34</v>
      </c>
      <c r="BD10" s="89" t="s">
        <v>35</v>
      </c>
    </row>
    <row r="11" spans="1:56" ht="142.5" x14ac:dyDescent="0.3">
      <c r="A11" s="90"/>
      <c r="B11" s="91" t="s">
        <v>1262</v>
      </c>
      <c r="C11" s="92" t="s">
        <v>1263</v>
      </c>
      <c r="D11" s="92"/>
      <c r="E11" s="92" t="s">
        <v>248</v>
      </c>
      <c r="F11" s="92" t="s">
        <v>250</v>
      </c>
      <c r="G11" s="92"/>
      <c r="H11" s="93" t="s">
        <v>63</v>
      </c>
      <c r="I11" s="93"/>
      <c r="J11" s="94" t="s">
        <v>252</v>
      </c>
      <c r="K11" s="95" t="s">
        <v>65</v>
      </c>
      <c r="L11" s="96" t="s">
        <v>253</v>
      </c>
      <c r="M11" s="97" t="s">
        <v>254</v>
      </c>
      <c r="N11" s="97" t="s">
        <v>1209</v>
      </c>
      <c r="O11" s="93" t="s">
        <v>69</v>
      </c>
      <c r="P11" s="93" t="s">
        <v>69</v>
      </c>
      <c r="Q11" s="93" t="s">
        <v>69</v>
      </c>
      <c r="R11" s="98" t="s">
        <v>1210</v>
      </c>
      <c r="S11" s="93"/>
      <c r="T11" s="93">
        <v>0</v>
      </c>
      <c r="U11" s="93" t="str">
        <f>IF(T11=10,"Muy Alto",IF(T11=6,"Alto",IF(T11=2,"Medio",IF(T11=0,"Bajo"))))</f>
        <v>Bajo</v>
      </c>
      <c r="V11" s="93">
        <v>4</v>
      </c>
      <c r="W11" s="93" t="str">
        <f>IF(V11=4,"Continua",IF(V11=3,"Frecuente",IF(V11=2,"Ocasional",IF(V11=1,"Esporadica"))))</f>
        <v>Continua</v>
      </c>
      <c r="X11" s="93">
        <f t="shared" ref="X11:X78" si="0">T11*V11</f>
        <v>0</v>
      </c>
      <c r="Y11" s="93" t="str">
        <f t="shared" ref="Y11:Y79" si="1">IF(AND(X11&gt;=24,X11&lt;=40),"Medio Alto",IF(AND(X11&gt;=10,X11&lt;=20),"Alto",IF(AND(X11&gt;=6,X11&lt;=8),"Medio",IF(AND(X11&gt;=0,X11&lt;=4),"Bajo"))))</f>
        <v>Bajo</v>
      </c>
      <c r="Z11" s="93">
        <v>60</v>
      </c>
      <c r="AA11" s="93" t="str">
        <f t="shared" ref="AA11:AA79" si="2">IF(Z11=100,"Mortal o Catrastrofico",IF(Z11=60,"Muy Grave",IF(Z11=25,"Grave",IF(Z11=10,"Leve"))))</f>
        <v>Muy Grave</v>
      </c>
      <c r="AB11" s="93">
        <f>X11*Z11</f>
        <v>0</v>
      </c>
      <c r="AC11" s="93" t="str">
        <f>IF(AND(AB11&gt;=600,Z11&lt;=4000),"I",IF(AND(AB11&gt;=150,AB11&lt;=500),"II",IF(AND(AB11&gt;=40,AB11&lt;=120),"III",IF(AND(AB11&gt;=0,AB11&lt;=40),"IV"))))</f>
        <v>IV</v>
      </c>
      <c r="AD11" s="93" t="str">
        <f>IF(AND(AC11="I"),"NO ACEPTABLE",IF(AND(AC11="II"),"ACEPTABLE CON CONTROL ESPECIFICO",IF(AND(AC11="III"),"MEJORABLE",IF(AND(AC11="IV"),"ACEPTABLE"))))</f>
        <v>ACEPTABLE</v>
      </c>
      <c r="AE11" s="93">
        <v>8</v>
      </c>
      <c r="AF11" s="93" t="str">
        <f t="shared" ref="AF11:AF18" si="3">N11</f>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11" s="93" t="s">
        <v>38</v>
      </c>
      <c r="AH11" s="93"/>
      <c r="AI11" s="93" t="s">
        <v>63</v>
      </c>
      <c r="AJ11" s="93" t="s">
        <v>63</v>
      </c>
      <c r="AK11" s="93" t="s">
        <v>63</v>
      </c>
      <c r="AL11" s="93" t="s">
        <v>63</v>
      </c>
      <c r="AM11" s="93"/>
      <c r="AN11" s="93"/>
      <c r="AO11" s="93"/>
      <c r="AP11" s="93"/>
      <c r="AQ11" s="93"/>
      <c r="AR11" s="93"/>
      <c r="AS11" s="99"/>
      <c r="AT11" s="93"/>
      <c r="AU11" s="93" t="str">
        <f>IF(AT11=10,"Muy Alto",IF(AT11=6,"Alto",IF(AT11=2,"Medio",IF(AT11=0,"Bajo"))))</f>
        <v>Bajo</v>
      </c>
      <c r="AV11" s="93"/>
      <c r="AW11" s="93" t="b">
        <f>IF(AV11=4,"Continua",IF(AV11=3,"Frecuente",IF(AV11=2,"Ocasional",IF(AV11=1,"Esporadica"))))</f>
        <v>0</v>
      </c>
      <c r="AX11" s="93">
        <f t="shared" ref="AX11:AX79" si="4">AT11*AV11</f>
        <v>0</v>
      </c>
      <c r="AY11" s="93" t="str">
        <f t="shared" ref="AY11:AY79" si="5">IF(AND(AX11&gt;=24,AX11&lt;=40),"Medio Alto",IF(AND(AX11&gt;=10,AX11&lt;=20),"Alto",IF(AND(AX11&gt;=6,AX11&lt;=8),"Medio",IF(AND(AX11&gt;=0,AX11&lt;=4),"Bajo"))))</f>
        <v>Bajo</v>
      </c>
      <c r="AZ11" s="93"/>
      <c r="BA11" s="93" t="b">
        <f t="shared" ref="BA11:BA79" si="6">IF(AZ11=100,"Mortal o Catrastrofico",IF(AZ11=60,"Muy Grave",IF(AZ11=25,"Grave",IF(AZ11=10,"Leve"))))</f>
        <v>0</v>
      </c>
      <c r="BB11" s="93">
        <f>AX11*AZ11</f>
        <v>0</v>
      </c>
      <c r="BC11" s="93" t="str">
        <f>IF(AND(BB11&gt;=600,AZ11&lt;=4000),"I",IF(AND(BB11&gt;=150,BB11&lt;=500),"II",IF(AND(BB11&gt;=40,BB11&lt;=120),"III",IF(AND(BB11&gt;=0,BB11&lt;=40),"IV"))))</f>
        <v>IV</v>
      </c>
      <c r="BD11" s="93" t="str">
        <f>IF(AND(BC11="I"),"NO ACEPTABLE",IF(AND(BC11="II"),"ACEPTABLE CON CONTROL ESPECIFICO",IF(AND(BC11="III"),"MEJORABLE",IF(AND(BC11="IV"),"ACEPTABLE"))))</f>
        <v>ACEPTABLE</v>
      </c>
    </row>
    <row r="12" spans="1:56" ht="62.45" customHeight="1" x14ac:dyDescent="0.3">
      <c r="A12" s="90"/>
      <c r="B12" s="91" t="s">
        <v>1262</v>
      </c>
      <c r="C12" s="92" t="s">
        <v>1263</v>
      </c>
      <c r="D12" s="92"/>
      <c r="E12" s="92" t="s">
        <v>248</v>
      </c>
      <c r="F12" s="92" t="s">
        <v>250</v>
      </c>
      <c r="G12" s="92"/>
      <c r="H12" s="93" t="s">
        <v>63</v>
      </c>
      <c r="I12" s="93"/>
      <c r="J12" s="92" t="s">
        <v>252</v>
      </c>
      <c r="K12" s="95" t="s">
        <v>72</v>
      </c>
      <c r="L12" s="96" t="s">
        <v>119</v>
      </c>
      <c r="M12" s="97" t="s">
        <v>1264</v>
      </c>
      <c r="N12" s="97" t="s">
        <v>1265</v>
      </c>
      <c r="O12" s="93" t="s">
        <v>69</v>
      </c>
      <c r="P12" s="93" t="s">
        <v>69</v>
      </c>
      <c r="Q12" s="93" t="s">
        <v>69</v>
      </c>
      <c r="R12" s="98" t="s">
        <v>1266</v>
      </c>
      <c r="S12" s="93" t="s">
        <v>69</v>
      </c>
      <c r="T12" s="93">
        <v>0</v>
      </c>
      <c r="U12" s="93" t="str">
        <f>IF(T12=10,"Muy Alto",IF(T12=6,"Alto",IF(T12=2,"Medio",IF(T12&lt;=1,"Bajo"))))</f>
        <v>Bajo</v>
      </c>
      <c r="V12" s="93">
        <v>2</v>
      </c>
      <c r="W12" s="93" t="str">
        <f t="shared" ref="W12:W81" si="7">IF(V12=4,"Continua",IF(V12=3,"Frecuente",IF(V12=2,"Ocasional",IF(V12=1,"Esporadica"))))</f>
        <v>Ocasional</v>
      </c>
      <c r="X12" s="93">
        <f t="shared" si="0"/>
        <v>0</v>
      </c>
      <c r="Y12" s="93" t="str">
        <f t="shared" si="1"/>
        <v>Bajo</v>
      </c>
      <c r="Z12" s="93">
        <v>10</v>
      </c>
      <c r="AA12" s="93" t="str">
        <f t="shared" si="2"/>
        <v>Leve</v>
      </c>
      <c r="AB12" s="93">
        <f t="shared" ref="AB12:AB79" si="8">X12*Z12</f>
        <v>0</v>
      </c>
      <c r="AC12" s="93" t="str">
        <f t="shared" ref="AC12:AC81" si="9">IF(AND(AB12&gt;=600,Z12&lt;=4000),"I",IF(AND(AB12&gt;=150,AB12&lt;=500),"II",IF(AND(AB12&gt;=40,AB12&lt;=120),"III",IF(AND(AB12&gt;=0,AB12&lt;=40),"IV"))))</f>
        <v>IV</v>
      </c>
      <c r="AD12" s="93" t="str">
        <f t="shared" ref="AD12:AD81" si="10">IF(AND(AC12="I"),"NO ACEPTABLE",IF(AND(AC12="II"),"ACEPTABLE CON CONTROL ESPECIFICO",IF(AND(AC12="III"),"MEJORABLE",IF(AND(AC12="IV"),"ACEPTABLE"))))</f>
        <v>ACEPTABLE</v>
      </c>
      <c r="AE12" s="93" t="s">
        <v>258</v>
      </c>
      <c r="AF12" s="93" t="str">
        <f t="shared" si="3"/>
        <v>Caída a mismo nivel, golpes, contusiones, fracturas</v>
      </c>
      <c r="AG12" s="93" t="s">
        <v>38</v>
      </c>
      <c r="AH12" s="93"/>
      <c r="AI12" s="93" t="s">
        <v>63</v>
      </c>
      <c r="AJ12" s="93" t="s">
        <v>63</v>
      </c>
      <c r="AK12" s="93" t="s">
        <v>63</v>
      </c>
      <c r="AL12" s="93" t="s">
        <v>63</v>
      </c>
      <c r="AM12" s="93"/>
      <c r="AN12" s="93"/>
      <c r="AO12" s="93"/>
      <c r="AP12" s="93"/>
      <c r="AQ12" s="93"/>
      <c r="AR12" s="93"/>
      <c r="AS12" s="99"/>
      <c r="AT12" s="100"/>
      <c r="AU12" s="93" t="str">
        <f t="shared" ref="AU12:AU81" si="11">IF(AT12=10,"Muy Alto",IF(AT12=6,"Alto",IF(AT12=2,"Medio",IF(AT12=0,"Bajo"))))</f>
        <v>Bajo</v>
      </c>
      <c r="AV12" s="100"/>
      <c r="AW12" s="93" t="b">
        <f t="shared" ref="AW12:AW81" si="12">IF(AV12=4,"Continua",IF(AV12=3,"Frecuente",IF(AV12=2,"Ocasional",IF(AV12=1,"Esporadica"))))</f>
        <v>0</v>
      </c>
      <c r="AX12" s="93">
        <f t="shared" si="4"/>
        <v>0</v>
      </c>
      <c r="AY12" s="93" t="str">
        <f t="shared" si="5"/>
        <v>Bajo</v>
      </c>
      <c r="AZ12" s="100"/>
      <c r="BA12" s="93" t="b">
        <f t="shared" si="6"/>
        <v>0</v>
      </c>
      <c r="BB12" s="93">
        <f t="shared" ref="BB12:BB81" si="13">AX12*AZ12</f>
        <v>0</v>
      </c>
      <c r="BC12" s="93" t="str">
        <f t="shared" ref="BC12:BC81" si="14">IF(AND(BB12&gt;=600,AZ12&lt;=4000),"I",IF(AND(BB12&gt;=150,BB12&lt;=500),"II",IF(AND(BB12&gt;=40,BB12&lt;=120),"III",IF(AND(BB12&gt;=0,BB12&lt;=40),"IV"))))</f>
        <v>IV</v>
      </c>
      <c r="BD12" s="93" t="str">
        <f t="shared" ref="BD12:BD81" si="15">IF(AND(BC12="I"),"NO ACEPTABLE",IF(AND(BC12="II"),"ACEPTABLE CON CONTROL ESPECIFICO",IF(AND(BC12="III"),"MEJORABLE",IF(AND(BC12="IV"),"ACEPTABLE"))))</f>
        <v>ACEPTABLE</v>
      </c>
    </row>
    <row r="13" spans="1:56" ht="71.25" x14ac:dyDescent="0.3">
      <c r="A13" s="90"/>
      <c r="B13" s="91" t="s">
        <v>1262</v>
      </c>
      <c r="C13" s="92" t="s">
        <v>1263</v>
      </c>
      <c r="D13" s="92"/>
      <c r="E13" s="92" t="s">
        <v>248</v>
      </c>
      <c r="F13" s="92" t="s">
        <v>250</v>
      </c>
      <c r="G13" s="92"/>
      <c r="H13" s="93" t="s">
        <v>63</v>
      </c>
      <c r="I13" s="93"/>
      <c r="J13" s="92" t="s">
        <v>252</v>
      </c>
      <c r="K13" s="95" t="s">
        <v>72</v>
      </c>
      <c r="L13" s="96" t="s">
        <v>73</v>
      </c>
      <c r="M13" s="97" t="s">
        <v>1083</v>
      </c>
      <c r="N13" s="97" t="s">
        <v>75</v>
      </c>
      <c r="O13" s="93" t="s">
        <v>69</v>
      </c>
      <c r="P13" s="93" t="s">
        <v>69</v>
      </c>
      <c r="Q13" s="93" t="s">
        <v>69</v>
      </c>
      <c r="R13" s="101" t="s">
        <v>1267</v>
      </c>
      <c r="S13" s="93" t="s">
        <v>69</v>
      </c>
      <c r="T13" s="93">
        <v>2</v>
      </c>
      <c r="U13" s="93" t="str">
        <f t="shared" ref="U13:U82" si="16">IF(T13=10,"Muy Alto",IF(T13=6,"Alto",IF(T13=2,"Medio",IF(T13&lt;=1,"Bajo"))))</f>
        <v>Medio</v>
      </c>
      <c r="V13" s="93">
        <v>2</v>
      </c>
      <c r="W13" s="93" t="str">
        <f t="shared" si="7"/>
        <v>Ocasional</v>
      </c>
      <c r="X13" s="93">
        <f t="shared" si="0"/>
        <v>4</v>
      </c>
      <c r="Y13" s="93" t="str">
        <f t="shared" si="1"/>
        <v>Bajo</v>
      </c>
      <c r="Z13" s="93">
        <v>25</v>
      </c>
      <c r="AA13" s="93" t="str">
        <f t="shared" si="2"/>
        <v>Grave</v>
      </c>
      <c r="AB13" s="93">
        <f t="shared" si="8"/>
        <v>100</v>
      </c>
      <c r="AC13" s="93" t="str">
        <f t="shared" si="9"/>
        <v>III</v>
      </c>
      <c r="AD13" s="93" t="str">
        <f t="shared" si="10"/>
        <v>MEJORABLE</v>
      </c>
      <c r="AE13" s="93" t="s">
        <v>258</v>
      </c>
      <c r="AF13" s="93" t="str">
        <f t="shared" si="3"/>
        <v>Heridas, golpes, muerte, fatiga, estrés, disminución de la destreza y precisión. Estados de ansiedad y/o depresión y trastornos del aparato digestivo.</v>
      </c>
      <c r="AG13" s="93" t="s">
        <v>38</v>
      </c>
      <c r="AH13" s="93"/>
      <c r="AI13" s="93" t="s">
        <v>63</v>
      </c>
      <c r="AJ13" s="93" t="s">
        <v>63</v>
      </c>
      <c r="AK13" s="93" t="s">
        <v>63</v>
      </c>
      <c r="AL13" s="93" t="s">
        <v>63</v>
      </c>
      <c r="AM13" s="93"/>
      <c r="AN13" s="93"/>
      <c r="AO13" s="93"/>
      <c r="AP13" s="93"/>
      <c r="AQ13" s="93"/>
      <c r="AR13" s="93"/>
      <c r="AS13" s="99"/>
      <c r="AT13" s="100"/>
      <c r="AU13" s="93" t="str">
        <f t="shared" si="11"/>
        <v>Bajo</v>
      </c>
      <c r="AV13" s="100"/>
      <c r="AW13" s="93" t="b">
        <f t="shared" si="12"/>
        <v>0</v>
      </c>
      <c r="AX13" s="93">
        <f t="shared" si="4"/>
        <v>0</v>
      </c>
      <c r="AY13" s="93" t="str">
        <f t="shared" si="5"/>
        <v>Bajo</v>
      </c>
      <c r="AZ13" s="100"/>
      <c r="BA13" s="93" t="b">
        <f t="shared" si="6"/>
        <v>0</v>
      </c>
      <c r="BB13" s="93">
        <f t="shared" si="13"/>
        <v>0</v>
      </c>
      <c r="BC13" s="93" t="str">
        <f t="shared" si="14"/>
        <v>IV</v>
      </c>
      <c r="BD13" s="93" t="str">
        <f t="shared" si="15"/>
        <v>ACEPTABLE</v>
      </c>
    </row>
    <row r="14" spans="1:56" ht="57" x14ac:dyDescent="0.3">
      <c r="A14" s="90"/>
      <c r="B14" s="91" t="s">
        <v>1262</v>
      </c>
      <c r="C14" s="92" t="s">
        <v>1263</v>
      </c>
      <c r="D14" s="92"/>
      <c r="E14" s="92" t="s">
        <v>248</v>
      </c>
      <c r="F14" s="92" t="s">
        <v>250</v>
      </c>
      <c r="G14" s="92"/>
      <c r="H14" s="93" t="s">
        <v>63</v>
      </c>
      <c r="I14" s="93"/>
      <c r="J14" s="92" t="s">
        <v>252</v>
      </c>
      <c r="K14" s="95" t="s">
        <v>282</v>
      </c>
      <c r="L14" s="96" t="s">
        <v>88</v>
      </c>
      <c r="M14" s="97" t="s">
        <v>344</v>
      </c>
      <c r="N14" s="97" t="s">
        <v>90</v>
      </c>
      <c r="O14" s="93" t="s">
        <v>69</v>
      </c>
      <c r="P14" s="93" t="s">
        <v>69</v>
      </c>
      <c r="Q14" s="93" t="s">
        <v>69</v>
      </c>
      <c r="R14" s="101" t="s">
        <v>928</v>
      </c>
      <c r="S14" s="93" t="s">
        <v>69</v>
      </c>
      <c r="T14" s="93">
        <v>0</v>
      </c>
      <c r="U14" s="93" t="str">
        <f t="shared" si="16"/>
        <v>Bajo</v>
      </c>
      <c r="V14" s="93">
        <v>1</v>
      </c>
      <c r="W14" s="93" t="str">
        <f t="shared" si="7"/>
        <v>Esporadica</v>
      </c>
      <c r="X14" s="93">
        <f t="shared" si="0"/>
        <v>0</v>
      </c>
      <c r="Y14" s="93" t="str">
        <f t="shared" si="1"/>
        <v>Bajo</v>
      </c>
      <c r="Z14" s="93">
        <v>25</v>
      </c>
      <c r="AA14" s="93" t="str">
        <f t="shared" si="2"/>
        <v>Grave</v>
      </c>
      <c r="AB14" s="93">
        <f t="shared" si="8"/>
        <v>0</v>
      </c>
      <c r="AC14" s="93" t="str">
        <f t="shared" si="9"/>
        <v>IV</v>
      </c>
      <c r="AD14" s="93" t="str">
        <f t="shared" si="10"/>
        <v>ACEPTABLE</v>
      </c>
      <c r="AE14" s="93" t="s">
        <v>258</v>
      </c>
      <c r="AF14" s="93" t="str">
        <f t="shared" si="3"/>
        <v>Fatiga, estrés, resfriados, golpes, traumas.</v>
      </c>
      <c r="AG14" s="93" t="s">
        <v>38</v>
      </c>
      <c r="AH14" s="93"/>
      <c r="AI14" s="93" t="s">
        <v>63</v>
      </c>
      <c r="AJ14" s="93" t="s">
        <v>63</v>
      </c>
      <c r="AK14" s="93" t="s">
        <v>63</v>
      </c>
      <c r="AL14" s="93" t="s">
        <v>63</v>
      </c>
      <c r="AM14" s="93"/>
      <c r="AN14" s="93"/>
      <c r="AO14" s="93"/>
      <c r="AP14" s="93"/>
      <c r="AQ14" s="93"/>
      <c r="AR14" s="93"/>
      <c r="AS14" s="99"/>
      <c r="AT14" s="100"/>
      <c r="AU14" s="93" t="str">
        <f t="shared" si="11"/>
        <v>Bajo</v>
      </c>
      <c r="AV14" s="100"/>
      <c r="AW14" s="93" t="b">
        <f t="shared" si="12"/>
        <v>0</v>
      </c>
      <c r="AX14" s="93">
        <f t="shared" si="4"/>
        <v>0</v>
      </c>
      <c r="AY14" s="93" t="str">
        <f t="shared" si="5"/>
        <v>Bajo</v>
      </c>
      <c r="AZ14" s="100"/>
      <c r="BA14" s="93" t="b">
        <f t="shared" si="6"/>
        <v>0</v>
      </c>
      <c r="BB14" s="93">
        <f t="shared" si="13"/>
        <v>0</v>
      </c>
      <c r="BC14" s="93" t="str">
        <f t="shared" si="14"/>
        <v>IV</v>
      </c>
      <c r="BD14" s="93" t="str">
        <f t="shared" si="15"/>
        <v>ACEPTABLE</v>
      </c>
    </row>
    <row r="15" spans="1:56" ht="71.25" x14ac:dyDescent="0.3">
      <c r="A15" s="90"/>
      <c r="B15" s="91" t="s">
        <v>1262</v>
      </c>
      <c r="C15" s="92" t="s">
        <v>1263</v>
      </c>
      <c r="D15" s="92"/>
      <c r="E15" s="92" t="s">
        <v>248</v>
      </c>
      <c r="F15" s="92" t="s">
        <v>250</v>
      </c>
      <c r="G15" s="92"/>
      <c r="H15" s="93" t="s">
        <v>63</v>
      </c>
      <c r="I15" s="93"/>
      <c r="J15" s="92" t="s">
        <v>252</v>
      </c>
      <c r="K15" s="95" t="s">
        <v>282</v>
      </c>
      <c r="L15" s="96" t="s">
        <v>287</v>
      </c>
      <c r="M15" s="97" t="s">
        <v>288</v>
      </c>
      <c r="N15" s="97" t="s">
        <v>289</v>
      </c>
      <c r="O15" s="93" t="s">
        <v>69</v>
      </c>
      <c r="P15" s="93" t="s">
        <v>69</v>
      </c>
      <c r="Q15" s="93"/>
      <c r="R15" s="101" t="s">
        <v>650</v>
      </c>
      <c r="S15" s="93" t="s">
        <v>69</v>
      </c>
      <c r="T15" s="93">
        <v>0</v>
      </c>
      <c r="U15" s="93" t="str">
        <f t="shared" si="16"/>
        <v>Bajo</v>
      </c>
      <c r="V15" s="93">
        <v>1</v>
      </c>
      <c r="W15" s="93" t="str">
        <f t="shared" si="7"/>
        <v>Esporadica</v>
      </c>
      <c r="X15" s="93">
        <f t="shared" si="0"/>
        <v>0</v>
      </c>
      <c r="Y15" s="93" t="str">
        <f t="shared" ref="Y15" si="17">IF(AND(X15&gt;=24,X15&lt;=40),"Medio Alto",IF(AND(X15&gt;=10,X15&lt;=20),"Alto",IF(AND(X15&gt;=6,X15&lt;=8),"Medio",IF(AND(X15&gt;=0,X15&lt;=4),"Bajo"))))</f>
        <v>Bajo</v>
      </c>
      <c r="Z15" s="93">
        <v>25</v>
      </c>
      <c r="AA15" s="93" t="str">
        <f t="shared" ref="AA15" si="18">IF(Z15=100,"Mortal o Catrastrofico",IF(Z15=60,"Muy Grave",IF(Z15=25,"Grave",IF(Z15=10,"Leve"))))</f>
        <v>Grave</v>
      </c>
      <c r="AB15" s="93">
        <f t="shared" si="8"/>
        <v>0</v>
      </c>
      <c r="AC15" s="93" t="str">
        <f t="shared" ref="AC15" si="19">IF(AND(AB15&gt;=600,Z15&lt;=4000),"I",IF(AND(AB15&gt;=150,AB15&lt;=500),"II",IF(AND(AB15&gt;=40,AB15&lt;=120),"III",IF(AND(AB15&gt;=0,AB15&lt;=40),"IV"))))</f>
        <v>IV</v>
      </c>
      <c r="AD15" s="93" t="str">
        <f t="shared" si="10"/>
        <v>ACEPTABLE</v>
      </c>
      <c r="AE15" s="93" t="s">
        <v>258</v>
      </c>
      <c r="AF15" s="93" t="str">
        <f t="shared" si="3"/>
        <v>Golpes, trapamientos, aplastamiento, muerte</v>
      </c>
      <c r="AG15" s="93" t="s">
        <v>38</v>
      </c>
      <c r="AH15" s="93"/>
      <c r="AI15" s="93" t="s">
        <v>63</v>
      </c>
      <c r="AJ15" s="93" t="s">
        <v>63</v>
      </c>
      <c r="AK15" s="93" t="s">
        <v>63</v>
      </c>
      <c r="AL15" s="93" t="s">
        <v>63</v>
      </c>
      <c r="AM15" s="93"/>
      <c r="AN15" s="93"/>
      <c r="AO15" s="93"/>
      <c r="AP15" s="93"/>
      <c r="AQ15" s="93"/>
      <c r="AR15" s="93"/>
      <c r="AS15" s="99"/>
      <c r="AT15" s="100"/>
      <c r="AU15" s="93" t="str">
        <f t="shared" si="11"/>
        <v>Bajo</v>
      </c>
      <c r="AV15" s="100"/>
      <c r="AW15" s="93" t="b">
        <f t="shared" si="12"/>
        <v>0</v>
      </c>
      <c r="AX15" s="93">
        <f t="shared" ref="AX15" si="20">AT15*AV15</f>
        <v>0</v>
      </c>
      <c r="AY15" s="93" t="str">
        <f t="shared" ref="AY15" si="21">IF(AND(AX15&gt;=24,AX15&lt;=40),"Medio Alto",IF(AND(AX15&gt;=10,AX15&lt;=20),"Alto",IF(AND(AX15&gt;=6,AX15&lt;=8),"Medio",IF(AND(AX15&gt;=0,AX15&lt;=4),"Bajo"))))</f>
        <v>Bajo</v>
      </c>
      <c r="AZ15" s="100"/>
      <c r="BA15" s="93" t="b">
        <f t="shared" ref="BA15" si="22">IF(AZ15=100,"Mortal o Catrastrofico",IF(AZ15=60,"Muy Grave",IF(AZ15=25,"Grave",IF(AZ15=10,"Leve"))))</f>
        <v>0</v>
      </c>
      <c r="BB15" s="93">
        <f t="shared" ref="BB15" si="23">AX15*AZ15</f>
        <v>0</v>
      </c>
      <c r="BC15" s="93" t="str">
        <f t="shared" ref="BC15" si="24">IF(AND(BB15&gt;=600,AZ15&lt;=4000),"I",IF(AND(BB15&gt;=150,BB15&lt;=500),"II",IF(AND(BB15&gt;=40,BB15&lt;=120),"III",IF(AND(BB15&gt;=0,BB15&lt;=40),"IV"))))</f>
        <v>IV</v>
      </c>
      <c r="BD15" s="93" t="str">
        <f t="shared" si="15"/>
        <v>ACEPTABLE</v>
      </c>
    </row>
    <row r="16" spans="1:56" ht="66.75" customHeight="1" x14ac:dyDescent="0.3">
      <c r="A16" s="90"/>
      <c r="B16" s="91" t="s">
        <v>1262</v>
      </c>
      <c r="C16" s="92" t="s">
        <v>1263</v>
      </c>
      <c r="D16" s="92"/>
      <c r="E16" s="92" t="s">
        <v>248</v>
      </c>
      <c r="F16" s="92" t="s">
        <v>250</v>
      </c>
      <c r="G16" s="92"/>
      <c r="H16" s="93" t="s">
        <v>63</v>
      </c>
      <c r="I16" s="93"/>
      <c r="J16" s="92" t="s">
        <v>252</v>
      </c>
      <c r="K16" s="93" t="s">
        <v>93</v>
      </c>
      <c r="L16" s="93" t="s">
        <v>94</v>
      </c>
      <c r="M16" s="101" t="s">
        <v>1268</v>
      </c>
      <c r="N16" s="101" t="s">
        <v>96</v>
      </c>
      <c r="O16" s="93" t="s">
        <v>69</v>
      </c>
      <c r="P16" s="93" t="s">
        <v>69</v>
      </c>
      <c r="Q16" s="97" t="s">
        <v>331</v>
      </c>
      <c r="R16" s="97" t="s">
        <v>1269</v>
      </c>
      <c r="S16" s="93" t="s">
        <v>69</v>
      </c>
      <c r="T16" s="93">
        <v>6</v>
      </c>
      <c r="U16" s="93" t="str">
        <f t="shared" si="16"/>
        <v>Alto</v>
      </c>
      <c r="V16" s="93">
        <v>4</v>
      </c>
      <c r="W16" s="93" t="str">
        <f t="shared" si="7"/>
        <v>Continua</v>
      </c>
      <c r="X16" s="93">
        <f t="shared" si="0"/>
        <v>24</v>
      </c>
      <c r="Y16" s="93" t="str">
        <f t="shared" si="1"/>
        <v>Medio Alto</v>
      </c>
      <c r="Z16" s="93">
        <v>10</v>
      </c>
      <c r="AA16" s="93" t="str">
        <f t="shared" si="2"/>
        <v>Leve</v>
      </c>
      <c r="AB16" s="93">
        <f t="shared" si="8"/>
        <v>240</v>
      </c>
      <c r="AC16" s="93" t="str">
        <f t="shared" si="9"/>
        <v>II</v>
      </c>
      <c r="AD16" s="93" t="str">
        <f t="shared" si="10"/>
        <v>ACEPTABLE CON CONTROL ESPECIFICO</v>
      </c>
      <c r="AE16" s="93" t="s">
        <v>258</v>
      </c>
      <c r="AF16" s="93" t="str">
        <f t="shared" si="3"/>
        <v>Desordenes de trauma acumulativo, lesiones del sistema músculo esquelético, Tendinitis, síndrome del túnel carpiano (STC)</v>
      </c>
      <c r="AG16" s="93" t="s">
        <v>38</v>
      </c>
      <c r="AH16" s="93"/>
      <c r="AI16" s="93" t="s">
        <v>63</v>
      </c>
      <c r="AJ16" s="93" t="s">
        <v>63</v>
      </c>
      <c r="AK16" s="93" t="s">
        <v>63</v>
      </c>
      <c r="AL16" s="93"/>
      <c r="AM16" s="93" t="s">
        <v>1270</v>
      </c>
      <c r="AN16" s="93"/>
      <c r="AO16" s="93"/>
      <c r="AP16" s="93" t="s">
        <v>63</v>
      </c>
      <c r="AQ16" s="93"/>
      <c r="AR16" s="93"/>
      <c r="AS16" s="88" t="s">
        <v>63</v>
      </c>
      <c r="AT16" s="90">
        <v>2</v>
      </c>
      <c r="AU16" s="93" t="str">
        <f t="shared" si="11"/>
        <v>Medio</v>
      </c>
      <c r="AV16" s="90">
        <v>4</v>
      </c>
      <c r="AW16" s="93" t="str">
        <f t="shared" si="12"/>
        <v>Continua</v>
      </c>
      <c r="AX16" s="93">
        <f t="shared" si="4"/>
        <v>8</v>
      </c>
      <c r="AY16" s="93" t="str">
        <f t="shared" si="5"/>
        <v>Medio</v>
      </c>
      <c r="AZ16" s="90">
        <v>10</v>
      </c>
      <c r="BA16" s="93" t="str">
        <f t="shared" si="6"/>
        <v>Leve</v>
      </c>
      <c r="BB16" s="93">
        <f t="shared" si="13"/>
        <v>80</v>
      </c>
      <c r="BC16" s="93" t="str">
        <f t="shared" si="14"/>
        <v>III</v>
      </c>
      <c r="BD16" s="93" t="str">
        <f t="shared" si="15"/>
        <v>MEJORABLE</v>
      </c>
    </row>
    <row r="17" spans="1:56" ht="128.25" x14ac:dyDescent="0.3">
      <c r="A17" s="102"/>
      <c r="B17" s="91" t="s">
        <v>1262</v>
      </c>
      <c r="C17" s="92" t="s">
        <v>1263</v>
      </c>
      <c r="D17" s="92"/>
      <c r="E17" s="92" t="s">
        <v>248</v>
      </c>
      <c r="F17" s="92" t="s">
        <v>250</v>
      </c>
      <c r="G17" s="92"/>
      <c r="H17" s="93" t="s">
        <v>63</v>
      </c>
      <c r="I17" s="93"/>
      <c r="J17" s="92" t="s">
        <v>252</v>
      </c>
      <c r="K17" s="93" t="s">
        <v>99</v>
      </c>
      <c r="L17" s="93" t="s">
        <v>100</v>
      </c>
      <c r="M17" s="101" t="s">
        <v>333</v>
      </c>
      <c r="N17" s="101" t="s">
        <v>102</v>
      </c>
      <c r="O17" s="93" t="s">
        <v>69</v>
      </c>
      <c r="P17" s="93" t="s">
        <v>69</v>
      </c>
      <c r="Q17" s="93" t="s">
        <v>69</v>
      </c>
      <c r="R17" s="101" t="s">
        <v>1271</v>
      </c>
      <c r="S17" s="93" t="s">
        <v>69</v>
      </c>
      <c r="T17" s="93">
        <v>2</v>
      </c>
      <c r="U17" s="93" t="str">
        <f t="shared" si="16"/>
        <v>Medio</v>
      </c>
      <c r="V17" s="93">
        <v>3</v>
      </c>
      <c r="W17" s="93" t="str">
        <f t="shared" si="7"/>
        <v>Frecuente</v>
      </c>
      <c r="X17" s="93">
        <f t="shared" si="0"/>
        <v>6</v>
      </c>
      <c r="Y17" s="93" t="str">
        <f t="shared" si="1"/>
        <v>Medio</v>
      </c>
      <c r="Z17" s="93">
        <v>25</v>
      </c>
      <c r="AA17" s="93" t="str">
        <f t="shared" si="2"/>
        <v>Grave</v>
      </c>
      <c r="AB17" s="93">
        <f t="shared" si="8"/>
        <v>150</v>
      </c>
      <c r="AC17" s="93" t="str">
        <f t="shared" si="9"/>
        <v>II</v>
      </c>
      <c r="AD17" s="93" t="str">
        <f t="shared" si="10"/>
        <v>ACEPTABLE CON CONTROL ESPECIFICO</v>
      </c>
      <c r="AE17" s="93" t="s">
        <v>258</v>
      </c>
      <c r="AF17" s="93" t="str">
        <f t="shared" si="3"/>
        <v>Fatiga, estrés, disminución de la destreza y precisión. Estados de ansiedad y/o depresión y trastornos del aparato digestivo.</v>
      </c>
      <c r="AG17" s="93" t="s">
        <v>38</v>
      </c>
      <c r="AH17" s="93"/>
      <c r="AI17" s="93" t="s">
        <v>63</v>
      </c>
      <c r="AJ17" s="93" t="s">
        <v>63</v>
      </c>
      <c r="AK17" s="93" t="s">
        <v>63</v>
      </c>
      <c r="AL17" s="93"/>
      <c r="AM17" s="93" t="s">
        <v>1272</v>
      </c>
      <c r="AN17" s="93"/>
      <c r="AO17" s="93"/>
      <c r="AP17" s="93"/>
      <c r="AQ17" s="93" t="s">
        <v>63</v>
      </c>
      <c r="AR17" s="93"/>
      <c r="AS17" s="88" t="s">
        <v>63</v>
      </c>
      <c r="AT17" s="90">
        <v>0</v>
      </c>
      <c r="AU17" s="93" t="str">
        <f t="shared" si="11"/>
        <v>Bajo</v>
      </c>
      <c r="AV17" s="90">
        <v>3</v>
      </c>
      <c r="AW17" s="93" t="str">
        <f t="shared" si="12"/>
        <v>Frecuente</v>
      </c>
      <c r="AX17" s="93">
        <f t="shared" si="4"/>
        <v>0</v>
      </c>
      <c r="AY17" s="93" t="str">
        <f t="shared" si="5"/>
        <v>Bajo</v>
      </c>
      <c r="AZ17" s="90">
        <v>25</v>
      </c>
      <c r="BA17" s="93" t="str">
        <f t="shared" si="6"/>
        <v>Grave</v>
      </c>
      <c r="BB17" s="93">
        <f t="shared" si="13"/>
        <v>0</v>
      </c>
      <c r="BC17" s="93" t="str">
        <f t="shared" si="14"/>
        <v>IV</v>
      </c>
      <c r="BD17" s="93" t="str">
        <f t="shared" si="15"/>
        <v>ACEPTABLE</v>
      </c>
    </row>
    <row r="18" spans="1:56" ht="71.25" x14ac:dyDescent="0.3">
      <c r="A18" s="103"/>
      <c r="B18" s="91" t="s">
        <v>1262</v>
      </c>
      <c r="C18" s="92" t="s">
        <v>1263</v>
      </c>
      <c r="D18" s="92"/>
      <c r="E18" s="92" t="s">
        <v>248</v>
      </c>
      <c r="F18" s="92" t="s">
        <v>250</v>
      </c>
      <c r="G18" s="92"/>
      <c r="H18" s="93" t="s">
        <v>63</v>
      </c>
      <c r="I18" s="93"/>
      <c r="J18" s="92" t="s">
        <v>252</v>
      </c>
      <c r="K18" s="93" t="s">
        <v>104</v>
      </c>
      <c r="L18" s="93" t="s">
        <v>105</v>
      </c>
      <c r="M18" s="101" t="s">
        <v>1172</v>
      </c>
      <c r="N18" s="101" t="s">
        <v>107</v>
      </c>
      <c r="O18" s="93" t="s">
        <v>69</v>
      </c>
      <c r="P18" s="93" t="s">
        <v>69</v>
      </c>
      <c r="Q18" s="101" t="s">
        <v>336</v>
      </c>
      <c r="R18" s="101" t="s">
        <v>432</v>
      </c>
      <c r="S18" s="93" t="s">
        <v>69</v>
      </c>
      <c r="T18" s="93">
        <v>6</v>
      </c>
      <c r="U18" s="93" t="str">
        <f t="shared" si="16"/>
        <v>Alto</v>
      </c>
      <c r="V18" s="93">
        <v>4</v>
      </c>
      <c r="W18" s="93" t="str">
        <f t="shared" si="7"/>
        <v>Continua</v>
      </c>
      <c r="X18" s="93">
        <f t="shared" si="0"/>
        <v>24</v>
      </c>
      <c r="Y18" s="93" t="str">
        <f t="shared" si="1"/>
        <v>Medio Alto</v>
      </c>
      <c r="Z18" s="93">
        <v>10</v>
      </c>
      <c r="AA18" s="93" t="str">
        <f t="shared" si="2"/>
        <v>Leve</v>
      </c>
      <c r="AB18" s="93">
        <f t="shared" si="8"/>
        <v>240</v>
      </c>
      <c r="AC18" s="93" t="str">
        <f t="shared" si="9"/>
        <v>II</v>
      </c>
      <c r="AD18" s="93" t="str">
        <f t="shared" si="10"/>
        <v>ACEPTABLE CON CONTROL ESPECIFICO</v>
      </c>
      <c r="AE18" s="93" t="s">
        <v>258</v>
      </c>
      <c r="AF18" s="93" t="str">
        <f t="shared" si="3"/>
        <v>Fatiga visual, cefalea, disminución de la destreza y precisión, afectaciones a la vista, deslumbramiento, caídas a nivel, golpes.</v>
      </c>
      <c r="AG18" s="93" t="s">
        <v>38</v>
      </c>
      <c r="AH18" s="93"/>
      <c r="AI18" s="93" t="s">
        <v>63</v>
      </c>
      <c r="AJ18" s="93" t="s">
        <v>63</v>
      </c>
      <c r="AK18" s="93" t="s">
        <v>63</v>
      </c>
      <c r="AL18" s="93"/>
      <c r="AM18" s="93" t="s">
        <v>1273</v>
      </c>
      <c r="AN18" s="93"/>
      <c r="AO18" s="93"/>
      <c r="AP18" s="93" t="s">
        <v>63</v>
      </c>
      <c r="AQ18" s="93"/>
      <c r="AR18" s="93"/>
      <c r="AS18" s="99"/>
      <c r="AT18" s="100"/>
      <c r="AU18" s="93" t="str">
        <f t="shared" si="11"/>
        <v>Bajo</v>
      </c>
      <c r="AV18" s="100"/>
      <c r="AW18" s="93" t="b">
        <f t="shared" si="12"/>
        <v>0</v>
      </c>
      <c r="AX18" s="93">
        <f t="shared" si="4"/>
        <v>0</v>
      </c>
      <c r="AY18" s="93" t="str">
        <f t="shared" si="5"/>
        <v>Bajo</v>
      </c>
      <c r="AZ18" s="100"/>
      <c r="BA18" s="93" t="b">
        <f t="shared" si="6"/>
        <v>0</v>
      </c>
      <c r="BB18" s="93">
        <f t="shared" si="13"/>
        <v>0</v>
      </c>
      <c r="BC18" s="93" t="str">
        <f t="shared" si="14"/>
        <v>IV</v>
      </c>
      <c r="BD18" s="93" t="str">
        <f t="shared" si="15"/>
        <v>ACEPTABLE</v>
      </c>
    </row>
    <row r="19" spans="1:56" ht="57" x14ac:dyDescent="0.3">
      <c r="A19" s="103"/>
      <c r="B19" s="91" t="s">
        <v>1262</v>
      </c>
      <c r="C19" s="92" t="s">
        <v>1263</v>
      </c>
      <c r="D19" s="92"/>
      <c r="E19" s="92" t="s">
        <v>248</v>
      </c>
      <c r="F19" s="92" t="s">
        <v>250</v>
      </c>
      <c r="G19" s="92"/>
      <c r="H19" s="93" t="s">
        <v>63</v>
      </c>
      <c r="I19" s="93"/>
      <c r="J19" s="92" t="s">
        <v>252</v>
      </c>
      <c r="K19" s="93" t="s">
        <v>104</v>
      </c>
      <c r="L19" s="104" t="s">
        <v>997</v>
      </c>
      <c r="M19" s="101" t="s">
        <v>1274</v>
      </c>
      <c r="N19" s="101" t="s">
        <v>1275</v>
      </c>
      <c r="O19" s="93"/>
      <c r="P19" s="93"/>
      <c r="Q19" s="101"/>
      <c r="R19" s="101" t="s">
        <v>1276</v>
      </c>
      <c r="S19" s="93"/>
      <c r="T19" s="93">
        <v>6</v>
      </c>
      <c r="U19" s="93" t="str">
        <f t="shared" si="16"/>
        <v>Alto</v>
      </c>
      <c r="V19" s="93">
        <v>4</v>
      </c>
      <c r="W19" s="93" t="str">
        <f t="shared" si="7"/>
        <v>Continua</v>
      </c>
      <c r="X19" s="93">
        <f t="shared" si="0"/>
        <v>24</v>
      </c>
      <c r="Y19" s="93" t="str">
        <f t="shared" si="1"/>
        <v>Medio Alto</v>
      </c>
      <c r="Z19" s="93">
        <v>10</v>
      </c>
      <c r="AA19" s="93" t="str">
        <f t="shared" si="2"/>
        <v>Leve</v>
      </c>
      <c r="AB19" s="93">
        <f t="shared" si="8"/>
        <v>240</v>
      </c>
      <c r="AC19" s="93" t="str">
        <f t="shared" si="9"/>
        <v>II</v>
      </c>
      <c r="AD19" s="93" t="str">
        <f t="shared" si="10"/>
        <v>ACEPTABLE CON CONTROL ESPECIFICO</v>
      </c>
      <c r="AE19" s="93" t="s">
        <v>258</v>
      </c>
      <c r="AF19" s="93" t="s">
        <v>512</v>
      </c>
      <c r="AG19" s="93" t="s">
        <v>38</v>
      </c>
      <c r="AH19" s="93"/>
      <c r="AI19" s="93" t="s">
        <v>63</v>
      </c>
      <c r="AJ19" s="93" t="s">
        <v>63</v>
      </c>
      <c r="AK19" s="93" t="s">
        <v>63</v>
      </c>
      <c r="AL19" s="93"/>
      <c r="AM19" s="93" t="s">
        <v>1277</v>
      </c>
      <c r="AN19" s="93"/>
      <c r="AO19" s="93"/>
      <c r="AP19" s="93" t="s">
        <v>63</v>
      </c>
      <c r="AQ19" s="93"/>
      <c r="AR19" s="93"/>
      <c r="AS19" s="88" t="s">
        <v>63</v>
      </c>
      <c r="AT19" s="90">
        <v>0</v>
      </c>
      <c r="AU19" s="93" t="str">
        <f t="shared" si="11"/>
        <v>Bajo</v>
      </c>
      <c r="AV19" s="90">
        <v>4</v>
      </c>
      <c r="AW19" s="93" t="str">
        <f t="shared" si="12"/>
        <v>Continua</v>
      </c>
      <c r="AX19" s="93">
        <f t="shared" si="4"/>
        <v>0</v>
      </c>
      <c r="AY19" s="93" t="str">
        <f t="shared" si="5"/>
        <v>Bajo</v>
      </c>
      <c r="AZ19" s="90">
        <v>10</v>
      </c>
      <c r="BA19" s="93" t="str">
        <f t="shared" si="6"/>
        <v>Leve</v>
      </c>
      <c r="BB19" s="93">
        <f t="shared" si="13"/>
        <v>0</v>
      </c>
      <c r="BC19" s="93" t="str">
        <f t="shared" si="14"/>
        <v>IV</v>
      </c>
      <c r="BD19" s="93" t="str">
        <f t="shared" si="15"/>
        <v>ACEPTABLE</v>
      </c>
    </row>
    <row r="20" spans="1:56" ht="57" x14ac:dyDescent="0.3">
      <c r="A20" s="103"/>
      <c r="B20" s="91" t="s">
        <v>1262</v>
      </c>
      <c r="C20" s="92" t="s">
        <v>1263</v>
      </c>
      <c r="D20" s="92"/>
      <c r="E20" s="92" t="s">
        <v>248</v>
      </c>
      <c r="F20" s="92" t="s">
        <v>250</v>
      </c>
      <c r="G20" s="92"/>
      <c r="H20" s="93" t="s">
        <v>63</v>
      </c>
      <c r="I20" s="93"/>
      <c r="J20" s="92" t="s">
        <v>252</v>
      </c>
      <c r="K20" s="93" t="s">
        <v>104</v>
      </c>
      <c r="L20" s="104" t="s">
        <v>528</v>
      </c>
      <c r="M20" s="101" t="s">
        <v>704</v>
      </c>
      <c r="N20" s="101" t="s">
        <v>512</v>
      </c>
      <c r="O20" s="93"/>
      <c r="P20" s="93"/>
      <c r="Q20" s="101"/>
      <c r="R20" s="101" t="s">
        <v>1278</v>
      </c>
      <c r="S20" s="93"/>
      <c r="T20" s="93">
        <v>2</v>
      </c>
      <c r="U20" s="93" t="str">
        <f t="shared" si="16"/>
        <v>Medio</v>
      </c>
      <c r="V20" s="93">
        <v>4</v>
      </c>
      <c r="W20" s="93" t="str">
        <f t="shared" si="7"/>
        <v>Continua</v>
      </c>
      <c r="X20" s="93">
        <f t="shared" si="0"/>
        <v>8</v>
      </c>
      <c r="Y20" s="93" t="str">
        <f t="shared" si="1"/>
        <v>Medio</v>
      </c>
      <c r="Z20" s="93">
        <v>10</v>
      </c>
      <c r="AA20" s="93" t="str">
        <f t="shared" si="2"/>
        <v>Leve</v>
      </c>
      <c r="AB20" s="93">
        <f t="shared" si="8"/>
        <v>80</v>
      </c>
      <c r="AC20" s="93" t="str">
        <f t="shared" si="9"/>
        <v>III</v>
      </c>
      <c r="AD20" s="93" t="str">
        <f t="shared" si="10"/>
        <v>MEJORABLE</v>
      </c>
      <c r="AE20" s="93" t="s">
        <v>258</v>
      </c>
      <c r="AF20" s="93" t="s">
        <v>512</v>
      </c>
      <c r="AG20" s="93" t="s">
        <v>38</v>
      </c>
      <c r="AH20" s="93"/>
      <c r="AI20" s="93" t="s">
        <v>63</v>
      </c>
      <c r="AJ20" s="93" t="s">
        <v>63</v>
      </c>
      <c r="AK20" s="93" t="s">
        <v>63</v>
      </c>
      <c r="AL20" s="93"/>
      <c r="AM20" s="93" t="s">
        <v>1279</v>
      </c>
      <c r="AN20" s="93"/>
      <c r="AO20" s="93"/>
      <c r="AP20" s="93" t="s">
        <v>63</v>
      </c>
      <c r="AQ20" s="93"/>
      <c r="AR20" s="93"/>
      <c r="AS20" s="88" t="s">
        <v>63</v>
      </c>
      <c r="AT20" s="90">
        <v>0</v>
      </c>
      <c r="AU20" s="93" t="str">
        <f t="shared" si="11"/>
        <v>Bajo</v>
      </c>
      <c r="AV20" s="90">
        <v>4</v>
      </c>
      <c r="AW20" s="93" t="str">
        <f t="shared" si="12"/>
        <v>Continua</v>
      </c>
      <c r="AX20" s="93">
        <f t="shared" si="4"/>
        <v>0</v>
      </c>
      <c r="AY20" s="93" t="str">
        <f t="shared" si="5"/>
        <v>Bajo</v>
      </c>
      <c r="AZ20" s="90">
        <v>10</v>
      </c>
      <c r="BA20" s="93" t="str">
        <f t="shared" si="6"/>
        <v>Leve</v>
      </c>
      <c r="BB20" s="93">
        <f t="shared" si="13"/>
        <v>0</v>
      </c>
      <c r="BC20" s="93" t="str">
        <f t="shared" si="14"/>
        <v>IV</v>
      </c>
      <c r="BD20" s="93" t="str">
        <f t="shared" si="15"/>
        <v>ACEPTABLE</v>
      </c>
    </row>
    <row r="21" spans="1:56" ht="114" x14ac:dyDescent="0.3">
      <c r="A21" s="90"/>
      <c r="B21" s="91" t="s">
        <v>1262</v>
      </c>
      <c r="C21" s="92" t="s">
        <v>1263</v>
      </c>
      <c r="D21" s="92"/>
      <c r="E21" s="92" t="s">
        <v>248</v>
      </c>
      <c r="F21" s="92" t="s">
        <v>250</v>
      </c>
      <c r="G21" s="92"/>
      <c r="H21" s="93" t="s">
        <v>63</v>
      </c>
      <c r="I21" s="93"/>
      <c r="J21" s="92" t="s">
        <v>252</v>
      </c>
      <c r="K21" s="93" t="s">
        <v>72</v>
      </c>
      <c r="L21" s="96" t="s">
        <v>119</v>
      </c>
      <c r="M21" s="101" t="s">
        <v>1280</v>
      </c>
      <c r="N21" s="101" t="s">
        <v>112</v>
      </c>
      <c r="O21" s="93" t="s">
        <v>69</v>
      </c>
      <c r="P21" s="93" t="s">
        <v>69</v>
      </c>
      <c r="Q21" s="97" t="s">
        <v>1281</v>
      </c>
      <c r="R21" s="101" t="s">
        <v>1282</v>
      </c>
      <c r="S21" s="93" t="s">
        <v>69</v>
      </c>
      <c r="T21" s="93">
        <v>0</v>
      </c>
      <c r="U21" s="93" t="str">
        <f t="shared" si="16"/>
        <v>Bajo</v>
      </c>
      <c r="V21" s="93">
        <v>2</v>
      </c>
      <c r="W21" s="93" t="str">
        <f t="shared" si="7"/>
        <v>Ocasional</v>
      </c>
      <c r="X21" s="93">
        <f t="shared" si="0"/>
        <v>0</v>
      </c>
      <c r="Y21" s="93" t="str">
        <f t="shared" si="1"/>
        <v>Bajo</v>
      </c>
      <c r="Z21" s="93">
        <v>60</v>
      </c>
      <c r="AA21" s="93" t="str">
        <f t="shared" si="2"/>
        <v>Muy Grave</v>
      </c>
      <c r="AB21" s="93">
        <f t="shared" si="8"/>
        <v>0</v>
      </c>
      <c r="AC21" s="93" t="str">
        <f t="shared" si="9"/>
        <v>IV</v>
      </c>
      <c r="AD21" s="93" t="str">
        <f t="shared" si="10"/>
        <v>ACEPTABLE</v>
      </c>
      <c r="AE21" s="93" t="s">
        <v>258</v>
      </c>
      <c r="AF21" s="93" t="str">
        <f t="shared" ref="AF21:AF34" si="25">N21</f>
        <v>Caídas al mismo nivel, caídas a diferente nivel, contusiones, golpes, fracturas</v>
      </c>
      <c r="AG21" s="93" t="s">
        <v>38</v>
      </c>
      <c r="AH21" s="93"/>
      <c r="AI21" s="93" t="s">
        <v>63</v>
      </c>
      <c r="AJ21" s="93" t="s">
        <v>63</v>
      </c>
      <c r="AK21" s="93" t="s">
        <v>63</v>
      </c>
      <c r="AL21" s="93" t="s">
        <v>63</v>
      </c>
      <c r="AM21" s="93"/>
      <c r="AN21" s="93"/>
      <c r="AO21" s="93"/>
      <c r="AP21" s="93"/>
      <c r="AQ21" s="93"/>
      <c r="AR21" s="93"/>
      <c r="AS21" s="99"/>
      <c r="AT21" s="100"/>
      <c r="AU21" s="93" t="str">
        <f t="shared" si="11"/>
        <v>Bajo</v>
      </c>
      <c r="AV21" s="100"/>
      <c r="AW21" s="93" t="b">
        <f t="shared" si="12"/>
        <v>0</v>
      </c>
      <c r="AX21" s="93">
        <f t="shared" si="4"/>
        <v>0</v>
      </c>
      <c r="AY21" s="93" t="str">
        <f t="shared" si="5"/>
        <v>Bajo</v>
      </c>
      <c r="AZ21" s="100"/>
      <c r="BA21" s="93" t="b">
        <f t="shared" si="6"/>
        <v>0</v>
      </c>
      <c r="BB21" s="93">
        <f t="shared" si="13"/>
        <v>0</v>
      </c>
      <c r="BC21" s="93" t="str">
        <f t="shared" si="14"/>
        <v>IV</v>
      </c>
      <c r="BD21" s="93" t="str">
        <f t="shared" si="15"/>
        <v>ACEPTABLE</v>
      </c>
    </row>
    <row r="22" spans="1:56" ht="85.5" x14ac:dyDescent="0.3">
      <c r="A22" s="90" t="s">
        <v>1283</v>
      </c>
      <c r="B22" s="91" t="s">
        <v>1262</v>
      </c>
      <c r="C22" s="92" t="s">
        <v>1263</v>
      </c>
      <c r="D22" s="92"/>
      <c r="E22" s="92" t="s">
        <v>248</v>
      </c>
      <c r="F22" s="92" t="s">
        <v>250</v>
      </c>
      <c r="G22" s="92"/>
      <c r="H22" s="93" t="s">
        <v>63</v>
      </c>
      <c r="I22" s="93"/>
      <c r="J22" s="92" t="s">
        <v>252</v>
      </c>
      <c r="K22" s="93" t="s">
        <v>72</v>
      </c>
      <c r="L22" s="96" t="s">
        <v>119</v>
      </c>
      <c r="M22" s="101" t="s">
        <v>1284</v>
      </c>
      <c r="N22" s="101" t="s">
        <v>441</v>
      </c>
      <c r="O22" s="93" t="s">
        <v>69</v>
      </c>
      <c r="P22" s="93" t="s">
        <v>69</v>
      </c>
      <c r="Q22" s="97" t="s">
        <v>1285</v>
      </c>
      <c r="R22" s="101" t="s">
        <v>442</v>
      </c>
      <c r="S22" s="93"/>
      <c r="T22" s="93">
        <v>0</v>
      </c>
      <c r="U22" s="93" t="str">
        <f t="shared" si="16"/>
        <v>Bajo</v>
      </c>
      <c r="V22" s="93">
        <v>2</v>
      </c>
      <c r="W22" s="93" t="str">
        <f t="shared" si="7"/>
        <v>Ocasional</v>
      </c>
      <c r="X22" s="93">
        <f t="shared" si="0"/>
        <v>0</v>
      </c>
      <c r="Y22" s="93" t="str">
        <f t="shared" si="1"/>
        <v>Bajo</v>
      </c>
      <c r="Z22" s="93">
        <v>10</v>
      </c>
      <c r="AA22" s="93" t="str">
        <f t="shared" si="2"/>
        <v>Leve</v>
      </c>
      <c r="AB22" s="93">
        <f t="shared" si="8"/>
        <v>0</v>
      </c>
      <c r="AC22" s="93" t="str">
        <f t="shared" si="9"/>
        <v>IV</v>
      </c>
      <c r="AD22" s="93" t="str">
        <f t="shared" si="10"/>
        <v>ACEPTABLE</v>
      </c>
      <c r="AE22" s="93" t="s">
        <v>258</v>
      </c>
      <c r="AF22" s="93" t="str">
        <f t="shared" si="25"/>
        <v>lesiones del sistema músculo esquelético, golpes, caídas a nivel, contusiones</v>
      </c>
      <c r="AG22" s="93" t="s">
        <v>38</v>
      </c>
      <c r="AH22" s="93"/>
      <c r="AI22" s="93" t="s">
        <v>63</v>
      </c>
      <c r="AJ22" s="93" t="s">
        <v>63</v>
      </c>
      <c r="AK22" s="93" t="s">
        <v>63</v>
      </c>
      <c r="AL22" s="93" t="s">
        <v>63</v>
      </c>
      <c r="AM22" s="122"/>
      <c r="AN22" s="93"/>
      <c r="AO22" s="93"/>
      <c r="AP22" s="93"/>
      <c r="AQ22" s="93"/>
      <c r="AR22" s="93"/>
      <c r="AS22" s="99"/>
      <c r="AT22" s="100"/>
      <c r="AU22" s="93" t="str">
        <f t="shared" si="11"/>
        <v>Bajo</v>
      </c>
      <c r="AV22" s="100"/>
      <c r="AW22" s="93" t="b">
        <f t="shared" si="12"/>
        <v>0</v>
      </c>
      <c r="AX22" s="93">
        <f t="shared" si="4"/>
        <v>0</v>
      </c>
      <c r="AY22" s="93" t="str">
        <f t="shared" si="5"/>
        <v>Bajo</v>
      </c>
      <c r="AZ22" s="100"/>
      <c r="BA22" s="93" t="b">
        <f t="shared" si="6"/>
        <v>0</v>
      </c>
      <c r="BB22" s="93">
        <f t="shared" si="13"/>
        <v>0</v>
      </c>
      <c r="BC22" s="93" t="str">
        <f t="shared" si="14"/>
        <v>IV</v>
      </c>
      <c r="BD22" s="93" t="str">
        <f t="shared" si="15"/>
        <v>ACEPTABLE</v>
      </c>
    </row>
    <row r="23" spans="1:56" ht="78" customHeight="1" x14ac:dyDescent="0.3">
      <c r="A23" s="102"/>
      <c r="B23" s="91" t="s">
        <v>1262</v>
      </c>
      <c r="C23" s="92" t="s">
        <v>1263</v>
      </c>
      <c r="D23" s="92"/>
      <c r="E23" s="92" t="s">
        <v>248</v>
      </c>
      <c r="F23" s="92" t="s">
        <v>250</v>
      </c>
      <c r="G23" s="92"/>
      <c r="H23" s="93" t="s">
        <v>63</v>
      </c>
      <c r="I23" s="93"/>
      <c r="J23" s="92" t="s">
        <v>252</v>
      </c>
      <c r="K23" s="93" t="s">
        <v>72</v>
      </c>
      <c r="L23" s="96" t="s">
        <v>119</v>
      </c>
      <c r="M23" s="101" t="s">
        <v>1286</v>
      </c>
      <c r="N23" s="101" t="s">
        <v>112</v>
      </c>
      <c r="O23" s="93" t="s">
        <v>69</v>
      </c>
      <c r="P23" s="93" t="s">
        <v>69</v>
      </c>
      <c r="Q23" s="93" t="s">
        <v>69</v>
      </c>
      <c r="R23" s="101" t="s">
        <v>1287</v>
      </c>
      <c r="S23" s="93" t="s">
        <v>69</v>
      </c>
      <c r="T23" s="93">
        <v>2</v>
      </c>
      <c r="U23" s="93" t="str">
        <f t="shared" si="16"/>
        <v>Medio</v>
      </c>
      <c r="V23" s="93">
        <v>2</v>
      </c>
      <c r="W23" s="93" t="str">
        <f t="shared" si="7"/>
        <v>Ocasional</v>
      </c>
      <c r="X23" s="93">
        <f t="shared" si="0"/>
        <v>4</v>
      </c>
      <c r="Y23" s="93" t="str">
        <f t="shared" si="1"/>
        <v>Bajo</v>
      </c>
      <c r="Z23" s="93">
        <v>25</v>
      </c>
      <c r="AA23" s="93" t="str">
        <f t="shared" si="2"/>
        <v>Grave</v>
      </c>
      <c r="AB23" s="93">
        <f t="shared" si="8"/>
        <v>100</v>
      </c>
      <c r="AC23" s="93" t="str">
        <f t="shared" si="9"/>
        <v>III</v>
      </c>
      <c r="AD23" s="93" t="str">
        <f t="shared" si="10"/>
        <v>MEJORABLE</v>
      </c>
      <c r="AE23" s="93" t="s">
        <v>258</v>
      </c>
      <c r="AF23" s="93" t="str">
        <f t="shared" si="25"/>
        <v>Caídas al mismo nivel, caídas a diferente nivel, contusiones, golpes, fracturas</v>
      </c>
      <c r="AG23" s="93" t="s">
        <v>38</v>
      </c>
      <c r="AH23" s="93"/>
      <c r="AI23" s="93" t="s">
        <v>63</v>
      </c>
      <c r="AJ23" s="93" t="s">
        <v>63</v>
      </c>
      <c r="AK23" s="93" t="s">
        <v>63</v>
      </c>
      <c r="AL23" s="93" t="s">
        <v>63</v>
      </c>
      <c r="AM23" s="93" t="s">
        <v>1288</v>
      </c>
      <c r="AN23" s="93"/>
      <c r="AO23" s="93"/>
      <c r="AP23" s="93" t="s">
        <v>63</v>
      </c>
      <c r="AQ23" s="93" t="s">
        <v>63</v>
      </c>
      <c r="AR23" s="93"/>
      <c r="AS23" s="88" t="s">
        <v>63</v>
      </c>
      <c r="AT23" s="90">
        <v>0</v>
      </c>
      <c r="AU23" s="93" t="str">
        <f t="shared" si="11"/>
        <v>Bajo</v>
      </c>
      <c r="AV23" s="100">
        <v>4</v>
      </c>
      <c r="AW23" s="93" t="str">
        <f t="shared" si="12"/>
        <v>Continua</v>
      </c>
      <c r="AX23" s="93">
        <f t="shared" si="4"/>
        <v>0</v>
      </c>
      <c r="AY23" s="93" t="str">
        <f t="shared" si="5"/>
        <v>Bajo</v>
      </c>
      <c r="AZ23" s="100">
        <v>25</v>
      </c>
      <c r="BA23" s="93" t="str">
        <f t="shared" si="6"/>
        <v>Grave</v>
      </c>
      <c r="BB23" s="93">
        <f t="shared" si="13"/>
        <v>0</v>
      </c>
      <c r="BC23" s="93" t="str">
        <f t="shared" si="14"/>
        <v>IV</v>
      </c>
      <c r="BD23" s="93" t="str">
        <f t="shared" si="15"/>
        <v>ACEPTABLE</v>
      </c>
    </row>
    <row r="24" spans="1:56" ht="114" x14ac:dyDescent="0.3">
      <c r="A24" s="102"/>
      <c r="B24" s="91" t="s">
        <v>1262</v>
      </c>
      <c r="C24" s="92" t="s">
        <v>1263</v>
      </c>
      <c r="D24" s="92"/>
      <c r="E24" s="92" t="s">
        <v>248</v>
      </c>
      <c r="F24" s="92" t="s">
        <v>250</v>
      </c>
      <c r="G24" s="92"/>
      <c r="H24" s="93" t="s">
        <v>63</v>
      </c>
      <c r="I24" s="93"/>
      <c r="J24" s="92" t="s">
        <v>252</v>
      </c>
      <c r="K24" s="95" t="s">
        <v>72</v>
      </c>
      <c r="L24" s="96" t="s">
        <v>119</v>
      </c>
      <c r="M24" s="97" t="s">
        <v>120</v>
      </c>
      <c r="N24" s="97" t="s">
        <v>871</v>
      </c>
      <c r="O24" s="93" t="s">
        <v>69</v>
      </c>
      <c r="P24" s="93" t="s">
        <v>69</v>
      </c>
      <c r="Q24" s="93" t="s">
        <v>69</v>
      </c>
      <c r="R24" s="97" t="s">
        <v>1281</v>
      </c>
      <c r="S24" s="93" t="s">
        <v>69</v>
      </c>
      <c r="T24" s="93">
        <v>2</v>
      </c>
      <c r="U24" s="93" t="str">
        <f t="shared" si="16"/>
        <v>Medio</v>
      </c>
      <c r="V24" s="93">
        <v>2</v>
      </c>
      <c r="W24" s="93" t="str">
        <f t="shared" si="7"/>
        <v>Ocasional</v>
      </c>
      <c r="X24" s="93">
        <f t="shared" si="0"/>
        <v>4</v>
      </c>
      <c r="Y24" s="93" t="str">
        <f t="shared" si="1"/>
        <v>Bajo</v>
      </c>
      <c r="Z24" s="93">
        <v>60</v>
      </c>
      <c r="AA24" s="93" t="str">
        <f t="shared" si="2"/>
        <v>Muy Grave</v>
      </c>
      <c r="AB24" s="93">
        <f t="shared" si="8"/>
        <v>240</v>
      </c>
      <c r="AC24" s="93" t="str">
        <f t="shared" si="9"/>
        <v>II</v>
      </c>
      <c r="AD24" s="93" t="str">
        <f t="shared" si="10"/>
        <v>ACEPTABLE CON CONTROL ESPECIFICO</v>
      </c>
      <c r="AE24" s="93" t="s">
        <v>258</v>
      </c>
      <c r="AF24" s="93" t="str">
        <f t="shared" si="25"/>
        <v>Colapso de estructuras, golpes, poli traumas.</v>
      </c>
      <c r="AG24" s="93" t="s">
        <v>38</v>
      </c>
      <c r="AH24" s="93"/>
      <c r="AI24" s="93" t="s">
        <v>63</v>
      </c>
      <c r="AJ24" s="93" t="s">
        <v>63</v>
      </c>
      <c r="AK24" s="93" t="s">
        <v>63</v>
      </c>
      <c r="AL24" s="93" t="s">
        <v>63</v>
      </c>
      <c r="AM24" s="93" t="s">
        <v>1289</v>
      </c>
      <c r="AN24" s="93"/>
      <c r="AO24" s="93"/>
      <c r="AP24" s="93" t="s">
        <v>63</v>
      </c>
      <c r="AQ24" s="93"/>
      <c r="AR24" s="93"/>
      <c r="AS24" s="121" t="s">
        <v>1290</v>
      </c>
      <c r="AT24" s="90"/>
      <c r="AU24" s="93" t="str">
        <f t="shared" si="11"/>
        <v>Bajo</v>
      </c>
      <c r="AV24" s="100"/>
      <c r="AW24" s="93" t="b">
        <f t="shared" si="12"/>
        <v>0</v>
      </c>
      <c r="AX24" s="93">
        <f t="shared" si="4"/>
        <v>0</v>
      </c>
      <c r="AY24" s="93" t="str">
        <f t="shared" si="5"/>
        <v>Bajo</v>
      </c>
      <c r="AZ24" s="100"/>
      <c r="BA24" s="93" t="b">
        <f t="shared" si="6"/>
        <v>0</v>
      </c>
      <c r="BB24" s="93">
        <f t="shared" si="13"/>
        <v>0</v>
      </c>
      <c r="BC24" s="93"/>
      <c r="BD24" s="93" t="b">
        <f t="shared" si="15"/>
        <v>0</v>
      </c>
    </row>
    <row r="25" spans="1:56" ht="69.75" customHeight="1" x14ac:dyDescent="0.3">
      <c r="A25" s="90"/>
      <c r="B25" s="91" t="s">
        <v>1262</v>
      </c>
      <c r="C25" s="92" t="s">
        <v>1263</v>
      </c>
      <c r="D25" s="92"/>
      <c r="E25" s="92" t="s">
        <v>248</v>
      </c>
      <c r="F25" s="92" t="s">
        <v>250</v>
      </c>
      <c r="G25" s="92"/>
      <c r="H25" s="93" t="s">
        <v>63</v>
      </c>
      <c r="I25" s="93"/>
      <c r="J25" s="92" t="s">
        <v>252</v>
      </c>
      <c r="K25" s="93" t="s">
        <v>93</v>
      </c>
      <c r="L25" s="104" t="s">
        <v>123</v>
      </c>
      <c r="M25" s="97" t="s">
        <v>326</v>
      </c>
      <c r="N25" s="97" t="s">
        <v>96</v>
      </c>
      <c r="O25" s="93" t="s">
        <v>69</v>
      </c>
      <c r="P25" s="93" t="s">
        <v>69</v>
      </c>
      <c r="Q25" s="97" t="s">
        <v>327</v>
      </c>
      <c r="R25" s="97" t="s">
        <v>328</v>
      </c>
      <c r="S25" s="93" t="s">
        <v>69</v>
      </c>
      <c r="T25" s="93">
        <v>6</v>
      </c>
      <c r="U25" s="93" t="str">
        <f t="shared" si="16"/>
        <v>Alto</v>
      </c>
      <c r="V25" s="93">
        <v>3</v>
      </c>
      <c r="W25" s="93" t="str">
        <f t="shared" si="7"/>
        <v>Frecuente</v>
      </c>
      <c r="X25" s="93">
        <f t="shared" si="0"/>
        <v>18</v>
      </c>
      <c r="Y25" s="93" t="str">
        <f t="shared" si="1"/>
        <v>Alto</v>
      </c>
      <c r="Z25" s="93">
        <v>10</v>
      </c>
      <c r="AA25" s="93" t="str">
        <f t="shared" si="2"/>
        <v>Leve</v>
      </c>
      <c r="AB25" s="93">
        <f t="shared" si="8"/>
        <v>180</v>
      </c>
      <c r="AC25" s="93" t="str">
        <f t="shared" si="9"/>
        <v>II</v>
      </c>
      <c r="AD25" s="93" t="str">
        <f t="shared" si="10"/>
        <v>ACEPTABLE CON CONTROL ESPECIFICO</v>
      </c>
      <c r="AE25" s="93" t="s">
        <v>258</v>
      </c>
      <c r="AF25" s="93" t="str">
        <f t="shared" si="25"/>
        <v>Desordenes de trauma acumulativo, lesiones del sistema músculo esquelético, Tendinitis, síndrome del túnel carpiano (STC)</v>
      </c>
      <c r="AG25" s="93" t="s">
        <v>38</v>
      </c>
      <c r="AH25" s="93"/>
      <c r="AI25" s="93" t="s">
        <v>63</v>
      </c>
      <c r="AJ25" s="93" t="s">
        <v>63</v>
      </c>
      <c r="AK25" s="93" t="s">
        <v>63</v>
      </c>
      <c r="AL25" s="93"/>
      <c r="AM25" s="93" t="s">
        <v>1270</v>
      </c>
      <c r="AN25" s="93"/>
      <c r="AO25" s="93"/>
      <c r="AP25" s="93" t="s">
        <v>63</v>
      </c>
      <c r="AQ25" s="93" t="s">
        <v>63</v>
      </c>
      <c r="AR25" s="93"/>
      <c r="AS25" s="88" t="s">
        <v>63</v>
      </c>
      <c r="AT25" s="90">
        <v>2</v>
      </c>
      <c r="AU25" s="93" t="str">
        <f t="shared" si="11"/>
        <v>Medio</v>
      </c>
      <c r="AV25" s="90">
        <v>4</v>
      </c>
      <c r="AW25" s="93" t="str">
        <f t="shared" si="12"/>
        <v>Continua</v>
      </c>
      <c r="AX25" s="93">
        <f t="shared" si="4"/>
        <v>8</v>
      </c>
      <c r="AY25" s="93" t="str">
        <f t="shared" si="5"/>
        <v>Medio</v>
      </c>
      <c r="AZ25" s="90">
        <v>10</v>
      </c>
      <c r="BA25" s="93" t="str">
        <f t="shared" si="6"/>
        <v>Leve</v>
      </c>
      <c r="BB25" s="93">
        <f t="shared" si="13"/>
        <v>80</v>
      </c>
      <c r="BC25" s="93" t="str">
        <f t="shared" si="14"/>
        <v>III</v>
      </c>
      <c r="BD25" s="93" t="str">
        <f t="shared" si="15"/>
        <v>MEJORABLE</v>
      </c>
    </row>
    <row r="26" spans="1:56" ht="28.5" x14ac:dyDescent="0.3">
      <c r="A26" s="90"/>
      <c r="B26" s="91" t="s">
        <v>1262</v>
      </c>
      <c r="C26" s="92" t="s">
        <v>1263</v>
      </c>
      <c r="D26" s="92"/>
      <c r="E26" s="92" t="s">
        <v>248</v>
      </c>
      <c r="F26" s="92" t="s">
        <v>250</v>
      </c>
      <c r="G26" s="92"/>
      <c r="H26" s="93" t="s">
        <v>63</v>
      </c>
      <c r="I26" s="93"/>
      <c r="J26" s="92" t="s">
        <v>252</v>
      </c>
      <c r="K26" s="95" t="s">
        <v>72</v>
      </c>
      <c r="L26" s="104" t="s">
        <v>302</v>
      </c>
      <c r="M26" s="97" t="s">
        <v>323</v>
      </c>
      <c r="N26" s="97" t="s">
        <v>150</v>
      </c>
      <c r="O26" s="93" t="s">
        <v>69</v>
      </c>
      <c r="P26" s="93" t="s">
        <v>69</v>
      </c>
      <c r="Q26" s="93" t="s">
        <v>69</v>
      </c>
      <c r="R26" s="97" t="s">
        <v>473</v>
      </c>
      <c r="S26" s="93" t="s">
        <v>69</v>
      </c>
      <c r="T26" s="93">
        <v>0</v>
      </c>
      <c r="U26" s="93" t="str">
        <f t="shared" si="16"/>
        <v>Bajo</v>
      </c>
      <c r="V26" s="93">
        <v>3</v>
      </c>
      <c r="W26" s="93" t="str">
        <f t="shared" si="7"/>
        <v>Frecuente</v>
      </c>
      <c r="X26" s="93">
        <f t="shared" si="0"/>
        <v>0</v>
      </c>
      <c r="Y26" s="93" t="str">
        <f t="shared" si="1"/>
        <v>Bajo</v>
      </c>
      <c r="Z26" s="93">
        <v>10</v>
      </c>
      <c r="AA26" s="93" t="str">
        <f t="shared" si="2"/>
        <v>Leve</v>
      </c>
      <c r="AB26" s="93">
        <f t="shared" si="8"/>
        <v>0</v>
      </c>
      <c r="AC26" s="93" t="str">
        <f t="shared" si="9"/>
        <v>IV</v>
      </c>
      <c r="AD26" s="93" t="str">
        <f t="shared" si="10"/>
        <v>ACEPTABLE</v>
      </c>
      <c r="AE26" s="93" t="s">
        <v>258</v>
      </c>
      <c r="AF26" s="93" t="str">
        <f t="shared" si="25"/>
        <v>Golpes, traumas, laceraciones, punciones</v>
      </c>
      <c r="AG26" s="93" t="s">
        <v>38</v>
      </c>
      <c r="AH26" s="93"/>
      <c r="AI26" s="93" t="s">
        <v>63</v>
      </c>
      <c r="AJ26" s="93" t="s">
        <v>63</v>
      </c>
      <c r="AK26" s="93" t="s">
        <v>63</v>
      </c>
      <c r="AL26" s="93" t="s">
        <v>63</v>
      </c>
      <c r="AM26" s="93"/>
      <c r="AN26" s="93"/>
      <c r="AO26" s="93"/>
      <c r="AP26" s="93"/>
      <c r="AQ26" s="93"/>
      <c r="AR26" s="93"/>
      <c r="AS26" s="99"/>
      <c r="AT26" s="100"/>
      <c r="AU26" s="93" t="str">
        <f t="shared" si="11"/>
        <v>Bajo</v>
      </c>
      <c r="AV26" s="100"/>
      <c r="AW26" s="93" t="b">
        <f t="shared" si="12"/>
        <v>0</v>
      </c>
      <c r="AX26" s="93">
        <f t="shared" si="4"/>
        <v>0</v>
      </c>
      <c r="AY26" s="93" t="str">
        <f t="shared" si="5"/>
        <v>Bajo</v>
      </c>
      <c r="AZ26" s="100"/>
      <c r="BA26" s="93" t="b">
        <f t="shared" si="6"/>
        <v>0</v>
      </c>
      <c r="BB26" s="93">
        <f t="shared" si="13"/>
        <v>0</v>
      </c>
      <c r="BC26" s="93" t="str">
        <f t="shared" si="14"/>
        <v>IV</v>
      </c>
      <c r="BD26" s="93" t="str">
        <f t="shared" si="15"/>
        <v>ACEPTABLE</v>
      </c>
    </row>
    <row r="27" spans="1:56" ht="42.75" x14ac:dyDescent="0.3">
      <c r="A27" s="90"/>
      <c r="B27" s="91" t="s">
        <v>1262</v>
      </c>
      <c r="C27" s="92" t="s">
        <v>1263</v>
      </c>
      <c r="D27" s="92"/>
      <c r="E27" s="92" t="s">
        <v>248</v>
      </c>
      <c r="F27" s="97" t="s">
        <v>250</v>
      </c>
      <c r="G27" s="97"/>
      <c r="H27" s="93" t="s">
        <v>63</v>
      </c>
      <c r="I27" s="93"/>
      <c r="J27" s="92" t="s">
        <v>252</v>
      </c>
      <c r="K27" s="95" t="s">
        <v>72</v>
      </c>
      <c r="L27" s="104" t="s">
        <v>302</v>
      </c>
      <c r="M27" s="97" t="s">
        <v>430</v>
      </c>
      <c r="N27" s="97" t="s">
        <v>150</v>
      </c>
      <c r="O27" s="93" t="s">
        <v>69</v>
      </c>
      <c r="P27" s="93" t="s">
        <v>69</v>
      </c>
      <c r="Q27" s="93" t="s">
        <v>69</v>
      </c>
      <c r="R27" s="97" t="s">
        <v>431</v>
      </c>
      <c r="S27" s="93" t="s">
        <v>69</v>
      </c>
      <c r="T27" s="93">
        <v>0</v>
      </c>
      <c r="U27" s="93" t="str">
        <f t="shared" si="16"/>
        <v>Bajo</v>
      </c>
      <c r="V27" s="93">
        <v>1</v>
      </c>
      <c r="W27" s="93" t="str">
        <f t="shared" si="7"/>
        <v>Esporadica</v>
      </c>
      <c r="X27" s="93">
        <f t="shared" si="0"/>
        <v>0</v>
      </c>
      <c r="Y27" s="93" t="str">
        <f t="shared" si="1"/>
        <v>Bajo</v>
      </c>
      <c r="Z27" s="93">
        <v>10</v>
      </c>
      <c r="AA27" s="93" t="str">
        <f t="shared" si="2"/>
        <v>Leve</v>
      </c>
      <c r="AB27" s="93">
        <f t="shared" si="8"/>
        <v>0</v>
      </c>
      <c r="AC27" s="93" t="str">
        <f t="shared" si="9"/>
        <v>IV</v>
      </c>
      <c r="AD27" s="93" t="str">
        <f t="shared" si="10"/>
        <v>ACEPTABLE</v>
      </c>
      <c r="AE27" s="93" t="s">
        <v>258</v>
      </c>
      <c r="AF27" s="93" t="str">
        <f t="shared" si="25"/>
        <v>Golpes, traumas, laceraciones, punciones</v>
      </c>
      <c r="AG27" s="93" t="s">
        <v>38</v>
      </c>
      <c r="AH27" s="93"/>
      <c r="AI27" s="93" t="s">
        <v>63</v>
      </c>
      <c r="AJ27" s="93" t="s">
        <v>63</v>
      </c>
      <c r="AK27" s="93" t="s">
        <v>63</v>
      </c>
      <c r="AL27" s="93" t="s">
        <v>63</v>
      </c>
      <c r="AM27" s="93"/>
      <c r="AN27" s="93"/>
      <c r="AO27" s="93"/>
      <c r="AP27" s="93"/>
      <c r="AQ27" s="93"/>
      <c r="AR27" s="93"/>
      <c r="AS27" s="99"/>
      <c r="AT27" s="100"/>
      <c r="AU27" s="93" t="str">
        <f t="shared" si="11"/>
        <v>Bajo</v>
      </c>
      <c r="AV27" s="100"/>
      <c r="AW27" s="93" t="b">
        <f t="shared" si="12"/>
        <v>0</v>
      </c>
      <c r="AX27" s="93">
        <f t="shared" si="4"/>
        <v>0</v>
      </c>
      <c r="AY27" s="93" t="str">
        <f t="shared" si="5"/>
        <v>Bajo</v>
      </c>
      <c r="AZ27" s="100"/>
      <c r="BA27" s="93" t="b">
        <f t="shared" si="6"/>
        <v>0</v>
      </c>
      <c r="BB27" s="93">
        <f t="shared" si="13"/>
        <v>0</v>
      </c>
      <c r="BC27" s="93" t="str">
        <f t="shared" si="14"/>
        <v>IV</v>
      </c>
      <c r="BD27" s="93" t="str">
        <f t="shared" si="15"/>
        <v>ACEPTABLE</v>
      </c>
    </row>
    <row r="28" spans="1:56" ht="85.5" x14ac:dyDescent="0.3">
      <c r="A28" s="90"/>
      <c r="B28" s="91" t="s">
        <v>1262</v>
      </c>
      <c r="C28" s="92" t="s">
        <v>1263</v>
      </c>
      <c r="D28" s="92"/>
      <c r="E28" s="92" t="s">
        <v>248</v>
      </c>
      <c r="F28" s="92" t="s">
        <v>250</v>
      </c>
      <c r="G28" s="92"/>
      <c r="H28" s="93" t="s">
        <v>63</v>
      </c>
      <c r="I28" s="93"/>
      <c r="J28" s="92" t="s">
        <v>252</v>
      </c>
      <c r="K28" s="95" t="s">
        <v>72</v>
      </c>
      <c r="L28" s="104" t="s">
        <v>1291</v>
      </c>
      <c r="M28" s="101" t="s">
        <v>1292</v>
      </c>
      <c r="N28" s="101" t="s">
        <v>127</v>
      </c>
      <c r="O28" s="93" t="s">
        <v>69</v>
      </c>
      <c r="P28" s="93" t="s">
        <v>69</v>
      </c>
      <c r="Q28" s="101" t="s">
        <v>1293</v>
      </c>
      <c r="R28" s="101" t="s">
        <v>796</v>
      </c>
      <c r="S28" s="93" t="s">
        <v>69</v>
      </c>
      <c r="T28" s="93">
        <v>0</v>
      </c>
      <c r="U28" s="93" t="str">
        <f t="shared" si="16"/>
        <v>Bajo</v>
      </c>
      <c r="V28" s="93">
        <v>2</v>
      </c>
      <c r="W28" s="93" t="str">
        <f t="shared" si="7"/>
        <v>Ocasional</v>
      </c>
      <c r="X28" s="93">
        <f t="shared" si="0"/>
        <v>0</v>
      </c>
      <c r="Y28" s="93" t="str">
        <f t="shared" si="1"/>
        <v>Bajo</v>
      </c>
      <c r="Z28" s="93">
        <v>60</v>
      </c>
      <c r="AA28" s="93" t="str">
        <f t="shared" si="2"/>
        <v>Muy Grave</v>
      </c>
      <c r="AB28" s="93">
        <f t="shared" si="8"/>
        <v>0</v>
      </c>
      <c r="AC28" s="93" t="str">
        <f t="shared" si="9"/>
        <v>IV</v>
      </c>
      <c r="AD28" s="93" t="str">
        <f t="shared" si="10"/>
        <v>ACEPTABLE</v>
      </c>
      <c r="AE28" s="93" t="s">
        <v>258</v>
      </c>
      <c r="AF28" s="93" t="str">
        <f t="shared" si="25"/>
        <v>Descargas eléctricas, dolor de cabeza, quemaduras, shock, golpes, heridas, contusiones.</v>
      </c>
      <c r="AG28" s="93" t="s">
        <v>38</v>
      </c>
      <c r="AH28" s="93"/>
      <c r="AI28" s="93" t="s">
        <v>63</v>
      </c>
      <c r="AJ28" s="93" t="s">
        <v>63</v>
      </c>
      <c r="AK28" s="93" t="s">
        <v>63</v>
      </c>
      <c r="AL28" s="93" t="s">
        <v>63</v>
      </c>
      <c r="AM28" s="93"/>
      <c r="AN28" s="93"/>
      <c r="AO28" s="93"/>
      <c r="AP28" s="93"/>
      <c r="AQ28" s="93"/>
      <c r="AR28" s="93"/>
      <c r="AS28" s="99"/>
      <c r="AT28" s="100"/>
      <c r="AU28" s="93" t="str">
        <f t="shared" si="11"/>
        <v>Bajo</v>
      </c>
      <c r="AV28" s="100"/>
      <c r="AW28" s="93" t="b">
        <f t="shared" si="12"/>
        <v>0</v>
      </c>
      <c r="AX28" s="93">
        <f t="shared" si="4"/>
        <v>0</v>
      </c>
      <c r="AY28" s="93" t="str">
        <f t="shared" si="5"/>
        <v>Bajo</v>
      </c>
      <c r="AZ28" s="100"/>
      <c r="BA28" s="93" t="b">
        <f t="shared" si="6"/>
        <v>0</v>
      </c>
      <c r="BB28" s="93">
        <f t="shared" si="13"/>
        <v>0</v>
      </c>
      <c r="BC28" s="93" t="str">
        <f t="shared" si="14"/>
        <v>IV</v>
      </c>
      <c r="BD28" s="93" t="str">
        <f t="shared" si="15"/>
        <v>ACEPTABLE</v>
      </c>
    </row>
    <row r="29" spans="1:56" ht="85.5" x14ac:dyDescent="0.3">
      <c r="A29" s="90"/>
      <c r="B29" s="91" t="s">
        <v>1262</v>
      </c>
      <c r="C29" s="92" t="s">
        <v>1263</v>
      </c>
      <c r="D29" s="92"/>
      <c r="E29" s="92" t="s">
        <v>248</v>
      </c>
      <c r="F29" s="92" t="s">
        <v>250</v>
      </c>
      <c r="G29" s="92"/>
      <c r="H29" s="93" t="s">
        <v>63</v>
      </c>
      <c r="I29" s="93"/>
      <c r="J29" s="92" t="s">
        <v>252</v>
      </c>
      <c r="K29" s="95" t="s">
        <v>72</v>
      </c>
      <c r="L29" s="104" t="s">
        <v>1291</v>
      </c>
      <c r="M29" s="101" t="s">
        <v>1292</v>
      </c>
      <c r="N29" s="101" t="s">
        <v>127</v>
      </c>
      <c r="O29" s="93" t="s">
        <v>69</v>
      </c>
      <c r="P29" s="93" t="s">
        <v>69</v>
      </c>
      <c r="Q29" s="101" t="s">
        <v>1293</v>
      </c>
      <c r="R29" s="101" t="s">
        <v>796</v>
      </c>
      <c r="S29" s="93" t="s">
        <v>69</v>
      </c>
      <c r="T29" s="93">
        <v>0</v>
      </c>
      <c r="U29" s="93" t="str">
        <f t="shared" si="16"/>
        <v>Bajo</v>
      </c>
      <c r="V29" s="93">
        <v>2</v>
      </c>
      <c r="W29" s="93" t="str">
        <f t="shared" si="7"/>
        <v>Ocasional</v>
      </c>
      <c r="X29" s="93">
        <f t="shared" si="0"/>
        <v>0</v>
      </c>
      <c r="Y29" s="93" t="str">
        <f t="shared" si="1"/>
        <v>Bajo</v>
      </c>
      <c r="Z29" s="93">
        <v>60</v>
      </c>
      <c r="AA29" s="93" t="str">
        <f t="shared" si="2"/>
        <v>Muy Grave</v>
      </c>
      <c r="AB29" s="93">
        <f t="shared" si="8"/>
        <v>0</v>
      </c>
      <c r="AC29" s="93" t="str">
        <f t="shared" si="9"/>
        <v>IV</v>
      </c>
      <c r="AD29" s="93" t="str">
        <f t="shared" si="10"/>
        <v>ACEPTABLE</v>
      </c>
      <c r="AE29" s="93" t="s">
        <v>258</v>
      </c>
      <c r="AF29" s="93" t="str">
        <f t="shared" si="25"/>
        <v>Descargas eléctricas, dolor de cabeza, quemaduras, shock, golpes, heridas, contusiones.</v>
      </c>
      <c r="AG29" s="93" t="s">
        <v>38</v>
      </c>
      <c r="AH29" s="93"/>
      <c r="AI29" s="93" t="s">
        <v>63</v>
      </c>
      <c r="AJ29" s="93" t="s">
        <v>63</v>
      </c>
      <c r="AK29" s="93" t="s">
        <v>63</v>
      </c>
      <c r="AL29" s="93" t="s">
        <v>63</v>
      </c>
      <c r="AM29" s="93"/>
      <c r="AN29" s="93"/>
      <c r="AO29" s="93"/>
      <c r="AP29" s="93"/>
      <c r="AQ29" s="93"/>
      <c r="AR29" s="93"/>
      <c r="AS29" s="99"/>
      <c r="AT29" s="100"/>
      <c r="AU29" s="93" t="str">
        <f t="shared" si="11"/>
        <v>Bajo</v>
      </c>
      <c r="AV29" s="100"/>
      <c r="AW29" s="93" t="b">
        <f t="shared" si="12"/>
        <v>0</v>
      </c>
      <c r="AX29" s="93">
        <f t="shared" si="4"/>
        <v>0</v>
      </c>
      <c r="AY29" s="93" t="str">
        <f t="shared" si="5"/>
        <v>Bajo</v>
      </c>
      <c r="AZ29" s="100"/>
      <c r="BA29" s="93" t="b">
        <f t="shared" si="6"/>
        <v>0</v>
      </c>
      <c r="BB29" s="93">
        <f t="shared" si="13"/>
        <v>0</v>
      </c>
      <c r="BC29" s="93" t="str">
        <f t="shared" si="14"/>
        <v>IV</v>
      </c>
      <c r="BD29" s="93" t="str">
        <f t="shared" si="15"/>
        <v>ACEPTABLE</v>
      </c>
    </row>
    <row r="30" spans="1:56" ht="85.5" x14ac:dyDescent="0.3">
      <c r="A30" s="90"/>
      <c r="B30" s="91" t="s">
        <v>1262</v>
      </c>
      <c r="C30" s="92" t="s">
        <v>1263</v>
      </c>
      <c r="D30" s="92"/>
      <c r="E30" s="92" t="s">
        <v>248</v>
      </c>
      <c r="F30" s="92" t="s">
        <v>250</v>
      </c>
      <c r="G30" s="92"/>
      <c r="H30" s="93" t="s">
        <v>63</v>
      </c>
      <c r="I30" s="93"/>
      <c r="J30" s="93" t="s">
        <v>252</v>
      </c>
      <c r="K30" s="95" t="s">
        <v>65</v>
      </c>
      <c r="L30" s="104" t="s">
        <v>1294</v>
      </c>
      <c r="M30" s="101" t="s">
        <v>1171</v>
      </c>
      <c r="N30" s="97" t="s">
        <v>145</v>
      </c>
      <c r="O30" s="93" t="s">
        <v>69</v>
      </c>
      <c r="P30" s="93" t="s">
        <v>69</v>
      </c>
      <c r="Q30" s="93"/>
      <c r="R30" s="97" t="s">
        <v>1242</v>
      </c>
      <c r="S30" s="93"/>
      <c r="T30" s="93">
        <v>0</v>
      </c>
      <c r="U30" s="93" t="str">
        <f t="shared" si="16"/>
        <v>Bajo</v>
      </c>
      <c r="V30" s="93">
        <v>2</v>
      </c>
      <c r="W30" s="93" t="str">
        <f t="shared" si="7"/>
        <v>Ocasional</v>
      </c>
      <c r="X30" s="93">
        <f t="shared" si="0"/>
        <v>0</v>
      </c>
      <c r="Y30" s="93" t="str">
        <f t="shared" si="1"/>
        <v>Bajo</v>
      </c>
      <c r="Z30" s="93">
        <v>10</v>
      </c>
      <c r="AA30" s="93" t="str">
        <f t="shared" si="2"/>
        <v>Leve</v>
      </c>
      <c r="AB30" s="93">
        <f t="shared" si="8"/>
        <v>0</v>
      </c>
      <c r="AC30" s="93" t="str">
        <f t="shared" si="9"/>
        <v>IV</v>
      </c>
      <c r="AD30" s="93" t="str">
        <f t="shared" si="10"/>
        <v>ACEPTABLE</v>
      </c>
      <c r="AE30" s="93" t="s">
        <v>258</v>
      </c>
      <c r="AF30" s="93" t="str">
        <f t="shared" si="25"/>
        <v>Golpes, traumas, heridas, infecciones, intoxicación, Mordeduras, picaduras, punciones, reacciones alérgicas, muerte</v>
      </c>
      <c r="AG30" s="93" t="s">
        <v>38</v>
      </c>
      <c r="AH30" s="93"/>
      <c r="AI30" s="93" t="s">
        <v>63</v>
      </c>
      <c r="AJ30" s="93" t="s">
        <v>63</v>
      </c>
      <c r="AK30" s="93" t="s">
        <v>63</v>
      </c>
      <c r="AL30" s="93" t="s">
        <v>63</v>
      </c>
      <c r="AM30" s="93" t="s">
        <v>1289</v>
      </c>
      <c r="AN30" s="93"/>
      <c r="AO30" s="93"/>
      <c r="AP30" s="93" t="s">
        <v>63</v>
      </c>
      <c r="AQ30" s="93"/>
      <c r="AR30" s="93"/>
      <c r="AS30" s="93"/>
      <c r="AT30" s="100"/>
      <c r="AU30" s="93" t="str">
        <f t="shared" si="11"/>
        <v>Bajo</v>
      </c>
      <c r="AV30" s="100"/>
      <c r="AW30" s="93" t="b">
        <f t="shared" si="12"/>
        <v>0</v>
      </c>
      <c r="AX30" s="93">
        <f t="shared" si="4"/>
        <v>0</v>
      </c>
      <c r="AY30" s="93" t="str">
        <f t="shared" si="5"/>
        <v>Bajo</v>
      </c>
      <c r="AZ30" s="100"/>
      <c r="BA30" s="93" t="b">
        <f t="shared" si="6"/>
        <v>0</v>
      </c>
      <c r="BB30" s="93">
        <f t="shared" si="13"/>
        <v>0</v>
      </c>
      <c r="BC30" s="93" t="str">
        <f t="shared" si="14"/>
        <v>IV</v>
      </c>
      <c r="BD30" s="93" t="str">
        <f t="shared" si="15"/>
        <v>ACEPTABLE</v>
      </c>
    </row>
    <row r="31" spans="1:56" ht="57" x14ac:dyDescent="0.3">
      <c r="A31" s="90"/>
      <c r="B31" s="91" t="s">
        <v>1262</v>
      </c>
      <c r="C31" s="92" t="s">
        <v>1263</v>
      </c>
      <c r="D31" s="92"/>
      <c r="E31" s="92" t="s">
        <v>248</v>
      </c>
      <c r="F31" s="92" t="s">
        <v>250</v>
      </c>
      <c r="G31" s="92"/>
      <c r="H31" s="93" t="s">
        <v>63</v>
      </c>
      <c r="I31" s="93"/>
      <c r="J31" s="92" t="s">
        <v>252</v>
      </c>
      <c r="K31" s="93" t="s">
        <v>72</v>
      </c>
      <c r="L31" s="104" t="s">
        <v>302</v>
      </c>
      <c r="M31" s="94" t="s">
        <v>1295</v>
      </c>
      <c r="N31" s="97" t="s">
        <v>841</v>
      </c>
      <c r="O31" s="93" t="s">
        <v>69</v>
      </c>
      <c r="P31" s="93" t="s">
        <v>69</v>
      </c>
      <c r="Q31" s="101" t="s">
        <v>1296</v>
      </c>
      <c r="R31" s="97" t="s">
        <v>1297</v>
      </c>
      <c r="S31" s="93" t="s">
        <v>69</v>
      </c>
      <c r="T31" s="93">
        <v>0</v>
      </c>
      <c r="U31" s="93" t="str">
        <f t="shared" si="16"/>
        <v>Bajo</v>
      </c>
      <c r="V31" s="93">
        <v>2</v>
      </c>
      <c r="W31" s="93" t="str">
        <f t="shared" si="7"/>
        <v>Ocasional</v>
      </c>
      <c r="X31" s="93">
        <f t="shared" si="0"/>
        <v>0</v>
      </c>
      <c r="Y31" s="93" t="str">
        <f t="shared" si="1"/>
        <v>Bajo</v>
      </c>
      <c r="Z31" s="93">
        <v>60</v>
      </c>
      <c r="AA31" s="93" t="str">
        <f t="shared" si="2"/>
        <v>Muy Grave</v>
      </c>
      <c r="AB31" s="93">
        <f t="shared" si="8"/>
        <v>0</v>
      </c>
      <c r="AC31" s="93" t="str">
        <f t="shared" si="9"/>
        <v>IV</v>
      </c>
      <c r="AD31" s="93" t="str">
        <f t="shared" si="10"/>
        <v>ACEPTABLE</v>
      </c>
      <c r="AE31" s="93" t="s">
        <v>258</v>
      </c>
      <c r="AF31" s="93" t="str">
        <f t="shared" si="25"/>
        <v>Caída de estantería, golpes, atrapamientos, contusiones.</v>
      </c>
      <c r="AG31" s="93" t="s">
        <v>38</v>
      </c>
      <c r="AH31" s="93"/>
      <c r="AI31" s="93" t="s">
        <v>63</v>
      </c>
      <c r="AJ31" s="93" t="s">
        <v>63</v>
      </c>
      <c r="AK31" s="93" t="s">
        <v>63</v>
      </c>
      <c r="AL31" s="93"/>
      <c r="AM31" s="93"/>
      <c r="AN31" s="93"/>
      <c r="AO31" s="93"/>
      <c r="AP31" s="93"/>
      <c r="AQ31" s="93"/>
      <c r="AR31" s="93"/>
      <c r="AS31" s="99"/>
      <c r="AT31" s="100"/>
      <c r="AU31" s="93" t="str">
        <f t="shared" si="11"/>
        <v>Bajo</v>
      </c>
      <c r="AV31" s="100"/>
      <c r="AW31" s="93" t="b">
        <f t="shared" si="12"/>
        <v>0</v>
      </c>
      <c r="AX31" s="93">
        <f t="shared" si="4"/>
        <v>0</v>
      </c>
      <c r="AY31" s="93" t="str">
        <f t="shared" si="5"/>
        <v>Bajo</v>
      </c>
      <c r="AZ31" s="100"/>
      <c r="BA31" s="93" t="b">
        <f t="shared" si="6"/>
        <v>0</v>
      </c>
      <c r="BB31" s="93">
        <f t="shared" si="13"/>
        <v>0</v>
      </c>
      <c r="BC31" s="93" t="str">
        <f t="shared" si="14"/>
        <v>IV</v>
      </c>
      <c r="BD31" s="93" t="str">
        <f t="shared" si="15"/>
        <v>ACEPTABLE</v>
      </c>
    </row>
    <row r="32" spans="1:56" ht="114" x14ac:dyDescent="0.3">
      <c r="A32" s="90"/>
      <c r="B32" s="91" t="s">
        <v>1262</v>
      </c>
      <c r="C32" s="92" t="s">
        <v>1263</v>
      </c>
      <c r="D32" s="92"/>
      <c r="E32" s="92" t="s">
        <v>248</v>
      </c>
      <c r="F32" s="92" t="s">
        <v>250</v>
      </c>
      <c r="G32" s="92"/>
      <c r="H32" s="93" t="s">
        <v>63</v>
      </c>
      <c r="I32" s="93"/>
      <c r="J32" s="92" t="s">
        <v>252</v>
      </c>
      <c r="K32" s="95" t="s">
        <v>65</v>
      </c>
      <c r="L32" s="93" t="s">
        <v>490</v>
      </c>
      <c r="M32" s="94" t="s">
        <v>491</v>
      </c>
      <c r="N32" s="93" t="s">
        <v>492</v>
      </c>
      <c r="O32" s="93" t="s">
        <v>69</v>
      </c>
      <c r="P32" s="93" t="s">
        <v>69</v>
      </c>
      <c r="Q32" s="101" t="s">
        <v>1298</v>
      </c>
      <c r="R32" s="101" t="s">
        <v>1299</v>
      </c>
      <c r="S32" s="97" t="s">
        <v>1300</v>
      </c>
      <c r="T32" s="93">
        <v>2</v>
      </c>
      <c r="U32" s="93" t="str">
        <f t="shared" si="16"/>
        <v>Medio</v>
      </c>
      <c r="V32" s="93">
        <v>2</v>
      </c>
      <c r="W32" s="93" t="str">
        <f t="shared" si="7"/>
        <v>Ocasional</v>
      </c>
      <c r="X32" s="93">
        <f t="shared" si="0"/>
        <v>4</v>
      </c>
      <c r="Y32" s="93" t="str">
        <f t="shared" si="1"/>
        <v>Bajo</v>
      </c>
      <c r="Z32" s="93">
        <v>60</v>
      </c>
      <c r="AA32" s="93" t="str">
        <f t="shared" si="2"/>
        <v>Muy Grave</v>
      </c>
      <c r="AB32" s="93">
        <f t="shared" si="8"/>
        <v>240</v>
      </c>
      <c r="AC32" s="93" t="str">
        <f t="shared" si="9"/>
        <v>II</v>
      </c>
      <c r="AD32" s="93" t="str">
        <f t="shared" si="10"/>
        <v>ACEPTABLE CON CONTROL ESPECIFICO</v>
      </c>
      <c r="AE32" s="93" t="s">
        <v>258</v>
      </c>
      <c r="AF32" s="93" t="str">
        <f t="shared" si="25"/>
        <v>Alergias, dermatitis.</v>
      </c>
      <c r="AG32" s="93" t="s">
        <v>38</v>
      </c>
      <c r="AH32" s="93"/>
      <c r="AI32" s="93" t="s">
        <v>63</v>
      </c>
      <c r="AJ32" s="93" t="s">
        <v>63</v>
      </c>
      <c r="AK32" s="93" t="s">
        <v>63</v>
      </c>
      <c r="AL32" s="93"/>
      <c r="AM32" s="93" t="s">
        <v>1301</v>
      </c>
      <c r="AN32" s="93"/>
      <c r="AO32" s="93"/>
      <c r="AP32" s="93" t="s">
        <v>63</v>
      </c>
      <c r="AQ32" s="93"/>
      <c r="AR32" s="93"/>
      <c r="AS32" s="121" t="s">
        <v>1290</v>
      </c>
      <c r="AT32" s="100"/>
      <c r="AU32" s="93" t="str">
        <f t="shared" si="11"/>
        <v>Bajo</v>
      </c>
      <c r="AV32" s="90">
        <v>2</v>
      </c>
      <c r="AW32" s="93" t="str">
        <f t="shared" si="12"/>
        <v>Ocasional</v>
      </c>
      <c r="AX32" s="93">
        <f t="shared" si="4"/>
        <v>0</v>
      </c>
      <c r="AY32" s="93" t="str">
        <f t="shared" si="5"/>
        <v>Bajo</v>
      </c>
      <c r="AZ32" s="90">
        <v>60</v>
      </c>
      <c r="BA32" s="93" t="str">
        <f t="shared" si="6"/>
        <v>Muy Grave</v>
      </c>
      <c r="BB32" s="93">
        <f t="shared" si="13"/>
        <v>0</v>
      </c>
      <c r="BC32" s="93"/>
      <c r="BD32" s="93" t="b">
        <f t="shared" si="15"/>
        <v>0</v>
      </c>
    </row>
    <row r="33" spans="1:56" ht="67.5" hidden="1" customHeight="1" x14ac:dyDescent="0.3">
      <c r="A33" s="90"/>
      <c r="B33" s="91" t="s">
        <v>1262</v>
      </c>
      <c r="C33" s="92" t="s">
        <v>1263</v>
      </c>
      <c r="D33" s="92"/>
      <c r="E33" s="92" t="s">
        <v>1302</v>
      </c>
      <c r="F33" s="92" t="s">
        <v>1303</v>
      </c>
      <c r="G33" s="92"/>
      <c r="H33" s="93" t="s">
        <v>63</v>
      </c>
      <c r="I33" s="93"/>
      <c r="J33" s="93" t="s">
        <v>414</v>
      </c>
      <c r="K33" s="95" t="s">
        <v>77</v>
      </c>
      <c r="L33" s="96" t="s">
        <v>132</v>
      </c>
      <c r="M33" s="105" t="s">
        <v>1304</v>
      </c>
      <c r="N33" s="97" t="s">
        <v>134</v>
      </c>
      <c r="O33" s="93" t="s">
        <v>69</v>
      </c>
      <c r="P33" s="93" t="s">
        <v>69</v>
      </c>
      <c r="Q33" s="93" t="s">
        <v>69</v>
      </c>
      <c r="R33" s="101" t="s">
        <v>1305</v>
      </c>
      <c r="S33" s="93" t="s">
        <v>136</v>
      </c>
      <c r="T33" s="93">
        <v>0</v>
      </c>
      <c r="U33" s="93" t="str">
        <f t="shared" si="16"/>
        <v>Bajo</v>
      </c>
      <c r="V33" s="93">
        <v>2</v>
      </c>
      <c r="W33" s="93" t="str">
        <f t="shared" si="7"/>
        <v>Ocasional</v>
      </c>
      <c r="X33" s="93">
        <f t="shared" si="0"/>
        <v>0</v>
      </c>
      <c r="Y33" s="93" t="str">
        <f t="shared" si="1"/>
        <v>Bajo</v>
      </c>
      <c r="Z33" s="93">
        <v>60</v>
      </c>
      <c r="AA33" s="93" t="str">
        <f t="shared" si="2"/>
        <v>Muy Grave</v>
      </c>
      <c r="AB33" s="93">
        <f t="shared" si="8"/>
        <v>0</v>
      </c>
      <c r="AC33" s="93" t="str">
        <f t="shared" si="9"/>
        <v>IV</v>
      </c>
      <c r="AD33" s="93" t="str">
        <f t="shared" si="10"/>
        <v>ACEPTABLE</v>
      </c>
      <c r="AE33" s="93">
        <v>6</v>
      </c>
      <c r="AF33" s="93" t="str">
        <f t="shared" si="25"/>
        <v>Incendios, quemaduras, intoxicación, afectaciones respiratorias, dermatitis, alergias.</v>
      </c>
      <c r="AG33" s="93" t="s">
        <v>38</v>
      </c>
      <c r="AH33" s="93"/>
      <c r="AI33" s="93"/>
      <c r="AJ33" s="93" t="s">
        <v>63</v>
      </c>
      <c r="AK33" s="93"/>
      <c r="AL33" s="93"/>
      <c r="AM33" s="93"/>
      <c r="AN33" s="93"/>
      <c r="AO33" s="93"/>
      <c r="AP33" s="93"/>
      <c r="AQ33" s="93"/>
      <c r="AR33" s="93"/>
      <c r="AS33" s="99"/>
      <c r="AT33" s="100"/>
      <c r="AU33" s="93" t="str">
        <f t="shared" si="11"/>
        <v>Bajo</v>
      </c>
      <c r="AV33" s="100"/>
      <c r="AW33" s="93" t="b">
        <f t="shared" si="12"/>
        <v>0</v>
      </c>
      <c r="AX33" s="93">
        <f t="shared" si="4"/>
        <v>0</v>
      </c>
      <c r="AY33" s="93" t="str">
        <f t="shared" si="5"/>
        <v>Bajo</v>
      </c>
      <c r="AZ33" s="100"/>
      <c r="BA33" s="93" t="b">
        <f t="shared" si="6"/>
        <v>0</v>
      </c>
      <c r="BB33" s="93">
        <f t="shared" si="13"/>
        <v>0</v>
      </c>
      <c r="BC33" s="93" t="str">
        <f t="shared" si="14"/>
        <v>IV</v>
      </c>
      <c r="BD33" s="93" t="str">
        <f t="shared" si="15"/>
        <v>ACEPTABLE</v>
      </c>
    </row>
    <row r="34" spans="1:56" ht="48.75" hidden="1" customHeight="1" x14ac:dyDescent="0.3">
      <c r="A34" s="90"/>
      <c r="B34" s="91" t="s">
        <v>1262</v>
      </c>
      <c r="C34" s="92" t="s">
        <v>1263</v>
      </c>
      <c r="D34" s="92"/>
      <c r="E34" s="92" t="s">
        <v>1302</v>
      </c>
      <c r="F34" s="92" t="s">
        <v>1303</v>
      </c>
      <c r="G34" s="92"/>
      <c r="H34" s="93" t="s">
        <v>63</v>
      </c>
      <c r="I34" s="93"/>
      <c r="J34" s="93" t="s">
        <v>414</v>
      </c>
      <c r="K34" s="95" t="s">
        <v>65</v>
      </c>
      <c r="L34" s="96" t="s">
        <v>415</v>
      </c>
      <c r="M34" s="105" t="s">
        <v>416</v>
      </c>
      <c r="N34" s="97" t="s">
        <v>417</v>
      </c>
      <c r="O34" s="93" t="s">
        <v>69</v>
      </c>
      <c r="P34" s="93" t="s">
        <v>69</v>
      </c>
      <c r="Q34" s="93" t="s">
        <v>69</v>
      </c>
      <c r="R34" s="97" t="s">
        <v>1306</v>
      </c>
      <c r="S34" s="101" t="s">
        <v>419</v>
      </c>
      <c r="T34" s="93">
        <v>0</v>
      </c>
      <c r="U34" s="93" t="str">
        <f t="shared" si="16"/>
        <v>Bajo</v>
      </c>
      <c r="V34" s="93">
        <v>2</v>
      </c>
      <c r="W34" s="93" t="str">
        <f t="shared" si="7"/>
        <v>Ocasional</v>
      </c>
      <c r="X34" s="93">
        <f t="shared" si="0"/>
        <v>0</v>
      </c>
      <c r="Y34" s="93" t="str">
        <f t="shared" si="1"/>
        <v>Bajo</v>
      </c>
      <c r="Z34" s="93">
        <v>60</v>
      </c>
      <c r="AA34" s="93" t="str">
        <f t="shared" si="2"/>
        <v>Muy Grave</v>
      </c>
      <c r="AB34" s="93">
        <f t="shared" si="8"/>
        <v>0</v>
      </c>
      <c r="AC34" s="93" t="str">
        <f t="shared" si="9"/>
        <v>IV</v>
      </c>
      <c r="AD34" s="93" t="str">
        <f t="shared" si="10"/>
        <v>ACEPTABLE</v>
      </c>
      <c r="AE34" s="93">
        <v>6</v>
      </c>
      <c r="AF34" s="93" t="str">
        <f t="shared" si="25"/>
        <v>infección,  mordeduras, picaduras</v>
      </c>
      <c r="AG34" s="93" t="s">
        <v>38</v>
      </c>
      <c r="AH34" s="93"/>
      <c r="AI34" s="93"/>
      <c r="AJ34" s="93" t="s">
        <v>63</v>
      </c>
      <c r="AK34" s="93"/>
      <c r="AL34" s="93"/>
      <c r="AM34" s="93"/>
      <c r="AN34" s="93"/>
      <c r="AO34" s="93"/>
      <c r="AP34" s="93"/>
      <c r="AQ34" s="93"/>
      <c r="AR34" s="93"/>
      <c r="AS34" s="99"/>
      <c r="AT34" s="100"/>
      <c r="AU34" s="93" t="str">
        <f t="shared" si="11"/>
        <v>Bajo</v>
      </c>
      <c r="AV34" s="100"/>
      <c r="AW34" s="93" t="b">
        <f t="shared" si="12"/>
        <v>0</v>
      </c>
      <c r="AX34" s="93">
        <f t="shared" si="4"/>
        <v>0</v>
      </c>
      <c r="AY34" s="93" t="str">
        <f t="shared" si="5"/>
        <v>Bajo</v>
      </c>
      <c r="AZ34" s="100"/>
      <c r="BA34" s="93" t="b">
        <f t="shared" si="6"/>
        <v>0</v>
      </c>
      <c r="BB34" s="93">
        <f t="shared" si="13"/>
        <v>0</v>
      </c>
      <c r="BC34" s="93" t="str">
        <f t="shared" si="14"/>
        <v>IV</v>
      </c>
      <c r="BD34" s="93" t="str">
        <f t="shared" si="15"/>
        <v>ACEPTABLE</v>
      </c>
    </row>
    <row r="35" spans="1:56" ht="42.75" hidden="1" x14ac:dyDescent="0.3">
      <c r="A35" s="90"/>
      <c r="B35" s="91" t="s">
        <v>1262</v>
      </c>
      <c r="C35" s="92" t="s">
        <v>1263</v>
      </c>
      <c r="D35" s="92"/>
      <c r="E35" s="92" t="s">
        <v>1302</v>
      </c>
      <c r="F35" s="92" t="s">
        <v>1303</v>
      </c>
      <c r="G35" s="92"/>
      <c r="H35" s="93" t="s">
        <v>63</v>
      </c>
      <c r="I35" s="93"/>
      <c r="J35" s="93" t="s">
        <v>423</v>
      </c>
      <c r="K35" s="93" t="s">
        <v>93</v>
      </c>
      <c r="L35" s="96" t="s">
        <v>189</v>
      </c>
      <c r="M35" s="97" t="s">
        <v>802</v>
      </c>
      <c r="N35" s="97" t="s">
        <v>191</v>
      </c>
      <c r="O35" s="93" t="s">
        <v>69</v>
      </c>
      <c r="P35" s="93" t="s">
        <v>69</v>
      </c>
      <c r="Q35" s="93" t="s">
        <v>69</v>
      </c>
      <c r="R35" s="101" t="s">
        <v>803</v>
      </c>
      <c r="S35" s="101"/>
      <c r="T35" s="93">
        <v>0</v>
      </c>
      <c r="U35" s="93" t="str">
        <f t="shared" si="16"/>
        <v>Bajo</v>
      </c>
      <c r="V35" s="93">
        <v>2</v>
      </c>
      <c r="W35" s="93" t="str">
        <f t="shared" si="7"/>
        <v>Ocasional</v>
      </c>
      <c r="X35" s="93">
        <f t="shared" si="0"/>
        <v>0</v>
      </c>
      <c r="Y35" s="93" t="str">
        <f t="shared" si="1"/>
        <v>Bajo</v>
      </c>
      <c r="Z35" s="93">
        <v>60</v>
      </c>
      <c r="AA35" s="93" t="str">
        <f t="shared" si="2"/>
        <v>Muy Grave</v>
      </c>
      <c r="AB35" s="93">
        <f t="shared" si="8"/>
        <v>0</v>
      </c>
      <c r="AC35" s="93" t="str">
        <f t="shared" si="9"/>
        <v>IV</v>
      </c>
      <c r="AD35" s="93" t="str">
        <f t="shared" si="10"/>
        <v>ACEPTABLE</v>
      </c>
      <c r="AE35" s="93">
        <v>6</v>
      </c>
      <c r="AF35" s="93" t="s">
        <v>191</v>
      </c>
      <c r="AG35" s="93" t="s">
        <v>38</v>
      </c>
      <c r="AH35" s="93"/>
      <c r="AI35" s="93"/>
      <c r="AJ35" s="93" t="s">
        <v>63</v>
      </c>
      <c r="AK35" s="93"/>
      <c r="AL35" s="93"/>
      <c r="AM35" s="93"/>
      <c r="AN35" s="93"/>
      <c r="AO35" s="93"/>
      <c r="AP35" s="93"/>
      <c r="AQ35" s="93"/>
      <c r="AR35" s="93"/>
      <c r="AS35" s="99"/>
      <c r="AT35" s="100"/>
      <c r="AU35" s="93" t="str">
        <f t="shared" si="11"/>
        <v>Bajo</v>
      </c>
      <c r="AV35" s="100"/>
      <c r="AW35" s="93" t="b">
        <f t="shared" si="12"/>
        <v>0</v>
      </c>
      <c r="AX35" s="93">
        <f t="shared" si="4"/>
        <v>0</v>
      </c>
      <c r="AY35" s="93" t="str">
        <f t="shared" si="5"/>
        <v>Bajo</v>
      </c>
      <c r="AZ35" s="100"/>
      <c r="BA35" s="93" t="b">
        <f t="shared" si="6"/>
        <v>0</v>
      </c>
      <c r="BB35" s="93">
        <f t="shared" si="13"/>
        <v>0</v>
      </c>
      <c r="BC35" s="93" t="str">
        <f t="shared" si="14"/>
        <v>IV</v>
      </c>
      <c r="BD35" s="93" t="str">
        <f t="shared" si="15"/>
        <v>ACEPTABLE</v>
      </c>
    </row>
    <row r="36" spans="1:56" ht="57" hidden="1" x14ac:dyDescent="0.3">
      <c r="A36" s="90"/>
      <c r="B36" s="91" t="s">
        <v>1262</v>
      </c>
      <c r="C36" s="92" t="s">
        <v>1263</v>
      </c>
      <c r="D36" s="92"/>
      <c r="E36" s="92" t="s">
        <v>1302</v>
      </c>
      <c r="F36" s="92" t="s">
        <v>1303</v>
      </c>
      <c r="G36" s="92"/>
      <c r="H36" s="93" t="s">
        <v>63</v>
      </c>
      <c r="I36" s="93"/>
      <c r="J36" s="93" t="s">
        <v>414</v>
      </c>
      <c r="K36" s="93" t="s">
        <v>93</v>
      </c>
      <c r="L36" s="104" t="s">
        <v>123</v>
      </c>
      <c r="M36" s="97" t="s">
        <v>427</v>
      </c>
      <c r="N36" s="97" t="s">
        <v>96</v>
      </c>
      <c r="O36" s="93" t="s">
        <v>69</v>
      </c>
      <c r="P36" s="93" t="s">
        <v>69</v>
      </c>
      <c r="Q36" s="97" t="s">
        <v>428</v>
      </c>
      <c r="R36" s="101" t="s">
        <v>803</v>
      </c>
      <c r="S36" s="93"/>
      <c r="T36" s="93">
        <v>0</v>
      </c>
      <c r="U36" s="93" t="str">
        <f t="shared" si="16"/>
        <v>Bajo</v>
      </c>
      <c r="V36" s="93">
        <v>3</v>
      </c>
      <c r="W36" s="93" t="str">
        <f t="shared" si="7"/>
        <v>Frecuente</v>
      </c>
      <c r="X36" s="93">
        <f t="shared" si="0"/>
        <v>0</v>
      </c>
      <c r="Y36" s="93" t="str">
        <f t="shared" si="1"/>
        <v>Bajo</v>
      </c>
      <c r="Z36" s="93">
        <v>10</v>
      </c>
      <c r="AA36" s="93" t="str">
        <f t="shared" si="2"/>
        <v>Leve</v>
      </c>
      <c r="AB36" s="93">
        <f t="shared" si="8"/>
        <v>0</v>
      </c>
      <c r="AC36" s="93" t="str">
        <f t="shared" si="9"/>
        <v>IV</v>
      </c>
      <c r="AD36" s="93" t="str">
        <f t="shared" si="10"/>
        <v>ACEPTABLE</v>
      </c>
      <c r="AE36" s="93">
        <v>6</v>
      </c>
      <c r="AF36" s="93" t="s">
        <v>96</v>
      </c>
      <c r="AG36" s="93" t="s">
        <v>38</v>
      </c>
      <c r="AH36" s="93"/>
      <c r="AI36" s="93"/>
      <c r="AJ36" s="93" t="s">
        <v>63</v>
      </c>
      <c r="AK36" s="93"/>
      <c r="AL36" s="93"/>
      <c r="AM36" s="93"/>
      <c r="AN36" s="93"/>
      <c r="AO36" s="93"/>
      <c r="AP36" s="93"/>
      <c r="AQ36" s="93"/>
      <c r="AR36" s="93"/>
      <c r="AS36" s="99"/>
      <c r="AT36" s="100"/>
      <c r="AU36" s="93" t="str">
        <f t="shared" si="11"/>
        <v>Bajo</v>
      </c>
      <c r="AV36" s="100"/>
      <c r="AW36" s="93" t="b">
        <f t="shared" si="12"/>
        <v>0</v>
      </c>
      <c r="AX36" s="93">
        <f t="shared" si="4"/>
        <v>0</v>
      </c>
      <c r="AY36" s="93" t="str">
        <f t="shared" si="5"/>
        <v>Bajo</v>
      </c>
      <c r="AZ36" s="100"/>
      <c r="BA36" s="93" t="b">
        <f t="shared" si="6"/>
        <v>0</v>
      </c>
      <c r="BB36" s="93">
        <f t="shared" si="13"/>
        <v>0</v>
      </c>
      <c r="BC36" s="93" t="str">
        <f t="shared" si="14"/>
        <v>IV</v>
      </c>
      <c r="BD36" s="93" t="str">
        <f t="shared" si="15"/>
        <v>ACEPTABLE</v>
      </c>
    </row>
    <row r="37" spans="1:56" ht="85.5" hidden="1" x14ac:dyDescent="0.3">
      <c r="A37" s="90"/>
      <c r="B37" s="91" t="s">
        <v>1262</v>
      </c>
      <c r="C37" s="92" t="s">
        <v>1263</v>
      </c>
      <c r="D37" s="92"/>
      <c r="E37" s="92" t="s">
        <v>1302</v>
      </c>
      <c r="F37" s="92" t="s">
        <v>1303</v>
      </c>
      <c r="G37" s="92"/>
      <c r="H37" s="93" t="s">
        <v>63</v>
      </c>
      <c r="I37" s="93"/>
      <c r="J37" s="93" t="s">
        <v>414</v>
      </c>
      <c r="K37" s="95" t="s">
        <v>72</v>
      </c>
      <c r="L37" s="96" t="s">
        <v>1291</v>
      </c>
      <c r="M37" s="101" t="s">
        <v>794</v>
      </c>
      <c r="N37" s="97" t="s">
        <v>167</v>
      </c>
      <c r="O37" s="93" t="s">
        <v>69</v>
      </c>
      <c r="P37" s="93" t="s">
        <v>69</v>
      </c>
      <c r="Q37" s="101" t="s">
        <v>795</v>
      </c>
      <c r="R37" s="101" t="s">
        <v>796</v>
      </c>
      <c r="S37" s="101" t="s">
        <v>505</v>
      </c>
      <c r="T37" s="93"/>
      <c r="U37" s="93" t="str">
        <f t="shared" si="16"/>
        <v>Bajo</v>
      </c>
      <c r="V37" s="93">
        <v>2</v>
      </c>
      <c r="W37" s="93" t="str">
        <f t="shared" si="7"/>
        <v>Ocasional</v>
      </c>
      <c r="X37" s="93">
        <f t="shared" si="0"/>
        <v>0</v>
      </c>
      <c r="Y37" s="93" t="str">
        <f t="shared" si="1"/>
        <v>Bajo</v>
      </c>
      <c r="Z37" s="93">
        <v>60</v>
      </c>
      <c r="AA37" s="93" t="str">
        <f t="shared" si="2"/>
        <v>Muy Grave</v>
      </c>
      <c r="AB37" s="93">
        <f t="shared" si="8"/>
        <v>0</v>
      </c>
      <c r="AC37" s="93" t="str">
        <f t="shared" si="9"/>
        <v>IV</v>
      </c>
      <c r="AD37" s="93" t="str">
        <f t="shared" si="10"/>
        <v>ACEPTABLE</v>
      </c>
      <c r="AE37" s="93">
        <v>6</v>
      </c>
      <c r="AF37" s="93" t="s">
        <v>167</v>
      </c>
      <c r="AG37" s="93" t="s">
        <v>38</v>
      </c>
      <c r="AH37" s="93"/>
      <c r="AI37" s="93"/>
      <c r="AJ37" s="93" t="s">
        <v>63</v>
      </c>
      <c r="AK37" s="93"/>
      <c r="AL37" s="93"/>
      <c r="AM37" s="93"/>
      <c r="AN37" s="93"/>
      <c r="AO37" s="93"/>
      <c r="AP37" s="93"/>
      <c r="AQ37" s="93"/>
      <c r="AR37" s="93"/>
      <c r="AS37" s="99"/>
      <c r="AT37" s="100"/>
      <c r="AU37" s="93" t="str">
        <f t="shared" si="11"/>
        <v>Bajo</v>
      </c>
      <c r="AV37" s="100"/>
      <c r="AW37" s="93" t="b">
        <f t="shared" si="12"/>
        <v>0</v>
      </c>
      <c r="AX37" s="93">
        <f t="shared" si="4"/>
        <v>0</v>
      </c>
      <c r="AY37" s="93" t="str">
        <f t="shared" si="5"/>
        <v>Bajo</v>
      </c>
      <c r="AZ37" s="100"/>
      <c r="BA37" s="93" t="b">
        <f t="shared" si="6"/>
        <v>0</v>
      </c>
      <c r="BB37" s="93">
        <f t="shared" si="13"/>
        <v>0</v>
      </c>
      <c r="BC37" s="93" t="str">
        <f t="shared" si="14"/>
        <v>IV</v>
      </c>
      <c r="BD37" s="93" t="str">
        <f t="shared" si="15"/>
        <v>ACEPTABLE</v>
      </c>
    </row>
    <row r="38" spans="1:56" ht="85.5" hidden="1" x14ac:dyDescent="0.3">
      <c r="A38" s="90"/>
      <c r="B38" s="91" t="s">
        <v>1262</v>
      </c>
      <c r="C38" s="92" t="s">
        <v>1263</v>
      </c>
      <c r="D38" s="92"/>
      <c r="E38" s="92" t="s">
        <v>1302</v>
      </c>
      <c r="F38" s="92" t="s">
        <v>1303</v>
      </c>
      <c r="G38" s="92"/>
      <c r="H38" s="93" t="s">
        <v>63</v>
      </c>
      <c r="I38" s="93"/>
      <c r="J38" s="93" t="s">
        <v>423</v>
      </c>
      <c r="K38" s="95" t="s">
        <v>72</v>
      </c>
      <c r="L38" s="96" t="s">
        <v>1291</v>
      </c>
      <c r="M38" s="101" t="s">
        <v>794</v>
      </c>
      <c r="N38" s="97" t="s">
        <v>167</v>
      </c>
      <c r="O38" s="93" t="s">
        <v>69</v>
      </c>
      <c r="P38" s="93" t="s">
        <v>69</v>
      </c>
      <c r="Q38" s="101" t="s">
        <v>795</v>
      </c>
      <c r="R38" s="101" t="s">
        <v>796</v>
      </c>
      <c r="S38" s="101" t="s">
        <v>505</v>
      </c>
      <c r="T38" s="93"/>
      <c r="U38" s="93" t="str">
        <f t="shared" si="16"/>
        <v>Bajo</v>
      </c>
      <c r="V38" s="93">
        <v>2</v>
      </c>
      <c r="W38" s="93" t="str">
        <f t="shared" si="7"/>
        <v>Ocasional</v>
      </c>
      <c r="X38" s="93">
        <f t="shared" si="0"/>
        <v>0</v>
      </c>
      <c r="Y38" s="93" t="str">
        <f t="shared" si="1"/>
        <v>Bajo</v>
      </c>
      <c r="Z38" s="93">
        <v>60</v>
      </c>
      <c r="AA38" s="93" t="str">
        <f t="shared" si="2"/>
        <v>Muy Grave</v>
      </c>
      <c r="AB38" s="93">
        <f t="shared" si="8"/>
        <v>0</v>
      </c>
      <c r="AC38" s="93" t="str">
        <f t="shared" si="9"/>
        <v>IV</v>
      </c>
      <c r="AD38" s="93" t="str">
        <f t="shared" si="10"/>
        <v>ACEPTABLE</v>
      </c>
      <c r="AE38" s="93">
        <v>6</v>
      </c>
      <c r="AF38" s="93" t="s">
        <v>191</v>
      </c>
      <c r="AG38" s="93" t="s">
        <v>38</v>
      </c>
      <c r="AH38" s="93"/>
      <c r="AI38" s="93"/>
      <c r="AJ38" s="93" t="s">
        <v>63</v>
      </c>
      <c r="AK38" s="93"/>
      <c r="AL38" s="93"/>
      <c r="AM38" s="93"/>
      <c r="AN38" s="93"/>
      <c r="AO38" s="93"/>
      <c r="AP38" s="93"/>
      <c r="AQ38" s="93"/>
      <c r="AR38" s="93"/>
      <c r="AS38" s="99"/>
      <c r="AT38" s="100"/>
      <c r="AU38" s="93" t="str">
        <f t="shared" si="11"/>
        <v>Bajo</v>
      </c>
      <c r="AV38" s="100"/>
      <c r="AW38" s="93" t="b">
        <f t="shared" si="12"/>
        <v>0</v>
      </c>
      <c r="AX38" s="93">
        <f t="shared" si="4"/>
        <v>0</v>
      </c>
      <c r="AY38" s="93" t="str">
        <f t="shared" si="5"/>
        <v>Bajo</v>
      </c>
      <c r="AZ38" s="100"/>
      <c r="BA38" s="93" t="b">
        <f t="shared" si="6"/>
        <v>0</v>
      </c>
      <c r="BB38" s="93">
        <f t="shared" si="13"/>
        <v>0</v>
      </c>
      <c r="BC38" s="93" t="str">
        <f t="shared" si="14"/>
        <v>IV</v>
      </c>
      <c r="BD38" s="93" t="str">
        <f t="shared" si="15"/>
        <v>ACEPTABLE</v>
      </c>
    </row>
    <row r="39" spans="1:56" ht="42.75" hidden="1" x14ac:dyDescent="0.3">
      <c r="A39" s="90"/>
      <c r="B39" s="91" t="s">
        <v>1262</v>
      </c>
      <c r="C39" s="92" t="s">
        <v>1263</v>
      </c>
      <c r="D39" s="92"/>
      <c r="E39" s="92" t="s">
        <v>1302</v>
      </c>
      <c r="F39" s="92" t="s">
        <v>1303</v>
      </c>
      <c r="G39" s="92"/>
      <c r="H39" s="93" t="s">
        <v>63</v>
      </c>
      <c r="I39" s="93"/>
      <c r="J39" s="93" t="s">
        <v>423</v>
      </c>
      <c r="K39" s="93" t="s">
        <v>104</v>
      </c>
      <c r="L39" s="104" t="s">
        <v>528</v>
      </c>
      <c r="M39" s="101" t="s">
        <v>704</v>
      </c>
      <c r="N39" s="101" t="s">
        <v>512</v>
      </c>
      <c r="O39" s="93"/>
      <c r="P39" s="93"/>
      <c r="Q39" s="101"/>
      <c r="R39" s="101" t="s">
        <v>521</v>
      </c>
      <c r="S39" s="101" t="s">
        <v>522</v>
      </c>
      <c r="T39" s="93">
        <v>0</v>
      </c>
      <c r="U39" s="93" t="str">
        <f t="shared" si="16"/>
        <v>Bajo</v>
      </c>
      <c r="V39" s="93">
        <v>3</v>
      </c>
      <c r="W39" s="93" t="str">
        <f t="shared" si="7"/>
        <v>Frecuente</v>
      </c>
      <c r="X39" s="93">
        <f t="shared" si="0"/>
        <v>0</v>
      </c>
      <c r="Y39" s="93" t="str">
        <f t="shared" si="1"/>
        <v>Bajo</v>
      </c>
      <c r="Z39" s="93">
        <v>25</v>
      </c>
      <c r="AA39" s="93" t="str">
        <f t="shared" si="2"/>
        <v>Grave</v>
      </c>
      <c r="AB39" s="93">
        <f t="shared" si="8"/>
        <v>0</v>
      </c>
      <c r="AC39" s="93" t="str">
        <f t="shared" si="9"/>
        <v>IV</v>
      </c>
      <c r="AD39" s="93" t="str">
        <f t="shared" si="10"/>
        <v>ACEPTABLE</v>
      </c>
      <c r="AE39" s="93">
        <v>6</v>
      </c>
      <c r="AF39" s="93" t="s">
        <v>512</v>
      </c>
      <c r="AG39" s="93"/>
      <c r="AH39" s="93"/>
      <c r="AI39" s="93"/>
      <c r="AJ39" s="93" t="s">
        <v>63</v>
      </c>
      <c r="AK39" s="93"/>
      <c r="AL39" s="93"/>
      <c r="AM39" s="93"/>
      <c r="AN39" s="93"/>
      <c r="AO39" s="93"/>
      <c r="AP39" s="93"/>
      <c r="AQ39" s="93"/>
      <c r="AR39" s="93"/>
      <c r="AS39" s="99"/>
      <c r="AT39" s="100"/>
      <c r="AU39" s="93" t="str">
        <f t="shared" si="11"/>
        <v>Bajo</v>
      </c>
      <c r="AV39" s="100"/>
      <c r="AW39" s="93" t="b">
        <f t="shared" si="12"/>
        <v>0</v>
      </c>
      <c r="AX39" s="93">
        <f t="shared" si="4"/>
        <v>0</v>
      </c>
      <c r="AY39" s="93" t="str">
        <f t="shared" si="5"/>
        <v>Bajo</v>
      </c>
      <c r="AZ39" s="100"/>
      <c r="BA39" s="93" t="b">
        <f t="shared" si="6"/>
        <v>0</v>
      </c>
      <c r="BB39" s="93">
        <f t="shared" si="13"/>
        <v>0</v>
      </c>
      <c r="BC39" s="93" t="str">
        <f t="shared" si="14"/>
        <v>IV</v>
      </c>
      <c r="BD39" s="93" t="str">
        <f t="shared" si="15"/>
        <v>ACEPTABLE</v>
      </c>
    </row>
    <row r="40" spans="1:56" ht="71.25" hidden="1" x14ac:dyDescent="0.3">
      <c r="A40" s="90"/>
      <c r="B40" s="91" t="s">
        <v>1262</v>
      </c>
      <c r="C40" s="92" t="s">
        <v>1263</v>
      </c>
      <c r="D40" s="92"/>
      <c r="E40" s="92" t="s">
        <v>1302</v>
      </c>
      <c r="F40" s="92" t="s">
        <v>1303</v>
      </c>
      <c r="G40" s="92"/>
      <c r="H40" s="93" t="s">
        <v>63</v>
      </c>
      <c r="I40" s="93"/>
      <c r="J40" s="93" t="s">
        <v>423</v>
      </c>
      <c r="K40" s="93" t="s">
        <v>104</v>
      </c>
      <c r="L40" s="104" t="s">
        <v>178</v>
      </c>
      <c r="M40" s="97" t="s">
        <v>179</v>
      </c>
      <c r="N40" s="97" t="s">
        <v>180</v>
      </c>
      <c r="O40" s="93"/>
      <c r="P40" s="93"/>
      <c r="Q40" s="101"/>
      <c r="R40" s="101" t="s">
        <v>521</v>
      </c>
      <c r="S40" s="101" t="s">
        <v>522</v>
      </c>
      <c r="T40" s="93">
        <v>0</v>
      </c>
      <c r="U40" s="93" t="str">
        <f t="shared" si="16"/>
        <v>Bajo</v>
      </c>
      <c r="V40" s="93">
        <v>3</v>
      </c>
      <c r="W40" s="93" t="str">
        <f t="shared" si="7"/>
        <v>Frecuente</v>
      </c>
      <c r="X40" s="93">
        <f t="shared" si="0"/>
        <v>0</v>
      </c>
      <c r="Y40" s="93" t="str">
        <f t="shared" si="1"/>
        <v>Bajo</v>
      </c>
      <c r="Z40" s="93">
        <v>25</v>
      </c>
      <c r="AA40" s="93" t="str">
        <f t="shared" si="2"/>
        <v>Grave</v>
      </c>
      <c r="AB40" s="93">
        <f t="shared" si="8"/>
        <v>0</v>
      </c>
      <c r="AC40" s="93" t="str">
        <f t="shared" si="9"/>
        <v>IV</v>
      </c>
      <c r="AD40" s="93" t="str">
        <f t="shared" si="10"/>
        <v>ACEPTABLE</v>
      </c>
      <c r="AE40" s="93">
        <v>6</v>
      </c>
      <c r="AF40" s="93" t="s">
        <v>180</v>
      </c>
      <c r="AG40" s="93"/>
      <c r="AH40" s="93"/>
      <c r="AI40" s="93"/>
      <c r="AJ40" s="93" t="s">
        <v>63</v>
      </c>
      <c r="AK40" s="93"/>
      <c r="AL40" s="93"/>
      <c r="AM40" s="93"/>
      <c r="AN40" s="93"/>
      <c r="AO40" s="93"/>
      <c r="AP40" s="93"/>
      <c r="AQ40" s="93"/>
      <c r="AR40" s="93"/>
      <c r="AS40" s="99"/>
      <c r="AT40" s="100"/>
      <c r="AU40" s="93" t="str">
        <f t="shared" si="11"/>
        <v>Bajo</v>
      </c>
      <c r="AV40" s="100"/>
      <c r="AW40" s="93" t="b">
        <f t="shared" si="12"/>
        <v>0</v>
      </c>
      <c r="AX40" s="93">
        <f t="shared" si="4"/>
        <v>0</v>
      </c>
      <c r="AY40" s="93" t="str">
        <f t="shared" si="5"/>
        <v>Bajo</v>
      </c>
      <c r="AZ40" s="100"/>
      <c r="BA40" s="93" t="b">
        <f t="shared" si="6"/>
        <v>0</v>
      </c>
      <c r="BB40" s="93">
        <f t="shared" si="13"/>
        <v>0</v>
      </c>
      <c r="BC40" s="93" t="str">
        <f t="shared" si="14"/>
        <v>IV</v>
      </c>
      <c r="BD40" s="93" t="str">
        <f t="shared" si="15"/>
        <v>ACEPTABLE</v>
      </c>
    </row>
    <row r="41" spans="1:56" ht="42.75" hidden="1" x14ac:dyDescent="0.3">
      <c r="A41" s="90"/>
      <c r="B41" s="91" t="s">
        <v>1262</v>
      </c>
      <c r="C41" s="92" t="s">
        <v>1263</v>
      </c>
      <c r="D41" s="92"/>
      <c r="E41" s="92" t="s">
        <v>1302</v>
      </c>
      <c r="F41" s="92" t="s">
        <v>1303</v>
      </c>
      <c r="G41" s="92"/>
      <c r="H41" s="93" t="s">
        <v>63</v>
      </c>
      <c r="I41" s="93"/>
      <c r="J41" s="93" t="s">
        <v>414</v>
      </c>
      <c r="K41" s="93" t="s">
        <v>104</v>
      </c>
      <c r="L41" s="104" t="s">
        <v>528</v>
      </c>
      <c r="M41" s="101" t="s">
        <v>704</v>
      </c>
      <c r="N41" s="101" t="s">
        <v>512</v>
      </c>
      <c r="O41" s="93"/>
      <c r="P41" s="93"/>
      <c r="Q41" s="101"/>
      <c r="R41" s="101" t="s">
        <v>521</v>
      </c>
      <c r="S41" s="101" t="s">
        <v>522</v>
      </c>
      <c r="T41" s="93">
        <v>0</v>
      </c>
      <c r="U41" s="93" t="str">
        <f t="shared" si="16"/>
        <v>Bajo</v>
      </c>
      <c r="V41" s="93">
        <v>3</v>
      </c>
      <c r="W41" s="93" t="str">
        <f t="shared" si="7"/>
        <v>Frecuente</v>
      </c>
      <c r="X41" s="93">
        <f t="shared" si="0"/>
        <v>0</v>
      </c>
      <c r="Y41" s="93" t="str">
        <f t="shared" si="1"/>
        <v>Bajo</v>
      </c>
      <c r="Z41" s="93">
        <v>25</v>
      </c>
      <c r="AA41" s="93" t="str">
        <f t="shared" si="2"/>
        <v>Grave</v>
      </c>
      <c r="AB41" s="93">
        <f t="shared" si="8"/>
        <v>0</v>
      </c>
      <c r="AC41" s="93" t="str">
        <f t="shared" si="9"/>
        <v>IV</v>
      </c>
      <c r="AD41" s="93" t="str">
        <f t="shared" si="10"/>
        <v>ACEPTABLE</v>
      </c>
      <c r="AE41" s="93">
        <v>6</v>
      </c>
      <c r="AF41" s="93" t="s">
        <v>512</v>
      </c>
      <c r="AG41" s="93"/>
      <c r="AH41" s="93"/>
      <c r="AI41" s="93"/>
      <c r="AJ41" s="93" t="s">
        <v>63</v>
      </c>
      <c r="AK41" s="93"/>
      <c r="AL41" s="93"/>
      <c r="AM41" s="93"/>
      <c r="AN41" s="93"/>
      <c r="AO41" s="93"/>
      <c r="AP41" s="93"/>
      <c r="AQ41" s="93"/>
      <c r="AR41" s="93"/>
      <c r="AS41" s="99"/>
      <c r="AT41" s="100"/>
      <c r="AU41" s="93" t="str">
        <f t="shared" si="11"/>
        <v>Bajo</v>
      </c>
      <c r="AV41" s="100"/>
      <c r="AW41" s="93" t="b">
        <f t="shared" si="12"/>
        <v>0</v>
      </c>
      <c r="AX41" s="93">
        <f t="shared" si="4"/>
        <v>0</v>
      </c>
      <c r="AY41" s="93" t="str">
        <f t="shared" si="5"/>
        <v>Bajo</v>
      </c>
      <c r="AZ41" s="100"/>
      <c r="BA41" s="93" t="b">
        <f t="shared" si="6"/>
        <v>0</v>
      </c>
      <c r="BB41" s="93">
        <f t="shared" si="13"/>
        <v>0</v>
      </c>
      <c r="BC41" s="93" t="str">
        <f t="shared" si="14"/>
        <v>IV</v>
      </c>
      <c r="BD41" s="93" t="str">
        <f t="shared" si="15"/>
        <v>ACEPTABLE</v>
      </c>
    </row>
    <row r="42" spans="1:56" ht="71.25" hidden="1" x14ac:dyDescent="0.3">
      <c r="A42" s="90"/>
      <c r="B42" s="91" t="s">
        <v>1262</v>
      </c>
      <c r="C42" s="92" t="s">
        <v>1263</v>
      </c>
      <c r="D42" s="92"/>
      <c r="E42" s="92" t="s">
        <v>1302</v>
      </c>
      <c r="F42" s="92" t="s">
        <v>1303</v>
      </c>
      <c r="G42" s="92"/>
      <c r="H42" s="93" t="s">
        <v>63</v>
      </c>
      <c r="I42" s="93"/>
      <c r="J42" s="93" t="s">
        <v>414</v>
      </c>
      <c r="K42" s="93" t="s">
        <v>104</v>
      </c>
      <c r="L42" s="104" t="s">
        <v>178</v>
      </c>
      <c r="M42" s="97" t="s">
        <v>179</v>
      </c>
      <c r="N42" s="97" t="s">
        <v>180</v>
      </c>
      <c r="O42" s="93"/>
      <c r="P42" s="93"/>
      <c r="Q42" s="101"/>
      <c r="R42" s="101" t="s">
        <v>521</v>
      </c>
      <c r="S42" s="101" t="s">
        <v>522</v>
      </c>
      <c r="T42" s="93">
        <v>0</v>
      </c>
      <c r="U42" s="93" t="str">
        <f t="shared" si="16"/>
        <v>Bajo</v>
      </c>
      <c r="V42" s="93">
        <v>3</v>
      </c>
      <c r="W42" s="93" t="str">
        <f t="shared" si="7"/>
        <v>Frecuente</v>
      </c>
      <c r="X42" s="93">
        <f t="shared" si="0"/>
        <v>0</v>
      </c>
      <c r="Y42" s="93" t="str">
        <f t="shared" si="1"/>
        <v>Bajo</v>
      </c>
      <c r="Z42" s="93">
        <v>25</v>
      </c>
      <c r="AA42" s="93" t="str">
        <f t="shared" si="2"/>
        <v>Grave</v>
      </c>
      <c r="AB42" s="93">
        <f t="shared" si="8"/>
        <v>0</v>
      </c>
      <c r="AC42" s="93" t="str">
        <f t="shared" si="9"/>
        <v>IV</v>
      </c>
      <c r="AD42" s="93" t="str">
        <f t="shared" si="10"/>
        <v>ACEPTABLE</v>
      </c>
      <c r="AE42" s="93">
        <v>6</v>
      </c>
      <c r="AF42" s="93" t="s">
        <v>180</v>
      </c>
      <c r="AG42" s="93"/>
      <c r="AH42" s="93"/>
      <c r="AI42" s="93"/>
      <c r="AJ42" s="93" t="s">
        <v>63</v>
      </c>
      <c r="AK42" s="93"/>
      <c r="AL42" s="93"/>
      <c r="AM42" s="93"/>
      <c r="AN42" s="93"/>
      <c r="AO42" s="93"/>
      <c r="AP42" s="93"/>
      <c r="AQ42" s="93"/>
      <c r="AR42" s="93"/>
      <c r="AS42" s="99"/>
      <c r="AT42" s="100"/>
      <c r="AU42" s="93" t="str">
        <f t="shared" si="11"/>
        <v>Bajo</v>
      </c>
      <c r="AV42" s="100"/>
      <c r="AW42" s="93" t="b">
        <f t="shared" si="12"/>
        <v>0</v>
      </c>
      <c r="AX42" s="93">
        <f t="shared" si="4"/>
        <v>0</v>
      </c>
      <c r="AY42" s="93" t="str">
        <f t="shared" si="5"/>
        <v>Bajo</v>
      </c>
      <c r="AZ42" s="100"/>
      <c r="BA42" s="93" t="b">
        <f t="shared" si="6"/>
        <v>0</v>
      </c>
      <c r="BB42" s="93">
        <f t="shared" si="13"/>
        <v>0</v>
      </c>
      <c r="BC42" s="93" t="str">
        <f t="shared" si="14"/>
        <v>IV</v>
      </c>
      <c r="BD42" s="93" t="str">
        <f t="shared" si="15"/>
        <v>ACEPTABLE</v>
      </c>
    </row>
    <row r="43" spans="1:56" ht="42.75" hidden="1" x14ac:dyDescent="0.3">
      <c r="A43" s="90"/>
      <c r="B43" s="91" t="s">
        <v>1262</v>
      </c>
      <c r="C43" s="92" t="s">
        <v>1263</v>
      </c>
      <c r="D43" s="92"/>
      <c r="E43" s="92" t="s">
        <v>1302</v>
      </c>
      <c r="F43" s="92" t="s">
        <v>1303</v>
      </c>
      <c r="G43" s="92"/>
      <c r="H43" s="93" t="s">
        <v>63</v>
      </c>
      <c r="I43" s="93"/>
      <c r="J43" s="93" t="s">
        <v>414</v>
      </c>
      <c r="K43" s="95" t="s">
        <v>77</v>
      </c>
      <c r="L43" s="96" t="s">
        <v>132</v>
      </c>
      <c r="M43" s="105" t="s">
        <v>513</v>
      </c>
      <c r="N43" s="97" t="s">
        <v>514</v>
      </c>
      <c r="O43" s="93" t="s">
        <v>69</v>
      </c>
      <c r="P43" s="93" t="s">
        <v>69</v>
      </c>
      <c r="Q43" s="93" t="s">
        <v>69</v>
      </c>
      <c r="R43" s="101" t="s">
        <v>1305</v>
      </c>
      <c r="S43" s="101" t="s">
        <v>516</v>
      </c>
      <c r="T43" s="93">
        <v>0</v>
      </c>
      <c r="U43" s="93" t="str">
        <f t="shared" si="16"/>
        <v>Bajo</v>
      </c>
      <c r="V43" s="93">
        <v>2</v>
      </c>
      <c r="W43" s="93" t="str">
        <f t="shared" si="7"/>
        <v>Ocasional</v>
      </c>
      <c r="X43" s="93">
        <f t="shared" si="0"/>
        <v>0</v>
      </c>
      <c r="Y43" s="93" t="str">
        <f t="shared" si="1"/>
        <v>Bajo</v>
      </c>
      <c r="Z43" s="93">
        <v>25</v>
      </c>
      <c r="AA43" s="93" t="str">
        <f t="shared" si="2"/>
        <v>Grave</v>
      </c>
      <c r="AB43" s="93">
        <f t="shared" si="8"/>
        <v>0</v>
      </c>
      <c r="AC43" s="93" t="str">
        <f t="shared" si="9"/>
        <v>IV</v>
      </c>
      <c r="AD43" s="93" t="str">
        <f t="shared" si="10"/>
        <v>ACEPTABLE</v>
      </c>
      <c r="AE43" s="93">
        <v>6</v>
      </c>
      <c r="AF43" s="93" t="s">
        <v>134</v>
      </c>
      <c r="AG43" s="93" t="s">
        <v>38</v>
      </c>
      <c r="AH43" s="93"/>
      <c r="AI43" s="93"/>
      <c r="AJ43" s="93" t="s">
        <v>63</v>
      </c>
      <c r="AK43" s="93"/>
      <c r="AL43" s="93"/>
      <c r="AM43" s="93"/>
      <c r="AN43" s="93"/>
      <c r="AO43" s="93"/>
      <c r="AP43" s="93"/>
      <c r="AQ43" s="93"/>
      <c r="AR43" s="93"/>
      <c r="AS43" s="99"/>
      <c r="AT43" s="100"/>
      <c r="AU43" s="93" t="str">
        <f t="shared" si="11"/>
        <v>Bajo</v>
      </c>
      <c r="AV43" s="100"/>
      <c r="AW43" s="93" t="b">
        <f t="shared" si="12"/>
        <v>0</v>
      </c>
      <c r="AX43" s="93">
        <f t="shared" si="4"/>
        <v>0</v>
      </c>
      <c r="AY43" s="93" t="str">
        <f t="shared" si="5"/>
        <v>Bajo</v>
      </c>
      <c r="AZ43" s="100"/>
      <c r="BA43" s="93" t="b">
        <f t="shared" si="6"/>
        <v>0</v>
      </c>
      <c r="BB43" s="93">
        <f t="shared" si="13"/>
        <v>0</v>
      </c>
      <c r="BC43" s="93" t="str">
        <f t="shared" si="14"/>
        <v>IV</v>
      </c>
      <c r="BD43" s="93" t="str">
        <f t="shared" si="15"/>
        <v>ACEPTABLE</v>
      </c>
    </row>
    <row r="44" spans="1:56" ht="42.75" hidden="1" x14ac:dyDescent="0.3">
      <c r="A44" s="90"/>
      <c r="B44" s="91" t="s">
        <v>784</v>
      </c>
      <c r="C44" s="92" t="s">
        <v>1307</v>
      </c>
      <c r="D44" s="92"/>
      <c r="E44" s="92" t="s">
        <v>1308</v>
      </c>
      <c r="F44" s="92" t="s">
        <v>1309</v>
      </c>
      <c r="G44" s="92"/>
      <c r="H44" s="93" t="s">
        <v>63</v>
      </c>
      <c r="I44" s="93"/>
      <c r="J44" s="93" t="s">
        <v>572</v>
      </c>
      <c r="K44" s="95" t="s">
        <v>77</v>
      </c>
      <c r="L44" s="96" t="s">
        <v>132</v>
      </c>
      <c r="M44" s="105" t="s">
        <v>1304</v>
      </c>
      <c r="N44" s="97" t="s">
        <v>134</v>
      </c>
      <c r="O44" s="93" t="s">
        <v>69</v>
      </c>
      <c r="P44" s="93" t="s">
        <v>69</v>
      </c>
      <c r="Q44" s="93" t="s">
        <v>69</v>
      </c>
      <c r="R44" s="101" t="s">
        <v>1305</v>
      </c>
      <c r="S44" s="101"/>
      <c r="T44" s="93">
        <v>0</v>
      </c>
      <c r="U44" s="93" t="str">
        <f t="shared" si="16"/>
        <v>Bajo</v>
      </c>
      <c r="V44" s="93">
        <v>2</v>
      </c>
      <c r="W44" s="93" t="str">
        <f t="shared" si="7"/>
        <v>Ocasional</v>
      </c>
      <c r="X44" s="93">
        <f t="shared" si="0"/>
        <v>0</v>
      </c>
      <c r="Y44" s="93" t="str">
        <f t="shared" si="1"/>
        <v>Bajo</v>
      </c>
      <c r="Z44" s="93">
        <v>60</v>
      </c>
      <c r="AA44" s="93" t="str">
        <f t="shared" si="2"/>
        <v>Muy Grave</v>
      </c>
      <c r="AB44" s="93">
        <f t="shared" si="8"/>
        <v>0</v>
      </c>
      <c r="AC44" s="93" t="str">
        <f t="shared" si="9"/>
        <v>IV</v>
      </c>
      <c r="AD44" s="93" t="str">
        <f t="shared" si="10"/>
        <v>ACEPTABLE</v>
      </c>
      <c r="AE44" s="93">
        <v>6</v>
      </c>
      <c r="AF44" s="93" t="s">
        <v>134</v>
      </c>
      <c r="AG44" s="93" t="s">
        <v>38</v>
      </c>
      <c r="AH44" s="93"/>
      <c r="AI44" s="93"/>
      <c r="AJ44" s="93" t="s">
        <v>63</v>
      </c>
      <c r="AK44" s="93"/>
      <c r="AL44" s="93"/>
      <c r="AM44" s="93"/>
      <c r="AN44" s="93"/>
      <c r="AO44" s="93"/>
      <c r="AP44" s="93"/>
      <c r="AQ44" s="93"/>
      <c r="AR44" s="93"/>
      <c r="AS44" s="99"/>
      <c r="AT44" s="100"/>
      <c r="AU44" s="93" t="str">
        <f t="shared" si="11"/>
        <v>Bajo</v>
      </c>
      <c r="AV44" s="100"/>
      <c r="AW44" s="93" t="b">
        <f t="shared" si="12"/>
        <v>0</v>
      </c>
      <c r="AX44" s="93">
        <f t="shared" si="4"/>
        <v>0</v>
      </c>
      <c r="AY44" s="93" t="str">
        <f t="shared" si="5"/>
        <v>Bajo</v>
      </c>
      <c r="AZ44" s="100"/>
      <c r="BA44" s="93" t="b">
        <f t="shared" si="6"/>
        <v>0</v>
      </c>
      <c r="BB44" s="93">
        <f t="shared" si="13"/>
        <v>0</v>
      </c>
      <c r="BC44" s="93" t="str">
        <f t="shared" si="14"/>
        <v>IV</v>
      </c>
      <c r="BD44" s="93" t="str">
        <f t="shared" si="15"/>
        <v>ACEPTABLE</v>
      </c>
    </row>
    <row r="45" spans="1:56" ht="85.5" x14ac:dyDescent="0.3">
      <c r="A45" s="90"/>
      <c r="B45" s="91" t="s">
        <v>1262</v>
      </c>
      <c r="C45" s="92" t="s">
        <v>1263</v>
      </c>
      <c r="D45" s="92"/>
      <c r="E45" s="92" t="s">
        <v>248</v>
      </c>
      <c r="F45" s="92" t="s">
        <v>250</v>
      </c>
      <c r="G45" s="92"/>
      <c r="H45" s="93" t="s">
        <v>63</v>
      </c>
      <c r="I45" s="93"/>
      <c r="J45" s="92" t="s">
        <v>252</v>
      </c>
      <c r="K45" s="95" t="s">
        <v>72</v>
      </c>
      <c r="L45" s="104" t="s">
        <v>119</v>
      </c>
      <c r="M45" s="101" t="s">
        <v>1310</v>
      </c>
      <c r="N45" s="97" t="s">
        <v>308</v>
      </c>
      <c r="O45" s="93" t="s">
        <v>69</v>
      </c>
      <c r="P45" s="93" t="s">
        <v>69</v>
      </c>
      <c r="Q45" s="93"/>
      <c r="R45" s="97" t="s">
        <v>1311</v>
      </c>
      <c r="S45" s="93"/>
      <c r="T45" s="93">
        <v>6</v>
      </c>
      <c r="U45" s="93" t="str">
        <f t="shared" ref="U45" si="26">IF(T45=10,"Muy Alto",IF(T45=6,"Alto",IF(T45=2,"Medio",IF(T45&lt;=1,"Bajo"))))</f>
        <v>Alto</v>
      </c>
      <c r="V45" s="93">
        <v>2</v>
      </c>
      <c r="W45" s="93" t="str">
        <f t="shared" ref="W45" si="27">IF(V45=4,"Continua",IF(V45=3,"Frecuente",IF(V45=2,"Ocasional",IF(V45=1,"Esporadica"))))</f>
        <v>Ocasional</v>
      </c>
      <c r="X45" s="93">
        <f t="shared" ref="X45" si="28">T45*V45</f>
        <v>12</v>
      </c>
      <c r="Y45" s="93" t="str">
        <f t="shared" ref="Y45" si="29">IF(AND(X45&gt;=24,X45&lt;=40),"Medio Alto",IF(AND(X45&gt;=10,X45&lt;=20),"Alto",IF(AND(X45&gt;=6,X45&lt;=8),"Medio",IF(AND(X45&gt;=0,X45&lt;=4),"Bajo"))))</f>
        <v>Alto</v>
      </c>
      <c r="Z45" s="93">
        <v>25</v>
      </c>
      <c r="AA45" s="93" t="str">
        <f t="shared" ref="AA45" si="30">IF(Z45=100,"Mortal o Catrastrofico",IF(Z45=60,"Muy Grave",IF(Z45=25,"Grave",IF(Z45=10,"Leve"))))</f>
        <v>Grave</v>
      </c>
      <c r="AB45" s="93">
        <f t="shared" ref="AB45" si="31">X45*Z45</f>
        <v>300</v>
      </c>
      <c r="AC45" s="93" t="str">
        <f t="shared" ref="AC45" si="32">IF(AND(AB45&gt;=600,Z45&lt;=4000),"I",IF(AND(AB45&gt;=150,AB45&lt;=500),"II",IF(AND(AB45&gt;=40,AB45&lt;=120),"III",IF(AND(AB45&gt;=0,AB45&lt;=40),"IV"))))</f>
        <v>II</v>
      </c>
      <c r="AD45" s="93" t="str">
        <f>IF(AND(AC45="I"),"NO ACEPTABLE",IF(AND(AC45="II"),"ACEPTABLE CON CONTROL ESPECIFICO",IF(AND(AC45="III"),"MEJORABLE",IF(AND(AC45="IV"),"ACEPTABLE"))))</f>
        <v>ACEPTABLE CON CONTROL ESPECIFICO</v>
      </c>
      <c r="AE45" s="93" t="s">
        <v>258</v>
      </c>
      <c r="AF45" s="93" t="s">
        <v>145</v>
      </c>
      <c r="AG45" s="93" t="s">
        <v>38</v>
      </c>
      <c r="AH45" s="93" t="s">
        <v>63</v>
      </c>
      <c r="AI45" s="93" t="s">
        <v>63</v>
      </c>
      <c r="AJ45" s="93" t="s">
        <v>63</v>
      </c>
      <c r="AK45" s="93" t="s">
        <v>63</v>
      </c>
      <c r="AL45" s="93" t="s">
        <v>63</v>
      </c>
      <c r="AM45" s="93" t="s">
        <v>1312</v>
      </c>
      <c r="AN45" s="93"/>
      <c r="AO45" s="93"/>
      <c r="AP45" s="93" t="s">
        <v>63</v>
      </c>
      <c r="AQ45" s="93"/>
      <c r="AR45" s="93"/>
      <c r="AS45" s="88" t="s">
        <v>1313</v>
      </c>
      <c r="AT45" s="124"/>
      <c r="AU45" s="93" t="str">
        <f t="shared" ref="AU45" si="33">IF(AT45=10,"Muy Alto",IF(AT45=6,"Alto",IF(AT45=2,"Medio",IF(AT45=0,"Bajo"))))</f>
        <v>Bajo</v>
      </c>
      <c r="AV45" s="93">
        <v>2</v>
      </c>
      <c r="AW45" s="93" t="str">
        <f t="shared" ref="AW45" si="34">IF(AV45=4,"Continua",IF(AV45=3,"Frecuente",IF(AV45=2,"Ocasional",IF(AV45=1,"Esporadica"))))</f>
        <v>Ocasional</v>
      </c>
      <c r="AX45" s="93">
        <f t="shared" ref="AX45" si="35">AT45*AV45</f>
        <v>0</v>
      </c>
      <c r="AY45" s="93" t="str">
        <f t="shared" ref="AY45" si="36">IF(AND(AX45&gt;=24,AX45&lt;=40),"Medio Alto",IF(AND(AX45&gt;=10,AX45&lt;=20),"Alto",IF(AND(AX45&gt;=6,AX45&lt;=8),"Medio",IF(AND(AX45&gt;=0,AX45&lt;=4),"Bajo"))))</f>
        <v>Bajo</v>
      </c>
      <c r="AZ45" s="93">
        <v>60</v>
      </c>
      <c r="BA45" s="93" t="str">
        <f t="shared" ref="BA45" si="37">IF(AZ45=100,"Mortal o Catrastrofico",IF(AZ45=60,"Muy Grave",IF(AZ45=25,"Grave",IF(AZ45=10,"Leve"))))</f>
        <v>Muy Grave</v>
      </c>
      <c r="BB45" s="93">
        <f>AX45*AZ45</f>
        <v>0</v>
      </c>
      <c r="BC45" s="93" t="str">
        <f t="shared" ref="BC45" si="38">IF(AND(BB45&gt;=600,AZ45&lt;=4000),"I",IF(AND(BB45&gt;=150,BB45&lt;=500),"II",IF(AND(BB45&gt;=40,BB45&lt;=120),"III",IF(AND(BB45&gt;=0,BB45&lt;=40),"IV"))))</f>
        <v>IV</v>
      </c>
      <c r="BD45" s="125" t="str">
        <f t="shared" ref="BD45" si="39">IF(AND(BC45="I"),"NO ACEPTABLE",IF(AND(BC45="II"),"ACEPTABLE CON CONTROL ESPECIFICO",IF(AND(BC45="III"),"MEJORABLE",IF(AND(BC45="IV"),"ACEPTABLE"))))</f>
        <v>ACEPTABLE</v>
      </c>
    </row>
    <row r="46" spans="1:56" ht="128.25" x14ac:dyDescent="0.3">
      <c r="A46" s="90"/>
      <c r="B46" s="91" t="s">
        <v>1262</v>
      </c>
      <c r="C46" s="92" t="s">
        <v>1263</v>
      </c>
      <c r="D46" s="92"/>
      <c r="E46" s="92" t="s">
        <v>248</v>
      </c>
      <c r="F46" s="92" t="s">
        <v>250</v>
      </c>
      <c r="G46" s="92"/>
      <c r="H46" s="93" t="s">
        <v>63</v>
      </c>
      <c r="I46" s="93"/>
      <c r="J46" s="92" t="s">
        <v>252</v>
      </c>
      <c r="K46" s="95" t="s">
        <v>291</v>
      </c>
      <c r="L46" s="104" t="s">
        <v>292</v>
      </c>
      <c r="M46" s="101" t="s">
        <v>1314</v>
      </c>
      <c r="N46" s="97" t="s">
        <v>294</v>
      </c>
      <c r="O46" s="93" t="s">
        <v>69</v>
      </c>
      <c r="P46" s="93" t="s">
        <v>69</v>
      </c>
      <c r="Q46" s="93"/>
      <c r="R46" s="97" t="s">
        <v>1315</v>
      </c>
      <c r="S46" s="93"/>
      <c r="T46" s="93">
        <v>2</v>
      </c>
      <c r="U46" s="93" t="str">
        <f t="shared" si="16"/>
        <v>Medio</v>
      </c>
      <c r="V46" s="93">
        <v>2</v>
      </c>
      <c r="W46" s="93" t="str">
        <f t="shared" si="7"/>
        <v>Ocasional</v>
      </c>
      <c r="X46" s="93">
        <f t="shared" si="0"/>
        <v>4</v>
      </c>
      <c r="Y46" s="93" t="str">
        <f t="shared" si="1"/>
        <v>Bajo</v>
      </c>
      <c r="Z46" s="93">
        <v>100</v>
      </c>
      <c r="AA46" s="93" t="str">
        <f t="shared" si="2"/>
        <v>Mortal o Catrastrofico</v>
      </c>
      <c r="AB46" s="93">
        <f t="shared" si="8"/>
        <v>400</v>
      </c>
      <c r="AC46" s="93" t="str">
        <f t="shared" si="9"/>
        <v>II</v>
      </c>
      <c r="AD46" s="93" t="str">
        <f>IF(AND(AC46="I"),"NO ACEPTABLE",IF(AND(AC46="II"),"ACEPTABLE CON CONTROL ESPECIFICO",IF(AND(AC46="III"),"MEJORABLE",IF(AND(AC46="IV"),"ACEPTABLE"))))</f>
        <v>ACEPTABLE CON CONTROL ESPECIFICO</v>
      </c>
      <c r="AE46" s="93" t="s">
        <v>258</v>
      </c>
      <c r="AF46" s="93" t="s">
        <v>145</v>
      </c>
      <c r="AG46" s="93" t="s">
        <v>38</v>
      </c>
      <c r="AH46" s="93" t="s">
        <v>63</v>
      </c>
      <c r="AI46" s="93" t="s">
        <v>63</v>
      </c>
      <c r="AJ46" s="93" t="s">
        <v>63</v>
      </c>
      <c r="AK46" s="93" t="s">
        <v>63</v>
      </c>
      <c r="AL46" s="93" t="s">
        <v>63</v>
      </c>
      <c r="AM46" s="93" t="s">
        <v>1316</v>
      </c>
      <c r="AN46" s="93"/>
      <c r="AO46" s="93"/>
      <c r="AP46" s="93" t="s">
        <v>63</v>
      </c>
      <c r="AQ46" s="93"/>
      <c r="AR46" s="93"/>
      <c r="AS46" s="88" t="s">
        <v>1313</v>
      </c>
      <c r="AT46" s="124">
        <v>2</v>
      </c>
      <c r="AU46" s="93" t="str">
        <f t="shared" si="11"/>
        <v>Medio</v>
      </c>
      <c r="AV46" s="93">
        <v>2</v>
      </c>
      <c r="AW46" s="93" t="str">
        <f t="shared" si="12"/>
        <v>Ocasional</v>
      </c>
      <c r="AX46" s="93">
        <f t="shared" si="4"/>
        <v>4</v>
      </c>
      <c r="AY46" s="93" t="str">
        <f t="shared" si="5"/>
        <v>Bajo</v>
      </c>
      <c r="AZ46" s="93">
        <v>60</v>
      </c>
      <c r="BA46" s="93" t="str">
        <f t="shared" si="6"/>
        <v>Muy Grave</v>
      </c>
      <c r="BB46" s="93">
        <f>AX46*AZ46</f>
        <v>240</v>
      </c>
      <c r="BC46" s="93" t="str">
        <f t="shared" si="14"/>
        <v>II</v>
      </c>
      <c r="BD46" s="125" t="str">
        <f t="shared" si="15"/>
        <v>ACEPTABLE CON CONTROL ESPECIFICO</v>
      </c>
    </row>
    <row r="47" spans="1:56" ht="85.5" hidden="1" x14ac:dyDescent="0.3">
      <c r="A47" s="90"/>
      <c r="B47" s="91" t="s">
        <v>1262</v>
      </c>
      <c r="C47" s="92" t="s">
        <v>1263</v>
      </c>
      <c r="D47" s="92"/>
      <c r="E47" s="92" t="s">
        <v>1302</v>
      </c>
      <c r="F47" s="92" t="s">
        <v>1303</v>
      </c>
      <c r="G47" s="92"/>
      <c r="H47" s="93" t="s">
        <v>63</v>
      </c>
      <c r="I47" s="93"/>
      <c r="J47" s="93" t="s">
        <v>423</v>
      </c>
      <c r="K47" s="95" t="s">
        <v>65</v>
      </c>
      <c r="L47" s="104" t="s">
        <v>1294</v>
      </c>
      <c r="M47" s="101" t="s">
        <v>1317</v>
      </c>
      <c r="N47" s="97" t="s">
        <v>145</v>
      </c>
      <c r="O47" s="93" t="s">
        <v>69</v>
      </c>
      <c r="P47" s="93" t="s">
        <v>69</v>
      </c>
      <c r="Q47" s="93" t="s">
        <v>69</v>
      </c>
      <c r="R47" s="97" t="s">
        <v>1242</v>
      </c>
      <c r="S47" s="101" t="s">
        <v>799</v>
      </c>
      <c r="T47" s="93">
        <v>0</v>
      </c>
      <c r="U47" s="93" t="str">
        <f t="shared" si="16"/>
        <v>Bajo</v>
      </c>
      <c r="V47" s="93">
        <v>2</v>
      </c>
      <c r="W47" s="93" t="str">
        <f t="shared" si="7"/>
        <v>Ocasional</v>
      </c>
      <c r="X47" s="93">
        <f t="shared" si="0"/>
        <v>0</v>
      </c>
      <c r="Y47" s="93" t="str">
        <f t="shared" si="1"/>
        <v>Bajo</v>
      </c>
      <c r="Z47" s="93">
        <v>60</v>
      </c>
      <c r="AA47" s="93" t="str">
        <f t="shared" si="2"/>
        <v>Muy Grave</v>
      </c>
      <c r="AB47" s="93">
        <f t="shared" si="8"/>
        <v>0</v>
      </c>
      <c r="AC47" s="93" t="str">
        <f t="shared" si="9"/>
        <v>IV</v>
      </c>
      <c r="AD47" s="93" t="str">
        <f t="shared" si="10"/>
        <v>ACEPTABLE</v>
      </c>
      <c r="AE47" s="93">
        <v>6</v>
      </c>
      <c r="AF47" s="93" t="str">
        <f t="shared" ref="AF47:AF61" si="40">N47</f>
        <v>Golpes, traumas, heridas, infecciones, intoxicación, Mordeduras, picaduras, punciones, reacciones alérgicas, muerte</v>
      </c>
      <c r="AG47" s="93" t="s">
        <v>38</v>
      </c>
      <c r="AH47" s="93"/>
      <c r="AI47" s="93"/>
      <c r="AJ47" s="93" t="s">
        <v>63</v>
      </c>
      <c r="AK47" s="93"/>
      <c r="AL47" s="93"/>
      <c r="AM47" s="101"/>
      <c r="AN47" s="101"/>
      <c r="AO47" s="101"/>
      <c r="AP47" s="101"/>
      <c r="AQ47" s="101"/>
      <c r="AR47" s="101"/>
      <c r="AS47" s="99"/>
      <c r="AT47" s="100"/>
      <c r="AU47" s="93" t="str">
        <f t="shared" si="11"/>
        <v>Bajo</v>
      </c>
      <c r="AV47" s="100"/>
      <c r="AW47" s="93" t="b">
        <f t="shared" si="12"/>
        <v>0</v>
      </c>
      <c r="AX47" s="93">
        <f t="shared" si="4"/>
        <v>0</v>
      </c>
      <c r="AY47" s="93" t="str">
        <f t="shared" si="5"/>
        <v>Bajo</v>
      </c>
      <c r="AZ47" s="100"/>
      <c r="BA47" s="93" t="b">
        <f t="shared" si="6"/>
        <v>0</v>
      </c>
      <c r="BB47" s="93">
        <f t="shared" si="13"/>
        <v>0</v>
      </c>
      <c r="BC47" s="93" t="str">
        <f t="shared" si="14"/>
        <v>IV</v>
      </c>
      <c r="BD47" s="93" t="str">
        <f t="shared" si="15"/>
        <v>ACEPTABLE</v>
      </c>
    </row>
    <row r="48" spans="1:56" ht="42.75" hidden="1" x14ac:dyDescent="0.3">
      <c r="A48" s="90"/>
      <c r="B48" s="91" t="s">
        <v>1262</v>
      </c>
      <c r="C48" s="92" t="s">
        <v>1263</v>
      </c>
      <c r="D48" s="92"/>
      <c r="E48" s="92" t="s">
        <v>1302</v>
      </c>
      <c r="F48" s="92" t="s">
        <v>1303</v>
      </c>
      <c r="G48" s="92"/>
      <c r="H48" s="93" t="s">
        <v>63</v>
      </c>
      <c r="I48" s="93"/>
      <c r="J48" s="93" t="s">
        <v>423</v>
      </c>
      <c r="K48" s="95" t="s">
        <v>72</v>
      </c>
      <c r="L48" s="104" t="s">
        <v>302</v>
      </c>
      <c r="M48" s="105" t="s">
        <v>1318</v>
      </c>
      <c r="N48" s="97" t="s">
        <v>150</v>
      </c>
      <c r="O48" s="93" t="s">
        <v>69</v>
      </c>
      <c r="P48" s="93" t="s">
        <v>69</v>
      </c>
      <c r="Q48" s="93" t="s">
        <v>69</v>
      </c>
      <c r="R48" s="101" t="s">
        <v>151</v>
      </c>
      <c r="S48" s="101" t="s">
        <v>584</v>
      </c>
      <c r="T48" s="93">
        <v>0</v>
      </c>
      <c r="U48" s="93" t="str">
        <f t="shared" si="16"/>
        <v>Bajo</v>
      </c>
      <c r="V48" s="93">
        <v>2</v>
      </c>
      <c r="W48" s="93" t="str">
        <f t="shared" si="7"/>
        <v>Ocasional</v>
      </c>
      <c r="X48" s="93">
        <f t="shared" si="0"/>
        <v>0</v>
      </c>
      <c r="Y48" s="93" t="str">
        <f t="shared" si="1"/>
        <v>Bajo</v>
      </c>
      <c r="Z48" s="93">
        <v>60</v>
      </c>
      <c r="AA48" s="93" t="str">
        <f t="shared" si="2"/>
        <v>Muy Grave</v>
      </c>
      <c r="AB48" s="93">
        <f t="shared" si="8"/>
        <v>0</v>
      </c>
      <c r="AC48" s="93" t="str">
        <f t="shared" si="9"/>
        <v>IV</v>
      </c>
      <c r="AD48" s="93" t="str">
        <f t="shared" si="10"/>
        <v>ACEPTABLE</v>
      </c>
      <c r="AE48" s="93">
        <v>6</v>
      </c>
      <c r="AF48" s="93" t="str">
        <f t="shared" si="40"/>
        <v>Golpes, traumas, laceraciones, punciones</v>
      </c>
      <c r="AG48" s="93" t="s">
        <v>38</v>
      </c>
      <c r="AH48" s="93"/>
      <c r="AI48" s="93"/>
      <c r="AJ48" s="93" t="s">
        <v>63</v>
      </c>
      <c r="AK48" s="93"/>
      <c r="AL48" s="93"/>
      <c r="AM48" s="93"/>
      <c r="AN48" s="93"/>
      <c r="AO48" s="93"/>
      <c r="AP48" s="93"/>
      <c r="AQ48" s="93"/>
      <c r="AR48" s="93"/>
      <c r="AS48" s="99"/>
      <c r="AT48" s="100"/>
      <c r="AU48" s="93" t="str">
        <f t="shared" si="11"/>
        <v>Bajo</v>
      </c>
      <c r="AV48" s="100"/>
      <c r="AW48" s="93" t="b">
        <f t="shared" si="12"/>
        <v>0</v>
      </c>
      <c r="AX48" s="93">
        <f t="shared" si="4"/>
        <v>0</v>
      </c>
      <c r="AY48" s="93" t="str">
        <f t="shared" si="5"/>
        <v>Bajo</v>
      </c>
      <c r="AZ48" s="100"/>
      <c r="BA48" s="93" t="b">
        <f t="shared" si="6"/>
        <v>0</v>
      </c>
      <c r="BB48" s="93">
        <f t="shared" si="13"/>
        <v>0</v>
      </c>
      <c r="BC48" s="93" t="str">
        <f t="shared" si="14"/>
        <v>IV</v>
      </c>
      <c r="BD48" s="93" t="str">
        <f t="shared" si="15"/>
        <v>ACEPTABLE</v>
      </c>
    </row>
    <row r="49" spans="1:56" ht="102" hidden="1" customHeight="1" x14ac:dyDescent="0.3">
      <c r="A49" s="90"/>
      <c r="B49" s="91" t="s">
        <v>1262</v>
      </c>
      <c r="C49" s="92" t="s">
        <v>1263</v>
      </c>
      <c r="D49" s="92"/>
      <c r="E49" s="92" t="s">
        <v>1302</v>
      </c>
      <c r="F49" s="92" t="s">
        <v>1303</v>
      </c>
      <c r="G49" s="92"/>
      <c r="H49" s="93" t="s">
        <v>63</v>
      </c>
      <c r="I49" s="93"/>
      <c r="J49" s="93" t="s">
        <v>414</v>
      </c>
      <c r="K49" s="95" t="s">
        <v>72</v>
      </c>
      <c r="L49" s="96" t="s">
        <v>604</v>
      </c>
      <c r="M49" s="96" t="s">
        <v>1319</v>
      </c>
      <c r="N49" s="97" t="s">
        <v>162</v>
      </c>
      <c r="O49" s="93" t="s">
        <v>69</v>
      </c>
      <c r="P49" s="93" t="s">
        <v>69</v>
      </c>
      <c r="Q49" s="93" t="s">
        <v>1320</v>
      </c>
      <c r="R49" s="97" t="s">
        <v>1321</v>
      </c>
      <c r="S49" s="101"/>
      <c r="T49" s="93">
        <v>6</v>
      </c>
      <c r="U49" s="93" t="str">
        <f t="shared" si="16"/>
        <v>Alto</v>
      </c>
      <c r="V49" s="93">
        <v>1</v>
      </c>
      <c r="W49" s="93" t="str">
        <f t="shared" si="7"/>
        <v>Esporadica</v>
      </c>
      <c r="X49" s="93">
        <f t="shared" si="0"/>
        <v>6</v>
      </c>
      <c r="Y49" s="93" t="str">
        <f t="shared" si="1"/>
        <v>Medio</v>
      </c>
      <c r="Z49" s="93">
        <v>100</v>
      </c>
      <c r="AA49" s="93" t="str">
        <f t="shared" si="2"/>
        <v>Mortal o Catrastrofico</v>
      </c>
      <c r="AB49" s="93">
        <f t="shared" si="8"/>
        <v>600</v>
      </c>
      <c r="AC49" s="93" t="str">
        <f t="shared" si="9"/>
        <v>I</v>
      </c>
      <c r="AD49" s="93" t="str">
        <f t="shared" si="10"/>
        <v>NO ACEPTABLE</v>
      </c>
      <c r="AE49" s="93">
        <v>6</v>
      </c>
      <c r="AF49" s="93" t="str">
        <f t="shared" si="40"/>
        <v>Caídas a diferente nivel, golpes, traumas, laceraciones, muerte.</v>
      </c>
      <c r="AG49" s="93" t="s">
        <v>38</v>
      </c>
      <c r="AH49" s="93"/>
      <c r="AI49" s="93"/>
      <c r="AJ49" s="93" t="s">
        <v>63</v>
      </c>
      <c r="AK49" s="93"/>
      <c r="AL49" s="93"/>
      <c r="AM49" s="93" t="s">
        <v>1322</v>
      </c>
      <c r="AN49" s="93"/>
      <c r="AO49" s="93"/>
      <c r="AP49" s="93" t="s">
        <v>63</v>
      </c>
      <c r="AQ49" s="93" t="s">
        <v>63</v>
      </c>
      <c r="AR49" s="93"/>
      <c r="AS49" s="99"/>
      <c r="AT49" s="90"/>
      <c r="AU49" s="93" t="str">
        <f t="shared" si="11"/>
        <v>Bajo</v>
      </c>
      <c r="AV49" s="100"/>
      <c r="AW49" s="93" t="b">
        <f t="shared" si="12"/>
        <v>0</v>
      </c>
      <c r="AX49" s="93">
        <f>AT49*AV49</f>
        <v>0</v>
      </c>
      <c r="AY49" s="93" t="str">
        <f t="shared" si="5"/>
        <v>Bajo</v>
      </c>
      <c r="AZ49" s="100"/>
      <c r="BA49" s="93" t="b">
        <f t="shared" si="6"/>
        <v>0</v>
      </c>
      <c r="BB49" s="93">
        <f>AX49*AZ49</f>
        <v>0</v>
      </c>
      <c r="BC49" s="93"/>
      <c r="BD49" s="93" t="b">
        <f t="shared" si="15"/>
        <v>0</v>
      </c>
    </row>
    <row r="50" spans="1:56" ht="53.25" hidden="1" customHeight="1" x14ac:dyDescent="0.3">
      <c r="A50" s="90"/>
      <c r="B50" s="91" t="s">
        <v>1262</v>
      </c>
      <c r="C50" s="92" t="s">
        <v>1263</v>
      </c>
      <c r="D50" s="92"/>
      <c r="E50" s="92" t="s">
        <v>1302</v>
      </c>
      <c r="F50" s="92" t="s">
        <v>1303</v>
      </c>
      <c r="G50" s="92"/>
      <c r="H50" s="93" t="s">
        <v>63</v>
      </c>
      <c r="I50" s="93"/>
      <c r="J50" s="93" t="s">
        <v>414</v>
      </c>
      <c r="K50" s="95" t="s">
        <v>72</v>
      </c>
      <c r="L50" s="96" t="s">
        <v>119</v>
      </c>
      <c r="M50" s="101" t="s">
        <v>1323</v>
      </c>
      <c r="N50" s="97" t="s">
        <v>562</v>
      </c>
      <c r="O50" s="93" t="s">
        <v>69</v>
      </c>
      <c r="P50" s="93" t="s">
        <v>69</v>
      </c>
      <c r="Q50" s="97" t="s">
        <v>1281</v>
      </c>
      <c r="R50" s="97" t="s">
        <v>563</v>
      </c>
      <c r="S50" s="101" t="s">
        <v>1324</v>
      </c>
      <c r="T50" s="93">
        <v>0</v>
      </c>
      <c r="U50" s="93" t="str">
        <f t="shared" si="16"/>
        <v>Bajo</v>
      </c>
      <c r="V50" s="93">
        <v>2</v>
      </c>
      <c r="W50" s="93" t="str">
        <f t="shared" si="7"/>
        <v>Ocasional</v>
      </c>
      <c r="X50" s="93">
        <f t="shared" si="0"/>
        <v>0</v>
      </c>
      <c r="Y50" s="93" t="str">
        <f t="shared" si="1"/>
        <v>Bajo</v>
      </c>
      <c r="Z50" s="93">
        <v>25</v>
      </c>
      <c r="AA50" s="93" t="str">
        <f t="shared" si="2"/>
        <v>Grave</v>
      </c>
      <c r="AB50" s="93">
        <f t="shared" si="8"/>
        <v>0</v>
      </c>
      <c r="AC50" s="93" t="str">
        <f t="shared" si="9"/>
        <v>IV</v>
      </c>
      <c r="AD50" s="93" t="str">
        <f t="shared" si="10"/>
        <v>ACEPTABLE</v>
      </c>
      <c r="AE50" s="93">
        <v>6</v>
      </c>
      <c r="AF50" s="93" t="str">
        <f t="shared" si="40"/>
        <v>Caídas al mismo nivel y diferente nivel golpes, traumas, laceraciones.</v>
      </c>
      <c r="AG50" s="93" t="s">
        <v>38</v>
      </c>
      <c r="AH50" s="93"/>
      <c r="AI50" s="93"/>
      <c r="AJ50" s="93" t="s">
        <v>63</v>
      </c>
      <c r="AK50" s="93"/>
      <c r="AL50" s="93"/>
      <c r="AM50" s="93"/>
      <c r="AN50" s="93"/>
      <c r="AO50" s="93"/>
      <c r="AP50" s="93"/>
      <c r="AQ50" s="93"/>
      <c r="AR50" s="93"/>
      <c r="AS50" s="99"/>
      <c r="AT50" s="100"/>
      <c r="AU50" s="93" t="str">
        <f t="shared" si="11"/>
        <v>Bajo</v>
      </c>
      <c r="AV50" s="100"/>
      <c r="AW50" s="93" t="b">
        <f t="shared" si="12"/>
        <v>0</v>
      </c>
      <c r="AX50" s="93">
        <f t="shared" si="4"/>
        <v>0</v>
      </c>
      <c r="AY50" s="93" t="str">
        <f t="shared" si="5"/>
        <v>Bajo</v>
      </c>
      <c r="AZ50" s="100"/>
      <c r="BA50" s="93" t="b">
        <f t="shared" si="6"/>
        <v>0</v>
      </c>
      <c r="BB50" s="93">
        <f t="shared" si="13"/>
        <v>0</v>
      </c>
      <c r="BC50" s="93" t="str">
        <f t="shared" si="14"/>
        <v>IV</v>
      </c>
      <c r="BD50" s="93" t="str">
        <f t="shared" si="15"/>
        <v>ACEPTABLE</v>
      </c>
    </row>
    <row r="51" spans="1:56" ht="53.25" hidden="1" customHeight="1" x14ac:dyDescent="0.3">
      <c r="A51" s="90"/>
      <c r="B51" s="91" t="s">
        <v>1262</v>
      </c>
      <c r="C51" s="92" t="s">
        <v>1263</v>
      </c>
      <c r="D51" s="92"/>
      <c r="E51" s="92" t="s">
        <v>1302</v>
      </c>
      <c r="F51" s="92" t="s">
        <v>1303</v>
      </c>
      <c r="G51" s="92"/>
      <c r="H51" s="93" t="s">
        <v>63</v>
      </c>
      <c r="I51" s="93"/>
      <c r="J51" s="93" t="s">
        <v>414</v>
      </c>
      <c r="K51" s="95" t="s">
        <v>72</v>
      </c>
      <c r="L51" s="104" t="s">
        <v>302</v>
      </c>
      <c r="M51" s="105" t="s">
        <v>1325</v>
      </c>
      <c r="N51" s="97" t="s">
        <v>1326</v>
      </c>
      <c r="O51" s="93" t="s">
        <v>69</v>
      </c>
      <c r="P51" s="93" t="s">
        <v>69</v>
      </c>
      <c r="Q51" s="93" t="s">
        <v>69</v>
      </c>
      <c r="R51" s="97" t="s">
        <v>1327</v>
      </c>
      <c r="S51" s="93" t="s">
        <v>1328</v>
      </c>
      <c r="T51" s="93">
        <v>0</v>
      </c>
      <c r="U51" s="93" t="str">
        <f t="shared" si="16"/>
        <v>Bajo</v>
      </c>
      <c r="V51" s="93">
        <v>2</v>
      </c>
      <c r="W51" s="93" t="str">
        <f t="shared" si="7"/>
        <v>Ocasional</v>
      </c>
      <c r="X51" s="93">
        <f t="shared" si="0"/>
        <v>0</v>
      </c>
      <c r="Y51" s="93" t="str">
        <f t="shared" si="1"/>
        <v>Bajo</v>
      </c>
      <c r="Z51" s="93">
        <v>25</v>
      </c>
      <c r="AA51" s="93" t="str">
        <f t="shared" si="2"/>
        <v>Grave</v>
      </c>
      <c r="AB51" s="93">
        <f t="shared" si="8"/>
        <v>0</v>
      </c>
      <c r="AC51" s="93" t="str">
        <f t="shared" si="9"/>
        <v>IV</v>
      </c>
      <c r="AD51" s="93" t="str">
        <f t="shared" si="10"/>
        <v>ACEPTABLE</v>
      </c>
      <c r="AE51" s="93">
        <v>6</v>
      </c>
      <c r="AF51" s="93" t="str">
        <f t="shared" si="40"/>
        <v>Quemaduras de 1er grado</v>
      </c>
      <c r="AG51" s="93" t="s">
        <v>38</v>
      </c>
      <c r="AH51" s="93"/>
      <c r="AI51" s="93"/>
      <c r="AJ51" s="93" t="s">
        <v>63</v>
      </c>
      <c r="AK51" s="93"/>
      <c r="AL51" s="93"/>
      <c r="AM51" s="93"/>
      <c r="AN51" s="93"/>
      <c r="AO51" s="93"/>
      <c r="AP51" s="93"/>
      <c r="AQ51" s="93"/>
      <c r="AR51" s="93"/>
      <c r="AS51" s="99"/>
      <c r="AT51" s="100"/>
      <c r="AU51" s="93" t="str">
        <f t="shared" si="11"/>
        <v>Bajo</v>
      </c>
      <c r="AV51" s="100"/>
      <c r="AW51" s="93" t="b">
        <f t="shared" si="12"/>
        <v>0</v>
      </c>
      <c r="AX51" s="93">
        <f t="shared" si="4"/>
        <v>0</v>
      </c>
      <c r="AY51" s="93" t="str">
        <f t="shared" si="5"/>
        <v>Bajo</v>
      </c>
      <c r="AZ51" s="100"/>
      <c r="BA51" s="93" t="b">
        <f t="shared" si="6"/>
        <v>0</v>
      </c>
      <c r="BB51" s="93">
        <f t="shared" si="13"/>
        <v>0</v>
      </c>
      <c r="BC51" s="93" t="str">
        <f t="shared" si="14"/>
        <v>IV</v>
      </c>
      <c r="BD51" s="93" t="str">
        <f t="shared" si="15"/>
        <v>ACEPTABLE</v>
      </c>
    </row>
    <row r="52" spans="1:56" ht="53.25" hidden="1" customHeight="1" x14ac:dyDescent="0.3">
      <c r="A52" s="90"/>
      <c r="B52" s="91" t="s">
        <v>1262</v>
      </c>
      <c r="C52" s="92" t="s">
        <v>1263</v>
      </c>
      <c r="D52" s="92"/>
      <c r="E52" s="92" t="s">
        <v>1302</v>
      </c>
      <c r="F52" s="92" t="s">
        <v>1303</v>
      </c>
      <c r="G52" s="92"/>
      <c r="H52" s="93" t="s">
        <v>63</v>
      </c>
      <c r="I52" s="93"/>
      <c r="J52" s="93" t="s">
        <v>414</v>
      </c>
      <c r="K52" s="95" t="s">
        <v>72</v>
      </c>
      <c r="L52" s="104" t="s">
        <v>302</v>
      </c>
      <c r="M52" s="105" t="s">
        <v>1329</v>
      </c>
      <c r="N52" s="97" t="s">
        <v>510</v>
      </c>
      <c r="O52" s="93" t="s">
        <v>69</v>
      </c>
      <c r="P52" s="93" t="s">
        <v>69</v>
      </c>
      <c r="Q52" s="93" t="s">
        <v>69</v>
      </c>
      <c r="R52" s="97" t="s">
        <v>1327</v>
      </c>
      <c r="S52" s="93" t="s">
        <v>1328</v>
      </c>
      <c r="T52" s="93">
        <v>0</v>
      </c>
      <c r="U52" s="93" t="str">
        <f t="shared" si="16"/>
        <v>Bajo</v>
      </c>
      <c r="V52" s="93">
        <v>2</v>
      </c>
      <c r="W52" s="93" t="str">
        <f t="shared" si="7"/>
        <v>Ocasional</v>
      </c>
      <c r="X52" s="93">
        <f t="shared" si="0"/>
        <v>0</v>
      </c>
      <c r="Y52" s="93" t="str">
        <f t="shared" si="1"/>
        <v>Bajo</v>
      </c>
      <c r="Z52" s="93">
        <v>25</v>
      </c>
      <c r="AA52" s="93" t="str">
        <f t="shared" si="2"/>
        <v>Grave</v>
      </c>
      <c r="AB52" s="93">
        <f t="shared" si="8"/>
        <v>0</v>
      </c>
      <c r="AC52" s="93" t="str">
        <f t="shared" si="9"/>
        <v>IV</v>
      </c>
      <c r="AD52" s="93" t="str">
        <f t="shared" si="10"/>
        <v>ACEPTABLE</v>
      </c>
      <c r="AE52" s="93">
        <v>6</v>
      </c>
      <c r="AF52" s="93" t="str">
        <f t="shared" si="40"/>
        <v>Cortes, laceraciones.</v>
      </c>
      <c r="AG52" s="93" t="s">
        <v>38</v>
      </c>
      <c r="AH52" s="93"/>
      <c r="AI52" s="93"/>
      <c r="AJ52" s="93" t="s">
        <v>63</v>
      </c>
      <c r="AK52" s="93"/>
      <c r="AL52" s="93"/>
      <c r="AM52" s="93"/>
      <c r="AN52" s="93"/>
      <c r="AO52" s="93"/>
      <c r="AP52" s="93"/>
      <c r="AQ52" s="93"/>
      <c r="AR52" s="93"/>
      <c r="AS52" s="99"/>
      <c r="AT52" s="100"/>
      <c r="AU52" s="93" t="str">
        <f t="shared" si="11"/>
        <v>Bajo</v>
      </c>
      <c r="AV52" s="100"/>
      <c r="AW52" s="93" t="b">
        <f t="shared" si="12"/>
        <v>0</v>
      </c>
      <c r="AX52" s="93">
        <f t="shared" si="4"/>
        <v>0</v>
      </c>
      <c r="AY52" s="93" t="str">
        <f t="shared" si="5"/>
        <v>Bajo</v>
      </c>
      <c r="AZ52" s="100"/>
      <c r="BA52" s="93" t="b">
        <f t="shared" si="6"/>
        <v>0</v>
      </c>
      <c r="BB52" s="93">
        <f t="shared" si="13"/>
        <v>0</v>
      </c>
      <c r="BC52" s="93" t="str">
        <f t="shared" si="14"/>
        <v>IV</v>
      </c>
      <c r="BD52" s="93" t="str">
        <f t="shared" si="15"/>
        <v>ACEPTABLE</v>
      </c>
    </row>
    <row r="53" spans="1:56" ht="60.75" hidden="1" customHeight="1" x14ac:dyDescent="0.3">
      <c r="A53" s="90"/>
      <c r="B53" s="91" t="s">
        <v>1262</v>
      </c>
      <c r="C53" s="92" t="s">
        <v>1263</v>
      </c>
      <c r="D53" s="92"/>
      <c r="E53" s="92" t="s">
        <v>1302</v>
      </c>
      <c r="F53" s="92" t="s">
        <v>1303</v>
      </c>
      <c r="G53" s="92"/>
      <c r="H53" s="93" t="s">
        <v>63</v>
      </c>
      <c r="I53" s="93"/>
      <c r="J53" s="93" t="s">
        <v>423</v>
      </c>
      <c r="K53" s="95" t="s">
        <v>77</v>
      </c>
      <c r="L53" s="96" t="s">
        <v>132</v>
      </c>
      <c r="M53" s="105" t="s">
        <v>1304</v>
      </c>
      <c r="N53" s="97" t="s">
        <v>134</v>
      </c>
      <c r="O53" s="93" t="s">
        <v>69</v>
      </c>
      <c r="P53" s="93" t="s">
        <v>69</v>
      </c>
      <c r="Q53" s="93" t="s">
        <v>69</v>
      </c>
      <c r="R53" s="101" t="s">
        <v>1305</v>
      </c>
      <c r="S53" s="101" t="s">
        <v>1330</v>
      </c>
      <c r="T53" s="93">
        <v>0</v>
      </c>
      <c r="U53" s="93" t="str">
        <f t="shared" si="16"/>
        <v>Bajo</v>
      </c>
      <c r="V53" s="93">
        <v>2</v>
      </c>
      <c r="W53" s="93" t="str">
        <f t="shared" si="7"/>
        <v>Ocasional</v>
      </c>
      <c r="X53" s="93">
        <f t="shared" si="0"/>
        <v>0</v>
      </c>
      <c r="Y53" s="93" t="str">
        <f t="shared" si="1"/>
        <v>Bajo</v>
      </c>
      <c r="Z53" s="93">
        <v>25</v>
      </c>
      <c r="AA53" s="93" t="str">
        <f t="shared" si="2"/>
        <v>Grave</v>
      </c>
      <c r="AB53" s="93">
        <f t="shared" si="8"/>
        <v>0</v>
      </c>
      <c r="AC53" s="93" t="str">
        <f t="shared" si="9"/>
        <v>IV</v>
      </c>
      <c r="AD53" s="93" t="str">
        <f t="shared" si="10"/>
        <v>ACEPTABLE</v>
      </c>
      <c r="AE53" s="93">
        <v>6</v>
      </c>
      <c r="AF53" s="93" t="str">
        <f t="shared" si="40"/>
        <v>Incendios, quemaduras, intoxicación, afectaciones respiratorias, dermatitis, alergias.</v>
      </c>
      <c r="AG53" s="93" t="s">
        <v>38</v>
      </c>
      <c r="AH53" s="93"/>
      <c r="AI53" s="93"/>
      <c r="AJ53" s="93" t="s">
        <v>63</v>
      </c>
      <c r="AK53" s="93"/>
      <c r="AL53" s="93"/>
      <c r="AM53" s="93"/>
      <c r="AN53" s="93"/>
      <c r="AO53" s="93"/>
      <c r="AP53" s="93"/>
      <c r="AQ53" s="93"/>
      <c r="AR53" s="93"/>
      <c r="AS53" s="99"/>
      <c r="AT53" s="100"/>
      <c r="AU53" s="93" t="str">
        <f t="shared" si="11"/>
        <v>Bajo</v>
      </c>
      <c r="AV53" s="100"/>
      <c r="AW53" s="93" t="b">
        <f t="shared" si="12"/>
        <v>0</v>
      </c>
      <c r="AX53" s="93">
        <f t="shared" si="4"/>
        <v>0</v>
      </c>
      <c r="AY53" s="93" t="str">
        <f t="shared" si="5"/>
        <v>Bajo</v>
      </c>
      <c r="AZ53" s="100"/>
      <c r="BA53" s="93" t="b">
        <f t="shared" si="6"/>
        <v>0</v>
      </c>
      <c r="BB53" s="93">
        <f t="shared" si="13"/>
        <v>0</v>
      </c>
      <c r="BC53" s="93" t="str">
        <f t="shared" si="14"/>
        <v>IV</v>
      </c>
      <c r="BD53" s="93" t="str">
        <f t="shared" si="15"/>
        <v>ACEPTABLE</v>
      </c>
    </row>
    <row r="54" spans="1:56" ht="85.5" hidden="1" x14ac:dyDescent="0.3">
      <c r="A54" s="90"/>
      <c r="B54" s="91" t="s">
        <v>1262</v>
      </c>
      <c r="C54" s="92" t="s">
        <v>1263</v>
      </c>
      <c r="D54" s="92"/>
      <c r="E54" s="92" t="s">
        <v>1302</v>
      </c>
      <c r="F54" s="92" t="s">
        <v>1303</v>
      </c>
      <c r="G54" s="92"/>
      <c r="H54" s="93" t="s">
        <v>63</v>
      </c>
      <c r="I54" s="93"/>
      <c r="J54" s="93" t="s">
        <v>423</v>
      </c>
      <c r="K54" s="95" t="s">
        <v>65</v>
      </c>
      <c r="L54" s="104" t="s">
        <v>1294</v>
      </c>
      <c r="M54" s="101" t="s">
        <v>1317</v>
      </c>
      <c r="N54" s="97" t="s">
        <v>145</v>
      </c>
      <c r="O54" s="93" t="s">
        <v>69</v>
      </c>
      <c r="P54" s="93" t="s">
        <v>69</v>
      </c>
      <c r="Q54" s="93" t="s">
        <v>69</v>
      </c>
      <c r="R54" s="97" t="s">
        <v>1242</v>
      </c>
      <c r="S54" s="101" t="s">
        <v>1331</v>
      </c>
      <c r="T54" s="93">
        <v>0</v>
      </c>
      <c r="U54" s="93" t="str">
        <f t="shared" si="16"/>
        <v>Bajo</v>
      </c>
      <c r="V54" s="93">
        <v>2</v>
      </c>
      <c r="W54" s="93" t="str">
        <f t="shared" si="7"/>
        <v>Ocasional</v>
      </c>
      <c r="X54" s="93">
        <f t="shared" si="0"/>
        <v>0</v>
      </c>
      <c r="Y54" s="93" t="str">
        <f t="shared" si="1"/>
        <v>Bajo</v>
      </c>
      <c r="Z54" s="93">
        <v>25</v>
      </c>
      <c r="AA54" s="93" t="str">
        <f t="shared" si="2"/>
        <v>Grave</v>
      </c>
      <c r="AB54" s="93">
        <f t="shared" si="8"/>
        <v>0</v>
      </c>
      <c r="AC54" s="93" t="str">
        <f t="shared" si="9"/>
        <v>IV</v>
      </c>
      <c r="AD54" s="93" t="str">
        <f t="shared" si="10"/>
        <v>ACEPTABLE</v>
      </c>
      <c r="AE54" s="93">
        <v>6</v>
      </c>
      <c r="AF54" s="93" t="str">
        <f t="shared" si="40"/>
        <v>Golpes, traumas, heridas, infecciones, intoxicación, Mordeduras, picaduras, punciones, reacciones alérgicas, muerte</v>
      </c>
      <c r="AG54" s="93" t="s">
        <v>38</v>
      </c>
      <c r="AH54" s="93"/>
      <c r="AI54" s="93"/>
      <c r="AJ54" s="93" t="s">
        <v>63</v>
      </c>
      <c r="AK54" s="93"/>
      <c r="AL54" s="93"/>
      <c r="AM54" s="101"/>
      <c r="AN54" s="101"/>
      <c r="AO54" s="101"/>
      <c r="AP54" s="101"/>
      <c r="AQ54" s="101"/>
      <c r="AR54" s="101"/>
      <c r="AS54" s="99"/>
      <c r="AT54" s="100"/>
      <c r="AU54" s="93" t="str">
        <f t="shared" si="11"/>
        <v>Bajo</v>
      </c>
      <c r="AV54" s="100"/>
      <c r="AW54" s="93" t="b">
        <f t="shared" si="12"/>
        <v>0</v>
      </c>
      <c r="AX54" s="93">
        <f t="shared" si="4"/>
        <v>0</v>
      </c>
      <c r="AY54" s="93" t="str">
        <f t="shared" si="5"/>
        <v>Bajo</v>
      </c>
      <c r="AZ54" s="100"/>
      <c r="BA54" s="93" t="b">
        <f t="shared" si="6"/>
        <v>0</v>
      </c>
      <c r="BB54" s="93">
        <f t="shared" si="13"/>
        <v>0</v>
      </c>
      <c r="BC54" s="93" t="str">
        <f t="shared" si="14"/>
        <v>IV</v>
      </c>
      <c r="BD54" s="93" t="str">
        <f t="shared" si="15"/>
        <v>ACEPTABLE</v>
      </c>
    </row>
    <row r="55" spans="1:56" ht="38.25" hidden="1" customHeight="1" x14ac:dyDescent="0.3">
      <c r="A55" s="90"/>
      <c r="B55" s="91" t="s">
        <v>1262</v>
      </c>
      <c r="C55" s="92" t="s">
        <v>1263</v>
      </c>
      <c r="D55" s="92"/>
      <c r="E55" s="92" t="s">
        <v>1302</v>
      </c>
      <c r="F55" s="92" t="s">
        <v>1303</v>
      </c>
      <c r="G55" s="92"/>
      <c r="H55" s="93" t="s">
        <v>63</v>
      </c>
      <c r="I55" s="93"/>
      <c r="J55" s="93" t="s">
        <v>423</v>
      </c>
      <c r="K55" s="95" t="s">
        <v>72</v>
      </c>
      <c r="L55" s="96" t="s">
        <v>119</v>
      </c>
      <c r="M55" s="101" t="s">
        <v>1323</v>
      </c>
      <c r="N55" s="97" t="s">
        <v>562</v>
      </c>
      <c r="O55" s="93" t="s">
        <v>69</v>
      </c>
      <c r="P55" s="93" t="s">
        <v>69</v>
      </c>
      <c r="Q55" s="97" t="s">
        <v>1281</v>
      </c>
      <c r="R55" s="97" t="s">
        <v>563</v>
      </c>
      <c r="S55" s="101" t="s">
        <v>1332</v>
      </c>
      <c r="T55" s="93">
        <v>0</v>
      </c>
      <c r="U55" s="93" t="str">
        <f t="shared" si="16"/>
        <v>Bajo</v>
      </c>
      <c r="V55" s="93">
        <v>2</v>
      </c>
      <c r="W55" s="93" t="str">
        <f t="shared" si="7"/>
        <v>Ocasional</v>
      </c>
      <c r="X55" s="93">
        <f t="shared" si="0"/>
        <v>0</v>
      </c>
      <c r="Y55" s="93" t="str">
        <f t="shared" si="1"/>
        <v>Bajo</v>
      </c>
      <c r="Z55" s="93">
        <v>25</v>
      </c>
      <c r="AA55" s="93" t="str">
        <f t="shared" si="2"/>
        <v>Grave</v>
      </c>
      <c r="AB55" s="93">
        <f t="shared" si="8"/>
        <v>0</v>
      </c>
      <c r="AC55" s="93" t="str">
        <f t="shared" si="9"/>
        <v>IV</v>
      </c>
      <c r="AD55" s="93" t="str">
        <f t="shared" si="10"/>
        <v>ACEPTABLE</v>
      </c>
      <c r="AE55" s="93">
        <v>6</v>
      </c>
      <c r="AF55" s="93" t="str">
        <f t="shared" si="40"/>
        <v>Caídas al mismo nivel y diferente nivel golpes, traumas, laceraciones.</v>
      </c>
      <c r="AG55" s="93" t="s">
        <v>38</v>
      </c>
      <c r="AH55" s="93"/>
      <c r="AI55" s="93"/>
      <c r="AJ55" s="93" t="s">
        <v>63</v>
      </c>
      <c r="AK55" s="93"/>
      <c r="AL55" s="93"/>
      <c r="AM55" s="93"/>
      <c r="AN55" s="93"/>
      <c r="AO55" s="93"/>
      <c r="AP55" s="93"/>
      <c r="AQ55" s="93"/>
      <c r="AR55" s="93"/>
      <c r="AS55" s="99"/>
      <c r="AT55" s="100"/>
      <c r="AU55" s="93" t="str">
        <f t="shared" si="11"/>
        <v>Bajo</v>
      </c>
      <c r="AV55" s="100"/>
      <c r="AW55" s="93" t="b">
        <f t="shared" si="12"/>
        <v>0</v>
      </c>
      <c r="AX55" s="93">
        <f t="shared" si="4"/>
        <v>0</v>
      </c>
      <c r="AY55" s="93" t="str">
        <f t="shared" si="5"/>
        <v>Bajo</v>
      </c>
      <c r="AZ55" s="100"/>
      <c r="BA55" s="93" t="b">
        <f t="shared" si="6"/>
        <v>0</v>
      </c>
      <c r="BB55" s="93">
        <f t="shared" si="13"/>
        <v>0</v>
      </c>
      <c r="BC55" s="93" t="str">
        <f t="shared" si="14"/>
        <v>IV</v>
      </c>
      <c r="BD55" s="93" t="str">
        <f t="shared" si="15"/>
        <v>ACEPTABLE</v>
      </c>
    </row>
    <row r="56" spans="1:56" ht="42.75" hidden="1" x14ac:dyDescent="0.3">
      <c r="A56" s="90"/>
      <c r="B56" s="91" t="s">
        <v>1262</v>
      </c>
      <c r="C56" s="92" t="s">
        <v>1263</v>
      </c>
      <c r="D56" s="92"/>
      <c r="E56" s="92" t="s">
        <v>1302</v>
      </c>
      <c r="F56" s="92" t="s">
        <v>1303</v>
      </c>
      <c r="G56" s="92"/>
      <c r="H56" s="93" t="s">
        <v>63</v>
      </c>
      <c r="I56" s="93"/>
      <c r="J56" s="93" t="s">
        <v>423</v>
      </c>
      <c r="K56" s="95" t="s">
        <v>72</v>
      </c>
      <c r="L56" s="104" t="s">
        <v>302</v>
      </c>
      <c r="M56" s="105" t="s">
        <v>1318</v>
      </c>
      <c r="N56" s="97" t="s">
        <v>150</v>
      </c>
      <c r="O56" s="93" t="s">
        <v>69</v>
      </c>
      <c r="P56" s="93" t="s">
        <v>69</v>
      </c>
      <c r="Q56" s="93" t="s">
        <v>69</v>
      </c>
      <c r="R56" s="101" t="s">
        <v>151</v>
      </c>
      <c r="S56" s="101" t="s">
        <v>584</v>
      </c>
      <c r="T56" s="93">
        <v>0</v>
      </c>
      <c r="U56" s="93" t="str">
        <f t="shared" si="16"/>
        <v>Bajo</v>
      </c>
      <c r="V56" s="93">
        <v>2</v>
      </c>
      <c r="W56" s="93" t="str">
        <f t="shared" si="7"/>
        <v>Ocasional</v>
      </c>
      <c r="X56" s="93">
        <f t="shared" si="0"/>
        <v>0</v>
      </c>
      <c r="Y56" s="93" t="str">
        <f t="shared" si="1"/>
        <v>Bajo</v>
      </c>
      <c r="Z56" s="93">
        <v>25</v>
      </c>
      <c r="AA56" s="93" t="str">
        <f t="shared" si="2"/>
        <v>Grave</v>
      </c>
      <c r="AB56" s="93">
        <f t="shared" si="8"/>
        <v>0</v>
      </c>
      <c r="AC56" s="93" t="str">
        <f t="shared" si="9"/>
        <v>IV</v>
      </c>
      <c r="AD56" s="93" t="str">
        <f t="shared" si="10"/>
        <v>ACEPTABLE</v>
      </c>
      <c r="AE56" s="93">
        <v>6</v>
      </c>
      <c r="AF56" s="93" t="str">
        <f t="shared" si="40"/>
        <v>Golpes, traumas, laceraciones, punciones</v>
      </c>
      <c r="AG56" s="93" t="s">
        <v>38</v>
      </c>
      <c r="AH56" s="93"/>
      <c r="AI56" s="93"/>
      <c r="AJ56" s="93" t="s">
        <v>63</v>
      </c>
      <c r="AK56" s="93"/>
      <c r="AL56" s="93"/>
      <c r="AM56" s="93"/>
      <c r="AN56" s="93"/>
      <c r="AO56" s="93"/>
      <c r="AP56" s="93"/>
      <c r="AQ56" s="93"/>
      <c r="AR56" s="93"/>
      <c r="AS56" s="99"/>
      <c r="AT56" s="100"/>
      <c r="AU56" s="93" t="str">
        <f t="shared" si="11"/>
        <v>Bajo</v>
      </c>
      <c r="AV56" s="100"/>
      <c r="AW56" s="93" t="b">
        <f t="shared" si="12"/>
        <v>0</v>
      </c>
      <c r="AX56" s="93">
        <f t="shared" si="4"/>
        <v>0</v>
      </c>
      <c r="AY56" s="93" t="str">
        <f t="shared" si="5"/>
        <v>Bajo</v>
      </c>
      <c r="AZ56" s="100"/>
      <c r="BA56" s="93" t="b">
        <f t="shared" si="6"/>
        <v>0</v>
      </c>
      <c r="BB56" s="93">
        <f t="shared" si="13"/>
        <v>0</v>
      </c>
      <c r="BC56" s="93" t="str">
        <f t="shared" si="14"/>
        <v>IV</v>
      </c>
      <c r="BD56" s="93" t="str">
        <f t="shared" si="15"/>
        <v>ACEPTABLE</v>
      </c>
    </row>
    <row r="57" spans="1:56" ht="85.5" hidden="1" x14ac:dyDescent="0.3">
      <c r="A57" s="90"/>
      <c r="B57" s="91" t="s">
        <v>1262</v>
      </c>
      <c r="C57" s="92" t="s">
        <v>1263</v>
      </c>
      <c r="D57" s="92"/>
      <c r="E57" s="92" t="s">
        <v>1302</v>
      </c>
      <c r="F57" s="92" t="s">
        <v>1303</v>
      </c>
      <c r="G57" s="92"/>
      <c r="H57" s="93" t="s">
        <v>63</v>
      </c>
      <c r="I57" s="93"/>
      <c r="J57" s="93" t="s">
        <v>423</v>
      </c>
      <c r="K57" s="95" t="s">
        <v>65</v>
      </c>
      <c r="L57" s="96" t="s">
        <v>153</v>
      </c>
      <c r="M57" s="105" t="s">
        <v>154</v>
      </c>
      <c r="N57" s="97" t="s">
        <v>155</v>
      </c>
      <c r="O57" s="93" t="s">
        <v>69</v>
      </c>
      <c r="P57" s="93" t="s">
        <v>69</v>
      </c>
      <c r="Q57" s="93" t="s">
        <v>69</v>
      </c>
      <c r="R57" s="101" t="s">
        <v>1333</v>
      </c>
      <c r="S57" s="101" t="s">
        <v>797</v>
      </c>
      <c r="T57" s="93">
        <v>0</v>
      </c>
      <c r="U57" s="93" t="str">
        <f t="shared" si="16"/>
        <v>Bajo</v>
      </c>
      <c r="V57" s="93">
        <v>2</v>
      </c>
      <c r="W57" s="93" t="str">
        <f t="shared" si="7"/>
        <v>Ocasional</v>
      </c>
      <c r="X57" s="93">
        <f t="shared" si="0"/>
        <v>0</v>
      </c>
      <c r="Y57" s="93" t="str">
        <f t="shared" si="1"/>
        <v>Bajo</v>
      </c>
      <c r="Z57" s="93">
        <v>25</v>
      </c>
      <c r="AA57" s="93" t="str">
        <f t="shared" si="2"/>
        <v>Grave</v>
      </c>
      <c r="AB57" s="93">
        <f t="shared" si="8"/>
        <v>0</v>
      </c>
      <c r="AC57" s="93" t="str">
        <f t="shared" si="9"/>
        <v>IV</v>
      </c>
      <c r="AD57" s="93" t="str">
        <f t="shared" si="10"/>
        <v>ACEPTABLE</v>
      </c>
      <c r="AE57" s="93">
        <v>6</v>
      </c>
      <c r="AF57" s="93" t="str">
        <f t="shared" si="40"/>
        <v xml:space="preserve">Zoonosis, Enfermedades infecciosas, gastrointestinales, tóxicas y reacciones alérgicas. </v>
      </c>
      <c r="AG57" s="93" t="s">
        <v>38</v>
      </c>
      <c r="AH57" s="93"/>
      <c r="AI57" s="93"/>
      <c r="AJ57" s="93" t="s">
        <v>63</v>
      </c>
      <c r="AK57" s="93"/>
      <c r="AL57" s="93"/>
      <c r="AM57" s="93"/>
      <c r="AN57" s="93"/>
      <c r="AO57" s="93"/>
      <c r="AP57" s="93"/>
      <c r="AQ57" s="93"/>
      <c r="AR57" s="93"/>
      <c r="AS57" s="99"/>
      <c r="AT57" s="100"/>
      <c r="AU57" s="93" t="str">
        <f t="shared" si="11"/>
        <v>Bajo</v>
      </c>
      <c r="AV57" s="100"/>
      <c r="AW57" s="93" t="b">
        <f t="shared" si="12"/>
        <v>0</v>
      </c>
      <c r="AX57" s="93">
        <f t="shared" si="4"/>
        <v>0</v>
      </c>
      <c r="AY57" s="93" t="str">
        <f t="shared" si="5"/>
        <v>Bajo</v>
      </c>
      <c r="AZ57" s="100"/>
      <c r="BA57" s="93" t="b">
        <f t="shared" si="6"/>
        <v>0</v>
      </c>
      <c r="BB57" s="93">
        <f t="shared" si="13"/>
        <v>0</v>
      </c>
      <c r="BC57" s="93" t="str">
        <f t="shared" si="14"/>
        <v>IV</v>
      </c>
      <c r="BD57" s="93" t="str">
        <f t="shared" si="15"/>
        <v>ACEPTABLE</v>
      </c>
    </row>
    <row r="58" spans="1:56" ht="71.25" hidden="1" x14ac:dyDescent="0.3">
      <c r="A58" s="90"/>
      <c r="B58" s="91" t="s">
        <v>1262</v>
      </c>
      <c r="C58" s="92" t="s">
        <v>1263</v>
      </c>
      <c r="D58" s="92"/>
      <c r="E58" s="92" t="s">
        <v>1302</v>
      </c>
      <c r="F58" s="93" t="s">
        <v>1334</v>
      </c>
      <c r="G58" s="93"/>
      <c r="H58" s="93" t="s">
        <v>63</v>
      </c>
      <c r="I58" s="93"/>
      <c r="J58" s="93" t="s">
        <v>1335</v>
      </c>
      <c r="K58" s="95" t="s">
        <v>72</v>
      </c>
      <c r="L58" s="96" t="s">
        <v>270</v>
      </c>
      <c r="M58" s="105" t="s">
        <v>1336</v>
      </c>
      <c r="N58" s="97" t="s">
        <v>813</v>
      </c>
      <c r="O58" s="93" t="s">
        <v>69</v>
      </c>
      <c r="P58" s="93" t="s">
        <v>69</v>
      </c>
      <c r="Q58" s="93" t="s">
        <v>69</v>
      </c>
      <c r="R58" s="101" t="s">
        <v>1337</v>
      </c>
      <c r="S58" s="93" t="s">
        <v>69</v>
      </c>
      <c r="T58" s="93">
        <v>0</v>
      </c>
      <c r="U58" s="93" t="str">
        <f t="shared" si="16"/>
        <v>Bajo</v>
      </c>
      <c r="V58" s="93">
        <v>2</v>
      </c>
      <c r="W58" s="93" t="str">
        <f t="shared" si="7"/>
        <v>Ocasional</v>
      </c>
      <c r="X58" s="93">
        <f t="shared" si="0"/>
        <v>0</v>
      </c>
      <c r="Y58" s="93" t="str">
        <f t="shared" si="1"/>
        <v>Bajo</v>
      </c>
      <c r="Z58" s="93">
        <v>25</v>
      </c>
      <c r="AA58" s="93" t="str">
        <f t="shared" si="2"/>
        <v>Grave</v>
      </c>
      <c r="AB58" s="93">
        <f t="shared" si="8"/>
        <v>0</v>
      </c>
      <c r="AC58" s="93" t="str">
        <f t="shared" si="9"/>
        <v>IV</v>
      </c>
      <c r="AD58" s="93" t="str">
        <f t="shared" si="10"/>
        <v>ACEPTABLE</v>
      </c>
      <c r="AE58" s="93" t="s">
        <v>258</v>
      </c>
      <c r="AF58" s="93" t="str">
        <f t="shared" si="40"/>
        <v>Heridas, golpes, muerte, fatiga, estrés, disminución de la destreza y precisión. Contagio por virus. Estados de ansiedad y/o depresión y trastornos del aparato digestivo.</v>
      </c>
      <c r="AG58" s="93" t="s">
        <v>38</v>
      </c>
      <c r="AH58" s="93"/>
      <c r="AI58" s="93"/>
      <c r="AJ58" s="93" t="s">
        <v>63</v>
      </c>
      <c r="AK58" s="93"/>
      <c r="AL58" s="93"/>
      <c r="AM58" s="93"/>
      <c r="AN58" s="93"/>
      <c r="AO58" s="93"/>
      <c r="AP58" s="93"/>
      <c r="AQ58" s="93"/>
      <c r="AR58" s="93"/>
      <c r="AS58" s="99"/>
      <c r="AT58" s="100"/>
      <c r="AU58" s="93" t="str">
        <f t="shared" si="11"/>
        <v>Bajo</v>
      </c>
      <c r="AV58" s="100"/>
      <c r="AW58" s="93" t="b">
        <f t="shared" si="12"/>
        <v>0</v>
      </c>
      <c r="AX58" s="93">
        <f t="shared" si="4"/>
        <v>0</v>
      </c>
      <c r="AY58" s="93" t="str">
        <f t="shared" si="5"/>
        <v>Bajo</v>
      </c>
      <c r="AZ58" s="100"/>
      <c r="BA58" s="93" t="b">
        <f t="shared" si="6"/>
        <v>0</v>
      </c>
      <c r="BB58" s="93">
        <f t="shared" si="13"/>
        <v>0</v>
      </c>
      <c r="BC58" s="93" t="str">
        <f t="shared" si="14"/>
        <v>IV</v>
      </c>
      <c r="BD58" s="93" t="str">
        <f t="shared" si="15"/>
        <v>ACEPTABLE</v>
      </c>
    </row>
    <row r="59" spans="1:56" ht="57" hidden="1" x14ac:dyDescent="0.3">
      <c r="A59" s="90"/>
      <c r="B59" s="91" t="s">
        <v>1262</v>
      </c>
      <c r="C59" s="92" t="s">
        <v>1263</v>
      </c>
      <c r="D59" s="92"/>
      <c r="E59" s="92" t="s">
        <v>1302</v>
      </c>
      <c r="F59" s="93" t="s">
        <v>1338</v>
      </c>
      <c r="G59" s="93"/>
      <c r="H59" s="93" t="s">
        <v>63</v>
      </c>
      <c r="I59" s="93"/>
      <c r="J59" s="93" t="s">
        <v>1335</v>
      </c>
      <c r="K59" s="93" t="s">
        <v>93</v>
      </c>
      <c r="L59" s="93" t="s">
        <v>94</v>
      </c>
      <c r="M59" s="105" t="s">
        <v>815</v>
      </c>
      <c r="N59" s="101" t="s">
        <v>96</v>
      </c>
      <c r="O59" s="93" t="s">
        <v>69</v>
      </c>
      <c r="P59" s="93" t="s">
        <v>69</v>
      </c>
      <c r="Q59" s="93" t="s">
        <v>69</v>
      </c>
      <c r="R59" s="97" t="s">
        <v>816</v>
      </c>
      <c r="S59" s="93" t="s">
        <v>69</v>
      </c>
      <c r="T59" s="93">
        <v>0</v>
      </c>
      <c r="U59" s="93" t="str">
        <f t="shared" si="16"/>
        <v>Bajo</v>
      </c>
      <c r="V59" s="93">
        <v>3</v>
      </c>
      <c r="W59" s="93" t="str">
        <f t="shared" si="7"/>
        <v>Frecuente</v>
      </c>
      <c r="X59" s="93">
        <f t="shared" si="0"/>
        <v>0</v>
      </c>
      <c r="Y59" s="93" t="str">
        <f t="shared" si="1"/>
        <v>Bajo</v>
      </c>
      <c r="Z59" s="93">
        <v>10</v>
      </c>
      <c r="AA59" s="93" t="str">
        <f t="shared" si="2"/>
        <v>Leve</v>
      </c>
      <c r="AB59" s="93">
        <f t="shared" si="8"/>
        <v>0</v>
      </c>
      <c r="AC59" s="93" t="str">
        <f t="shared" si="9"/>
        <v>IV</v>
      </c>
      <c r="AD59" s="93" t="str">
        <f t="shared" si="10"/>
        <v>ACEPTABLE</v>
      </c>
      <c r="AE59" s="93">
        <v>6</v>
      </c>
      <c r="AF59" s="93" t="str">
        <f t="shared" si="40"/>
        <v>Desordenes de trauma acumulativo, lesiones del sistema músculo esquelético, Tendinitis, síndrome del túnel carpiano (STC)</v>
      </c>
      <c r="AG59" s="93" t="s">
        <v>38</v>
      </c>
      <c r="AH59" s="93"/>
      <c r="AI59" s="93"/>
      <c r="AJ59" s="93" t="s">
        <v>63</v>
      </c>
      <c r="AK59" s="93"/>
      <c r="AL59" s="93"/>
      <c r="AM59" s="93"/>
      <c r="AN59" s="93"/>
      <c r="AO59" s="93"/>
      <c r="AP59" s="93"/>
      <c r="AQ59" s="93"/>
      <c r="AR59" s="93"/>
      <c r="AS59" s="99"/>
      <c r="AT59" s="100"/>
      <c r="AU59" s="93" t="str">
        <f t="shared" si="11"/>
        <v>Bajo</v>
      </c>
      <c r="AV59" s="100"/>
      <c r="AW59" s="93" t="b">
        <f t="shared" si="12"/>
        <v>0</v>
      </c>
      <c r="AX59" s="93">
        <f t="shared" si="4"/>
        <v>0</v>
      </c>
      <c r="AY59" s="93" t="str">
        <f t="shared" si="5"/>
        <v>Bajo</v>
      </c>
      <c r="AZ59" s="100"/>
      <c r="BA59" s="93" t="b">
        <f t="shared" si="6"/>
        <v>0</v>
      </c>
      <c r="BB59" s="93">
        <f t="shared" si="13"/>
        <v>0</v>
      </c>
      <c r="BC59" s="93" t="str">
        <f t="shared" si="14"/>
        <v>IV</v>
      </c>
      <c r="BD59" s="93" t="str">
        <f t="shared" si="15"/>
        <v>ACEPTABLE</v>
      </c>
    </row>
    <row r="60" spans="1:56" ht="42.75" hidden="1" x14ac:dyDescent="0.3">
      <c r="A60" s="103"/>
      <c r="B60" s="91" t="s">
        <v>1262</v>
      </c>
      <c r="C60" s="92" t="s">
        <v>1263</v>
      </c>
      <c r="D60" s="92"/>
      <c r="E60" s="92" t="s">
        <v>1302</v>
      </c>
      <c r="F60" s="93" t="s">
        <v>1339</v>
      </c>
      <c r="G60" s="93"/>
      <c r="H60" s="93" t="s">
        <v>63</v>
      </c>
      <c r="I60" s="93"/>
      <c r="J60" s="93" t="s">
        <v>1335</v>
      </c>
      <c r="K60" s="95" t="s">
        <v>72</v>
      </c>
      <c r="L60" s="96" t="s">
        <v>302</v>
      </c>
      <c r="M60" s="105" t="s">
        <v>817</v>
      </c>
      <c r="N60" s="97" t="s">
        <v>558</v>
      </c>
      <c r="O60" s="93" t="s">
        <v>69</v>
      </c>
      <c r="P60" s="93" t="s">
        <v>69</v>
      </c>
      <c r="Q60" s="93" t="s">
        <v>69</v>
      </c>
      <c r="R60" s="101" t="s">
        <v>818</v>
      </c>
      <c r="S60" s="93" t="s">
        <v>69</v>
      </c>
      <c r="T60" s="93"/>
      <c r="U60" s="93" t="str">
        <f t="shared" si="16"/>
        <v>Bajo</v>
      </c>
      <c r="V60" s="93">
        <v>1</v>
      </c>
      <c r="W60" s="93" t="str">
        <f t="shared" si="7"/>
        <v>Esporadica</v>
      </c>
      <c r="X60" s="93">
        <f t="shared" si="0"/>
        <v>0</v>
      </c>
      <c r="Y60" s="93" t="str">
        <f t="shared" si="1"/>
        <v>Bajo</v>
      </c>
      <c r="Z60" s="93">
        <v>100</v>
      </c>
      <c r="AA60" s="93" t="str">
        <f t="shared" si="2"/>
        <v>Mortal o Catrastrofico</v>
      </c>
      <c r="AB60" s="93">
        <f t="shared" si="8"/>
        <v>0</v>
      </c>
      <c r="AC60" s="93" t="str">
        <f t="shared" si="9"/>
        <v>IV</v>
      </c>
      <c r="AD60" s="93" t="str">
        <f t="shared" si="10"/>
        <v>ACEPTABLE</v>
      </c>
      <c r="AE60" s="93">
        <v>6</v>
      </c>
      <c r="AF60" s="93" t="str">
        <f t="shared" si="40"/>
        <v>Traumas, heridas, muerte</v>
      </c>
      <c r="AG60" s="93" t="s">
        <v>38</v>
      </c>
      <c r="AH60" s="93"/>
      <c r="AI60" s="93"/>
      <c r="AJ60" s="93" t="s">
        <v>63</v>
      </c>
      <c r="AK60" s="93"/>
      <c r="AL60" s="93"/>
      <c r="AM60" s="93"/>
      <c r="AN60" s="93"/>
      <c r="AO60" s="93"/>
      <c r="AP60" s="93"/>
      <c r="AQ60" s="93"/>
      <c r="AR60" s="93"/>
      <c r="AS60" s="99"/>
      <c r="AT60" s="100"/>
      <c r="AU60" s="93" t="str">
        <f t="shared" si="11"/>
        <v>Bajo</v>
      </c>
      <c r="AV60" s="100"/>
      <c r="AW60" s="93" t="b">
        <f t="shared" si="12"/>
        <v>0</v>
      </c>
      <c r="AX60" s="93">
        <f t="shared" si="4"/>
        <v>0</v>
      </c>
      <c r="AY60" s="93" t="str">
        <f t="shared" si="5"/>
        <v>Bajo</v>
      </c>
      <c r="AZ60" s="100"/>
      <c r="BA60" s="93" t="b">
        <f t="shared" si="6"/>
        <v>0</v>
      </c>
      <c r="BB60" s="93">
        <f t="shared" si="13"/>
        <v>0</v>
      </c>
      <c r="BC60" s="93" t="str">
        <f t="shared" si="14"/>
        <v>IV</v>
      </c>
      <c r="BD60" s="93" t="str">
        <f t="shared" si="15"/>
        <v>ACEPTABLE</v>
      </c>
    </row>
    <row r="61" spans="1:56" ht="114" hidden="1" x14ac:dyDescent="0.3">
      <c r="A61" s="90" t="s">
        <v>1283</v>
      </c>
      <c r="B61" s="91" t="s">
        <v>1262</v>
      </c>
      <c r="C61" s="92" t="s">
        <v>1263</v>
      </c>
      <c r="D61" s="92"/>
      <c r="E61" s="92" t="s">
        <v>1302</v>
      </c>
      <c r="F61" s="97" t="s">
        <v>1340</v>
      </c>
      <c r="G61" s="97"/>
      <c r="H61" s="93" t="s">
        <v>63</v>
      </c>
      <c r="I61" s="93"/>
      <c r="J61" s="93" t="s">
        <v>1335</v>
      </c>
      <c r="K61" s="93" t="s">
        <v>72</v>
      </c>
      <c r="L61" s="96" t="s">
        <v>119</v>
      </c>
      <c r="M61" s="101" t="s">
        <v>1341</v>
      </c>
      <c r="N61" s="97" t="s">
        <v>562</v>
      </c>
      <c r="O61" s="93" t="s">
        <v>69</v>
      </c>
      <c r="P61" s="93" t="s">
        <v>69</v>
      </c>
      <c r="Q61" s="97" t="s">
        <v>1281</v>
      </c>
      <c r="R61" s="97" t="s">
        <v>563</v>
      </c>
      <c r="S61" s="93" t="s">
        <v>1342</v>
      </c>
      <c r="T61" s="93">
        <v>0</v>
      </c>
      <c r="U61" s="93" t="str">
        <f t="shared" si="16"/>
        <v>Bajo</v>
      </c>
      <c r="V61" s="93">
        <v>2</v>
      </c>
      <c r="W61" s="93" t="str">
        <f t="shared" si="7"/>
        <v>Ocasional</v>
      </c>
      <c r="X61" s="93">
        <f t="shared" si="0"/>
        <v>0</v>
      </c>
      <c r="Y61" s="93" t="str">
        <f t="shared" si="1"/>
        <v>Bajo</v>
      </c>
      <c r="Z61" s="93">
        <v>60</v>
      </c>
      <c r="AA61" s="93" t="str">
        <f t="shared" si="2"/>
        <v>Muy Grave</v>
      </c>
      <c r="AB61" s="93">
        <f t="shared" si="8"/>
        <v>0</v>
      </c>
      <c r="AC61" s="93" t="str">
        <f t="shared" si="9"/>
        <v>IV</v>
      </c>
      <c r="AD61" s="93" t="str">
        <f t="shared" si="10"/>
        <v>ACEPTABLE</v>
      </c>
      <c r="AE61" s="93">
        <v>6</v>
      </c>
      <c r="AF61" s="93" t="str">
        <f t="shared" si="40"/>
        <v>Caídas al mismo nivel y diferente nivel golpes, traumas, laceraciones.</v>
      </c>
      <c r="AG61" s="93" t="s">
        <v>38</v>
      </c>
      <c r="AH61" s="93"/>
      <c r="AI61" s="93"/>
      <c r="AJ61" s="93" t="s">
        <v>63</v>
      </c>
      <c r="AK61" s="93"/>
      <c r="AL61" s="93"/>
      <c r="AM61" s="93" t="s">
        <v>1343</v>
      </c>
      <c r="AN61" s="93"/>
      <c r="AO61" s="93"/>
      <c r="AP61" s="93"/>
      <c r="AQ61" s="93" t="s">
        <v>63</v>
      </c>
      <c r="AR61" s="93"/>
      <c r="AS61" s="123" t="s">
        <v>927</v>
      </c>
      <c r="AT61" s="90">
        <v>0</v>
      </c>
      <c r="AU61" s="93" t="str">
        <f t="shared" si="11"/>
        <v>Bajo</v>
      </c>
      <c r="AV61" s="93">
        <v>2</v>
      </c>
      <c r="AW61" s="93" t="str">
        <f t="shared" si="12"/>
        <v>Ocasional</v>
      </c>
      <c r="AX61" s="93">
        <f t="shared" si="4"/>
        <v>0</v>
      </c>
      <c r="AY61" s="93" t="str">
        <f t="shared" si="5"/>
        <v>Bajo</v>
      </c>
      <c r="AZ61" s="93">
        <v>60</v>
      </c>
      <c r="BA61" s="93" t="str">
        <f t="shared" si="6"/>
        <v>Muy Grave</v>
      </c>
      <c r="BB61" s="93">
        <f t="shared" si="13"/>
        <v>0</v>
      </c>
      <c r="BC61" s="93" t="str">
        <f t="shared" si="14"/>
        <v>IV</v>
      </c>
      <c r="BD61" s="93" t="str">
        <f t="shared" si="15"/>
        <v>ACEPTABLE</v>
      </c>
    </row>
    <row r="62" spans="1:56" ht="99.75" hidden="1" x14ac:dyDescent="0.3">
      <c r="A62" s="90"/>
      <c r="B62" s="91" t="s">
        <v>1262</v>
      </c>
      <c r="C62" s="92" t="s">
        <v>1263</v>
      </c>
      <c r="D62" s="92"/>
      <c r="E62" s="92" t="s">
        <v>1302</v>
      </c>
      <c r="F62" s="93" t="s">
        <v>1344</v>
      </c>
      <c r="G62" s="93"/>
      <c r="H62" s="93" t="s">
        <v>63</v>
      </c>
      <c r="I62" s="93"/>
      <c r="J62" s="93" t="s">
        <v>414</v>
      </c>
      <c r="K62" s="95" t="s">
        <v>72</v>
      </c>
      <c r="L62" s="96" t="s">
        <v>119</v>
      </c>
      <c r="M62" s="101" t="s">
        <v>1323</v>
      </c>
      <c r="N62" s="97" t="s">
        <v>562</v>
      </c>
      <c r="O62" s="93" t="s">
        <v>69</v>
      </c>
      <c r="P62" s="93" t="s">
        <v>69</v>
      </c>
      <c r="Q62" s="97" t="s">
        <v>1281</v>
      </c>
      <c r="R62" s="97" t="s">
        <v>563</v>
      </c>
      <c r="S62" s="93" t="s">
        <v>1345</v>
      </c>
      <c r="T62" s="93">
        <v>0</v>
      </c>
      <c r="U62" s="93" t="str">
        <f t="shared" si="16"/>
        <v>Bajo</v>
      </c>
      <c r="V62" s="93">
        <v>2</v>
      </c>
      <c r="W62" s="93" t="str">
        <f t="shared" si="7"/>
        <v>Ocasional</v>
      </c>
      <c r="X62" s="93">
        <f t="shared" si="0"/>
        <v>0</v>
      </c>
      <c r="Y62" s="93" t="str">
        <f t="shared" si="1"/>
        <v>Bajo</v>
      </c>
      <c r="Z62" s="93">
        <v>60</v>
      </c>
      <c r="AA62" s="93" t="str">
        <f t="shared" si="2"/>
        <v>Muy Grave</v>
      </c>
      <c r="AB62" s="93">
        <f t="shared" si="8"/>
        <v>0</v>
      </c>
      <c r="AC62" s="93" t="str">
        <f t="shared" si="9"/>
        <v>IV</v>
      </c>
      <c r="AD62" s="93" t="str">
        <f t="shared" si="10"/>
        <v>ACEPTABLE</v>
      </c>
      <c r="AE62" s="93">
        <v>6</v>
      </c>
      <c r="AF62" s="93" t="s">
        <v>731</v>
      </c>
      <c r="AG62" s="93" t="s">
        <v>38</v>
      </c>
      <c r="AH62" s="93"/>
      <c r="AI62" s="93"/>
      <c r="AJ62" s="93" t="s">
        <v>63</v>
      </c>
      <c r="AK62" s="93"/>
      <c r="AL62" s="93"/>
      <c r="AM62" s="93"/>
      <c r="AN62" s="93"/>
      <c r="AO62" s="93"/>
      <c r="AP62" s="93"/>
      <c r="AQ62" s="93"/>
      <c r="AR62" s="93"/>
      <c r="AS62" s="99"/>
      <c r="AT62" s="100"/>
      <c r="AU62" s="93" t="str">
        <f t="shared" si="11"/>
        <v>Bajo</v>
      </c>
      <c r="AV62" s="100"/>
      <c r="AW62" s="93" t="b">
        <f t="shared" si="12"/>
        <v>0</v>
      </c>
      <c r="AX62" s="93">
        <f t="shared" si="4"/>
        <v>0</v>
      </c>
      <c r="AY62" s="93" t="str">
        <f t="shared" si="5"/>
        <v>Bajo</v>
      </c>
      <c r="AZ62" s="100"/>
      <c r="BA62" s="93" t="b">
        <f t="shared" si="6"/>
        <v>0</v>
      </c>
      <c r="BB62" s="93">
        <f t="shared" si="13"/>
        <v>0</v>
      </c>
      <c r="BC62" s="93" t="str">
        <f t="shared" si="14"/>
        <v>IV</v>
      </c>
      <c r="BD62" s="93" t="str">
        <f t="shared" si="15"/>
        <v>ACEPTABLE</v>
      </c>
    </row>
    <row r="63" spans="1:56" ht="42.75" hidden="1" x14ac:dyDescent="0.3">
      <c r="A63" s="90"/>
      <c r="B63" s="91" t="s">
        <v>1262</v>
      </c>
      <c r="C63" s="92" t="s">
        <v>1263</v>
      </c>
      <c r="D63" s="92"/>
      <c r="E63" s="92" t="s">
        <v>1308</v>
      </c>
      <c r="F63" s="92" t="s">
        <v>1309</v>
      </c>
      <c r="G63" s="92"/>
      <c r="H63" s="93" t="s">
        <v>63</v>
      </c>
      <c r="I63" s="93"/>
      <c r="J63" s="93" t="s">
        <v>572</v>
      </c>
      <c r="K63" s="95" t="s">
        <v>77</v>
      </c>
      <c r="L63" s="96" t="s">
        <v>132</v>
      </c>
      <c r="M63" s="105" t="s">
        <v>1304</v>
      </c>
      <c r="N63" s="97" t="s">
        <v>134</v>
      </c>
      <c r="O63" s="93" t="s">
        <v>69</v>
      </c>
      <c r="P63" s="93" t="s">
        <v>69</v>
      </c>
      <c r="Q63" s="93" t="s">
        <v>69</v>
      </c>
      <c r="R63" s="101" t="s">
        <v>1305</v>
      </c>
      <c r="S63" s="101"/>
      <c r="T63" s="93">
        <v>0</v>
      </c>
      <c r="U63" s="93" t="str">
        <f t="shared" si="16"/>
        <v>Bajo</v>
      </c>
      <c r="V63" s="93">
        <v>2</v>
      </c>
      <c r="W63" s="93" t="str">
        <f t="shared" si="7"/>
        <v>Ocasional</v>
      </c>
      <c r="X63" s="93">
        <f t="shared" si="0"/>
        <v>0</v>
      </c>
      <c r="Y63" s="93" t="str">
        <f t="shared" si="1"/>
        <v>Bajo</v>
      </c>
      <c r="Z63" s="93">
        <v>60</v>
      </c>
      <c r="AA63" s="93" t="str">
        <f t="shared" si="2"/>
        <v>Muy Grave</v>
      </c>
      <c r="AB63" s="93">
        <f t="shared" si="8"/>
        <v>0</v>
      </c>
      <c r="AC63" s="93" t="str">
        <f t="shared" si="9"/>
        <v>IV</v>
      </c>
      <c r="AD63" s="93" t="str">
        <f t="shared" si="10"/>
        <v>ACEPTABLE</v>
      </c>
      <c r="AE63" s="93">
        <v>6</v>
      </c>
      <c r="AF63" s="93" t="str">
        <f t="shared" ref="AF63:AF75" si="41">N63</f>
        <v>Incendios, quemaduras, intoxicación, afectaciones respiratorias, dermatitis, alergias.</v>
      </c>
      <c r="AG63" s="93" t="s">
        <v>38</v>
      </c>
      <c r="AH63" s="93"/>
      <c r="AI63" s="93"/>
      <c r="AJ63" s="93" t="s">
        <v>63</v>
      </c>
      <c r="AK63" s="93"/>
      <c r="AL63" s="93"/>
      <c r="AM63" s="93"/>
      <c r="AN63" s="93"/>
      <c r="AO63" s="93"/>
      <c r="AP63" s="93"/>
      <c r="AQ63" s="93"/>
      <c r="AR63" s="93"/>
      <c r="AS63" s="99"/>
      <c r="AT63" s="100"/>
      <c r="AU63" s="93" t="str">
        <f t="shared" si="11"/>
        <v>Bajo</v>
      </c>
      <c r="AV63" s="100"/>
      <c r="AW63" s="93" t="b">
        <f t="shared" si="12"/>
        <v>0</v>
      </c>
      <c r="AX63" s="93">
        <f t="shared" si="4"/>
        <v>0</v>
      </c>
      <c r="AY63" s="93" t="str">
        <f t="shared" si="5"/>
        <v>Bajo</v>
      </c>
      <c r="AZ63" s="100"/>
      <c r="BA63" s="93" t="b">
        <f t="shared" si="6"/>
        <v>0</v>
      </c>
      <c r="BB63" s="93">
        <f t="shared" si="13"/>
        <v>0</v>
      </c>
      <c r="BC63" s="93" t="str">
        <f t="shared" si="14"/>
        <v>IV</v>
      </c>
      <c r="BD63" s="93" t="str">
        <f t="shared" si="15"/>
        <v>ACEPTABLE</v>
      </c>
    </row>
    <row r="64" spans="1:56" ht="38.25" hidden="1" customHeight="1" x14ac:dyDescent="0.3">
      <c r="A64" s="90"/>
      <c r="B64" s="91" t="s">
        <v>1262</v>
      </c>
      <c r="C64" s="92" t="s">
        <v>1263</v>
      </c>
      <c r="D64" s="92"/>
      <c r="E64" s="92" t="s">
        <v>1346</v>
      </c>
      <c r="F64" s="92" t="s">
        <v>1347</v>
      </c>
      <c r="G64" s="92"/>
      <c r="H64" s="93" t="s">
        <v>63</v>
      </c>
      <c r="I64" s="93"/>
      <c r="J64" s="92" t="s">
        <v>1348</v>
      </c>
      <c r="K64" s="95" t="s">
        <v>72</v>
      </c>
      <c r="L64" s="104" t="s">
        <v>302</v>
      </c>
      <c r="M64" s="105" t="s">
        <v>149</v>
      </c>
      <c r="N64" s="97" t="s">
        <v>150</v>
      </c>
      <c r="O64" s="93" t="s">
        <v>69</v>
      </c>
      <c r="P64" s="93" t="s">
        <v>69</v>
      </c>
      <c r="Q64" s="93" t="s">
        <v>69</v>
      </c>
      <c r="R64" s="101" t="s">
        <v>1349</v>
      </c>
      <c r="S64" s="101" t="s">
        <v>152</v>
      </c>
      <c r="T64" s="93">
        <v>0</v>
      </c>
      <c r="U64" s="93" t="str">
        <f t="shared" si="16"/>
        <v>Bajo</v>
      </c>
      <c r="V64" s="93">
        <v>2</v>
      </c>
      <c r="W64" s="93" t="str">
        <f t="shared" si="7"/>
        <v>Ocasional</v>
      </c>
      <c r="X64" s="93">
        <f t="shared" si="0"/>
        <v>0</v>
      </c>
      <c r="Y64" s="93" t="str">
        <f t="shared" si="1"/>
        <v>Bajo</v>
      </c>
      <c r="Z64" s="93">
        <v>60</v>
      </c>
      <c r="AA64" s="93" t="str">
        <f t="shared" si="2"/>
        <v>Muy Grave</v>
      </c>
      <c r="AB64" s="93">
        <f t="shared" si="8"/>
        <v>0</v>
      </c>
      <c r="AC64" s="93" t="str">
        <f t="shared" si="9"/>
        <v>IV</v>
      </c>
      <c r="AD64" s="93" t="str">
        <f t="shared" si="10"/>
        <v>ACEPTABLE</v>
      </c>
      <c r="AE64" s="93">
        <v>6</v>
      </c>
      <c r="AF64" s="93" t="str">
        <f t="shared" si="41"/>
        <v>Golpes, traumas, laceraciones, punciones</v>
      </c>
      <c r="AG64" s="93" t="s">
        <v>38</v>
      </c>
      <c r="AH64" s="93"/>
      <c r="AI64" s="93"/>
      <c r="AJ64" s="93" t="s">
        <v>63</v>
      </c>
      <c r="AK64" s="93"/>
      <c r="AL64" s="93"/>
      <c r="AM64" s="93"/>
      <c r="AN64" s="93"/>
      <c r="AO64" s="93"/>
      <c r="AP64" s="93"/>
      <c r="AQ64" s="93"/>
      <c r="AR64" s="93"/>
      <c r="AS64" s="99"/>
      <c r="AT64" s="100"/>
      <c r="AU64" s="93" t="str">
        <f t="shared" si="11"/>
        <v>Bajo</v>
      </c>
      <c r="AV64" s="100"/>
      <c r="AW64" s="93" t="b">
        <f t="shared" si="12"/>
        <v>0</v>
      </c>
      <c r="AX64" s="93">
        <f t="shared" si="4"/>
        <v>0</v>
      </c>
      <c r="AY64" s="93" t="str">
        <f t="shared" si="5"/>
        <v>Bajo</v>
      </c>
      <c r="AZ64" s="100"/>
      <c r="BA64" s="93" t="b">
        <f t="shared" si="6"/>
        <v>0</v>
      </c>
      <c r="BB64" s="93">
        <f t="shared" si="13"/>
        <v>0</v>
      </c>
      <c r="BC64" s="93" t="str">
        <f t="shared" si="14"/>
        <v>IV</v>
      </c>
      <c r="BD64" s="93" t="str">
        <f t="shared" si="15"/>
        <v>ACEPTABLE</v>
      </c>
    </row>
    <row r="65" spans="1:56" ht="128.25" hidden="1" x14ac:dyDescent="0.3">
      <c r="A65" s="90"/>
      <c r="B65" s="91" t="s">
        <v>1262</v>
      </c>
      <c r="C65" s="92" t="s">
        <v>1263</v>
      </c>
      <c r="D65" s="92"/>
      <c r="E65" s="92" t="s">
        <v>1346</v>
      </c>
      <c r="F65" s="92" t="s">
        <v>1347</v>
      </c>
      <c r="G65" s="92"/>
      <c r="H65" s="93" t="s">
        <v>63</v>
      </c>
      <c r="I65" s="93"/>
      <c r="J65" s="92" t="s">
        <v>1348</v>
      </c>
      <c r="K65" s="95" t="s">
        <v>72</v>
      </c>
      <c r="L65" s="96" t="s">
        <v>604</v>
      </c>
      <c r="M65" s="96" t="s">
        <v>1350</v>
      </c>
      <c r="N65" s="97" t="s">
        <v>162</v>
      </c>
      <c r="O65" s="93" t="s">
        <v>69</v>
      </c>
      <c r="P65" s="93" t="s">
        <v>69</v>
      </c>
      <c r="Q65" s="93" t="s">
        <v>1320</v>
      </c>
      <c r="R65" s="97" t="s">
        <v>1321</v>
      </c>
      <c r="S65" s="101"/>
      <c r="T65" s="93">
        <v>2</v>
      </c>
      <c r="U65" s="93" t="str">
        <f t="shared" si="16"/>
        <v>Medio</v>
      </c>
      <c r="V65" s="93">
        <v>2</v>
      </c>
      <c r="W65" s="93" t="str">
        <f t="shared" si="7"/>
        <v>Ocasional</v>
      </c>
      <c r="X65" s="93">
        <f t="shared" si="0"/>
        <v>4</v>
      </c>
      <c r="Y65" s="93" t="str">
        <f t="shared" si="1"/>
        <v>Bajo</v>
      </c>
      <c r="Z65" s="93">
        <v>100</v>
      </c>
      <c r="AA65" s="93" t="str">
        <f t="shared" si="2"/>
        <v>Mortal o Catrastrofico</v>
      </c>
      <c r="AB65" s="93">
        <f t="shared" si="8"/>
        <v>400</v>
      </c>
      <c r="AC65" s="93" t="str">
        <f t="shared" si="9"/>
        <v>II</v>
      </c>
      <c r="AD65" s="93" t="str">
        <f t="shared" si="10"/>
        <v>ACEPTABLE CON CONTROL ESPECIFICO</v>
      </c>
      <c r="AE65" s="93">
        <v>6</v>
      </c>
      <c r="AF65" s="93" t="str">
        <f t="shared" si="41"/>
        <v>Caídas a diferente nivel, golpes, traumas, laceraciones, muerte.</v>
      </c>
      <c r="AG65" s="93" t="s">
        <v>38</v>
      </c>
      <c r="AH65" s="93"/>
      <c r="AI65" s="93"/>
      <c r="AJ65" s="93" t="s">
        <v>63</v>
      </c>
      <c r="AK65" s="93"/>
      <c r="AL65" s="93"/>
      <c r="AM65" s="93" t="s">
        <v>1351</v>
      </c>
      <c r="AN65" s="93"/>
      <c r="AO65" s="93"/>
      <c r="AP65" s="93" t="s">
        <v>63</v>
      </c>
      <c r="AQ65" s="93" t="s">
        <v>63</v>
      </c>
      <c r="AR65" s="93"/>
      <c r="AS65" s="88" t="s">
        <v>1352</v>
      </c>
      <c r="AT65" s="90">
        <v>2</v>
      </c>
      <c r="AU65" s="93" t="str">
        <f t="shared" si="11"/>
        <v>Medio</v>
      </c>
      <c r="AV65" s="90">
        <v>2</v>
      </c>
      <c r="AW65" s="93" t="str">
        <f t="shared" si="12"/>
        <v>Ocasional</v>
      </c>
      <c r="AX65" s="93">
        <f t="shared" si="4"/>
        <v>4</v>
      </c>
      <c r="AY65" s="93" t="str">
        <f t="shared" si="5"/>
        <v>Bajo</v>
      </c>
      <c r="AZ65" s="90">
        <v>100</v>
      </c>
      <c r="BA65" s="93" t="str">
        <f t="shared" si="6"/>
        <v>Mortal o Catrastrofico</v>
      </c>
      <c r="BB65" s="93">
        <f t="shared" si="13"/>
        <v>400</v>
      </c>
      <c r="BC65" s="93"/>
      <c r="BD65" s="93" t="b">
        <f t="shared" si="15"/>
        <v>0</v>
      </c>
    </row>
    <row r="66" spans="1:56" ht="102.75" hidden="1" customHeight="1" x14ac:dyDescent="0.3">
      <c r="A66" s="90"/>
      <c r="B66" s="91" t="s">
        <v>1262</v>
      </c>
      <c r="C66" s="92" t="s">
        <v>1263</v>
      </c>
      <c r="D66" s="92"/>
      <c r="E66" s="92" t="s">
        <v>1346</v>
      </c>
      <c r="F66" s="92" t="s">
        <v>1347</v>
      </c>
      <c r="G66" s="92"/>
      <c r="H66" s="93" t="s">
        <v>63</v>
      </c>
      <c r="I66" s="93"/>
      <c r="J66" s="92" t="s">
        <v>1348</v>
      </c>
      <c r="K66" s="95" t="s">
        <v>77</v>
      </c>
      <c r="L66" s="96" t="s">
        <v>132</v>
      </c>
      <c r="M66" s="105" t="s">
        <v>1304</v>
      </c>
      <c r="N66" s="97" t="s">
        <v>134</v>
      </c>
      <c r="O66" s="93" t="s">
        <v>69</v>
      </c>
      <c r="P66" s="93" t="s">
        <v>69</v>
      </c>
      <c r="Q66" s="93"/>
      <c r="R66" s="101" t="s">
        <v>1353</v>
      </c>
      <c r="S66" s="93" t="s">
        <v>136</v>
      </c>
      <c r="T66" s="93">
        <v>0</v>
      </c>
      <c r="U66" s="93" t="str">
        <f t="shared" si="16"/>
        <v>Bajo</v>
      </c>
      <c r="V66" s="93">
        <v>2</v>
      </c>
      <c r="W66" s="93" t="str">
        <f t="shared" si="7"/>
        <v>Ocasional</v>
      </c>
      <c r="X66" s="93">
        <f t="shared" si="0"/>
        <v>0</v>
      </c>
      <c r="Y66" s="93" t="str">
        <f t="shared" si="1"/>
        <v>Bajo</v>
      </c>
      <c r="Z66" s="93">
        <v>60</v>
      </c>
      <c r="AA66" s="93" t="str">
        <f t="shared" si="2"/>
        <v>Muy Grave</v>
      </c>
      <c r="AB66" s="93">
        <f t="shared" si="8"/>
        <v>0</v>
      </c>
      <c r="AC66" s="93" t="str">
        <f t="shared" si="9"/>
        <v>IV</v>
      </c>
      <c r="AD66" s="93" t="str">
        <f t="shared" si="10"/>
        <v>ACEPTABLE</v>
      </c>
      <c r="AE66" s="93">
        <v>6</v>
      </c>
      <c r="AF66" s="93" t="str">
        <f t="shared" si="41"/>
        <v>Incendios, quemaduras, intoxicación, afectaciones respiratorias, dermatitis, alergias.</v>
      </c>
      <c r="AG66" s="93" t="s">
        <v>38</v>
      </c>
      <c r="AH66" s="93"/>
      <c r="AI66" s="93"/>
      <c r="AJ66" s="93" t="s">
        <v>63</v>
      </c>
      <c r="AK66" s="93"/>
      <c r="AL66" s="93"/>
      <c r="AM66" s="93"/>
      <c r="AN66" s="93"/>
      <c r="AO66" s="93"/>
      <c r="AP66" s="93"/>
      <c r="AQ66" s="93"/>
      <c r="AR66" s="93"/>
      <c r="AS66" s="99"/>
      <c r="AT66" s="100"/>
      <c r="AU66" s="93" t="str">
        <f t="shared" si="11"/>
        <v>Bajo</v>
      </c>
      <c r="AV66" s="100"/>
      <c r="AW66" s="93" t="b">
        <f t="shared" si="12"/>
        <v>0</v>
      </c>
      <c r="AX66" s="93">
        <f t="shared" si="4"/>
        <v>0</v>
      </c>
      <c r="AY66" s="93" t="str">
        <f t="shared" si="5"/>
        <v>Bajo</v>
      </c>
      <c r="AZ66" s="100"/>
      <c r="BA66" s="93" t="b">
        <f t="shared" si="6"/>
        <v>0</v>
      </c>
      <c r="BB66" s="93">
        <f t="shared" si="13"/>
        <v>0</v>
      </c>
      <c r="BC66" s="93" t="str">
        <f t="shared" si="14"/>
        <v>IV</v>
      </c>
      <c r="BD66" s="93" t="str">
        <f t="shared" si="15"/>
        <v>ACEPTABLE</v>
      </c>
    </row>
    <row r="67" spans="1:56" ht="85.5" hidden="1" x14ac:dyDescent="0.3">
      <c r="A67" s="90"/>
      <c r="B67" s="91" t="s">
        <v>1262</v>
      </c>
      <c r="C67" s="92" t="s">
        <v>1263</v>
      </c>
      <c r="D67" s="92"/>
      <c r="E67" s="92" t="s">
        <v>1346</v>
      </c>
      <c r="F67" s="92" t="s">
        <v>1347</v>
      </c>
      <c r="G67" s="92"/>
      <c r="H67" s="93" t="s">
        <v>63</v>
      </c>
      <c r="I67" s="93"/>
      <c r="J67" s="92" t="s">
        <v>1348</v>
      </c>
      <c r="K67" s="95" t="s">
        <v>72</v>
      </c>
      <c r="L67" s="104" t="s">
        <v>1291</v>
      </c>
      <c r="M67" s="105" t="s">
        <v>1354</v>
      </c>
      <c r="N67" s="97" t="s">
        <v>612</v>
      </c>
      <c r="O67" s="93" t="s">
        <v>69</v>
      </c>
      <c r="P67" s="93" t="s">
        <v>69</v>
      </c>
      <c r="Q67" s="93" t="s">
        <v>69</v>
      </c>
      <c r="R67" s="101" t="s">
        <v>796</v>
      </c>
      <c r="S67" s="101" t="s">
        <v>614</v>
      </c>
      <c r="T67" s="93">
        <v>6</v>
      </c>
      <c r="U67" s="93" t="str">
        <f t="shared" si="16"/>
        <v>Alto</v>
      </c>
      <c r="V67" s="93">
        <v>2</v>
      </c>
      <c r="W67" s="93" t="str">
        <f t="shared" si="7"/>
        <v>Ocasional</v>
      </c>
      <c r="X67" s="93">
        <f t="shared" si="0"/>
        <v>12</v>
      </c>
      <c r="Y67" s="93" t="str">
        <f t="shared" si="1"/>
        <v>Alto</v>
      </c>
      <c r="Z67" s="93">
        <v>100</v>
      </c>
      <c r="AA67" s="93" t="str">
        <f t="shared" si="2"/>
        <v>Mortal o Catrastrofico</v>
      </c>
      <c r="AB67" s="93">
        <f t="shared" si="8"/>
        <v>1200</v>
      </c>
      <c r="AC67" s="93" t="str">
        <f t="shared" si="9"/>
        <v>I</v>
      </c>
      <c r="AD67" s="93" t="str">
        <f t="shared" si="10"/>
        <v>NO ACEPTABLE</v>
      </c>
      <c r="AE67" s="93"/>
      <c r="AF67" s="93" t="str">
        <f t="shared" si="41"/>
        <v>Electrocución, afectación de órganos vitales, quemaduras incendio y muerte</v>
      </c>
      <c r="AG67" s="93" t="s">
        <v>38</v>
      </c>
      <c r="AH67" s="93"/>
      <c r="AI67" s="93"/>
      <c r="AJ67" s="93" t="s">
        <v>63</v>
      </c>
      <c r="AK67" s="93"/>
      <c r="AL67" s="93"/>
      <c r="AM67" s="93" t="s">
        <v>615</v>
      </c>
      <c r="AN67" s="93"/>
      <c r="AO67" s="93"/>
      <c r="AP67" s="93" t="s">
        <v>63</v>
      </c>
      <c r="AQ67" s="93"/>
      <c r="AR67" s="93"/>
      <c r="AS67" s="99"/>
      <c r="AT67" s="90"/>
      <c r="AU67" s="93" t="str">
        <f t="shared" si="11"/>
        <v>Bajo</v>
      </c>
      <c r="AV67" s="100"/>
      <c r="AW67" s="93" t="b">
        <f t="shared" si="12"/>
        <v>0</v>
      </c>
      <c r="AX67" s="93">
        <f t="shared" si="4"/>
        <v>0</v>
      </c>
      <c r="AY67" s="93" t="str">
        <f t="shared" si="5"/>
        <v>Bajo</v>
      </c>
      <c r="AZ67" s="100"/>
      <c r="BA67" s="93" t="b">
        <f t="shared" si="6"/>
        <v>0</v>
      </c>
      <c r="BB67" s="93">
        <f t="shared" si="13"/>
        <v>0</v>
      </c>
      <c r="BC67" s="93"/>
      <c r="BD67" s="93" t="b">
        <f t="shared" si="15"/>
        <v>0</v>
      </c>
    </row>
    <row r="68" spans="1:56" ht="142.5" hidden="1" x14ac:dyDescent="0.3">
      <c r="A68" s="90"/>
      <c r="B68" s="91" t="s">
        <v>1262</v>
      </c>
      <c r="C68" s="92" t="s">
        <v>1307</v>
      </c>
      <c r="D68" s="92"/>
      <c r="E68" s="92" t="s">
        <v>248</v>
      </c>
      <c r="F68" s="92" t="s">
        <v>1355</v>
      </c>
      <c r="G68" s="92"/>
      <c r="H68" s="93" t="s">
        <v>63</v>
      </c>
      <c r="I68" s="93"/>
      <c r="J68" s="92" t="s">
        <v>1356</v>
      </c>
      <c r="K68" s="95" t="s">
        <v>65</v>
      </c>
      <c r="L68" s="96" t="s">
        <v>253</v>
      </c>
      <c r="M68" s="97" t="s">
        <v>254</v>
      </c>
      <c r="N68" s="97" t="s">
        <v>1209</v>
      </c>
      <c r="O68" s="93" t="s">
        <v>69</v>
      </c>
      <c r="P68" s="93" t="s">
        <v>69</v>
      </c>
      <c r="Q68" s="93" t="s">
        <v>69</v>
      </c>
      <c r="R68" s="98" t="s">
        <v>1210</v>
      </c>
      <c r="S68" s="93"/>
      <c r="T68" s="93">
        <v>0</v>
      </c>
      <c r="U68" s="93" t="str">
        <f t="shared" si="16"/>
        <v>Bajo</v>
      </c>
      <c r="V68" s="93">
        <v>4</v>
      </c>
      <c r="W68" s="93" t="str">
        <f t="shared" si="7"/>
        <v>Continua</v>
      </c>
      <c r="X68" s="93">
        <f t="shared" si="0"/>
        <v>0</v>
      </c>
      <c r="Y68" s="93" t="str">
        <f t="shared" si="1"/>
        <v>Bajo</v>
      </c>
      <c r="Z68" s="93">
        <v>100</v>
      </c>
      <c r="AA68" s="93" t="str">
        <f t="shared" si="2"/>
        <v>Mortal o Catrastrofico</v>
      </c>
      <c r="AB68" s="93">
        <f t="shared" si="8"/>
        <v>0</v>
      </c>
      <c r="AC68" s="93" t="str">
        <f t="shared" si="9"/>
        <v>IV</v>
      </c>
      <c r="AD68" s="93" t="str">
        <f t="shared" si="10"/>
        <v>ACEPTABLE</v>
      </c>
      <c r="AE68" s="93" t="s">
        <v>258</v>
      </c>
      <c r="AF68" s="93" t="str">
        <f t="shared" si="41"/>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68" s="93" t="s">
        <v>38</v>
      </c>
      <c r="AH68" s="93"/>
      <c r="AI68" s="93" t="s">
        <v>63</v>
      </c>
      <c r="AJ68" s="93" t="s">
        <v>63</v>
      </c>
      <c r="AK68" s="93" t="s">
        <v>63</v>
      </c>
      <c r="AL68" s="93"/>
      <c r="AM68" s="93"/>
      <c r="AN68" s="93"/>
      <c r="AO68" s="93"/>
      <c r="AP68" s="93"/>
      <c r="AQ68" s="93"/>
      <c r="AR68" s="93"/>
      <c r="AS68" s="99"/>
      <c r="AT68" s="100"/>
      <c r="AU68" s="93" t="str">
        <f t="shared" si="11"/>
        <v>Bajo</v>
      </c>
      <c r="AV68" s="100"/>
      <c r="AW68" s="93" t="b">
        <f t="shared" si="12"/>
        <v>0</v>
      </c>
      <c r="AX68" s="93">
        <f t="shared" si="4"/>
        <v>0</v>
      </c>
      <c r="AY68" s="93" t="str">
        <f t="shared" si="5"/>
        <v>Bajo</v>
      </c>
      <c r="AZ68" s="100"/>
      <c r="BA68" s="93" t="b">
        <f t="shared" si="6"/>
        <v>0</v>
      </c>
      <c r="BB68" s="93">
        <f t="shared" si="13"/>
        <v>0</v>
      </c>
      <c r="BC68" s="93" t="str">
        <f t="shared" si="14"/>
        <v>IV</v>
      </c>
      <c r="BD68" s="93" t="str">
        <f t="shared" si="15"/>
        <v>ACEPTABLE</v>
      </c>
    </row>
    <row r="69" spans="1:56" ht="57" hidden="1" x14ac:dyDescent="0.3">
      <c r="A69" s="102"/>
      <c r="B69" s="91" t="s">
        <v>1262</v>
      </c>
      <c r="C69" s="92" t="s">
        <v>1307</v>
      </c>
      <c r="D69" s="92"/>
      <c r="E69" s="92" t="s">
        <v>248</v>
      </c>
      <c r="F69" s="92" t="s">
        <v>1355</v>
      </c>
      <c r="G69" s="92"/>
      <c r="H69" s="93" t="s">
        <v>63</v>
      </c>
      <c r="I69" s="93"/>
      <c r="J69" s="92" t="s">
        <v>1356</v>
      </c>
      <c r="K69" s="95" t="s">
        <v>282</v>
      </c>
      <c r="L69" s="96" t="s">
        <v>1357</v>
      </c>
      <c r="M69" s="97" t="s">
        <v>344</v>
      </c>
      <c r="N69" s="101" t="s">
        <v>345</v>
      </c>
      <c r="O69" s="93"/>
      <c r="P69" s="93"/>
      <c r="Q69" s="101"/>
      <c r="R69" s="93" t="s">
        <v>346</v>
      </c>
      <c r="S69" s="101" t="s">
        <v>92</v>
      </c>
      <c r="T69" s="93">
        <v>0</v>
      </c>
      <c r="U69" s="93" t="str">
        <f t="shared" ref="U69:U71" si="42">IF(T69=10,"Muy Alto",IF(T69=6,"Alto",IF(T69=2,"Medio",IF(T69&lt;=1,"Bajo"))))</f>
        <v>Bajo</v>
      </c>
      <c r="V69" s="93">
        <v>2</v>
      </c>
      <c r="W69" s="93" t="str">
        <f t="shared" ref="W69:W71" si="43">IF(V69=4,"Continua",IF(V69=3,"Frecuente",IF(V69=2,"Ocasional",IF(V69=1,"Esporadica"))))</f>
        <v>Ocasional</v>
      </c>
      <c r="X69" s="93">
        <f t="shared" ref="X69:X71" si="44">T69*V69</f>
        <v>0</v>
      </c>
      <c r="Y69" s="93" t="str">
        <f t="shared" ref="Y69:Y71" si="45">IF(AND(X69&gt;=24,X69&lt;=40),"Medio Alto",IF(AND(X69&gt;=10,X69&lt;=20),"Alto",IF(AND(X69&gt;=6,X69&lt;=8),"Medio",IF(AND(X69&gt;=0,X69&lt;=4),"Bajo"))))</f>
        <v>Bajo</v>
      </c>
      <c r="Z69" s="93">
        <v>25</v>
      </c>
      <c r="AA69" s="93" t="str">
        <f t="shared" ref="AA69:AA71" si="46">IF(Z69=100,"Mortal o Catrastrofico",IF(Z69=60,"Muy Grave",IF(Z69=25,"Grave",IF(Z69=10,"Leve"))))</f>
        <v>Grave</v>
      </c>
      <c r="AB69" s="93">
        <f t="shared" ref="AB69:AB71" si="47">X69*Z69</f>
        <v>0</v>
      </c>
      <c r="AC69" s="93" t="str">
        <f t="shared" ref="AC69:AC71" si="48">IF(AND(AB69&gt;=600,Z69&lt;=4000),"I",IF(AND(AB69&gt;=150,AB69&lt;=500),"II",IF(AND(AB69&gt;=40,AB69&lt;=120),"III",IF(AND(AB69&gt;=0,AB69&lt;=40),"IV"))))</f>
        <v>IV</v>
      </c>
      <c r="AD69" s="93" t="str">
        <f t="shared" ref="AD69:AD71" si="49">IF(AND(AC69="I"),"NO ACEPTABLE",IF(AND(AC69="II"),"ACEPTABLE CON CONTROL ESPECIFICO",IF(AND(AC69="III"),"MEJORABLE",IF(AND(AC69="IV"),"ACEPTABLE"))))</f>
        <v>ACEPTABLE</v>
      </c>
      <c r="AE69" s="93" t="s">
        <v>258</v>
      </c>
      <c r="AF69" s="93" t="str">
        <f t="shared" si="41"/>
        <v>Golpes, descargas electricas, heridas</v>
      </c>
      <c r="AG69" s="93" t="s">
        <v>38</v>
      </c>
      <c r="AH69" s="93" t="s">
        <v>63</v>
      </c>
      <c r="AI69" s="93" t="s">
        <v>63</v>
      </c>
      <c r="AJ69" s="93" t="s">
        <v>63</v>
      </c>
      <c r="AK69" s="93"/>
      <c r="AL69" s="93"/>
      <c r="AM69" s="93"/>
      <c r="AN69" s="93"/>
      <c r="AO69" s="93"/>
      <c r="AP69" s="93"/>
      <c r="AQ69" s="93"/>
      <c r="AR69" s="93"/>
      <c r="AS69" s="99"/>
      <c r="AT69" s="100"/>
      <c r="AU69" s="93" t="str">
        <f t="shared" ref="AU69:AU71" si="50">IF(AT69=10,"Muy Alto",IF(AT69=6,"Alto",IF(AT69=2,"Medio",IF(AT69=0,"Bajo"))))</f>
        <v>Bajo</v>
      </c>
      <c r="AV69" s="100"/>
      <c r="AW69" s="93" t="b">
        <f t="shared" ref="AW69:AW71" si="51">IF(AV69=4,"Continua",IF(AV69=3,"Frecuente",IF(AV69=2,"Ocasional",IF(AV69=1,"Esporadica"))))</f>
        <v>0</v>
      </c>
      <c r="AX69" s="93">
        <f t="shared" ref="AX69:AX71" si="52">AT69*AV69</f>
        <v>0</v>
      </c>
      <c r="AY69" s="93" t="str">
        <f t="shared" ref="AY69:AY71" si="53">IF(AND(AX69&gt;=24,AX69&lt;=40),"Medio Alto",IF(AND(AX69&gt;=10,AX69&lt;=20),"Alto",IF(AND(AX69&gt;=6,AX69&lt;=8),"Medio",IF(AND(AX69&gt;=0,AX69&lt;=4),"Bajo"))))</f>
        <v>Bajo</v>
      </c>
      <c r="AZ69" s="100"/>
      <c r="BA69" s="93" t="b">
        <f t="shared" ref="BA69:BA71" si="54">IF(AZ69=100,"Mortal o Catrastrofico",IF(AZ69=60,"Muy Grave",IF(AZ69=25,"Grave",IF(AZ69=10,"Leve"))))</f>
        <v>0</v>
      </c>
      <c r="BB69" s="93">
        <f t="shared" ref="BB69:BB71" si="55">AX69*AZ69</f>
        <v>0</v>
      </c>
      <c r="BC69" s="93" t="str">
        <f t="shared" ref="BC69:BC71" si="56">IF(AND(BB69&gt;=600,AZ69&lt;=4000),"I",IF(AND(BB69&gt;=150,BB69&lt;=500),"II",IF(AND(BB69&gt;=40,BB69&lt;=120),"III",IF(AND(BB69&gt;=0,BB69&lt;=40),"IV"))))</f>
        <v>IV</v>
      </c>
      <c r="BD69" s="93" t="str">
        <f t="shared" ref="BD69:BD71" si="57">IF(AND(BC69="I"),"NO ACEPTABLE",IF(AND(BC69="II"),"ACEPTABLE CON CONTROL ESPECIFICO",IF(AND(BC69="III"),"MEJORABLE",IF(AND(BC69="IV"),"ACEPTABLE"))))</f>
        <v>ACEPTABLE</v>
      </c>
    </row>
    <row r="70" spans="1:56" ht="42.75" hidden="1" x14ac:dyDescent="0.3">
      <c r="A70" s="102"/>
      <c r="B70" s="91" t="s">
        <v>1262</v>
      </c>
      <c r="C70" s="92" t="s">
        <v>1307</v>
      </c>
      <c r="D70" s="92"/>
      <c r="E70" s="92" t="s">
        <v>248</v>
      </c>
      <c r="F70" s="92" t="s">
        <v>1355</v>
      </c>
      <c r="G70" s="92"/>
      <c r="H70" s="93" t="s">
        <v>63</v>
      </c>
      <c r="I70" s="93"/>
      <c r="J70" s="92" t="s">
        <v>1356</v>
      </c>
      <c r="K70" s="95" t="s">
        <v>282</v>
      </c>
      <c r="L70" s="104" t="s">
        <v>641</v>
      </c>
      <c r="M70" s="101" t="s">
        <v>642</v>
      </c>
      <c r="N70" s="101" t="s">
        <v>643</v>
      </c>
      <c r="O70" s="93"/>
      <c r="P70" s="93"/>
      <c r="Q70" s="101"/>
      <c r="R70" s="93" t="s">
        <v>1358</v>
      </c>
      <c r="S70" s="93" t="s">
        <v>645</v>
      </c>
      <c r="T70" s="93">
        <v>0</v>
      </c>
      <c r="U70" s="93" t="str">
        <f t="shared" si="42"/>
        <v>Bajo</v>
      </c>
      <c r="V70" s="93">
        <v>1</v>
      </c>
      <c r="W70" s="93" t="str">
        <f t="shared" si="43"/>
        <v>Esporadica</v>
      </c>
      <c r="X70" s="93">
        <f t="shared" si="44"/>
        <v>0</v>
      </c>
      <c r="Y70" s="93" t="str">
        <f t="shared" si="45"/>
        <v>Bajo</v>
      </c>
      <c r="Z70" s="93">
        <v>60</v>
      </c>
      <c r="AA70" s="93" t="str">
        <f t="shared" si="46"/>
        <v>Muy Grave</v>
      </c>
      <c r="AB70" s="93">
        <f t="shared" si="47"/>
        <v>0</v>
      </c>
      <c r="AC70" s="93" t="str">
        <f t="shared" si="48"/>
        <v>IV</v>
      </c>
      <c r="AD70" s="93" t="str">
        <f t="shared" si="49"/>
        <v>ACEPTABLE</v>
      </c>
      <c r="AE70" s="93" t="s">
        <v>258</v>
      </c>
      <c r="AF70" s="93" t="str">
        <f t="shared" si="41"/>
        <v>Golpes, heridas, atrapamiento muerte</v>
      </c>
      <c r="AG70" s="93" t="s">
        <v>38</v>
      </c>
      <c r="AH70" s="93" t="s">
        <v>63</v>
      </c>
      <c r="AI70" s="93" t="s">
        <v>63</v>
      </c>
      <c r="AJ70" s="93" t="s">
        <v>63</v>
      </c>
      <c r="AK70" s="93"/>
      <c r="AL70" s="93"/>
      <c r="AM70" s="93"/>
      <c r="AN70" s="93"/>
      <c r="AO70" s="93"/>
      <c r="AP70" s="93"/>
      <c r="AQ70" s="93"/>
      <c r="AR70" s="93"/>
      <c r="AS70" s="99"/>
      <c r="AT70" s="100"/>
      <c r="AU70" s="93" t="str">
        <f t="shared" si="50"/>
        <v>Bajo</v>
      </c>
      <c r="AV70" s="100"/>
      <c r="AW70" s="93" t="b">
        <f t="shared" si="51"/>
        <v>0</v>
      </c>
      <c r="AX70" s="93">
        <f t="shared" si="52"/>
        <v>0</v>
      </c>
      <c r="AY70" s="93" t="str">
        <f t="shared" si="53"/>
        <v>Bajo</v>
      </c>
      <c r="AZ70" s="100"/>
      <c r="BA70" s="93" t="b">
        <f t="shared" si="54"/>
        <v>0</v>
      </c>
      <c r="BB70" s="93">
        <f t="shared" si="55"/>
        <v>0</v>
      </c>
      <c r="BC70" s="93" t="str">
        <f t="shared" si="56"/>
        <v>IV</v>
      </c>
      <c r="BD70" s="93" t="str">
        <f t="shared" si="57"/>
        <v>ACEPTABLE</v>
      </c>
    </row>
    <row r="71" spans="1:56" ht="71.25" hidden="1" x14ac:dyDescent="0.3">
      <c r="A71" s="90"/>
      <c r="B71" s="91" t="s">
        <v>1262</v>
      </c>
      <c r="C71" s="92" t="s">
        <v>1307</v>
      </c>
      <c r="D71" s="92"/>
      <c r="E71" s="92" t="s">
        <v>248</v>
      </c>
      <c r="F71" s="92" t="s">
        <v>1355</v>
      </c>
      <c r="G71" s="92"/>
      <c r="H71" s="93" t="s">
        <v>63</v>
      </c>
      <c r="I71" s="93"/>
      <c r="J71" s="92" t="s">
        <v>1356</v>
      </c>
      <c r="K71" s="95" t="s">
        <v>282</v>
      </c>
      <c r="L71" s="96" t="s">
        <v>287</v>
      </c>
      <c r="M71" s="97" t="s">
        <v>288</v>
      </c>
      <c r="N71" s="97" t="s">
        <v>289</v>
      </c>
      <c r="O71" s="93" t="s">
        <v>69</v>
      </c>
      <c r="P71" s="93" t="s">
        <v>69</v>
      </c>
      <c r="Q71" s="93"/>
      <c r="R71" s="101" t="s">
        <v>650</v>
      </c>
      <c r="S71" s="93"/>
      <c r="T71" s="93">
        <v>0</v>
      </c>
      <c r="U71" s="93" t="str">
        <f t="shared" si="42"/>
        <v>Bajo</v>
      </c>
      <c r="V71" s="93">
        <v>1</v>
      </c>
      <c r="W71" s="93" t="str">
        <f t="shared" si="43"/>
        <v>Esporadica</v>
      </c>
      <c r="X71" s="93">
        <f t="shared" si="44"/>
        <v>0</v>
      </c>
      <c r="Y71" s="93" t="str">
        <f t="shared" si="45"/>
        <v>Bajo</v>
      </c>
      <c r="Z71" s="93">
        <v>25</v>
      </c>
      <c r="AA71" s="93" t="str">
        <f t="shared" si="46"/>
        <v>Grave</v>
      </c>
      <c r="AB71" s="93">
        <f t="shared" si="47"/>
        <v>0</v>
      </c>
      <c r="AC71" s="93" t="str">
        <f t="shared" si="48"/>
        <v>IV</v>
      </c>
      <c r="AD71" s="93" t="str">
        <f t="shared" si="49"/>
        <v>ACEPTABLE</v>
      </c>
      <c r="AE71" s="93" t="s">
        <v>258</v>
      </c>
      <c r="AF71" s="93" t="str">
        <f t="shared" si="41"/>
        <v>Golpes, trapamientos, aplastamiento, muerte</v>
      </c>
      <c r="AG71" s="93" t="s">
        <v>38</v>
      </c>
      <c r="AH71" s="93"/>
      <c r="AI71" s="93" t="s">
        <v>63</v>
      </c>
      <c r="AJ71" s="93" t="s">
        <v>63</v>
      </c>
      <c r="AK71" s="93" t="s">
        <v>63</v>
      </c>
      <c r="AL71" s="93" t="s">
        <v>63</v>
      </c>
      <c r="AM71" s="93"/>
      <c r="AN71" s="93"/>
      <c r="AO71" s="93"/>
      <c r="AP71" s="93"/>
      <c r="AQ71" s="93"/>
      <c r="AR71" s="93"/>
      <c r="AS71" s="99"/>
      <c r="AT71" s="100"/>
      <c r="AU71" s="93" t="str">
        <f t="shared" si="50"/>
        <v>Bajo</v>
      </c>
      <c r="AV71" s="100"/>
      <c r="AW71" s="93" t="b">
        <f t="shared" si="51"/>
        <v>0</v>
      </c>
      <c r="AX71" s="93">
        <f t="shared" si="52"/>
        <v>0</v>
      </c>
      <c r="AY71" s="93" t="str">
        <f t="shared" si="53"/>
        <v>Bajo</v>
      </c>
      <c r="AZ71" s="100"/>
      <c r="BA71" s="93" t="b">
        <f t="shared" si="54"/>
        <v>0</v>
      </c>
      <c r="BB71" s="93">
        <f t="shared" si="55"/>
        <v>0</v>
      </c>
      <c r="BC71" s="93" t="str">
        <f t="shared" si="56"/>
        <v>IV</v>
      </c>
      <c r="BD71" s="93" t="str">
        <f t="shared" si="57"/>
        <v>ACEPTABLE</v>
      </c>
    </row>
    <row r="72" spans="1:56" ht="57" x14ac:dyDescent="0.3">
      <c r="A72" s="102"/>
      <c r="B72" s="91" t="s">
        <v>1262</v>
      </c>
      <c r="C72" s="92" t="s">
        <v>1307</v>
      </c>
      <c r="D72" s="92"/>
      <c r="E72" s="92" t="s">
        <v>248</v>
      </c>
      <c r="F72" s="92" t="s">
        <v>250</v>
      </c>
      <c r="G72" s="92"/>
      <c r="H72" s="93" t="s">
        <v>63</v>
      </c>
      <c r="I72" s="93"/>
      <c r="J72" s="92" t="s">
        <v>252</v>
      </c>
      <c r="K72" s="95" t="s">
        <v>65</v>
      </c>
      <c r="L72" s="95" t="s">
        <v>756</v>
      </c>
      <c r="M72" s="95" t="s">
        <v>757</v>
      </c>
      <c r="N72" s="95" t="s">
        <v>758</v>
      </c>
      <c r="O72" s="93"/>
      <c r="P72" s="93"/>
      <c r="Q72" s="101"/>
      <c r="R72" s="101" t="s">
        <v>759</v>
      </c>
      <c r="S72" s="101" t="s">
        <v>768</v>
      </c>
      <c r="T72" s="93">
        <v>0</v>
      </c>
      <c r="U72" s="93" t="str">
        <f t="shared" si="16"/>
        <v>Bajo</v>
      </c>
      <c r="V72" s="93">
        <v>1</v>
      </c>
      <c r="W72" s="93" t="str">
        <f t="shared" si="7"/>
        <v>Esporadica</v>
      </c>
      <c r="X72" s="93">
        <f t="shared" si="0"/>
        <v>0</v>
      </c>
      <c r="Y72" s="93" t="str">
        <f t="shared" si="1"/>
        <v>Bajo</v>
      </c>
      <c r="Z72" s="93">
        <v>25</v>
      </c>
      <c r="AA72" s="93" t="str">
        <f t="shared" si="2"/>
        <v>Grave</v>
      </c>
      <c r="AB72" s="93">
        <f t="shared" si="8"/>
        <v>0</v>
      </c>
      <c r="AC72" s="93" t="str">
        <f t="shared" si="9"/>
        <v>IV</v>
      </c>
      <c r="AD72" s="93" t="str">
        <f t="shared" si="10"/>
        <v>ACEPTABLE</v>
      </c>
      <c r="AE72" s="93" t="s">
        <v>258</v>
      </c>
      <c r="AF72" s="93" t="str">
        <f t="shared" si="41"/>
        <v>Enfermedades gastrointestinales, Intoxicaciones, reacciones alérgicas, muerte</v>
      </c>
      <c r="AG72" s="93"/>
      <c r="AH72" s="93" t="s">
        <v>63</v>
      </c>
      <c r="AI72" s="93" t="s">
        <v>63</v>
      </c>
      <c r="AJ72" s="93" t="s">
        <v>63</v>
      </c>
      <c r="AK72" s="93"/>
      <c r="AL72" s="93"/>
      <c r="AM72" s="93"/>
      <c r="AN72" s="93"/>
      <c r="AO72" s="93"/>
      <c r="AP72" s="93"/>
      <c r="AQ72" s="93"/>
      <c r="AR72" s="93"/>
      <c r="AS72" s="99"/>
      <c r="AT72" s="100"/>
      <c r="AU72" s="93" t="str">
        <f t="shared" si="11"/>
        <v>Bajo</v>
      </c>
      <c r="AV72" s="100"/>
      <c r="AW72" s="93" t="b">
        <f t="shared" si="12"/>
        <v>0</v>
      </c>
      <c r="AX72" s="93">
        <f t="shared" si="4"/>
        <v>0</v>
      </c>
      <c r="AY72" s="93" t="str">
        <f t="shared" si="5"/>
        <v>Bajo</v>
      </c>
      <c r="AZ72" s="100"/>
      <c r="BA72" s="93" t="b">
        <f t="shared" si="6"/>
        <v>0</v>
      </c>
      <c r="BB72" s="93">
        <f t="shared" si="13"/>
        <v>0</v>
      </c>
      <c r="BC72" s="93" t="str">
        <f t="shared" si="14"/>
        <v>IV</v>
      </c>
      <c r="BD72" s="93" t="str">
        <f t="shared" si="15"/>
        <v>ACEPTABLE</v>
      </c>
    </row>
    <row r="73" spans="1:56" ht="85.5" x14ac:dyDescent="0.3">
      <c r="A73" s="102"/>
      <c r="B73" s="91" t="s">
        <v>1262</v>
      </c>
      <c r="C73" s="92" t="s">
        <v>1307</v>
      </c>
      <c r="D73" s="92"/>
      <c r="E73" s="92" t="s">
        <v>248</v>
      </c>
      <c r="F73" s="92" t="s">
        <v>250</v>
      </c>
      <c r="G73" s="92"/>
      <c r="H73" s="93" t="s">
        <v>63</v>
      </c>
      <c r="I73" s="93"/>
      <c r="J73" s="92" t="s">
        <v>252</v>
      </c>
      <c r="K73" s="95" t="s">
        <v>65</v>
      </c>
      <c r="L73" s="104" t="s">
        <v>1294</v>
      </c>
      <c r="M73" s="101" t="s">
        <v>1359</v>
      </c>
      <c r="N73" s="97" t="s">
        <v>145</v>
      </c>
      <c r="O73" s="93" t="s">
        <v>69</v>
      </c>
      <c r="P73" s="93" t="s">
        <v>69</v>
      </c>
      <c r="Q73" s="93"/>
      <c r="R73" s="97" t="s">
        <v>1242</v>
      </c>
      <c r="S73" s="93"/>
      <c r="T73" s="93"/>
      <c r="U73" s="93" t="str">
        <f t="shared" si="16"/>
        <v>Bajo</v>
      </c>
      <c r="V73" s="93">
        <v>2</v>
      </c>
      <c r="W73" s="93" t="str">
        <f t="shared" si="7"/>
        <v>Ocasional</v>
      </c>
      <c r="X73" s="93">
        <f t="shared" si="0"/>
        <v>0</v>
      </c>
      <c r="Y73" s="93" t="str">
        <f t="shared" si="1"/>
        <v>Bajo</v>
      </c>
      <c r="Z73" s="93">
        <v>10</v>
      </c>
      <c r="AA73" s="93" t="str">
        <f t="shared" si="2"/>
        <v>Leve</v>
      </c>
      <c r="AB73" s="93">
        <f t="shared" si="8"/>
        <v>0</v>
      </c>
      <c r="AC73" s="93" t="str">
        <f t="shared" si="9"/>
        <v>IV</v>
      </c>
      <c r="AD73" s="93" t="str">
        <f t="shared" si="10"/>
        <v>ACEPTABLE</v>
      </c>
      <c r="AE73" s="93" t="s">
        <v>258</v>
      </c>
      <c r="AF73" s="93" t="str">
        <f t="shared" si="41"/>
        <v>Golpes, traumas, heridas, infecciones, intoxicación, Mordeduras, picaduras, punciones, reacciones alérgicas, muerte</v>
      </c>
      <c r="AG73" s="93" t="s">
        <v>38</v>
      </c>
      <c r="AH73" s="93" t="s">
        <v>63</v>
      </c>
      <c r="AI73" s="93" t="s">
        <v>63</v>
      </c>
      <c r="AJ73" s="93" t="s">
        <v>63</v>
      </c>
      <c r="AK73" s="93"/>
      <c r="AL73" s="93"/>
      <c r="AM73" s="93"/>
      <c r="AN73" s="93"/>
      <c r="AO73" s="93"/>
      <c r="AP73" s="93"/>
      <c r="AQ73" s="93"/>
      <c r="AR73" s="93"/>
      <c r="AS73" s="99"/>
      <c r="AT73" s="100"/>
      <c r="AU73" s="93" t="str">
        <f t="shared" si="11"/>
        <v>Bajo</v>
      </c>
      <c r="AV73" s="100"/>
      <c r="AW73" s="93" t="b">
        <f t="shared" si="12"/>
        <v>0</v>
      </c>
      <c r="AX73" s="93">
        <f t="shared" si="4"/>
        <v>0</v>
      </c>
      <c r="AY73" s="93" t="str">
        <f t="shared" si="5"/>
        <v>Bajo</v>
      </c>
      <c r="AZ73" s="100"/>
      <c r="BA73" s="93" t="b">
        <f t="shared" si="6"/>
        <v>0</v>
      </c>
      <c r="BB73" s="93">
        <f t="shared" si="13"/>
        <v>0</v>
      </c>
      <c r="BC73" s="93" t="str">
        <f t="shared" si="14"/>
        <v>IV</v>
      </c>
      <c r="BD73" s="93" t="str">
        <f t="shared" si="15"/>
        <v>ACEPTABLE</v>
      </c>
    </row>
    <row r="74" spans="1:56" ht="142.5" x14ac:dyDescent="0.3">
      <c r="A74" s="102"/>
      <c r="B74" s="91" t="s">
        <v>1262</v>
      </c>
      <c r="C74" s="92" t="s">
        <v>1307</v>
      </c>
      <c r="D74" s="92"/>
      <c r="E74" s="92" t="s">
        <v>248</v>
      </c>
      <c r="F74" s="92" t="s">
        <v>250</v>
      </c>
      <c r="G74" s="92"/>
      <c r="H74" s="93" t="s">
        <v>63</v>
      </c>
      <c r="I74" s="93"/>
      <c r="J74" s="92" t="s">
        <v>252</v>
      </c>
      <c r="K74" s="95" t="s">
        <v>65</v>
      </c>
      <c r="L74" s="96" t="s">
        <v>253</v>
      </c>
      <c r="M74" s="97" t="s">
        <v>254</v>
      </c>
      <c r="N74" s="97" t="s">
        <v>1209</v>
      </c>
      <c r="O74" s="93" t="s">
        <v>69</v>
      </c>
      <c r="P74" s="93" t="s">
        <v>69</v>
      </c>
      <c r="Q74" s="93" t="s">
        <v>69</v>
      </c>
      <c r="R74" s="98" t="s">
        <v>1210</v>
      </c>
      <c r="S74" s="93"/>
      <c r="T74" s="93">
        <v>0</v>
      </c>
      <c r="U74" s="93" t="str">
        <f t="shared" si="16"/>
        <v>Bajo</v>
      </c>
      <c r="V74" s="93">
        <v>4</v>
      </c>
      <c r="W74" s="93" t="str">
        <f t="shared" si="7"/>
        <v>Continua</v>
      </c>
      <c r="X74" s="93">
        <f t="shared" si="0"/>
        <v>0</v>
      </c>
      <c r="Y74" s="93" t="str">
        <f t="shared" si="1"/>
        <v>Bajo</v>
      </c>
      <c r="Z74" s="93">
        <v>100</v>
      </c>
      <c r="AA74" s="93" t="str">
        <f t="shared" si="2"/>
        <v>Mortal o Catrastrofico</v>
      </c>
      <c r="AB74" s="93">
        <f t="shared" si="8"/>
        <v>0</v>
      </c>
      <c r="AC74" s="93" t="str">
        <f t="shared" si="9"/>
        <v>IV</v>
      </c>
      <c r="AD74" s="93" t="str">
        <f t="shared" si="10"/>
        <v>ACEPTABLE</v>
      </c>
      <c r="AE74" s="93" t="s">
        <v>258</v>
      </c>
      <c r="AF74" s="93" t="str">
        <f t="shared" si="41"/>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74" s="93" t="s">
        <v>38</v>
      </c>
      <c r="AH74" s="93" t="s">
        <v>63</v>
      </c>
      <c r="AI74" s="93" t="s">
        <v>63</v>
      </c>
      <c r="AJ74" s="93" t="s">
        <v>63</v>
      </c>
      <c r="AK74" s="93"/>
      <c r="AL74" s="93"/>
      <c r="AM74" s="93"/>
      <c r="AN74" s="93"/>
      <c r="AO74" s="93"/>
      <c r="AP74" s="93"/>
      <c r="AQ74" s="93"/>
      <c r="AR74" s="93"/>
      <c r="AS74" s="99"/>
      <c r="AT74" s="100"/>
      <c r="AU74" s="93" t="str">
        <f t="shared" si="11"/>
        <v>Bajo</v>
      </c>
      <c r="AV74" s="100"/>
      <c r="AW74" s="93" t="b">
        <f t="shared" si="12"/>
        <v>0</v>
      </c>
      <c r="AX74" s="93">
        <f t="shared" si="4"/>
        <v>0</v>
      </c>
      <c r="AY74" s="93" t="str">
        <f t="shared" si="5"/>
        <v>Bajo</v>
      </c>
      <c r="AZ74" s="100"/>
      <c r="BA74" s="93" t="b">
        <f t="shared" si="6"/>
        <v>0</v>
      </c>
      <c r="BB74" s="93">
        <f t="shared" si="13"/>
        <v>0</v>
      </c>
      <c r="BC74" s="93" t="str">
        <f t="shared" si="14"/>
        <v>IV</v>
      </c>
      <c r="BD74" s="93" t="str">
        <f t="shared" si="15"/>
        <v>ACEPTABLE</v>
      </c>
    </row>
    <row r="75" spans="1:56" ht="42.75" x14ac:dyDescent="0.3">
      <c r="A75" s="102"/>
      <c r="B75" s="91" t="s">
        <v>1262</v>
      </c>
      <c r="C75" s="92" t="s">
        <v>1307</v>
      </c>
      <c r="D75" s="92"/>
      <c r="E75" s="92" t="s">
        <v>248</v>
      </c>
      <c r="F75" s="92" t="s">
        <v>250</v>
      </c>
      <c r="G75" s="92"/>
      <c r="H75" s="93" t="s">
        <v>63</v>
      </c>
      <c r="I75" s="93"/>
      <c r="J75" s="92" t="s">
        <v>252</v>
      </c>
      <c r="K75" s="95" t="s">
        <v>72</v>
      </c>
      <c r="L75" s="104" t="s">
        <v>1291</v>
      </c>
      <c r="M75" s="101" t="s">
        <v>728</v>
      </c>
      <c r="N75" s="101" t="s">
        <v>127</v>
      </c>
      <c r="O75" s="93" t="s">
        <v>69</v>
      </c>
      <c r="P75" s="93" t="s">
        <v>69</v>
      </c>
      <c r="Q75" s="101"/>
      <c r="R75" s="101" t="s">
        <v>729</v>
      </c>
      <c r="S75" s="93" t="s">
        <v>69</v>
      </c>
      <c r="T75" s="93">
        <v>0</v>
      </c>
      <c r="U75" s="93" t="str">
        <f t="shared" si="16"/>
        <v>Bajo</v>
      </c>
      <c r="V75" s="93">
        <v>2</v>
      </c>
      <c r="W75" s="93" t="str">
        <f t="shared" si="7"/>
        <v>Ocasional</v>
      </c>
      <c r="X75" s="93">
        <f t="shared" si="0"/>
        <v>0</v>
      </c>
      <c r="Y75" s="93" t="str">
        <f t="shared" si="1"/>
        <v>Bajo</v>
      </c>
      <c r="Z75" s="93">
        <v>60</v>
      </c>
      <c r="AA75" s="93" t="str">
        <f t="shared" si="2"/>
        <v>Muy Grave</v>
      </c>
      <c r="AB75" s="93">
        <f t="shared" si="8"/>
        <v>0</v>
      </c>
      <c r="AC75" s="93" t="str">
        <f t="shared" si="9"/>
        <v>IV</v>
      </c>
      <c r="AD75" s="93" t="str">
        <f t="shared" si="10"/>
        <v>ACEPTABLE</v>
      </c>
      <c r="AE75" s="93" t="s">
        <v>258</v>
      </c>
      <c r="AF75" s="93" t="str">
        <f t="shared" si="41"/>
        <v>Descargas eléctricas, dolor de cabeza, quemaduras, shock, golpes, heridas, contusiones.</v>
      </c>
      <c r="AG75" s="93" t="s">
        <v>38</v>
      </c>
      <c r="AH75" s="93" t="s">
        <v>63</v>
      </c>
      <c r="AI75" s="93" t="s">
        <v>63</v>
      </c>
      <c r="AJ75" s="93" t="s">
        <v>63</v>
      </c>
      <c r="AK75" s="93"/>
      <c r="AL75" s="93"/>
      <c r="AM75" s="93"/>
      <c r="AN75" s="93"/>
      <c r="AO75" s="93"/>
      <c r="AP75" s="93"/>
      <c r="AQ75" s="93"/>
      <c r="AR75" s="93"/>
      <c r="AS75" s="99"/>
      <c r="AT75" s="100"/>
      <c r="AU75" s="93" t="str">
        <f t="shared" si="11"/>
        <v>Bajo</v>
      </c>
      <c r="AV75" s="100"/>
      <c r="AW75" s="93" t="b">
        <f t="shared" si="12"/>
        <v>0</v>
      </c>
      <c r="AX75" s="93">
        <f t="shared" si="4"/>
        <v>0</v>
      </c>
      <c r="AY75" s="93" t="str">
        <f t="shared" si="5"/>
        <v>Bajo</v>
      </c>
      <c r="AZ75" s="100"/>
      <c r="BA75" s="93" t="b">
        <f t="shared" si="6"/>
        <v>0</v>
      </c>
      <c r="BB75" s="93">
        <f t="shared" si="13"/>
        <v>0</v>
      </c>
      <c r="BC75" s="93" t="str">
        <f t="shared" si="14"/>
        <v>IV</v>
      </c>
      <c r="BD75" s="93" t="str">
        <f t="shared" si="15"/>
        <v>ACEPTABLE</v>
      </c>
    </row>
    <row r="76" spans="1:56" ht="28.5" x14ac:dyDescent="0.3">
      <c r="A76" s="90"/>
      <c r="B76" s="91" t="s">
        <v>1262</v>
      </c>
      <c r="C76" s="92" t="s">
        <v>1307</v>
      </c>
      <c r="D76" s="92"/>
      <c r="E76" s="92" t="s">
        <v>248</v>
      </c>
      <c r="F76" s="92" t="s">
        <v>250</v>
      </c>
      <c r="G76" s="92"/>
      <c r="H76" s="93" t="s">
        <v>63</v>
      </c>
      <c r="I76" s="93"/>
      <c r="J76" s="92" t="s">
        <v>252</v>
      </c>
      <c r="K76" s="95" t="s">
        <v>72</v>
      </c>
      <c r="L76" s="96" t="s">
        <v>119</v>
      </c>
      <c r="M76" s="105" t="s">
        <v>730</v>
      </c>
      <c r="N76" s="97" t="s">
        <v>731</v>
      </c>
      <c r="O76" s="93" t="s">
        <v>69</v>
      </c>
      <c r="P76" s="93" t="s">
        <v>69</v>
      </c>
      <c r="Q76" s="97" t="s">
        <v>732</v>
      </c>
      <c r="R76" s="97" t="s">
        <v>1360</v>
      </c>
      <c r="S76" s="101" t="s">
        <v>734</v>
      </c>
      <c r="T76" s="93">
        <v>0</v>
      </c>
      <c r="U76" s="93" t="str">
        <f t="shared" si="16"/>
        <v>Bajo</v>
      </c>
      <c r="V76" s="93">
        <v>2</v>
      </c>
      <c r="W76" s="93" t="str">
        <f t="shared" si="7"/>
        <v>Ocasional</v>
      </c>
      <c r="X76" s="93">
        <f t="shared" si="0"/>
        <v>0</v>
      </c>
      <c r="Y76" s="93" t="str">
        <f t="shared" si="1"/>
        <v>Bajo</v>
      </c>
      <c r="Z76" s="93">
        <v>60</v>
      </c>
      <c r="AA76" s="93" t="str">
        <f t="shared" si="2"/>
        <v>Muy Grave</v>
      </c>
      <c r="AB76" s="93">
        <f t="shared" si="8"/>
        <v>0</v>
      </c>
      <c r="AC76" s="93" t="str">
        <f t="shared" si="9"/>
        <v>IV</v>
      </c>
      <c r="AD76" s="93" t="str">
        <f t="shared" si="10"/>
        <v>ACEPTABLE</v>
      </c>
      <c r="AE76" s="93" t="s">
        <v>258</v>
      </c>
      <c r="AF76" s="93" t="s">
        <v>731</v>
      </c>
      <c r="AG76" s="93" t="s">
        <v>38</v>
      </c>
      <c r="AH76" s="93" t="s">
        <v>63</v>
      </c>
      <c r="AI76" s="93" t="s">
        <v>63</v>
      </c>
      <c r="AJ76" s="93" t="s">
        <v>63</v>
      </c>
      <c r="AK76" s="93"/>
      <c r="AL76" s="93"/>
      <c r="AM76" s="93"/>
      <c r="AN76" s="93"/>
      <c r="AO76" s="93"/>
      <c r="AP76" s="93"/>
      <c r="AQ76" s="93"/>
      <c r="AR76" s="93"/>
      <c r="AS76" s="99"/>
      <c r="AT76" s="100"/>
      <c r="AU76" s="93" t="str">
        <f t="shared" si="11"/>
        <v>Bajo</v>
      </c>
      <c r="AV76" s="100"/>
      <c r="AW76" s="93" t="b">
        <f t="shared" si="12"/>
        <v>0</v>
      </c>
      <c r="AX76" s="93">
        <f t="shared" si="4"/>
        <v>0</v>
      </c>
      <c r="AY76" s="93" t="str">
        <f t="shared" si="5"/>
        <v>Bajo</v>
      </c>
      <c r="AZ76" s="100"/>
      <c r="BA76" s="93" t="b">
        <f t="shared" si="6"/>
        <v>0</v>
      </c>
      <c r="BB76" s="93">
        <f t="shared" si="13"/>
        <v>0</v>
      </c>
      <c r="BC76" s="93" t="str">
        <f t="shared" si="14"/>
        <v>IV</v>
      </c>
      <c r="BD76" s="93" t="str">
        <f t="shared" si="15"/>
        <v>ACEPTABLE</v>
      </c>
    </row>
    <row r="77" spans="1:56" ht="42.75" x14ac:dyDescent="0.3">
      <c r="A77" s="102"/>
      <c r="B77" s="91" t="s">
        <v>1262</v>
      </c>
      <c r="C77" s="92" t="s">
        <v>1307</v>
      </c>
      <c r="D77" s="92"/>
      <c r="E77" s="92" t="s">
        <v>248</v>
      </c>
      <c r="F77" s="92" t="s">
        <v>250</v>
      </c>
      <c r="G77" s="92"/>
      <c r="H77" s="93" t="s">
        <v>63</v>
      </c>
      <c r="I77" s="93"/>
      <c r="J77" s="92" t="s">
        <v>252</v>
      </c>
      <c r="K77" s="95" t="s">
        <v>72</v>
      </c>
      <c r="L77" s="104" t="s">
        <v>302</v>
      </c>
      <c r="M77" s="105" t="s">
        <v>1318</v>
      </c>
      <c r="N77" s="97" t="s">
        <v>150</v>
      </c>
      <c r="O77" s="93" t="s">
        <v>69</v>
      </c>
      <c r="P77" s="93" t="s">
        <v>69</v>
      </c>
      <c r="Q77" s="93" t="s">
        <v>69</v>
      </c>
      <c r="R77" s="101" t="s">
        <v>151</v>
      </c>
      <c r="S77" s="101" t="s">
        <v>584</v>
      </c>
      <c r="T77" s="93">
        <v>0</v>
      </c>
      <c r="U77" s="93" t="str">
        <f t="shared" si="16"/>
        <v>Bajo</v>
      </c>
      <c r="V77" s="93">
        <v>2</v>
      </c>
      <c r="W77" s="93" t="str">
        <f t="shared" si="7"/>
        <v>Ocasional</v>
      </c>
      <c r="X77" s="93">
        <f t="shared" si="0"/>
        <v>0</v>
      </c>
      <c r="Y77" s="93" t="str">
        <f t="shared" si="1"/>
        <v>Bajo</v>
      </c>
      <c r="Z77" s="93">
        <v>60</v>
      </c>
      <c r="AA77" s="93" t="str">
        <f t="shared" si="2"/>
        <v>Muy Grave</v>
      </c>
      <c r="AB77" s="93">
        <f t="shared" si="8"/>
        <v>0</v>
      </c>
      <c r="AC77" s="93" t="str">
        <f t="shared" si="9"/>
        <v>IV</v>
      </c>
      <c r="AD77" s="93" t="str">
        <f t="shared" si="10"/>
        <v>ACEPTABLE</v>
      </c>
      <c r="AE77" s="93" t="s">
        <v>258</v>
      </c>
      <c r="AF77" s="93" t="str">
        <f>N77</f>
        <v>Golpes, traumas, laceraciones, punciones</v>
      </c>
      <c r="AG77" s="93" t="s">
        <v>38</v>
      </c>
      <c r="AH77" s="93" t="s">
        <v>63</v>
      </c>
      <c r="AI77" s="93" t="s">
        <v>63</v>
      </c>
      <c r="AJ77" s="93" t="s">
        <v>63</v>
      </c>
      <c r="AK77" s="93"/>
      <c r="AL77" s="93"/>
      <c r="AM77" s="93"/>
      <c r="AN77" s="93"/>
      <c r="AO77" s="93"/>
      <c r="AP77" s="93"/>
      <c r="AQ77" s="93"/>
      <c r="AR77" s="93"/>
      <c r="AS77" s="99"/>
      <c r="AT77" s="100"/>
      <c r="AU77" s="93" t="str">
        <f t="shared" si="11"/>
        <v>Bajo</v>
      </c>
      <c r="AV77" s="100"/>
      <c r="AW77" s="93" t="b">
        <f t="shared" si="12"/>
        <v>0</v>
      </c>
      <c r="AX77" s="93">
        <f t="shared" si="4"/>
        <v>0</v>
      </c>
      <c r="AY77" s="93" t="str">
        <f t="shared" si="5"/>
        <v>Bajo</v>
      </c>
      <c r="AZ77" s="100"/>
      <c r="BA77" s="93" t="b">
        <f t="shared" si="6"/>
        <v>0</v>
      </c>
      <c r="BB77" s="93">
        <f t="shared" si="13"/>
        <v>0</v>
      </c>
      <c r="BC77" s="93" t="str">
        <f t="shared" si="14"/>
        <v>IV</v>
      </c>
      <c r="BD77" s="93" t="str">
        <f t="shared" si="15"/>
        <v>ACEPTABLE</v>
      </c>
    </row>
    <row r="78" spans="1:56" ht="57" x14ac:dyDescent="0.3">
      <c r="A78" s="102"/>
      <c r="B78" s="91" t="s">
        <v>1262</v>
      </c>
      <c r="C78" s="92" t="s">
        <v>1307</v>
      </c>
      <c r="D78" s="92"/>
      <c r="E78" s="92" t="s">
        <v>248</v>
      </c>
      <c r="F78" s="92" t="s">
        <v>250</v>
      </c>
      <c r="G78" s="92"/>
      <c r="H78" s="93" t="s">
        <v>63</v>
      </c>
      <c r="I78" s="93"/>
      <c r="J78" s="92" t="s">
        <v>252</v>
      </c>
      <c r="K78" s="95" t="s">
        <v>282</v>
      </c>
      <c r="L78" s="96" t="s">
        <v>88</v>
      </c>
      <c r="M78" s="97" t="s">
        <v>344</v>
      </c>
      <c r="N78" s="101" t="s">
        <v>345</v>
      </c>
      <c r="O78" s="93"/>
      <c r="P78" s="93"/>
      <c r="Q78" s="101" t="s">
        <v>735</v>
      </c>
      <c r="R78" s="93" t="s">
        <v>346</v>
      </c>
      <c r="S78" s="101" t="s">
        <v>92</v>
      </c>
      <c r="T78" s="93">
        <v>0</v>
      </c>
      <c r="U78" s="93" t="str">
        <f t="shared" si="16"/>
        <v>Bajo</v>
      </c>
      <c r="V78" s="93">
        <v>2</v>
      </c>
      <c r="W78" s="93" t="str">
        <f t="shared" si="7"/>
        <v>Ocasional</v>
      </c>
      <c r="X78" s="93">
        <f t="shared" si="0"/>
        <v>0</v>
      </c>
      <c r="Y78" s="93" t="str">
        <f t="shared" si="1"/>
        <v>Bajo</v>
      </c>
      <c r="Z78" s="93">
        <v>25</v>
      </c>
      <c r="AA78" s="93" t="str">
        <f t="shared" si="2"/>
        <v>Grave</v>
      </c>
      <c r="AB78" s="93">
        <f t="shared" si="8"/>
        <v>0</v>
      </c>
      <c r="AC78" s="93" t="str">
        <f t="shared" si="9"/>
        <v>IV</v>
      </c>
      <c r="AD78" s="93" t="str">
        <f t="shared" si="10"/>
        <v>ACEPTABLE</v>
      </c>
      <c r="AE78" s="93" t="s">
        <v>258</v>
      </c>
      <c r="AF78" s="93" t="str">
        <f>N78</f>
        <v>Golpes, descargas electricas, heridas</v>
      </c>
      <c r="AG78" s="93" t="s">
        <v>38</v>
      </c>
      <c r="AH78" s="93" t="s">
        <v>63</v>
      </c>
      <c r="AI78" s="93" t="s">
        <v>63</v>
      </c>
      <c r="AJ78" s="93" t="s">
        <v>63</v>
      </c>
      <c r="AK78" s="93"/>
      <c r="AL78" s="93"/>
      <c r="AM78" s="93"/>
      <c r="AN78" s="93"/>
      <c r="AO78" s="93"/>
      <c r="AP78" s="93"/>
      <c r="AQ78" s="93"/>
      <c r="AR78" s="93"/>
      <c r="AS78" s="99"/>
      <c r="AT78" s="100"/>
      <c r="AU78" s="93" t="str">
        <f t="shared" si="11"/>
        <v>Bajo</v>
      </c>
      <c r="AV78" s="100"/>
      <c r="AW78" s="93" t="b">
        <f t="shared" si="12"/>
        <v>0</v>
      </c>
      <c r="AX78" s="93">
        <f t="shared" si="4"/>
        <v>0</v>
      </c>
      <c r="AY78" s="93" t="str">
        <f t="shared" si="5"/>
        <v>Bajo</v>
      </c>
      <c r="AZ78" s="100"/>
      <c r="BA78" s="93" t="b">
        <f t="shared" si="6"/>
        <v>0</v>
      </c>
      <c r="BB78" s="93">
        <f t="shared" si="13"/>
        <v>0</v>
      </c>
      <c r="BC78" s="93" t="str">
        <f t="shared" si="14"/>
        <v>IV</v>
      </c>
      <c r="BD78" s="93" t="str">
        <f t="shared" si="15"/>
        <v>ACEPTABLE</v>
      </c>
    </row>
    <row r="79" spans="1:56" ht="28.5" x14ac:dyDescent="0.3">
      <c r="A79" s="102"/>
      <c r="B79" s="91" t="s">
        <v>1262</v>
      </c>
      <c r="C79" s="92" t="s">
        <v>1307</v>
      </c>
      <c r="D79" s="92"/>
      <c r="E79" s="92" t="s">
        <v>248</v>
      </c>
      <c r="F79" s="92" t="s">
        <v>250</v>
      </c>
      <c r="G79" s="92"/>
      <c r="H79" s="93" t="s">
        <v>63</v>
      </c>
      <c r="I79" s="93"/>
      <c r="J79" s="92" t="s">
        <v>252</v>
      </c>
      <c r="K79" s="95" t="s">
        <v>282</v>
      </c>
      <c r="L79" s="104" t="s">
        <v>641</v>
      </c>
      <c r="M79" s="101" t="s">
        <v>642</v>
      </c>
      <c r="N79" s="101" t="s">
        <v>643</v>
      </c>
      <c r="O79" s="93"/>
      <c r="P79" s="93"/>
      <c r="Q79" s="101" t="s">
        <v>736</v>
      </c>
      <c r="R79" s="93" t="s">
        <v>1358</v>
      </c>
      <c r="S79" s="93" t="s">
        <v>645</v>
      </c>
      <c r="T79" s="93">
        <v>0</v>
      </c>
      <c r="U79" s="93" t="str">
        <f t="shared" si="16"/>
        <v>Bajo</v>
      </c>
      <c r="V79" s="93">
        <v>1</v>
      </c>
      <c r="W79" s="93" t="str">
        <f t="shared" si="7"/>
        <v>Esporadica</v>
      </c>
      <c r="X79" s="93">
        <f t="shared" ref="X79:X143" si="58">T79*V79</f>
        <v>0</v>
      </c>
      <c r="Y79" s="93" t="str">
        <f t="shared" si="1"/>
        <v>Bajo</v>
      </c>
      <c r="Z79" s="93">
        <v>60</v>
      </c>
      <c r="AA79" s="93" t="str">
        <f t="shared" si="2"/>
        <v>Muy Grave</v>
      </c>
      <c r="AB79" s="93">
        <f t="shared" si="8"/>
        <v>0</v>
      </c>
      <c r="AC79" s="93" t="str">
        <f t="shared" si="9"/>
        <v>IV</v>
      </c>
      <c r="AD79" s="93" t="str">
        <f t="shared" si="10"/>
        <v>ACEPTABLE</v>
      </c>
      <c r="AE79" s="93" t="s">
        <v>258</v>
      </c>
      <c r="AF79" s="93" t="str">
        <f>N79</f>
        <v>Golpes, heridas, atrapamiento muerte</v>
      </c>
      <c r="AG79" s="93" t="s">
        <v>38</v>
      </c>
      <c r="AH79" s="93" t="s">
        <v>63</v>
      </c>
      <c r="AI79" s="93" t="s">
        <v>63</v>
      </c>
      <c r="AJ79" s="93" t="s">
        <v>63</v>
      </c>
      <c r="AK79" s="93"/>
      <c r="AL79" s="93"/>
      <c r="AM79" s="93"/>
      <c r="AN79" s="93"/>
      <c r="AO79" s="93"/>
      <c r="AP79" s="93"/>
      <c r="AQ79" s="93"/>
      <c r="AR79" s="93"/>
      <c r="AS79" s="99"/>
      <c r="AT79" s="100"/>
      <c r="AU79" s="93" t="str">
        <f t="shared" si="11"/>
        <v>Bajo</v>
      </c>
      <c r="AV79" s="100"/>
      <c r="AW79" s="93" t="b">
        <f t="shared" si="12"/>
        <v>0</v>
      </c>
      <c r="AX79" s="93">
        <f t="shared" si="4"/>
        <v>0</v>
      </c>
      <c r="AY79" s="93" t="str">
        <f t="shared" si="5"/>
        <v>Bajo</v>
      </c>
      <c r="AZ79" s="100"/>
      <c r="BA79" s="93" t="b">
        <f t="shared" si="6"/>
        <v>0</v>
      </c>
      <c r="BB79" s="93">
        <f t="shared" si="13"/>
        <v>0</v>
      </c>
      <c r="BC79" s="93" t="str">
        <f t="shared" si="14"/>
        <v>IV</v>
      </c>
      <c r="BD79" s="93" t="str">
        <f t="shared" si="15"/>
        <v>ACEPTABLE</v>
      </c>
    </row>
    <row r="80" spans="1:56" ht="71.25" x14ac:dyDescent="0.3">
      <c r="A80" s="90"/>
      <c r="B80" s="91" t="s">
        <v>1262</v>
      </c>
      <c r="C80" s="92" t="s">
        <v>1307</v>
      </c>
      <c r="D80" s="92"/>
      <c r="E80" s="92" t="s">
        <v>248</v>
      </c>
      <c r="F80" s="92" t="s">
        <v>250</v>
      </c>
      <c r="G80" s="92"/>
      <c r="H80" s="93" t="s">
        <v>63</v>
      </c>
      <c r="I80" s="93"/>
      <c r="J80" s="92" t="s">
        <v>252</v>
      </c>
      <c r="K80" s="95" t="s">
        <v>282</v>
      </c>
      <c r="L80" s="96" t="s">
        <v>287</v>
      </c>
      <c r="M80" s="97" t="s">
        <v>288</v>
      </c>
      <c r="N80" s="97" t="s">
        <v>289</v>
      </c>
      <c r="O80" s="93" t="s">
        <v>69</v>
      </c>
      <c r="P80" s="93" t="s">
        <v>69</v>
      </c>
      <c r="Q80" s="93"/>
      <c r="R80" s="101" t="s">
        <v>650</v>
      </c>
      <c r="S80" s="93"/>
      <c r="T80" s="93">
        <v>0</v>
      </c>
      <c r="U80" s="93" t="str">
        <f t="shared" si="16"/>
        <v>Bajo</v>
      </c>
      <c r="V80" s="93">
        <v>1</v>
      </c>
      <c r="W80" s="93" t="str">
        <f t="shared" si="7"/>
        <v>Esporadica</v>
      </c>
      <c r="X80" s="93">
        <f t="shared" si="58"/>
        <v>0</v>
      </c>
      <c r="Y80" s="93" t="str">
        <f t="shared" ref="Y80" si="59">IF(AND(X80&gt;=24,X80&lt;=40),"Medio Alto",IF(AND(X80&gt;=10,X80&lt;=20),"Alto",IF(AND(X80&gt;=6,X80&lt;=8),"Medio",IF(AND(X80&gt;=0,X80&lt;=4),"Bajo"))))</f>
        <v>Bajo</v>
      </c>
      <c r="Z80" s="93">
        <v>25</v>
      </c>
      <c r="AA80" s="93" t="str">
        <f t="shared" ref="AA80" si="60">IF(Z80=100,"Mortal o Catrastrofico",IF(Z80=60,"Muy Grave",IF(Z80=25,"Grave",IF(Z80=10,"Leve"))))</f>
        <v>Grave</v>
      </c>
      <c r="AB80" s="93">
        <f t="shared" ref="AB80:AB144" si="61">X80*Z80</f>
        <v>0</v>
      </c>
      <c r="AC80" s="93" t="str">
        <f t="shared" si="9"/>
        <v>IV</v>
      </c>
      <c r="AD80" s="93" t="str">
        <f t="shared" si="10"/>
        <v>ACEPTABLE</v>
      </c>
      <c r="AE80" s="93" t="s">
        <v>258</v>
      </c>
      <c r="AF80" s="93" t="str">
        <f>N80</f>
        <v>Golpes, trapamientos, aplastamiento, muerte</v>
      </c>
      <c r="AG80" s="93" t="s">
        <v>38</v>
      </c>
      <c r="AH80" s="93"/>
      <c r="AI80" s="93" t="s">
        <v>63</v>
      </c>
      <c r="AJ80" s="93" t="s">
        <v>63</v>
      </c>
      <c r="AK80" s="93" t="s">
        <v>63</v>
      </c>
      <c r="AL80" s="93" t="s">
        <v>63</v>
      </c>
      <c r="AM80" s="93"/>
      <c r="AN80" s="93"/>
      <c r="AO80" s="93"/>
      <c r="AP80" s="93"/>
      <c r="AQ80" s="93"/>
      <c r="AR80" s="93"/>
      <c r="AS80" s="99"/>
      <c r="AT80" s="100"/>
      <c r="AU80" s="93" t="str">
        <f t="shared" si="11"/>
        <v>Bajo</v>
      </c>
      <c r="AV80" s="100"/>
      <c r="AW80" s="93" t="b">
        <f t="shared" si="12"/>
        <v>0</v>
      </c>
      <c r="AX80" s="93">
        <f t="shared" ref="AX80" si="62">AT80*AV80</f>
        <v>0</v>
      </c>
      <c r="AY80" s="93" t="str">
        <f t="shared" ref="AY80" si="63">IF(AND(AX80&gt;=24,AX80&lt;=40),"Medio Alto",IF(AND(AX80&gt;=10,AX80&lt;=20),"Alto",IF(AND(AX80&gt;=6,AX80&lt;=8),"Medio",IF(AND(AX80&gt;=0,AX80&lt;=4),"Bajo"))))</f>
        <v>Bajo</v>
      </c>
      <c r="AZ80" s="100"/>
      <c r="BA80" s="93" t="b">
        <f t="shared" ref="BA80" si="64">IF(AZ80=100,"Mortal o Catrastrofico",IF(AZ80=60,"Muy Grave",IF(AZ80=25,"Grave",IF(AZ80=10,"Leve"))))</f>
        <v>0</v>
      </c>
      <c r="BB80" s="93">
        <f t="shared" si="13"/>
        <v>0</v>
      </c>
      <c r="BC80" s="93" t="str">
        <f t="shared" si="14"/>
        <v>IV</v>
      </c>
      <c r="BD80" s="93" t="str">
        <f t="shared" si="15"/>
        <v>ACEPTABLE</v>
      </c>
    </row>
    <row r="81" spans="1:56" ht="42.75" x14ac:dyDescent="0.3">
      <c r="A81" s="90"/>
      <c r="B81" s="91" t="s">
        <v>1262</v>
      </c>
      <c r="C81" s="92" t="s">
        <v>1307</v>
      </c>
      <c r="D81" s="92"/>
      <c r="E81" s="92" t="s">
        <v>248</v>
      </c>
      <c r="F81" s="92" t="s">
        <v>250</v>
      </c>
      <c r="G81" s="92"/>
      <c r="H81" s="93" t="s">
        <v>63</v>
      </c>
      <c r="I81" s="93"/>
      <c r="J81" s="92" t="s">
        <v>252</v>
      </c>
      <c r="K81" s="93" t="s">
        <v>104</v>
      </c>
      <c r="L81" s="104" t="s">
        <v>528</v>
      </c>
      <c r="M81" s="101" t="s">
        <v>704</v>
      </c>
      <c r="N81" s="101" t="s">
        <v>512</v>
      </c>
      <c r="O81" s="93"/>
      <c r="P81" s="93"/>
      <c r="Q81" s="101"/>
      <c r="R81" s="101" t="s">
        <v>737</v>
      </c>
      <c r="S81" s="101" t="s">
        <v>648</v>
      </c>
      <c r="T81" s="93">
        <v>0</v>
      </c>
      <c r="U81" s="93" t="str">
        <f t="shared" si="16"/>
        <v>Bajo</v>
      </c>
      <c r="V81" s="93">
        <v>3</v>
      </c>
      <c r="W81" s="93" t="str">
        <f t="shared" si="7"/>
        <v>Frecuente</v>
      </c>
      <c r="X81" s="93">
        <f t="shared" si="58"/>
        <v>0</v>
      </c>
      <c r="Y81" s="93" t="str">
        <f t="shared" ref="Y81:Y148" si="65">IF(AND(X81&gt;=24,X81&lt;=40),"Medio Alto",IF(AND(X81&gt;=10,X81&lt;=20),"Alto",IF(AND(X81&gt;=6,X81&lt;=8),"Medio",IF(AND(X81&gt;=0,X81&lt;=4),"Bajo"))))</f>
        <v>Bajo</v>
      </c>
      <c r="Z81" s="93">
        <v>25</v>
      </c>
      <c r="AA81" s="93" t="str">
        <f t="shared" ref="AA81:AA148" si="66">IF(Z81=100,"Mortal o Catrastrofico",IF(Z81=60,"Muy Grave",IF(Z81=25,"Grave",IF(Z81=10,"Leve"))))</f>
        <v>Grave</v>
      </c>
      <c r="AB81" s="93">
        <f t="shared" si="61"/>
        <v>0</v>
      </c>
      <c r="AC81" s="93" t="str">
        <f t="shared" si="9"/>
        <v>IV</v>
      </c>
      <c r="AD81" s="93" t="str">
        <f t="shared" si="10"/>
        <v>ACEPTABLE</v>
      </c>
      <c r="AE81" s="93" t="s">
        <v>258</v>
      </c>
      <c r="AF81" s="93" t="s">
        <v>512</v>
      </c>
      <c r="AG81" s="93"/>
      <c r="AH81" s="93" t="s">
        <v>63</v>
      </c>
      <c r="AI81" s="93" t="s">
        <v>63</v>
      </c>
      <c r="AJ81" s="93" t="s">
        <v>63</v>
      </c>
      <c r="AK81" s="93"/>
      <c r="AL81" s="93"/>
      <c r="AM81" s="93"/>
      <c r="AN81" s="93"/>
      <c r="AO81" s="93"/>
      <c r="AP81" s="93"/>
      <c r="AQ81" s="93"/>
      <c r="AR81" s="93"/>
      <c r="AS81" s="99"/>
      <c r="AT81" s="100"/>
      <c r="AU81" s="93" t="str">
        <f t="shared" si="11"/>
        <v>Bajo</v>
      </c>
      <c r="AV81" s="100"/>
      <c r="AW81" s="93" t="b">
        <f t="shared" si="12"/>
        <v>0</v>
      </c>
      <c r="AX81" s="93">
        <f t="shared" ref="AX81:AX148" si="67">AT81*AV81</f>
        <v>0</v>
      </c>
      <c r="AY81" s="93" t="str">
        <f t="shared" ref="AY81:AY148" si="68">IF(AND(AX81&gt;=24,AX81&lt;=40),"Medio Alto",IF(AND(AX81&gt;=10,AX81&lt;=20),"Alto",IF(AND(AX81&gt;=6,AX81&lt;=8),"Medio",IF(AND(AX81&gt;=0,AX81&lt;=4),"Bajo"))))</f>
        <v>Bajo</v>
      </c>
      <c r="AZ81" s="100"/>
      <c r="BA81" s="93" t="b">
        <f t="shared" ref="BA81:BA148" si="69">IF(AZ81=100,"Mortal o Catrastrofico",IF(AZ81=60,"Muy Grave",IF(AZ81=25,"Grave",IF(AZ81=10,"Leve"))))</f>
        <v>0</v>
      </c>
      <c r="BB81" s="93">
        <f t="shared" si="13"/>
        <v>0</v>
      </c>
      <c r="BC81" s="93" t="str">
        <f t="shared" si="14"/>
        <v>IV</v>
      </c>
      <c r="BD81" s="93" t="str">
        <f t="shared" si="15"/>
        <v>ACEPTABLE</v>
      </c>
    </row>
    <row r="82" spans="1:56" ht="71.25" x14ac:dyDescent="0.3">
      <c r="A82" s="90"/>
      <c r="B82" s="91" t="s">
        <v>1262</v>
      </c>
      <c r="C82" s="92" t="s">
        <v>1307</v>
      </c>
      <c r="D82" s="92"/>
      <c r="E82" s="92" t="s">
        <v>248</v>
      </c>
      <c r="F82" s="92" t="s">
        <v>250</v>
      </c>
      <c r="G82" s="92"/>
      <c r="H82" s="93" t="s">
        <v>63</v>
      </c>
      <c r="I82" s="93"/>
      <c r="J82" s="92" t="s">
        <v>252</v>
      </c>
      <c r="K82" s="93" t="s">
        <v>104</v>
      </c>
      <c r="L82" s="104" t="s">
        <v>178</v>
      </c>
      <c r="M82" s="97" t="s">
        <v>179</v>
      </c>
      <c r="N82" s="97" t="s">
        <v>180</v>
      </c>
      <c r="O82" s="93"/>
      <c r="P82" s="93"/>
      <c r="Q82" s="101"/>
      <c r="R82" s="101" t="s">
        <v>737</v>
      </c>
      <c r="S82" s="101" t="s">
        <v>648</v>
      </c>
      <c r="T82" s="93">
        <v>0</v>
      </c>
      <c r="U82" s="93" t="str">
        <f t="shared" si="16"/>
        <v>Bajo</v>
      </c>
      <c r="V82" s="93">
        <v>3</v>
      </c>
      <c r="W82" s="93" t="str">
        <f t="shared" ref="W82:W149" si="70">IF(V82=4,"Continua",IF(V82=3,"Frecuente",IF(V82=2,"Ocasional",IF(V82=1,"Esporadica"))))</f>
        <v>Frecuente</v>
      </c>
      <c r="X82" s="93">
        <f t="shared" si="58"/>
        <v>0</v>
      </c>
      <c r="Y82" s="93" t="str">
        <f t="shared" si="65"/>
        <v>Bajo</v>
      </c>
      <c r="Z82" s="93">
        <v>25</v>
      </c>
      <c r="AA82" s="93" t="str">
        <f t="shared" si="66"/>
        <v>Grave</v>
      </c>
      <c r="AB82" s="93">
        <f t="shared" si="61"/>
        <v>0</v>
      </c>
      <c r="AC82" s="93" t="str">
        <f t="shared" ref="AC82:AC149" si="71">IF(AND(AB82&gt;=600,Z82&lt;=4000),"I",IF(AND(AB82&gt;=150,AB82&lt;=500),"II",IF(AND(AB82&gt;=40,AB82&lt;=120),"III",IF(AND(AB82&gt;=0,AB82&lt;=40),"IV"))))</f>
        <v>IV</v>
      </c>
      <c r="AD82" s="93" t="str">
        <f t="shared" ref="AD82:AD149" si="72">IF(AND(AC82="I"),"NO ACEPTABLE",IF(AND(AC82="II"),"ACEPTABLE CON CONTROL ESPECIFICO",IF(AND(AC82="III"),"MEJORABLE",IF(AND(AC82="IV"),"ACEPTABLE"))))</f>
        <v>ACEPTABLE</v>
      </c>
      <c r="AE82" s="93" t="s">
        <v>258</v>
      </c>
      <c r="AF82" s="93" t="s">
        <v>180</v>
      </c>
      <c r="AG82" s="93"/>
      <c r="AH82" s="93" t="s">
        <v>63</v>
      </c>
      <c r="AI82" s="93" t="s">
        <v>63</v>
      </c>
      <c r="AJ82" s="93" t="s">
        <v>63</v>
      </c>
      <c r="AK82" s="93"/>
      <c r="AL82" s="93"/>
      <c r="AM82" s="93"/>
      <c r="AN82" s="93"/>
      <c r="AO82" s="93"/>
      <c r="AP82" s="93"/>
      <c r="AQ82" s="93"/>
      <c r="AR82" s="93"/>
      <c r="AS82" s="99"/>
      <c r="AT82" s="100"/>
      <c r="AU82" s="93" t="str">
        <f t="shared" ref="AU82:AU149" si="73">IF(AT82=10,"Muy Alto",IF(AT82=6,"Alto",IF(AT82=2,"Medio",IF(AT82=0,"Bajo"))))</f>
        <v>Bajo</v>
      </c>
      <c r="AV82" s="100"/>
      <c r="AW82" s="93" t="b">
        <f t="shared" ref="AW82:AW149" si="74">IF(AV82=4,"Continua",IF(AV82=3,"Frecuente",IF(AV82=2,"Ocasional",IF(AV82=1,"Esporadica"))))</f>
        <v>0</v>
      </c>
      <c r="AX82" s="93">
        <f t="shared" si="67"/>
        <v>0</v>
      </c>
      <c r="AY82" s="93" t="str">
        <f t="shared" si="68"/>
        <v>Bajo</v>
      </c>
      <c r="AZ82" s="100"/>
      <c r="BA82" s="93" t="b">
        <f t="shared" si="69"/>
        <v>0</v>
      </c>
      <c r="BB82" s="93">
        <f t="shared" ref="BB82:BB149" si="75">AX82*AZ82</f>
        <v>0</v>
      </c>
      <c r="BC82" s="93" t="str">
        <f t="shared" ref="BC82:BC149" si="76">IF(AND(BB82&gt;=600,AZ82&lt;=4000),"I",IF(AND(BB82&gt;=150,BB82&lt;=500),"II",IF(AND(BB82&gt;=40,BB82&lt;=120),"III",IF(AND(BB82&gt;=0,BB82&lt;=40),"IV"))))</f>
        <v>IV</v>
      </c>
      <c r="BD82" s="93" t="str">
        <f t="shared" ref="BD82:BD149" si="77">IF(AND(BC82="I"),"NO ACEPTABLE",IF(AND(BC82="II"),"ACEPTABLE CON CONTROL ESPECIFICO",IF(AND(BC82="III"),"MEJORABLE",IF(AND(BC82="IV"),"ACEPTABLE"))))</f>
        <v>ACEPTABLE</v>
      </c>
    </row>
    <row r="83" spans="1:56" ht="128.25" x14ac:dyDescent="0.3">
      <c r="A83" s="90"/>
      <c r="B83" s="91" t="s">
        <v>1262</v>
      </c>
      <c r="C83" s="92" t="s">
        <v>1307</v>
      </c>
      <c r="D83" s="92"/>
      <c r="E83" s="92" t="s">
        <v>248</v>
      </c>
      <c r="F83" s="92" t="s">
        <v>250</v>
      </c>
      <c r="G83" s="92"/>
      <c r="H83" s="93" t="s">
        <v>63</v>
      </c>
      <c r="I83" s="93"/>
      <c r="J83" s="92" t="s">
        <v>252</v>
      </c>
      <c r="K83" s="93" t="s">
        <v>99</v>
      </c>
      <c r="L83" s="93" t="s">
        <v>100</v>
      </c>
      <c r="M83" s="101" t="s">
        <v>333</v>
      </c>
      <c r="N83" s="101" t="s">
        <v>102</v>
      </c>
      <c r="O83" s="93" t="s">
        <v>69</v>
      </c>
      <c r="P83" s="93" t="s">
        <v>69</v>
      </c>
      <c r="Q83" s="93" t="s">
        <v>69</v>
      </c>
      <c r="R83" s="101" t="s">
        <v>1271</v>
      </c>
      <c r="S83" s="93" t="s">
        <v>69</v>
      </c>
      <c r="T83" s="93">
        <v>2</v>
      </c>
      <c r="U83" s="93" t="str">
        <f t="shared" ref="U83:U150" si="78">IF(T83=10,"Muy Alto",IF(T83=6,"Alto",IF(T83=2,"Medio",IF(T83&lt;=1,"Bajo"))))</f>
        <v>Medio</v>
      </c>
      <c r="V83" s="93">
        <v>3</v>
      </c>
      <c r="W83" s="93" t="str">
        <f t="shared" si="70"/>
        <v>Frecuente</v>
      </c>
      <c r="X83" s="93">
        <f t="shared" si="58"/>
        <v>6</v>
      </c>
      <c r="Y83" s="93" t="str">
        <f t="shared" si="65"/>
        <v>Medio</v>
      </c>
      <c r="Z83" s="93">
        <v>25</v>
      </c>
      <c r="AA83" s="93" t="str">
        <f t="shared" si="66"/>
        <v>Grave</v>
      </c>
      <c r="AB83" s="93">
        <f t="shared" si="61"/>
        <v>150</v>
      </c>
      <c r="AC83" s="93" t="str">
        <f t="shared" si="71"/>
        <v>II</v>
      </c>
      <c r="AD83" s="93" t="str">
        <f t="shared" si="72"/>
        <v>ACEPTABLE CON CONTROL ESPECIFICO</v>
      </c>
      <c r="AE83" s="93" t="s">
        <v>258</v>
      </c>
      <c r="AF83" s="93" t="s">
        <v>102</v>
      </c>
      <c r="AG83" s="93" t="s">
        <v>38</v>
      </c>
      <c r="AH83" s="93" t="s">
        <v>63</v>
      </c>
      <c r="AI83" s="93" t="s">
        <v>63</v>
      </c>
      <c r="AJ83" s="93" t="s">
        <v>63</v>
      </c>
      <c r="AK83" s="93"/>
      <c r="AL83" s="93"/>
      <c r="AM83" s="93" t="s">
        <v>1272</v>
      </c>
      <c r="AN83" s="93"/>
      <c r="AO83" s="93"/>
      <c r="AP83" s="93"/>
      <c r="AQ83" s="93" t="s">
        <v>63</v>
      </c>
      <c r="AR83" s="93"/>
      <c r="AS83" s="88" t="s">
        <v>63</v>
      </c>
      <c r="AT83" s="90">
        <v>0</v>
      </c>
      <c r="AU83" s="93" t="str">
        <f t="shared" si="73"/>
        <v>Bajo</v>
      </c>
      <c r="AV83" s="90">
        <v>3</v>
      </c>
      <c r="AW83" s="93" t="str">
        <f t="shared" si="74"/>
        <v>Frecuente</v>
      </c>
      <c r="AX83" s="93">
        <f t="shared" si="67"/>
        <v>0</v>
      </c>
      <c r="AY83" s="93" t="str">
        <f t="shared" si="68"/>
        <v>Bajo</v>
      </c>
      <c r="AZ83" s="90">
        <v>25</v>
      </c>
      <c r="BA83" s="93" t="str">
        <f t="shared" si="69"/>
        <v>Grave</v>
      </c>
      <c r="BB83" s="93">
        <f t="shared" si="75"/>
        <v>0</v>
      </c>
      <c r="BC83" s="93" t="str">
        <f t="shared" si="76"/>
        <v>IV</v>
      </c>
      <c r="BD83" s="93" t="str">
        <f t="shared" si="77"/>
        <v>ACEPTABLE</v>
      </c>
    </row>
    <row r="84" spans="1:56" ht="71.25" x14ac:dyDescent="0.3">
      <c r="A84" s="90"/>
      <c r="B84" s="91" t="s">
        <v>1262</v>
      </c>
      <c r="C84" s="92" t="s">
        <v>1307</v>
      </c>
      <c r="D84" s="92"/>
      <c r="E84" s="92" t="s">
        <v>248</v>
      </c>
      <c r="F84" s="92" t="s">
        <v>250</v>
      </c>
      <c r="G84" s="92"/>
      <c r="H84" s="93" t="s">
        <v>63</v>
      </c>
      <c r="I84" s="93"/>
      <c r="J84" s="94" t="s">
        <v>1207</v>
      </c>
      <c r="K84" s="95" t="s">
        <v>72</v>
      </c>
      <c r="L84" s="96" t="s">
        <v>73</v>
      </c>
      <c r="M84" s="97" t="s">
        <v>1083</v>
      </c>
      <c r="N84" s="97" t="s">
        <v>75</v>
      </c>
      <c r="O84" s="93" t="s">
        <v>69</v>
      </c>
      <c r="P84" s="93" t="s">
        <v>69</v>
      </c>
      <c r="Q84" s="93" t="s">
        <v>69</v>
      </c>
      <c r="R84" s="101" t="s">
        <v>1361</v>
      </c>
      <c r="S84" s="93" t="s">
        <v>69</v>
      </c>
      <c r="T84" s="93">
        <v>2</v>
      </c>
      <c r="U84" s="93" t="str">
        <f t="shared" si="78"/>
        <v>Medio</v>
      </c>
      <c r="V84" s="93">
        <v>2</v>
      </c>
      <c r="W84" s="93" t="str">
        <f t="shared" si="70"/>
        <v>Ocasional</v>
      </c>
      <c r="X84" s="93">
        <f t="shared" si="58"/>
        <v>4</v>
      </c>
      <c r="Y84" s="93" t="str">
        <f t="shared" si="65"/>
        <v>Bajo</v>
      </c>
      <c r="Z84" s="93">
        <v>25</v>
      </c>
      <c r="AA84" s="93" t="str">
        <f t="shared" si="66"/>
        <v>Grave</v>
      </c>
      <c r="AB84" s="93">
        <f t="shared" si="61"/>
        <v>100</v>
      </c>
      <c r="AC84" s="93" t="str">
        <f t="shared" si="71"/>
        <v>III</v>
      </c>
      <c r="AD84" s="93" t="str">
        <f t="shared" si="72"/>
        <v>MEJORABLE</v>
      </c>
      <c r="AE84" s="93" t="s">
        <v>258</v>
      </c>
      <c r="AF84" s="93" t="s">
        <v>75</v>
      </c>
      <c r="AG84" s="93" t="s">
        <v>38</v>
      </c>
      <c r="AH84" s="93"/>
      <c r="AI84" s="93" t="s">
        <v>63</v>
      </c>
      <c r="AJ84" s="93" t="s">
        <v>63</v>
      </c>
      <c r="AK84" s="93" t="s">
        <v>63</v>
      </c>
      <c r="AL84" s="93" t="s">
        <v>63</v>
      </c>
      <c r="AM84" s="93"/>
      <c r="AN84" s="93"/>
      <c r="AO84" s="93"/>
      <c r="AP84" s="93"/>
      <c r="AQ84" s="93"/>
      <c r="AR84" s="93"/>
      <c r="AS84" s="99"/>
      <c r="AT84" s="100"/>
      <c r="AU84" s="93" t="str">
        <f t="shared" si="73"/>
        <v>Bajo</v>
      </c>
      <c r="AV84" s="100"/>
      <c r="AW84" s="93" t="b">
        <f t="shared" si="74"/>
        <v>0</v>
      </c>
      <c r="AX84" s="93">
        <f t="shared" si="67"/>
        <v>0</v>
      </c>
      <c r="AY84" s="93" t="str">
        <f t="shared" si="68"/>
        <v>Bajo</v>
      </c>
      <c r="AZ84" s="100"/>
      <c r="BA84" s="93" t="b">
        <f t="shared" si="69"/>
        <v>0</v>
      </c>
      <c r="BB84" s="93">
        <f t="shared" si="75"/>
        <v>0</v>
      </c>
      <c r="BC84" s="93" t="str">
        <f t="shared" si="76"/>
        <v>IV</v>
      </c>
      <c r="BD84" s="93" t="str">
        <f t="shared" si="77"/>
        <v>ACEPTABLE</v>
      </c>
    </row>
    <row r="85" spans="1:56" ht="85.5" hidden="1" x14ac:dyDescent="0.3">
      <c r="A85" s="90"/>
      <c r="B85" s="91" t="s">
        <v>1262</v>
      </c>
      <c r="C85" s="92" t="s">
        <v>1307</v>
      </c>
      <c r="D85" s="92"/>
      <c r="E85" s="92" t="s">
        <v>248</v>
      </c>
      <c r="F85" s="92" t="s">
        <v>1362</v>
      </c>
      <c r="G85" s="92"/>
      <c r="H85" s="93" t="s">
        <v>63</v>
      </c>
      <c r="I85" s="93"/>
      <c r="J85" s="92" t="s">
        <v>1363</v>
      </c>
      <c r="K85" s="95" t="s">
        <v>72</v>
      </c>
      <c r="L85" s="104" t="s">
        <v>83</v>
      </c>
      <c r="M85" s="97" t="s">
        <v>1364</v>
      </c>
      <c r="N85" s="97" t="s">
        <v>85</v>
      </c>
      <c r="O85" s="93" t="s">
        <v>69</v>
      </c>
      <c r="P85" s="93" t="s">
        <v>69</v>
      </c>
      <c r="Q85" s="93" t="s">
        <v>69</v>
      </c>
      <c r="R85" s="101" t="s">
        <v>1365</v>
      </c>
      <c r="S85" s="93" t="s">
        <v>69</v>
      </c>
      <c r="T85" s="93">
        <v>0</v>
      </c>
      <c r="U85" s="93" t="str">
        <f t="shared" si="78"/>
        <v>Bajo</v>
      </c>
      <c r="V85" s="93">
        <v>2</v>
      </c>
      <c r="W85" s="93" t="str">
        <f t="shared" si="70"/>
        <v>Ocasional</v>
      </c>
      <c r="X85" s="93">
        <f t="shared" si="58"/>
        <v>0</v>
      </c>
      <c r="Y85" s="93" t="str">
        <f t="shared" si="65"/>
        <v>Bajo</v>
      </c>
      <c r="Z85" s="93">
        <v>60</v>
      </c>
      <c r="AA85" s="93" t="str">
        <f t="shared" si="66"/>
        <v>Muy Grave</v>
      </c>
      <c r="AB85" s="93">
        <f t="shared" si="61"/>
        <v>0</v>
      </c>
      <c r="AC85" s="93" t="str">
        <f t="shared" si="71"/>
        <v>IV</v>
      </c>
      <c r="AD85" s="93" t="str">
        <f t="shared" si="72"/>
        <v>ACEPTABLE</v>
      </c>
      <c r="AE85" s="93" t="s">
        <v>258</v>
      </c>
      <c r="AF85" s="93" t="str">
        <f t="shared" ref="AF85:AF100" si="79">N85</f>
        <v>Accidentes de tránsito, fracturas, contusiones, laceraciones, muerte.</v>
      </c>
      <c r="AG85" s="93" t="s">
        <v>38</v>
      </c>
      <c r="AH85" s="93"/>
      <c r="AI85" s="93" t="s">
        <v>63</v>
      </c>
      <c r="AJ85" s="93" t="s">
        <v>63</v>
      </c>
      <c r="AK85" s="93"/>
      <c r="AL85" s="93"/>
      <c r="AM85" s="93"/>
      <c r="AN85" s="93"/>
      <c r="AO85" s="93"/>
      <c r="AP85" s="93"/>
      <c r="AQ85" s="93"/>
      <c r="AR85" s="93"/>
      <c r="AS85" s="99"/>
      <c r="AT85" s="100"/>
      <c r="AU85" s="93" t="str">
        <f t="shared" si="73"/>
        <v>Bajo</v>
      </c>
      <c r="AV85" s="100"/>
      <c r="AW85" s="93" t="b">
        <f t="shared" si="74"/>
        <v>0</v>
      </c>
      <c r="AX85" s="93">
        <f t="shared" si="67"/>
        <v>0</v>
      </c>
      <c r="AY85" s="93" t="str">
        <f t="shared" si="68"/>
        <v>Bajo</v>
      </c>
      <c r="AZ85" s="100"/>
      <c r="BA85" s="93" t="b">
        <f t="shared" si="69"/>
        <v>0</v>
      </c>
      <c r="BB85" s="93">
        <f t="shared" si="75"/>
        <v>0</v>
      </c>
      <c r="BC85" s="93" t="str">
        <f t="shared" si="76"/>
        <v>IV</v>
      </c>
      <c r="BD85" s="93" t="str">
        <f t="shared" si="77"/>
        <v>ACEPTABLE</v>
      </c>
    </row>
    <row r="86" spans="1:56" ht="85.5" hidden="1" x14ac:dyDescent="0.3">
      <c r="A86" s="90"/>
      <c r="B86" s="91" t="s">
        <v>1262</v>
      </c>
      <c r="C86" s="92" t="s">
        <v>1307</v>
      </c>
      <c r="D86" s="92"/>
      <c r="E86" s="92" t="s">
        <v>248</v>
      </c>
      <c r="F86" s="92" t="s">
        <v>1362</v>
      </c>
      <c r="G86" s="92"/>
      <c r="H86" s="93" t="s">
        <v>63</v>
      </c>
      <c r="I86" s="93"/>
      <c r="J86" s="92" t="s">
        <v>1363</v>
      </c>
      <c r="K86" s="95" t="s">
        <v>72</v>
      </c>
      <c r="L86" s="96" t="s">
        <v>73</v>
      </c>
      <c r="M86" s="97" t="s">
        <v>867</v>
      </c>
      <c r="N86" s="97" t="s">
        <v>75</v>
      </c>
      <c r="O86" s="93" t="s">
        <v>69</v>
      </c>
      <c r="P86" s="93" t="s">
        <v>69</v>
      </c>
      <c r="Q86" s="93" t="s">
        <v>69</v>
      </c>
      <c r="R86" s="101" t="s">
        <v>1366</v>
      </c>
      <c r="S86" s="93" t="s">
        <v>69</v>
      </c>
      <c r="T86" s="93">
        <v>0</v>
      </c>
      <c r="U86" s="93" t="str">
        <f t="shared" si="78"/>
        <v>Bajo</v>
      </c>
      <c r="V86" s="93">
        <v>2</v>
      </c>
      <c r="W86" s="93" t="str">
        <f t="shared" si="70"/>
        <v>Ocasional</v>
      </c>
      <c r="X86" s="93">
        <f t="shared" si="58"/>
        <v>0</v>
      </c>
      <c r="Y86" s="93" t="str">
        <f t="shared" si="65"/>
        <v>Bajo</v>
      </c>
      <c r="Z86" s="93">
        <v>25</v>
      </c>
      <c r="AA86" s="93" t="str">
        <f t="shared" si="66"/>
        <v>Grave</v>
      </c>
      <c r="AB86" s="93">
        <f t="shared" si="61"/>
        <v>0</v>
      </c>
      <c r="AC86" s="93" t="str">
        <f t="shared" si="71"/>
        <v>IV</v>
      </c>
      <c r="AD86" s="93" t="str">
        <f t="shared" si="72"/>
        <v>ACEPTABLE</v>
      </c>
      <c r="AE86" s="93" t="s">
        <v>258</v>
      </c>
      <c r="AF86" s="93" t="str">
        <f t="shared" si="79"/>
        <v>Heridas, golpes, muerte, fatiga, estrés, disminución de la destreza y precisión. Estados de ansiedad y/o depresión y trastornos del aparato digestivo.</v>
      </c>
      <c r="AG86" s="93" t="s">
        <v>38</v>
      </c>
      <c r="AH86" s="93"/>
      <c r="AI86" s="93" t="s">
        <v>63</v>
      </c>
      <c r="AJ86" s="93" t="s">
        <v>63</v>
      </c>
      <c r="AK86" s="93" t="s">
        <v>63</v>
      </c>
      <c r="AL86" s="93"/>
      <c r="AM86" s="93"/>
      <c r="AN86" s="93"/>
      <c r="AO86" s="93"/>
      <c r="AP86" s="93"/>
      <c r="AQ86" s="93"/>
      <c r="AR86" s="93"/>
      <c r="AS86" s="99"/>
      <c r="AT86" s="100"/>
      <c r="AU86" s="93" t="str">
        <f t="shared" si="73"/>
        <v>Bajo</v>
      </c>
      <c r="AV86" s="100"/>
      <c r="AW86" s="93" t="b">
        <f t="shared" si="74"/>
        <v>0</v>
      </c>
      <c r="AX86" s="93">
        <f t="shared" si="67"/>
        <v>0</v>
      </c>
      <c r="AY86" s="93" t="str">
        <f t="shared" si="68"/>
        <v>Bajo</v>
      </c>
      <c r="AZ86" s="100"/>
      <c r="BA86" s="93" t="b">
        <f t="shared" si="69"/>
        <v>0</v>
      </c>
      <c r="BB86" s="93">
        <f t="shared" si="75"/>
        <v>0</v>
      </c>
      <c r="BC86" s="93" t="str">
        <f t="shared" si="76"/>
        <v>IV</v>
      </c>
      <c r="BD86" s="93" t="str">
        <f t="shared" si="77"/>
        <v>ACEPTABLE</v>
      </c>
    </row>
    <row r="87" spans="1:56" ht="156.75" hidden="1" x14ac:dyDescent="0.3">
      <c r="A87" s="90"/>
      <c r="B87" s="91" t="s">
        <v>1262</v>
      </c>
      <c r="C87" s="92" t="s">
        <v>1307</v>
      </c>
      <c r="D87" s="92"/>
      <c r="E87" s="92" t="s">
        <v>248</v>
      </c>
      <c r="F87" s="92" t="s">
        <v>1355</v>
      </c>
      <c r="G87" s="92"/>
      <c r="H87" s="93" t="s">
        <v>63</v>
      </c>
      <c r="I87" s="93"/>
      <c r="J87" s="92" t="s">
        <v>1363</v>
      </c>
      <c r="K87" s="95" t="s">
        <v>72</v>
      </c>
      <c r="L87" s="104" t="s">
        <v>83</v>
      </c>
      <c r="M87" s="97" t="s">
        <v>652</v>
      </c>
      <c r="N87" s="97" t="s">
        <v>85</v>
      </c>
      <c r="O87" s="93" t="s">
        <v>69</v>
      </c>
      <c r="P87" s="93" t="s">
        <v>69</v>
      </c>
      <c r="Q87" s="93" t="s">
        <v>69</v>
      </c>
      <c r="R87" s="101" t="s">
        <v>1365</v>
      </c>
      <c r="S87" s="93" t="s">
        <v>69</v>
      </c>
      <c r="T87" s="93">
        <v>0</v>
      </c>
      <c r="U87" s="93" t="str">
        <f t="shared" si="78"/>
        <v>Bajo</v>
      </c>
      <c r="V87" s="93">
        <v>2</v>
      </c>
      <c r="W87" s="93" t="str">
        <f t="shared" si="70"/>
        <v>Ocasional</v>
      </c>
      <c r="X87" s="93">
        <f t="shared" si="58"/>
        <v>0</v>
      </c>
      <c r="Y87" s="93" t="str">
        <f t="shared" si="65"/>
        <v>Bajo</v>
      </c>
      <c r="Z87" s="93">
        <v>60</v>
      </c>
      <c r="AA87" s="93" t="str">
        <f t="shared" si="66"/>
        <v>Muy Grave</v>
      </c>
      <c r="AB87" s="93">
        <f t="shared" si="61"/>
        <v>0</v>
      </c>
      <c r="AC87" s="93" t="str">
        <f t="shared" si="71"/>
        <v>IV</v>
      </c>
      <c r="AD87" s="93" t="str">
        <f t="shared" si="72"/>
        <v>ACEPTABLE</v>
      </c>
      <c r="AE87" s="93" t="s">
        <v>258</v>
      </c>
      <c r="AF87" s="93" t="str">
        <f t="shared" si="79"/>
        <v>Accidentes de tránsito, fracturas, contusiones, laceraciones, muerte.</v>
      </c>
      <c r="AG87" s="93" t="s">
        <v>38</v>
      </c>
      <c r="AH87" s="93"/>
      <c r="AI87" s="93" t="s">
        <v>63</v>
      </c>
      <c r="AJ87" s="93" t="s">
        <v>63</v>
      </c>
      <c r="AK87" s="93"/>
      <c r="AL87" s="93"/>
      <c r="AM87" s="93"/>
      <c r="AN87" s="93"/>
      <c r="AO87" s="93"/>
      <c r="AP87" s="93"/>
      <c r="AQ87" s="93"/>
      <c r="AR87" s="93"/>
      <c r="AS87" s="99"/>
      <c r="AT87" s="100"/>
      <c r="AU87" s="93" t="str">
        <f t="shared" si="73"/>
        <v>Bajo</v>
      </c>
      <c r="AV87" s="100"/>
      <c r="AW87" s="93" t="b">
        <f t="shared" si="74"/>
        <v>0</v>
      </c>
      <c r="AX87" s="93">
        <f t="shared" si="67"/>
        <v>0</v>
      </c>
      <c r="AY87" s="93" t="str">
        <f t="shared" si="68"/>
        <v>Bajo</v>
      </c>
      <c r="AZ87" s="100"/>
      <c r="BA87" s="93" t="b">
        <f t="shared" si="69"/>
        <v>0</v>
      </c>
      <c r="BB87" s="93">
        <f t="shared" si="75"/>
        <v>0</v>
      </c>
      <c r="BC87" s="93" t="str">
        <f t="shared" si="76"/>
        <v>IV</v>
      </c>
      <c r="BD87" s="93" t="str">
        <f t="shared" si="77"/>
        <v>ACEPTABLE</v>
      </c>
    </row>
    <row r="88" spans="1:56" ht="78" hidden="1" customHeight="1" x14ac:dyDescent="0.3">
      <c r="A88" s="90"/>
      <c r="B88" s="91" t="s">
        <v>1262</v>
      </c>
      <c r="C88" s="92" t="s">
        <v>1307</v>
      </c>
      <c r="D88" s="92"/>
      <c r="E88" s="92" t="s">
        <v>248</v>
      </c>
      <c r="F88" s="92" t="s">
        <v>1355</v>
      </c>
      <c r="G88" s="92"/>
      <c r="H88" s="93" t="s">
        <v>63</v>
      </c>
      <c r="I88" s="93"/>
      <c r="J88" s="92" t="s">
        <v>1356</v>
      </c>
      <c r="K88" s="95" t="s">
        <v>72</v>
      </c>
      <c r="L88" s="96" t="s">
        <v>73</v>
      </c>
      <c r="M88" s="97" t="s">
        <v>654</v>
      </c>
      <c r="N88" s="97" t="s">
        <v>75</v>
      </c>
      <c r="O88" s="93" t="s">
        <v>69</v>
      </c>
      <c r="P88" s="93" t="s">
        <v>69</v>
      </c>
      <c r="Q88" s="93" t="s">
        <v>69</v>
      </c>
      <c r="R88" s="101" t="s">
        <v>1366</v>
      </c>
      <c r="S88" s="93" t="s">
        <v>69</v>
      </c>
      <c r="T88" s="93">
        <v>0</v>
      </c>
      <c r="U88" s="93" t="str">
        <f t="shared" si="78"/>
        <v>Bajo</v>
      </c>
      <c r="V88" s="93">
        <v>2</v>
      </c>
      <c r="W88" s="93" t="str">
        <f t="shared" si="70"/>
        <v>Ocasional</v>
      </c>
      <c r="X88" s="93">
        <f t="shared" si="58"/>
        <v>0</v>
      </c>
      <c r="Y88" s="93" t="str">
        <f t="shared" si="65"/>
        <v>Bajo</v>
      </c>
      <c r="Z88" s="93">
        <v>25</v>
      </c>
      <c r="AA88" s="93" t="str">
        <f t="shared" si="66"/>
        <v>Grave</v>
      </c>
      <c r="AB88" s="93">
        <f t="shared" si="61"/>
        <v>0</v>
      </c>
      <c r="AC88" s="93" t="str">
        <f t="shared" si="71"/>
        <v>IV</v>
      </c>
      <c r="AD88" s="93" t="str">
        <f t="shared" si="72"/>
        <v>ACEPTABLE</v>
      </c>
      <c r="AE88" s="93" t="s">
        <v>258</v>
      </c>
      <c r="AF88" s="93" t="str">
        <f t="shared" si="79"/>
        <v>Heridas, golpes, muerte, fatiga, estrés, disminución de la destreza y precisión. Estados de ansiedad y/o depresión y trastornos del aparato digestivo.</v>
      </c>
      <c r="AG88" s="93" t="s">
        <v>38</v>
      </c>
      <c r="AH88" s="93"/>
      <c r="AI88" s="93" t="s">
        <v>63</v>
      </c>
      <c r="AJ88" s="93" t="s">
        <v>63</v>
      </c>
      <c r="AK88" s="93" t="s">
        <v>63</v>
      </c>
      <c r="AL88" s="93"/>
      <c r="AM88" s="93"/>
      <c r="AN88" s="93"/>
      <c r="AO88" s="93"/>
      <c r="AP88" s="93"/>
      <c r="AQ88" s="93"/>
      <c r="AR88" s="93"/>
      <c r="AS88" s="99"/>
      <c r="AT88" s="100"/>
      <c r="AU88" s="93" t="str">
        <f t="shared" si="73"/>
        <v>Bajo</v>
      </c>
      <c r="AV88" s="100"/>
      <c r="AW88" s="93" t="b">
        <f t="shared" si="74"/>
        <v>0</v>
      </c>
      <c r="AX88" s="93">
        <f t="shared" si="67"/>
        <v>0</v>
      </c>
      <c r="AY88" s="93" t="str">
        <f t="shared" si="68"/>
        <v>Bajo</v>
      </c>
      <c r="AZ88" s="100"/>
      <c r="BA88" s="93" t="b">
        <f t="shared" si="69"/>
        <v>0</v>
      </c>
      <c r="BB88" s="93">
        <f t="shared" si="75"/>
        <v>0</v>
      </c>
      <c r="BC88" s="93" t="str">
        <f t="shared" si="76"/>
        <v>IV</v>
      </c>
      <c r="BD88" s="93" t="str">
        <f t="shared" si="77"/>
        <v>ACEPTABLE</v>
      </c>
    </row>
    <row r="89" spans="1:56" ht="142.5" hidden="1" x14ac:dyDescent="0.3">
      <c r="A89" s="90"/>
      <c r="B89" s="91" t="s">
        <v>1262</v>
      </c>
      <c r="C89" s="92" t="s">
        <v>1307</v>
      </c>
      <c r="D89" s="92"/>
      <c r="E89" s="92" t="s">
        <v>248</v>
      </c>
      <c r="F89" s="92" t="s">
        <v>1367</v>
      </c>
      <c r="G89" s="92"/>
      <c r="H89" s="93" t="s">
        <v>63</v>
      </c>
      <c r="I89" s="93"/>
      <c r="J89" s="92" t="s">
        <v>773</v>
      </c>
      <c r="K89" s="95" t="s">
        <v>65</v>
      </c>
      <c r="L89" s="96" t="s">
        <v>253</v>
      </c>
      <c r="M89" s="97" t="s">
        <v>254</v>
      </c>
      <c r="N89" s="97" t="s">
        <v>1209</v>
      </c>
      <c r="O89" s="93" t="s">
        <v>69</v>
      </c>
      <c r="P89" s="93" t="s">
        <v>69</v>
      </c>
      <c r="Q89" s="93" t="s">
        <v>69</v>
      </c>
      <c r="R89" s="98" t="s">
        <v>1210</v>
      </c>
      <c r="S89" s="93"/>
      <c r="T89" s="93">
        <v>0</v>
      </c>
      <c r="U89" s="93" t="str">
        <f t="shared" si="78"/>
        <v>Bajo</v>
      </c>
      <c r="V89" s="93">
        <v>4</v>
      </c>
      <c r="W89" s="93" t="str">
        <f t="shared" si="70"/>
        <v>Continua</v>
      </c>
      <c r="X89" s="93">
        <f t="shared" si="58"/>
        <v>0</v>
      </c>
      <c r="Y89" s="93" t="str">
        <f t="shared" si="65"/>
        <v>Bajo</v>
      </c>
      <c r="Z89" s="93">
        <v>100</v>
      </c>
      <c r="AA89" s="93" t="str">
        <f t="shared" si="66"/>
        <v>Mortal o Catrastrofico</v>
      </c>
      <c r="AB89" s="93">
        <f t="shared" si="61"/>
        <v>0</v>
      </c>
      <c r="AC89" s="93" t="str">
        <f t="shared" si="71"/>
        <v>IV</v>
      </c>
      <c r="AD89" s="93" t="str">
        <f t="shared" si="72"/>
        <v>ACEPTABLE</v>
      </c>
      <c r="AE89" s="93" t="s">
        <v>258</v>
      </c>
      <c r="AF89" s="93" t="str">
        <f t="shared" si="79"/>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89" s="93" t="s">
        <v>38</v>
      </c>
      <c r="AH89" s="93"/>
      <c r="AI89" s="93" t="s">
        <v>63</v>
      </c>
      <c r="AJ89" s="93" t="s">
        <v>63</v>
      </c>
      <c r="AK89" s="93" t="s">
        <v>63</v>
      </c>
      <c r="AL89" s="93"/>
      <c r="AM89" s="93"/>
      <c r="AN89" s="93"/>
      <c r="AO89" s="93"/>
      <c r="AP89" s="93"/>
      <c r="AQ89" s="93"/>
      <c r="AR89" s="93"/>
      <c r="AS89" s="99"/>
      <c r="AT89" s="100"/>
      <c r="AU89" s="93" t="str">
        <f t="shared" si="73"/>
        <v>Bajo</v>
      </c>
      <c r="AV89" s="100"/>
      <c r="AW89" s="93" t="b">
        <f t="shared" si="74"/>
        <v>0</v>
      </c>
      <c r="AX89" s="93">
        <f t="shared" si="67"/>
        <v>0</v>
      </c>
      <c r="AY89" s="93" t="str">
        <f t="shared" si="68"/>
        <v>Bajo</v>
      </c>
      <c r="AZ89" s="100"/>
      <c r="BA89" s="93" t="b">
        <f t="shared" si="69"/>
        <v>0</v>
      </c>
      <c r="BB89" s="93">
        <f t="shared" si="75"/>
        <v>0</v>
      </c>
      <c r="BC89" s="93" t="str">
        <f t="shared" si="76"/>
        <v>IV</v>
      </c>
      <c r="BD89" s="93" t="str">
        <f t="shared" si="77"/>
        <v>ACEPTABLE</v>
      </c>
    </row>
    <row r="90" spans="1:56" ht="72.75" hidden="1" customHeight="1" x14ac:dyDescent="0.3">
      <c r="A90" s="90"/>
      <c r="B90" s="91" t="s">
        <v>1262</v>
      </c>
      <c r="C90" s="92" t="s">
        <v>1307</v>
      </c>
      <c r="D90" s="92"/>
      <c r="E90" s="92" t="s">
        <v>248</v>
      </c>
      <c r="F90" s="92" t="s">
        <v>1367</v>
      </c>
      <c r="G90" s="92"/>
      <c r="H90" s="93" t="s">
        <v>63</v>
      </c>
      <c r="I90" s="93"/>
      <c r="J90" s="92" t="s">
        <v>773</v>
      </c>
      <c r="K90" s="95" t="s">
        <v>72</v>
      </c>
      <c r="L90" s="96" t="s">
        <v>73</v>
      </c>
      <c r="M90" s="97" t="s">
        <v>654</v>
      </c>
      <c r="N90" s="97" t="s">
        <v>75</v>
      </c>
      <c r="O90" s="93" t="s">
        <v>69</v>
      </c>
      <c r="P90" s="93" t="s">
        <v>69</v>
      </c>
      <c r="Q90" s="93" t="s">
        <v>69</v>
      </c>
      <c r="R90" s="101" t="s">
        <v>1366</v>
      </c>
      <c r="S90" s="93" t="s">
        <v>69</v>
      </c>
      <c r="T90" s="93">
        <v>0</v>
      </c>
      <c r="U90" s="93" t="str">
        <f t="shared" si="78"/>
        <v>Bajo</v>
      </c>
      <c r="V90" s="93">
        <v>2</v>
      </c>
      <c r="W90" s="93" t="str">
        <f t="shared" si="70"/>
        <v>Ocasional</v>
      </c>
      <c r="X90" s="93">
        <f t="shared" si="58"/>
        <v>0</v>
      </c>
      <c r="Y90" s="93" t="str">
        <f t="shared" si="65"/>
        <v>Bajo</v>
      </c>
      <c r="Z90" s="93">
        <v>25</v>
      </c>
      <c r="AA90" s="93" t="str">
        <f t="shared" si="66"/>
        <v>Grave</v>
      </c>
      <c r="AB90" s="93">
        <f t="shared" si="61"/>
        <v>0</v>
      </c>
      <c r="AC90" s="93" t="str">
        <f t="shared" si="71"/>
        <v>IV</v>
      </c>
      <c r="AD90" s="93" t="str">
        <f t="shared" si="72"/>
        <v>ACEPTABLE</v>
      </c>
      <c r="AE90" s="93" t="s">
        <v>258</v>
      </c>
      <c r="AF90" s="93" t="str">
        <f t="shared" si="79"/>
        <v>Heridas, golpes, muerte, fatiga, estrés, disminución de la destreza y precisión. Estados de ansiedad y/o depresión y trastornos del aparato digestivo.</v>
      </c>
      <c r="AG90" s="93" t="s">
        <v>38</v>
      </c>
      <c r="AH90" s="93"/>
      <c r="AI90" s="93" t="s">
        <v>63</v>
      </c>
      <c r="AJ90" s="93" t="s">
        <v>63</v>
      </c>
      <c r="AK90" s="93" t="s">
        <v>63</v>
      </c>
      <c r="AL90" s="93"/>
      <c r="AM90" s="93"/>
      <c r="AN90" s="93"/>
      <c r="AO90" s="93"/>
      <c r="AP90" s="93"/>
      <c r="AQ90" s="93"/>
      <c r="AR90" s="93"/>
      <c r="AS90" s="99"/>
      <c r="AT90" s="100"/>
      <c r="AU90" s="93" t="str">
        <f t="shared" si="73"/>
        <v>Bajo</v>
      </c>
      <c r="AV90" s="100"/>
      <c r="AW90" s="93" t="b">
        <f t="shared" si="74"/>
        <v>0</v>
      </c>
      <c r="AX90" s="93">
        <f t="shared" si="67"/>
        <v>0</v>
      </c>
      <c r="AY90" s="93" t="str">
        <f t="shared" si="68"/>
        <v>Bajo</v>
      </c>
      <c r="AZ90" s="100"/>
      <c r="BA90" s="93" t="b">
        <f t="shared" si="69"/>
        <v>0</v>
      </c>
      <c r="BB90" s="93">
        <f t="shared" si="75"/>
        <v>0</v>
      </c>
      <c r="BC90" s="93" t="str">
        <f t="shared" si="76"/>
        <v>IV</v>
      </c>
      <c r="BD90" s="93" t="str">
        <f t="shared" si="77"/>
        <v>ACEPTABLE</v>
      </c>
    </row>
    <row r="91" spans="1:56" ht="72.75" hidden="1" customHeight="1" x14ac:dyDescent="0.3">
      <c r="A91" s="90"/>
      <c r="B91" s="91" t="s">
        <v>1262</v>
      </c>
      <c r="C91" s="92" t="s">
        <v>1307</v>
      </c>
      <c r="D91" s="92"/>
      <c r="E91" s="92" t="s">
        <v>248</v>
      </c>
      <c r="F91" s="92" t="s">
        <v>1367</v>
      </c>
      <c r="G91" s="92"/>
      <c r="H91" s="93" t="s">
        <v>63</v>
      </c>
      <c r="I91" s="93"/>
      <c r="J91" s="92" t="s">
        <v>773</v>
      </c>
      <c r="K91" s="95" t="s">
        <v>282</v>
      </c>
      <c r="L91" s="96" t="s">
        <v>88</v>
      </c>
      <c r="M91" s="97" t="s">
        <v>776</v>
      </c>
      <c r="N91" s="97" t="s">
        <v>777</v>
      </c>
      <c r="O91" s="93" t="s">
        <v>69</v>
      </c>
      <c r="P91" s="93" t="s">
        <v>69</v>
      </c>
      <c r="Q91" s="101" t="s">
        <v>778</v>
      </c>
      <c r="R91" s="101" t="s">
        <v>779</v>
      </c>
      <c r="S91" s="101" t="s">
        <v>780</v>
      </c>
      <c r="T91" s="93">
        <v>0</v>
      </c>
      <c r="U91" s="93" t="str">
        <f t="shared" si="78"/>
        <v>Bajo</v>
      </c>
      <c r="V91" s="93">
        <v>2</v>
      </c>
      <c r="W91" s="93" t="str">
        <f t="shared" si="70"/>
        <v>Ocasional</v>
      </c>
      <c r="X91" s="93">
        <f t="shared" si="58"/>
        <v>0</v>
      </c>
      <c r="Y91" s="93" t="str">
        <f t="shared" si="65"/>
        <v>Bajo</v>
      </c>
      <c r="Z91" s="93">
        <v>25</v>
      </c>
      <c r="AA91" s="93" t="str">
        <f t="shared" si="66"/>
        <v>Grave</v>
      </c>
      <c r="AB91" s="93">
        <f t="shared" si="61"/>
        <v>0</v>
      </c>
      <c r="AC91" s="93" t="str">
        <f t="shared" si="71"/>
        <v>IV</v>
      </c>
      <c r="AD91" s="93" t="str">
        <f t="shared" si="72"/>
        <v>ACEPTABLE</v>
      </c>
      <c r="AE91" s="93" t="s">
        <v>258</v>
      </c>
      <c r="AF91" s="93" t="str">
        <f t="shared" si="79"/>
        <v>Accidentes aéreos, muertefracturas, contusiones, laceraciones,  golpes, machucones, muerte.</v>
      </c>
      <c r="AG91" s="93" t="s">
        <v>38</v>
      </c>
      <c r="AH91" s="93"/>
      <c r="AI91" s="93" t="s">
        <v>63</v>
      </c>
      <c r="AJ91" s="93" t="s">
        <v>63</v>
      </c>
      <c r="AK91" s="93" t="s">
        <v>63</v>
      </c>
      <c r="AL91" s="93"/>
      <c r="AM91" s="93"/>
      <c r="AN91" s="93"/>
      <c r="AO91" s="93"/>
      <c r="AP91" s="93"/>
      <c r="AQ91" s="93"/>
      <c r="AR91" s="93"/>
      <c r="AS91" s="99"/>
      <c r="AT91" s="100"/>
      <c r="AU91" s="93" t="str">
        <f t="shared" si="73"/>
        <v>Bajo</v>
      </c>
      <c r="AV91" s="100"/>
      <c r="AW91" s="93" t="b">
        <f t="shared" si="74"/>
        <v>0</v>
      </c>
      <c r="AX91" s="93">
        <f t="shared" si="67"/>
        <v>0</v>
      </c>
      <c r="AY91" s="93" t="str">
        <f t="shared" si="68"/>
        <v>Bajo</v>
      </c>
      <c r="AZ91" s="100"/>
      <c r="BA91" s="93" t="b">
        <f t="shared" si="69"/>
        <v>0</v>
      </c>
      <c r="BB91" s="93">
        <f t="shared" si="75"/>
        <v>0</v>
      </c>
      <c r="BC91" s="93" t="str">
        <f t="shared" si="76"/>
        <v>IV</v>
      </c>
      <c r="BD91" s="93" t="str">
        <f t="shared" si="77"/>
        <v>ACEPTABLE</v>
      </c>
    </row>
    <row r="92" spans="1:56" ht="72.75" hidden="1" customHeight="1" x14ac:dyDescent="0.3">
      <c r="A92" s="90"/>
      <c r="B92" s="91" t="s">
        <v>1262</v>
      </c>
      <c r="C92" s="92" t="s">
        <v>1307</v>
      </c>
      <c r="D92" s="92"/>
      <c r="E92" s="92" t="s">
        <v>248</v>
      </c>
      <c r="F92" s="92" t="s">
        <v>1367</v>
      </c>
      <c r="G92" s="92"/>
      <c r="H92" s="93" t="s">
        <v>63</v>
      </c>
      <c r="I92" s="93"/>
      <c r="J92" s="92" t="s">
        <v>773</v>
      </c>
      <c r="K92" s="93" t="s">
        <v>72</v>
      </c>
      <c r="L92" s="93" t="s">
        <v>781</v>
      </c>
      <c r="M92" s="97" t="s">
        <v>1368</v>
      </c>
      <c r="N92" s="97" t="s">
        <v>777</v>
      </c>
      <c r="O92" s="93" t="s">
        <v>69</v>
      </c>
      <c r="P92" s="93" t="s">
        <v>69</v>
      </c>
      <c r="Q92" s="93" t="s">
        <v>69</v>
      </c>
      <c r="R92" s="101" t="s">
        <v>1369</v>
      </c>
      <c r="S92" s="93" t="s">
        <v>69</v>
      </c>
      <c r="T92" s="93">
        <v>0</v>
      </c>
      <c r="U92" s="93" t="str">
        <f t="shared" si="78"/>
        <v>Bajo</v>
      </c>
      <c r="V92" s="93">
        <v>1</v>
      </c>
      <c r="W92" s="93" t="str">
        <f t="shared" si="70"/>
        <v>Esporadica</v>
      </c>
      <c r="X92" s="93">
        <f t="shared" si="58"/>
        <v>0</v>
      </c>
      <c r="Y92" s="93" t="str">
        <f t="shared" si="65"/>
        <v>Bajo</v>
      </c>
      <c r="Z92" s="93">
        <v>25</v>
      </c>
      <c r="AA92" s="93" t="str">
        <f t="shared" si="66"/>
        <v>Grave</v>
      </c>
      <c r="AB92" s="93">
        <f t="shared" si="61"/>
        <v>0</v>
      </c>
      <c r="AC92" s="93" t="str">
        <f t="shared" si="71"/>
        <v>IV</v>
      </c>
      <c r="AD92" s="93" t="str">
        <f t="shared" si="72"/>
        <v>ACEPTABLE</v>
      </c>
      <c r="AE92" s="93" t="s">
        <v>258</v>
      </c>
      <c r="AF92" s="93" t="str">
        <f t="shared" si="79"/>
        <v>Accidentes aéreos, muertefracturas, contusiones, laceraciones,  golpes, machucones, muerte.</v>
      </c>
      <c r="AG92" s="93" t="s">
        <v>38</v>
      </c>
      <c r="AH92" s="93"/>
      <c r="AI92" s="93" t="s">
        <v>63</v>
      </c>
      <c r="AJ92" s="93" t="s">
        <v>63</v>
      </c>
      <c r="AK92" s="93" t="s">
        <v>63</v>
      </c>
      <c r="AL92" s="93"/>
      <c r="AM92" s="93"/>
      <c r="AN92" s="93"/>
      <c r="AO92" s="93"/>
      <c r="AP92" s="93"/>
      <c r="AQ92" s="93"/>
      <c r="AR92" s="93"/>
      <c r="AS92" s="99"/>
      <c r="AT92" s="100"/>
      <c r="AU92" s="93" t="str">
        <f t="shared" si="73"/>
        <v>Bajo</v>
      </c>
      <c r="AV92" s="100"/>
      <c r="AW92" s="93" t="b">
        <f t="shared" si="74"/>
        <v>0</v>
      </c>
      <c r="AX92" s="93">
        <f t="shared" si="67"/>
        <v>0</v>
      </c>
      <c r="AY92" s="93" t="str">
        <f t="shared" si="68"/>
        <v>Bajo</v>
      </c>
      <c r="AZ92" s="100"/>
      <c r="BA92" s="93" t="b">
        <f t="shared" si="69"/>
        <v>0</v>
      </c>
      <c r="BB92" s="93">
        <f t="shared" si="75"/>
        <v>0</v>
      </c>
      <c r="BC92" s="93" t="str">
        <f t="shared" si="76"/>
        <v>IV</v>
      </c>
      <c r="BD92" s="93" t="str">
        <f t="shared" si="77"/>
        <v>ACEPTABLE</v>
      </c>
    </row>
    <row r="93" spans="1:56" ht="72.75" hidden="1" customHeight="1" x14ac:dyDescent="0.3">
      <c r="A93" s="90"/>
      <c r="B93" s="91" t="s">
        <v>1262</v>
      </c>
      <c r="C93" s="92" t="s">
        <v>1307</v>
      </c>
      <c r="D93" s="92"/>
      <c r="E93" s="92" t="s">
        <v>248</v>
      </c>
      <c r="F93" s="92" t="s">
        <v>1367</v>
      </c>
      <c r="G93" s="92"/>
      <c r="H93" s="93" t="s">
        <v>63</v>
      </c>
      <c r="I93" s="93"/>
      <c r="J93" s="92" t="s">
        <v>773</v>
      </c>
      <c r="K93" s="93" t="s">
        <v>72</v>
      </c>
      <c r="L93" s="93" t="s">
        <v>781</v>
      </c>
      <c r="M93" s="97" t="s">
        <v>1370</v>
      </c>
      <c r="N93" s="97" t="s">
        <v>1371</v>
      </c>
      <c r="O93" s="93" t="s">
        <v>69</v>
      </c>
      <c r="P93" s="93" t="s">
        <v>69</v>
      </c>
      <c r="Q93" s="93" t="s">
        <v>69</v>
      </c>
      <c r="R93" s="101" t="s">
        <v>1372</v>
      </c>
      <c r="S93" s="93" t="s">
        <v>69</v>
      </c>
      <c r="T93" s="93">
        <v>0</v>
      </c>
      <c r="U93" s="93" t="str">
        <f t="shared" si="78"/>
        <v>Bajo</v>
      </c>
      <c r="V93" s="93">
        <v>1</v>
      </c>
      <c r="W93" s="93" t="str">
        <f t="shared" si="70"/>
        <v>Esporadica</v>
      </c>
      <c r="X93" s="93">
        <f t="shared" si="58"/>
        <v>0</v>
      </c>
      <c r="Y93" s="93" t="str">
        <f t="shared" si="65"/>
        <v>Bajo</v>
      </c>
      <c r="Z93" s="93">
        <v>100</v>
      </c>
      <c r="AA93" s="93" t="str">
        <f t="shared" si="66"/>
        <v>Mortal o Catrastrofico</v>
      </c>
      <c r="AB93" s="93">
        <f t="shared" si="61"/>
        <v>0</v>
      </c>
      <c r="AC93" s="93" t="str">
        <f t="shared" si="71"/>
        <v>IV</v>
      </c>
      <c r="AD93" s="93" t="str">
        <f t="shared" si="72"/>
        <v>ACEPTABLE</v>
      </c>
      <c r="AE93" s="93" t="s">
        <v>258</v>
      </c>
      <c r="AF93" s="93" t="str">
        <f t="shared" si="79"/>
        <v>Accidentes de aéreos,  muerte fracturas, contusiones, laceraciones,  golpes, machucones, muerte.</v>
      </c>
      <c r="AG93" s="93" t="s">
        <v>38</v>
      </c>
      <c r="AH93" s="93"/>
      <c r="AI93" s="93" t="s">
        <v>63</v>
      </c>
      <c r="AJ93" s="93" t="s">
        <v>63</v>
      </c>
      <c r="AK93" s="93" t="s">
        <v>63</v>
      </c>
      <c r="AL93" s="93"/>
      <c r="AM93" s="93"/>
      <c r="AN93" s="93"/>
      <c r="AO93" s="93"/>
      <c r="AP93" s="93"/>
      <c r="AQ93" s="93"/>
      <c r="AR93" s="93"/>
      <c r="AS93" s="99"/>
      <c r="AT93" s="100"/>
      <c r="AU93" s="93" t="str">
        <f t="shared" si="73"/>
        <v>Bajo</v>
      </c>
      <c r="AV93" s="100"/>
      <c r="AW93" s="93" t="b">
        <f t="shared" si="74"/>
        <v>0</v>
      </c>
      <c r="AX93" s="93">
        <f t="shared" si="67"/>
        <v>0</v>
      </c>
      <c r="AY93" s="93" t="str">
        <f t="shared" si="68"/>
        <v>Bajo</v>
      </c>
      <c r="AZ93" s="100"/>
      <c r="BA93" s="93" t="b">
        <f t="shared" si="69"/>
        <v>0</v>
      </c>
      <c r="BB93" s="93">
        <f t="shared" si="75"/>
        <v>0</v>
      </c>
      <c r="BC93" s="93" t="str">
        <f t="shared" si="76"/>
        <v>IV</v>
      </c>
      <c r="BD93" s="93" t="str">
        <f t="shared" si="77"/>
        <v>ACEPTABLE</v>
      </c>
    </row>
    <row r="94" spans="1:56" ht="142.5" hidden="1" x14ac:dyDescent="0.3">
      <c r="A94" s="90"/>
      <c r="B94" s="91" t="s">
        <v>1262</v>
      </c>
      <c r="C94" s="92" t="s">
        <v>1307</v>
      </c>
      <c r="D94" s="92"/>
      <c r="E94" s="92" t="s">
        <v>248</v>
      </c>
      <c r="F94" s="92" t="s">
        <v>1373</v>
      </c>
      <c r="G94" s="92"/>
      <c r="H94" s="93" t="s">
        <v>63</v>
      </c>
      <c r="I94" s="93"/>
      <c r="J94" s="92" t="s">
        <v>773</v>
      </c>
      <c r="K94" s="95" t="s">
        <v>65</v>
      </c>
      <c r="L94" s="96" t="s">
        <v>253</v>
      </c>
      <c r="M94" s="97" t="s">
        <v>254</v>
      </c>
      <c r="N94" s="97" t="s">
        <v>1209</v>
      </c>
      <c r="O94" s="93" t="s">
        <v>69</v>
      </c>
      <c r="P94" s="93" t="s">
        <v>69</v>
      </c>
      <c r="Q94" s="93" t="s">
        <v>69</v>
      </c>
      <c r="R94" s="98" t="s">
        <v>1210</v>
      </c>
      <c r="S94" s="93"/>
      <c r="T94" s="93">
        <v>0</v>
      </c>
      <c r="U94" s="93" t="str">
        <f t="shared" si="78"/>
        <v>Bajo</v>
      </c>
      <c r="V94" s="93">
        <v>4</v>
      </c>
      <c r="W94" s="93" t="str">
        <f t="shared" si="70"/>
        <v>Continua</v>
      </c>
      <c r="X94" s="93">
        <f t="shared" si="58"/>
        <v>0</v>
      </c>
      <c r="Y94" s="93" t="str">
        <f t="shared" si="65"/>
        <v>Bajo</v>
      </c>
      <c r="Z94" s="93">
        <v>100</v>
      </c>
      <c r="AA94" s="93" t="str">
        <f t="shared" si="66"/>
        <v>Mortal o Catrastrofico</v>
      </c>
      <c r="AB94" s="93">
        <f t="shared" si="61"/>
        <v>0</v>
      </c>
      <c r="AC94" s="93" t="str">
        <f t="shared" si="71"/>
        <v>IV</v>
      </c>
      <c r="AD94" s="93" t="str">
        <f t="shared" si="72"/>
        <v>ACEPTABLE</v>
      </c>
      <c r="AE94" s="93" t="s">
        <v>258</v>
      </c>
      <c r="AF94" s="93" t="str">
        <f t="shared" si="79"/>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94" s="93" t="s">
        <v>38</v>
      </c>
      <c r="AH94" s="93"/>
      <c r="AI94" s="93" t="s">
        <v>63</v>
      </c>
      <c r="AJ94" s="93" t="s">
        <v>63</v>
      </c>
      <c r="AK94" s="93" t="s">
        <v>63</v>
      </c>
      <c r="AL94" s="93"/>
      <c r="AM94" s="93"/>
      <c r="AN94" s="93"/>
      <c r="AO94" s="93"/>
      <c r="AP94" s="93"/>
      <c r="AQ94" s="93"/>
      <c r="AR94" s="93"/>
      <c r="AS94" s="99"/>
      <c r="AT94" s="100"/>
      <c r="AU94" s="93" t="str">
        <f t="shared" si="73"/>
        <v>Bajo</v>
      </c>
      <c r="AV94" s="100"/>
      <c r="AW94" s="93" t="b">
        <f t="shared" si="74"/>
        <v>0</v>
      </c>
      <c r="AX94" s="93">
        <f t="shared" si="67"/>
        <v>0</v>
      </c>
      <c r="AY94" s="93" t="str">
        <f t="shared" si="68"/>
        <v>Bajo</v>
      </c>
      <c r="AZ94" s="100"/>
      <c r="BA94" s="93" t="b">
        <f t="shared" si="69"/>
        <v>0</v>
      </c>
      <c r="BB94" s="93">
        <f t="shared" si="75"/>
        <v>0</v>
      </c>
      <c r="BC94" s="93" t="str">
        <f t="shared" si="76"/>
        <v>IV</v>
      </c>
      <c r="BD94" s="93" t="str">
        <f t="shared" si="77"/>
        <v>ACEPTABLE</v>
      </c>
    </row>
    <row r="95" spans="1:56" ht="72.75" hidden="1" customHeight="1" x14ac:dyDescent="0.3">
      <c r="A95" s="90"/>
      <c r="B95" s="91" t="s">
        <v>1262</v>
      </c>
      <c r="C95" s="92" t="s">
        <v>1307</v>
      </c>
      <c r="D95" s="92"/>
      <c r="E95" s="92" t="s">
        <v>248</v>
      </c>
      <c r="F95" s="92" t="s">
        <v>1373</v>
      </c>
      <c r="G95" s="92"/>
      <c r="H95" s="93" t="s">
        <v>63</v>
      </c>
      <c r="I95" s="93"/>
      <c r="J95" s="92" t="s">
        <v>773</v>
      </c>
      <c r="K95" s="95" t="s">
        <v>72</v>
      </c>
      <c r="L95" s="96" t="s">
        <v>73</v>
      </c>
      <c r="M95" s="97" t="s">
        <v>654</v>
      </c>
      <c r="N95" s="97" t="s">
        <v>75</v>
      </c>
      <c r="O95" s="93" t="s">
        <v>69</v>
      </c>
      <c r="P95" s="93" t="s">
        <v>69</v>
      </c>
      <c r="Q95" s="93" t="s">
        <v>69</v>
      </c>
      <c r="R95" s="101" t="s">
        <v>1366</v>
      </c>
      <c r="S95" s="93" t="s">
        <v>69</v>
      </c>
      <c r="T95" s="93">
        <v>0</v>
      </c>
      <c r="U95" s="93" t="str">
        <f t="shared" si="78"/>
        <v>Bajo</v>
      </c>
      <c r="V95" s="93">
        <v>2</v>
      </c>
      <c r="W95" s="93" t="str">
        <f t="shared" si="70"/>
        <v>Ocasional</v>
      </c>
      <c r="X95" s="93">
        <f t="shared" si="58"/>
        <v>0</v>
      </c>
      <c r="Y95" s="93" t="str">
        <f t="shared" si="65"/>
        <v>Bajo</v>
      </c>
      <c r="Z95" s="93">
        <v>25</v>
      </c>
      <c r="AA95" s="93" t="str">
        <f t="shared" si="66"/>
        <v>Grave</v>
      </c>
      <c r="AB95" s="93">
        <f t="shared" si="61"/>
        <v>0</v>
      </c>
      <c r="AC95" s="93" t="str">
        <f t="shared" si="71"/>
        <v>IV</v>
      </c>
      <c r="AD95" s="93" t="str">
        <f t="shared" si="72"/>
        <v>ACEPTABLE</v>
      </c>
      <c r="AE95" s="93" t="s">
        <v>258</v>
      </c>
      <c r="AF95" s="93" t="str">
        <f t="shared" si="79"/>
        <v>Heridas, golpes, muerte, fatiga, estrés, disminución de la destreza y precisión. Estados de ansiedad y/o depresión y trastornos del aparato digestivo.</v>
      </c>
      <c r="AG95" s="93" t="s">
        <v>38</v>
      </c>
      <c r="AH95" s="93"/>
      <c r="AI95" s="93" t="s">
        <v>63</v>
      </c>
      <c r="AJ95" s="93" t="s">
        <v>63</v>
      </c>
      <c r="AK95" s="93" t="s">
        <v>63</v>
      </c>
      <c r="AL95" s="93"/>
      <c r="AM95" s="93"/>
      <c r="AN95" s="93"/>
      <c r="AO95" s="93"/>
      <c r="AP95" s="93"/>
      <c r="AQ95" s="93"/>
      <c r="AR95" s="93"/>
      <c r="AS95" s="99"/>
      <c r="AT95" s="100"/>
      <c r="AU95" s="93" t="str">
        <f t="shared" si="73"/>
        <v>Bajo</v>
      </c>
      <c r="AV95" s="100"/>
      <c r="AW95" s="93" t="b">
        <f t="shared" si="74"/>
        <v>0</v>
      </c>
      <c r="AX95" s="93">
        <f t="shared" si="67"/>
        <v>0</v>
      </c>
      <c r="AY95" s="93" t="str">
        <f t="shared" si="68"/>
        <v>Bajo</v>
      </c>
      <c r="AZ95" s="100"/>
      <c r="BA95" s="93" t="b">
        <f t="shared" si="69"/>
        <v>0</v>
      </c>
      <c r="BB95" s="93">
        <f t="shared" si="75"/>
        <v>0</v>
      </c>
      <c r="BC95" s="93" t="str">
        <f t="shared" si="76"/>
        <v>IV</v>
      </c>
      <c r="BD95" s="93" t="str">
        <f t="shared" si="77"/>
        <v>ACEPTABLE</v>
      </c>
    </row>
    <row r="96" spans="1:56" ht="72.75" hidden="1" customHeight="1" x14ac:dyDescent="0.3">
      <c r="A96" s="90"/>
      <c r="B96" s="91" t="s">
        <v>1262</v>
      </c>
      <c r="C96" s="92" t="s">
        <v>1307</v>
      </c>
      <c r="D96" s="92"/>
      <c r="E96" s="92" t="s">
        <v>248</v>
      </c>
      <c r="F96" s="92" t="s">
        <v>1373</v>
      </c>
      <c r="G96" s="92"/>
      <c r="H96" s="93" t="s">
        <v>63</v>
      </c>
      <c r="I96" s="93"/>
      <c r="J96" s="92" t="s">
        <v>773</v>
      </c>
      <c r="K96" s="93" t="s">
        <v>72</v>
      </c>
      <c r="L96" s="93" t="s">
        <v>1374</v>
      </c>
      <c r="M96" s="97" t="s">
        <v>1375</v>
      </c>
      <c r="N96" s="97" t="s">
        <v>676</v>
      </c>
      <c r="O96" s="93" t="s">
        <v>69</v>
      </c>
      <c r="P96" s="93" t="s">
        <v>69</v>
      </c>
      <c r="Q96" s="93" t="s">
        <v>69</v>
      </c>
      <c r="R96" s="101" t="s">
        <v>677</v>
      </c>
      <c r="S96" s="93" t="s">
        <v>672</v>
      </c>
      <c r="T96" s="93">
        <v>0</v>
      </c>
      <c r="U96" s="93" t="str">
        <f t="shared" si="78"/>
        <v>Bajo</v>
      </c>
      <c r="V96" s="93">
        <v>1</v>
      </c>
      <c r="W96" s="93" t="str">
        <f t="shared" si="70"/>
        <v>Esporadica</v>
      </c>
      <c r="X96" s="93">
        <f t="shared" si="58"/>
        <v>0</v>
      </c>
      <c r="Y96" s="93" t="str">
        <f t="shared" si="65"/>
        <v>Bajo</v>
      </c>
      <c r="Z96" s="93">
        <v>100</v>
      </c>
      <c r="AA96" s="93" t="str">
        <f t="shared" si="66"/>
        <v>Mortal o Catrastrofico</v>
      </c>
      <c r="AB96" s="93">
        <f t="shared" si="61"/>
        <v>0</v>
      </c>
      <c r="AC96" s="93" t="str">
        <f t="shared" si="71"/>
        <v>IV</v>
      </c>
      <c r="AD96" s="93" t="str">
        <f t="shared" si="72"/>
        <v>ACEPTABLE</v>
      </c>
      <c r="AE96" s="93" t="s">
        <v>258</v>
      </c>
      <c r="AF96" s="93" t="str">
        <f t="shared" si="79"/>
        <v>Naufragios, hundimientos. Inmersión. Caída a cuerpos de agua.Heridas, golpes, ahogamiento, muerte</v>
      </c>
      <c r="AG96" s="93" t="s">
        <v>38</v>
      </c>
      <c r="AH96" s="93"/>
      <c r="AI96" s="93" t="s">
        <v>63</v>
      </c>
      <c r="AJ96" s="93" t="s">
        <v>63</v>
      </c>
      <c r="AK96" s="93" t="s">
        <v>63</v>
      </c>
      <c r="AL96" s="93"/>
      <c r="AM96" s="93"/>
      <c r="AN96" s="93"/>
      <c r="AO96" s="93"/>
      <c r="AP96" s="93"/>
      <c r="AQ96" s="93"/>
      <c r="AR96" s="93"/>
      <c r="AS96" s="99"/>
      <c r="AT96" s="100"/>
      <c r="AU96" s="93" t="str">
        <f t="shared" si="73"/>
        <v>Bajo</v>
      </c>
      <c r="AV96" s="100"/>
      <c r="AW96" s="93" t="b">
        <f t="shared" si="74"/>
        <v>0</v>
      </c>
      <c r="AX96" s="93">
        <f t="shared" si="67"/>
        <v>0</v>
      </c>
      <c r="AY96" s="93" t="str">
        <f t="shared" si="68"/>
        <v>Bajo</v>
      </c>
      <c r="AZ96" s="100"/>
      <c r="BA96" s="93" t="b">
        <f t="shared" si="69"/>
        <v>0</v>
      </c>
      <c r="BB96" s="93">
        <f t="shared" si="75"/>
        <v>0</v>
      </c>
      <c r="BC96" s="93" t="str">
        <f t="shared" si="76"/>
        <v>IV</v>
      </c>
      <c r="BD96" s="93" t="str">
        <f t="shared" si="77"/>
        <v>ACEPTABLE</v>
      </c>
    </row>
    <row r="97" spans="1:56" ht="72.75" hidden="1" customHeight="1" x14ac:dyDescent="0.3">
      <c r="A97" s="90"/>
      <c r="B97" s="91" t="s">
        <v>1262</v>
      </c>
      <c r="C97" s="92" t="s">
        <v>1307</v>
      </c>
      <c r="D97" s="92"/>
      <c r="E97" s="92" t="s">
        <v>248</v>
      </c>
      <c r="F97" s="92" t="s">
        <v>1373</v>
      </c>
      <c r="G97" s="92"/>
      <c r="H97" s="93" t="s">
        <v>63</v>
      </c>
      <c r="I97" s="93"/>
      <c r="J97" s="92" t="s">
        <v>773</v>
      </c>
      <c r="K97" s="95" t="s">
        <v>282</v>
      </c>
      <c r="L97" s="96" t="s">
        <v>88</v>
      </c>
      <c r="M97" s="97" t="s">
        <v>344</v>
      </c>
      <c r="N97" s="97" t="s">
        <v>670</v>
      </c>
      <c r="O97" s="93" t="s">
        <v>69</v>
      </c>
      <c r="P97" s="93" t="s">
        <v>69</v>
      </c>
      <c r="Q97" s="93" t="s">
        <v>69</v>
      </c>
      <c r="R97" s="101" t="s">
        <v>671</v>
      </c>
      <c r="S97" s="93" t="s">
        <v>69</v>
      </c>
      <c r="T97" s="93">
        <v>0</v>
      </c>
      <c r="U97" s="93" t="str">
        <f t="shared" si="78"/>
        <v>Bajo</v>
      </c>
      <c r="V97" s="93">
        <v>1</v>
      </c>
      <c r="W97" s="93" t="str">
        <f t="shared" si="70"/>
        <v>Esporadica</v>
      </c>
      <c r="X97" s="93">
        <f t="shared" si="58"/>
        <v>0</v>
      </c>
      <c r="Y97" s="93" t="str">
        <f t="shared" si="65"/>
        <v>Bajo</v>
      </c>
      <c r="Z97" s="93">
        <v>100</v>
      </c>
      <c r="AA97" s="93" t="str">
        <f t="shared" si="66"/>
        <v>Mortal o Catrastrofico</v>
      </c>
      <c r="AB97" s="93">
        <f t="shared" si="61"/>
        <v>0</v>
      </c>
      <c r="AC97" s="93" t="str">
        <f t="shared" si="71"/>
        <v>IV</v>
      </c>
      <c r="AD97" s="93" t="str">
        <f t="shared" si="72"/>
        <v>ACEPTABLE</v>
      </c>
      <c r="AE97" s="93" t="s">
        <v>258</v>
      </c>
      <c r="AF97" s="93" t="str">
        <f t="shared" si="79"/>
        <v>Heridas, golpes, ahogamiento, muerte</v>
      </c>
      <c r="AG97" s="93" t="s">
        <v>38</v>
      </c>
      <c r="AH97" s="93"/>
      <c r="AI97" s="93" t="s">
        <v>63</v>
      </c>
      <c r="AJ97" s="93" t="s">
        <v>63</v>
      </c>
      <c r="AK97" s="93" t="s">
        <v>63</v>
      </c>
      <c r="AL97" s="93"/>
      <c r="AM97" s="93"/>
      <c r="AN97" s="93"/>
      <c r="AO97" s="93"/>
      <c r="AP97" s="93"/>
      <c r="AQ97" s="93"/>
      <c r="AR97" s="93"/>
      <c r="AS97" s="99"/>
      <c r="AT97" s="100"/>
      <c r="AU97" s="93" t="str">
        <f t="shared" si="73"/>
        <v>Bajo</v>
      </c>
      <c r="AV97" s="100"/>
      <c r="AW97" s="93" t="b">
        <f t="shared" si="74"/>
        <v>0</v>
      </c>
      <c r="AX97" s="93">
        <f t="shared" si="67"/>
        <v>0</v>
      </c>
      <c r="AY97" s="93" t="str">
        <f t="shared" si="68"/>
        <v>Bajo</v>
      </c>
      <c r="AZ97" s="100"/>
      <c r="BA97" s="93" t="b">
        <f t="shared" si="69"/>
        <v>0</v>
      </c>
      <c r="BB97" s="93">
        <f t="shared" si="75"/>
        <v>0</v>
      </c>
      <c r="BC97" s="93" t="str">
        <f t="shared" si="76"/>
        <v>IV</v>
      </c>
      <c r="BD97" s="93" t="str">
        <f t="shared" si="77"/>
        <v>ACEPTABLE</v>
      </c>
    </row>
    <row r="98" spans="1:56" ht="57" x14ac:dyDescent="0.3">
      <c r="A98" s="90"/>
      <c r="B98" s="91" t="s">
        <v>1262</v>
      </c>
      <c r="C98" s="92" t="s">
        <v>1307</v>
      </c>
      <c r="D98" s="92"/>
      <c r="E98" s="92" t="s">
        <v>248</v>
      </c>
      <c r="F98" s="92" t="s">
        <v>250</v>
      </c>
      <c r="G98" s="92"/>
      <c r="H98" s="93" t="s">
        <v>63</v>
      </c>
      <c r="I98" s="93"/>
      <c r="J98" s="92" t="s">
        <v>773</v>
      </c>
      <c r="K98" s="95" t="s">
        <v>282</v>
      </c>
      <c r="L98" s="96" t="s">
        <v>747</v>
      </c>
      <c r="M98" s="97" t="s">
        <v>748</v>
      </c>
      <c r="N98" s="97" t="s">
        <v>289</v>
      </c>
      <c r="O98" s="93" t="s">
        <v>69</v>
      </c>
      <c r="P98" s="93" t="s">
        <v>69</v>
      </c>
      <c r="Q98" s="93"/>
      <c r="R98" s="101" t="s">
        <v>749</v>
      </c>
      <c r="S98" s="93" t="s">
        <v>672</v>
      </c>
      <c r="T98" s="93">
        <v>0</v>
      </c>
      <c r="U98" s="93" t="str">
        <f t="shared" si="78"/>
        <v>Bajo</v>
      </c>
      <c r="V98" s="93">
        <v>1</v>
      </c>
      <c r="W98" s="93" t="str">
        <f t="shared" si="70"/>
        <v>Esporadica</v>
      </c>
      <c r="X98" s="93">
        <f t="shared" si="58"/>
        <v>0</v>
      </c>
      <c r="Y98" s="93" t="str">
        <f t="shared" si="65"/>
        <v>Bajo</v>
      </c>
      <c r="Z98" s="93">
        <v>25</v>
      </c>
      <c r="AA98" s="93" t="str">
        <f t="shared" si="66"/>
        <v>Grave</v>
      </c>
      <c r="AB98" s="93">
        <f t="shared" si="61"/>
        <v>0</v>
      </c>
      <c r="AC98" s="93" t="str">
        <f t="shared" si="71"/>
        <v>IV</v>
      </c>
      <c r="AD98" s="93" t="str">
        <f t="shared" si="72"/>
        <v>ACEPTABLE</v>
      </c>
      <c r="AE98" s="93" t="s">
        <v>258</v>
      </c>
      <c r="AF98" s="93" t="str">
        <f t="shared" si="79"/>
        <v>Golpes, trapamientos, aplastamiento, muerte</v>
      </c>
      <c r="AG98" s="93" t="s">
        <v>38</v>
      </c>
      <c r="AH98" s="93"/>
      <c r="AI98" s="93" t="s">
        <v>63</v>
      </c>
      <c r="AJ98" s="93" t="s">
        <v>63</v>
      </c>
      <c r="AK98" s="93" t="s">
        <v>63</v>
      </c>
      <c r="AL98" s="93"/>
      <c r="AM98" s="93"/>
      <c r="AN98" s="93"/>
      <c r="AO98" s="93"/>
      <c r="AP98" s="93"/>
      <c r="AQ98" s="93"/>
      <c r="AR98" s="93"/>
      <c r="AS98" s="99"/>
      <c r="AT98" s="100"/>
      <c r="AU98" s="93" t="str">
        <f t="shared" si="73"/>
        <v>Bajo</v>
      </c>
      <c r="AV98" s="100"/>
      <c r="AW98" s="93" t="b">
        <f t="shared" si="74"/>
        <v>0</v>
      </c>
      <c r="AX98" s="93">
        <f t="shared" si="67"/>
        <v>0</v>
      </c>
      <c r="AY98" s="93" t="str">
        <f t="shared" si="68"/>
        <v>Bajo</v>
      </c>
      <c r="AZ98" s="100"/>
      <c r="BA98" s="93" t="b">
        <f t="shared" si="69"/>
        <v>0</v>
      </c>
      <c r="BB98" s="93">
        <f t="shared" si="75"/>
        <v>0</v>
      </c>
      <c r="BC98" s="93" t="str">
        <f t="shared" si="76"/>
        <v>IV</v>
      </c>
      <c r="BD98" s="93" t="str">
        <f t="shared" si="77"/>
        <v>ACEPTABLE</v>
      </c>
    </row>
    <row r="99" spans="1:56" ht="72.75" hidden="1" customHeight="1" x14ac:dyDescent="0.3">
      <c r="A99" s="90"/>
      <c r="B99" s="91" t="s">
        <v>1262</v>
      </c>
      <c r="C99" s="92" t="s">
        <v>1307</v>
      </c>
      <c r="D99" s="92"/>
      <c r="E99" s="92" t="s">
        <v>248</v>
      </c>
      <c r="F99" s="92" t="s">
        <v>1373</v>
      </c>
      <c r="G99" s="92"/>
      <c r="H99" s="93" t="s">
        <v>63</v>
      </c>
      <c r="I99" s="93"/>
      <c r="J99" s="92" t="s">
        <v>773</v>
      </c>
      <c r="K99" s="93" t="s">
        <v>72</v>
      </c>
      <c r="L99" s="93" t="s">
        <v>1374</v>
      </c>
      <c r="M99" s="97" t="s">
        <v>1376</v>
      </c>
      <c r="N99" s="97" t="s">
        <v>676</v>
      </c>
      <c r="O99" s="93" t="s">
        <v>69</v>
      </c>
      <c r="P99" s="93" t="s">
        <v>69</v>
      </c>
      <c r="Q99" s="93" t="s">
        <v>69</v>
      </c>
      <c r="R99" s="101" t="s">
        <v>677</v>
      </c>
      <c r="S99" s="93" t="s">
        <v>672</v>
      </c>
      <c r="T99" s="93">
        <v>0</v>
      </c>
      <c r="U99" s="93" t="str">
        <f t="shared" si="78"/>
        <v>Bajo</v>
      </c>
      <c r="V99" s="93">
        <v>1</v>
      </c>
      <c r="W99" s="93" t="str">
        <f t="shared" si="70"/>
        <v>Esporadica</v>
      </c>
      <c r="X99" s="93">
        <f t="shared" si="58"/>
        <v>0</v>
      </c>
      <c r="Y99" s="93" t="str">
        <f t="shared" si="65"/>
        <v>Bajo</v>
      </c>
      <c r="Z99" s="93">
        <v>100</v>
      </c>
      <c r="AA99" s="93" t="str">
        <f t="shared" si="66"/>
        <v>Mortal o Catrastrofico</v>
      </c>
      <c r="AB99" s="93">
        <f t="shared" si="61"/>
        <v>0</v>
      </c>
      <c r="AC99" s="93" t="str">
        <f t="shared" si="71"/>
        <v>IV</v>
      </c>
      <c r="AD99" s="93" t="str">
        <f t="shared" si="72"/>
        <v>ACEPTABLE</v>
      </c>
      <c r="AE99" s="93" t="s">
        <v>258</v>
      </c>
      <c r="AF99" s="93" t="str">
        <f t="shared" si="79"/>
        <v>Naufragios, hundimientos. Inmersión. Caída a cuerpos de agua.Heridas, golpes, ahogamiento, muerte</v>
      </c>
      <c r="AG99" s="93" t="s">
        <v>38</v>
      </c>
      <c r="AH99" s="93"/>
      <c r="AI99" s="93" t="s">
        <v>63</v>
      </c>
      <c r="AJ99" s="93" t="s">
        <v>63</v>
      </c>
      <c r="AK99" s="93" t="s">
        <v>63</v>
      </c>
      <c r="AL99" s="93"/>
      <c r="AM99" s="93"/>
      <c r="AN99" s="93"/>
      <c r="AO99" s="93"/>
      <c r="AP99" s="93"/>
      <c r="AQ99" s="93"/>
      <c r="AR99" s="93"/>
      <c r="AS99" s="99"/>
      <c r="AT99" s="100"/>
      <c r="AU99" s="93" t="str">
        <f t="shared" si="73"/>
        <v>Bajo</v>
      </c>
      <c r="AV99" s="100"/>
      <c r="AW99" s="93" t="b">
        <f t="shared" si="74"/>
        <v>0</v>
      </c>
      <c r="AX99" s="93">
        <f t="shared" si="67"/>
        <v>0</v>
      </c>
      <c r="AY99" s="93" t="str">
        <f t="shared" si="68"/>
        <v>Bajo</v>
      </c>
      <c r="AZ99" s="100"/>
      <c r="BA99" s="93" t="b">
        <f t="shared" si="69"/>
        <v>0</v>
      </c>
      <c r="BB99" s="93">
        <f t="shared" si="75"/>
        <v>0</v>
      </c>
      <c r="BC99" s="93" t="str">
        <f t="shared" si="76"/>
        <v>IV</v>
      </c>
      <c r="BD99" s="93" t="str">
        <f t="shared" si="77"/>
        <v>ACEPTABLE</v>
      </c>
    </row>
    <row r="100" spans="1:56" ht="72.75" hidden="1" customHeight="1" x14ac:dyDescent="0.3">
      <c r="A100" s="90"/>
      <c r="B100" s="91" t="s">
        <v>1262</v>
      </c>
      <c r="C100" s="92" t="s">
        <v>1307</v>
      </c>
      <c r="D100" s="92"/>
      <c r="E100" s="92" t="s">
        <v>248</v>
      </c>
      <c r="F100" s="92" t="s">
        <v>1377</v>
      </c>
      <c r="G100" s="92"/>
      <c r="H100" s="93" t="s">
        <v>63</v>
      </c>
      <c r="I100" s="93"/>
      <c r="J100" s="92" t="s">
        <v>1363</v>
      </c>
      <c r="K100" s="93" t="s">
        <v>104</v>
      </c>
      <c r="L100" s="93" t="s">
        <v>528</v>
      </c>
      <c r="M100" s="101" t="s">
        <v>704</v>
      </c>
      <c r="N100" s="101" t="s">
        <v>512</v>
      </c>
      <c r="O100" s="93"/>
      <c r="P100" s="93"/>
      <c r="Q100" s="101"/>
      <c r="R100" s="101" t="s">
        <v>705</v>
      </c>
      <c r="S100" s="101" t="s">
        <v>706</v>
      </c>
      <c r="T100" s="93">
        <v>0</v>
      </c>
      <c r="U100" s="93" t="str">
        <f t="shared" si="78"/>
        <v>Bajo</v>
      </c>
      <c r="V100" s="93">
        <v>3</v>
      </c>
      <c r="W100" s="93" t="str">
        <f t="shared" si="70"/>
        <v>Frecuente</v>
      </c>
      <c r="X100" s="93">
        <f t="shared" si="58"/>
        <v>0</v>
      </c>
      <c r="Y100" s="93" t="str">
        <f t="shared" si="65"/>
        <v>Bajo</v>
      </c>
      <c r="Z100" s="93">
        <v>25</v>
      </c>
      <c r="AA100" s="93" t="str">
        <f t="shared" si="66"/>
        <v>Grave</v>
      </c>
      <c r="AB100" s="93">
        <f t="shared" si="61"/>
        <v>0</v>
      </c>
      <c r="AC100" s="93" t="str">
        <f t="shared" si="71"/>
        <v>IV</v>
      </c>
      <c r="AD100" s="93" t="str">
        <f t="shared" si="72"/>
        <v>ACEPTABLE</v>
      </c>
      <c r="AE100" s="93" t="s">
        <v>258</v>
      </c>
      <c r="AF100" s="93" t="str">
        <f t="shared" si="79"/>
        <v>Fatiga, estrés</v>
      </c>
      <c r="AG100" s="93" t="s">
        <v>38</v>
      </c>
      <c r="AH100" s="93"/>
      <c r="AI100" s="93" t="s">
        <v>63</v>
      </c>
      <c r="AJ100" s="93" t="s">
        <v>63</v>
      </c>
      <c r="AK100" s="93"/>
      <c r="AL100" s="93"/>
      <c r="AM100" s="93"/>
      <c r="AN100" s="93"/>
      <c r="AO100" s="93"/>
      <c r="AP100" s="93"/>
      <c r="AQ100" s="93"/>
      <c r="AR100" s="93"/>
      <c r="AS100" s="99"/>
      <c r="AT100" s="100"/>
      <c r="AU100" s="93" t="str">
        <f t="shared" si="73"/>
        <v>Bajo</v>
      </c>
      <c r="AV100" s="100"/>
      <c r="AW100" s="93" t="b">
        <f t="shared" si="74"/>
        <v>0</v>
      </c>
      <c r="AX100" s="93">
        <f t="shared" si="67"/>
        <v>0</v>
      </c>
      <c r="AY100" s="93" t="str">
        <f t="shared" si="68"/>
        <v>Bajo</v>
      </c>
      <c r="AZ100" s="100"/>
      <c r="BA100" s="93" t="b">
        <f t="shared" si="69"/>
        <v>0</v>
      </c>
      <c r="BB100" s="93">
        <f t="shared" si="75"/>
        <v>0</v>
      </c>
      <c r="BC100" s="93" t="str">
        <f t="shared" si="76"/>
        <v>IV</v>
      </c>
      <c r="BD100" s="93" t="str">
        <f t="shared" si="77"/>
        <v>ACEPTABLE</v>
      </c>
    </row>
    <row r="101" spans="1:56" ht="72.75" hidden="1" customHeight="1" x14ac:dyDescent="0.3">
      <c r="A101" s="90"/>
      <c r="B101" s="91" t="s">
        <v>1262</v>
      </c>
      <c r="C101" s="92" t="s">
        <v>1307</v>
      </c>
      <c r="D101" s="92"/>
      <c r="E101" s="92" t="s">
        <v>248</v>
      </c>
      <c r="F101" s="92" t="s">
        <v>1377</v>
      </c>
      <c r="G101" s="92"/>
      <c r="H101" s="93" t="s">
        <v>63</v>
      </c>
      <c r="I101" s="93"/>
      <c r="J101" s="92" t="s">
        <v>1363</v>
      </c>
      <c r="K101" s="93" t="s">
        <v>104</v>
      </c>
      <c r="L101" s="93" t="s">
        <v>178</v>
      </c>
      <c r="M101" s="97" t="s">
        <v>179</v>
      </c>
      <c r="N101" s="97" t="s">
        <v>180</v>
      </c>
      <c r="O101" s="93"/>
      <c r="P101" s="93"/>
      <c r="Q101" s="101"/>
      <c r="R101" s="101" t="s">
        <v>705</v>
      </c>
      <c r="S101" s="101" t="s">
        <v>706</v>
      </c>
      <c r="T101" s="93">
        <v>0</v>
      </c>
      <c r="U101" s="93" t="str">
        <f t="shared" si="78"/>
        <v>Bajo</v>
      </c>
      <c r="V101" s="93">
        <v>3</v>
      </c>
      <c r="W101" s="93" t="str">
        <f t="shared" si="70"/>
        <v>Frecuente</v>
      </c>
      <c r="X101" s="93">
        <f t="shared" si="58"/>
        <v>0</v>
      </c>
      <c r="Y101" s="93" t="str">
        <f t="shared" si="65"/>
        <v>Bajo</v>
      </c>
      <c r="Z101" s="93">
        <v>25</v>
      </c>
      <c r="AA101" s="93" t="str">
        <f t="shared" si="66"/>
        <v>Grave</v>
      </c>
      <c r="AB101" s="93">
        <f t="shared" si="61"/>
        <v>0</v>
      </c>
      <c r="AC101" s="93" t="str">
        <f t="shared" si="71"/>
        <v>IV</v>
      </c>
      <c r="AD101" s="93" t="str">
        <f t="shared" si="72"/>
        <v>ACEPTABLE</v>
      </c>
      <c r="AE101" s="93" t="s">
        <v>258</v>
      </c>
      <c r="AF101" s="93" t="s">
        <v>180</v>
      </c>
      <c r="AG101" s="93" t="s">
        <v>38</v>
      </c>
      <c r="AH101" s="93"/>
      <c r="AI101" s="93" t="s">
        <v>63</v>
      </c>
      <c r="AJ101" s="93" t="s">
        <v>63</v>
      </c>
      <c r="AK101" s="93"/>
      <c r="AL101" s="93"/>
      <c r="AM101" s="93"/>
      <c r="AN101" s="93"/>
      <c r="AO101" s="93"/>
      <c r="AP101" s="93"/>
      <c r="AQ101" s="93"/>
      <c r="AR101" s="93"/>
      <c r="AS101" s="99"/>
      <c r="AT101" s="100"/>
      <c r="AU101" s="93" t="str">
        <f t="shared" si="73"/>
        <v>Bajo</v>
      </c>
      <c r="AV101" s="100"/>
      <c r="AW101" s="93" t="b">
        <f t="shared" si="74"/>
        <v>0</v>
      </c>
      <c r="AX101" s="93">
        <f t="shared" si="67"/>
        <v>0</v>
      </c>
      <c r="AY101" s="93" t="str">
        <f t="shared" si="68"/>
        <v>Bajo</v>
      </c>
      <c r="AZ101" s="100"/>
      <c r="BA101" s="93" t="b">
        <f t="shared" si="69"/>
        <v>0</v>
      </c>
      <c r="BB101" s="93">
        <f t="shared" si="75"/>
        <v>0</v>
      </c>
      <c r="BC101" s="93" t="str">
        <f t="shared" si="76"/>
        <v>IV</v>
      </c>
      <c r="BD101" s="93" t="str">
        <f t="shared" si="77"/>
        <v>ACEPTABLE</v>
      </c>
    </row>
    <row r="102" spans="1:56" ht="125.25" hidden="1" customHeight="1" x14ac:dyDescent="0.3">
      <c r="A102" s="90"/>
      <c r="B102" s="91" t="s">
        <v>1262</v>
      </c>
      <c r="C102" s="92" t="s">
        <v>1307</v>
      </c>
      <c r="D102" s="92"/>
      <c r="E102" s="92" t="s">
        <v>248</v>
      </c>
      <c r="F102" s="92" t="s">
        <v>1377</v>
      </c>
      <c r="G102" s="92"/>
      <c r="H102" s="93" t="s">
        <v>63</v>
      </c>
      <c r="I102" s="93"/>
      <c r="J102" s="92" t="s">
        <v>773</v>
      </c>
      <c r="K102" s="95" t="s">
        <v>65</v>
      </c>
      <c r="L102" s="96" t="s">
        <v>253</v>
      </c>
      <c r="M102" s="97" t="s">
        <v>254</v>
      </c>
      <c r="N102" s="97" t="s">
        <v>1209</v>
      </c>
      <c r="O102" s="93" t="s">
        <v>69</v>
      </c>
      <c r="P102" s="93" t="s">
        <v>69</v>
      </c>
      <c r="Q102" s="93" t="s">
        <v>69</v>
      </c>
      <c r="R102" s="98" t="s">
        <v>1210</v>
      </c>
      <c r="S102" s="93"/>
      <c r="T102" s="93">
        <v>0</v>
      </c>
      <c r="U102" s="93" t="str">
        <f t="shared" si="78"/>
        <v>Bajo</v>
      </c>
      <c r="V102" s="93">
        <v>4</v>
      </c>
      <c r="W102" s="93" t="str">
        <f t="shared" si="70"/>
        <v>Continua</v>
      </c>
      <c r="X102" s="93">
        <f t="shared" si="58"/>
        <v>0</v>
      </c>
      <c r="Y102" s="93" t="str">
        <f t="shared" si="65"/>
        <v>Bajo</v>
      </c>
      <c r="Z102" s="93">
        <v>100</v>
      </c>
      <c r="AA102" s="93" t="str">
        <f t="shared" si="66"/>
        <v>Mortal o Catrastrofico</v>
      </c>
      <c r="AB102" s="93">
        <f t="shared" si="61"/>
        <v>0</v>
      </c>
      <c r="AC102" s="93" t="str">
        <f t="shared" si="71"/>
        <v>IV</v>
      </c>
      <c r="AD102" s="93" t="str">
        <f t="shared" si="72"/>
        <v>ACEPTABLE</v>
      </c>
      <c r="AE102" s="93" t="s">
        <v>258</v>
      </c>
      <c r="AF102" s="93" t="str">
        <f t="shared" ref="AF102:AF114" si="80">N102</f>
        <v>Enfermedad COVID-19, todas las infecciónes Respiratoria Aguda (IRA) de leve a grave, gripas estacionales, que puede ocasionar enfermedad pulmonar crónica,tos,  neumonía o muerte. Otras Enfermedades infecto contagiosas como Enfermedades diarreicas agudas (EDA), dengue y conjuntivits</v>
      </c>
      <c r="AG102" s="93" t="s">
        <v>38</v>
      </c>
      <c r="AH102" s="93"/>
      <c r="AI102" s="93" t="s">
        <v>63</v>
      </c>
      <c r="AJ102" s="93" t="s">
        <v>63</v>
      </c>
      <c r="AK102" s="93" t="s">
        <v>63</v>
      </c>
      <c r="AL102" s="93"/>
      <c r="AM102" s="93"/>
      <c r="AN102" s="93"/>
      <c r="AO102" s="93"/>
      <c r="AP102" s="93"/>
      <c r="AQ102" s="93"/>
      <c r="AR102" s="93"/>
      <c r="AS102" s="99"/>
      <c r="AT102" s="100"/>
      <c r="AU102" s="93" t="str">
        <f t="shared" si="73"/>
        <v>Bajo</v>
      </c>
      <c r="AV102" s="100"/>
      <c r="AW102" s="93" t="b">
        <f t="shared" si="74"/>
        <v>0</v>
      </c>
      <c r="AX102" s="93">
        <f t="shared" si="67"/>
        <v>0</v>
      </c>
      <c r="AY102" s="93" t="str">
        <f t="shared" si="68"/>
        <v>Bajo</v>
      </c>
      <c r="AZ102" s="100"/>
      <c r="BA102" s="93" t="b">
        <f t="shared" si="69"/>
        <v>0</v>
      </c>
      <c r="BB102" s="93">
        <f t="shared" si="75"/>
        <v>0</v>
      </c>
      <c r="BC102" s="93" t="str">
        <f t="shared" si="76"/>
        <v>IV</v>
      </c>
      <c r="BD102" s="93" t="str">
        <f t="shared" si="77"/>
        <v>ACEPTABLE</v>
      </c>
    </row>
    <row r="103" spans="1:56" ht="85.5" hidden="1" x14ac:dyDescent="0.3">
      <c r="A103" s="90"/>
      <c r="B103" s="91" t="s">
        <v>1262</v>
      </c>
      <c r="C103" s="92" t="s">
        <v>1307</v>
      </c>
      <c r="D103" s="92"/>
      <c r="E103" s="92" t="s">
        <v>248</v>
      </c>
      <c r="F103" s="92" t="s">
        <v>1377</v>
      </c>
      <c r="G103" s="92"/>
      <c r="H103" s="93" t="s">
        <v>63</v>
      </c>
      <c r="I103" s="93"/>
      <c r="J103" s="92" t="s">
        <v>773</v>
      </c>
      <c r="K103" s="95" t="s">
        <v>72</v>
      </c>
      <c r="L103" s="96" t="s">
        <v>73</v>
      </c>
      <c r="M103" s="97" t="s">
        <v>867</v>
      </c>
      <c r="N103" s="97" t="s">
        <v>75</v>
      </c>
      <c r="O103" s="93" t="s">
        <v>69</v>
      </c>
      <c r="P103" s="93" t="s">
        <v>69</v>
      </c>
      <c r="Q103" s="93" t="s">
        <v>69</v>
      </c>
      <c r="R103" s="101" t="s">
        <v>1366</v>
      </c>
      <c r="S103" s="93" t="s">
        <v>69</v>
      </c>
      <c r="T103" s="93">
        <v>0</v>
      </c>
      <c r="U103" s="93" t="str">
        <f t="shared" si="78"/>
        <v>Bajo</v>
      </c>
      <c r="V103" s="93">
        <v>2</v>
      </c>
      <c r="W103" s="93" t="str">
        <f t="shared" si="70"/>
        <v>Ocasional</v>
      </c>
      <c r="X103" s="93">
        <f t="shared" si="58"/>
        <v>0</v>
      </c>
      <c r="Y103" s="93" t="str">
        <f t="shared" si="65"/>
        <v>Bajo</v>
      </c>
      <c r="Z103" s="93">
        <v>25</v>
      </c>
      <c r="AA103" s="93" t="str">
        <f t="shared" si="66"/>
        <v>Grave</v>
      </c>
      <c r="AB103" s="93">
        <f t="shared" si="61"/>
        <v>0</v>
      </c>
      <c r="AC103" s="93" t="str">
        <f t="shared" si="71"/>
        <v>IV</v>
      </c>
      <c r="AD103" s="93" t="str">
        <f t="shared" si="72"/>
        <v>ACEPTABLE</v>
      </c>
      <c r="AE103" s="93" t="s">
        <v>258</v>
      </c>
      <c r="AF103" s="93" t="str">
        <f t="shared" si="80"/>
        <v>Heridas, golpes, muerte, fatiga, estrés, disminución de la destreza y precisión. Estados de ansiedad y/o depresión y trastornos del aparato digestivo.</v>
      </c>
      <c r="AG103" s="93" t="s">
        <v>38</v>
      </c>
      <c r="AH103" s="93"/>
      <c r="AI103" s="93" t="s">
        <v>63</v>
      </c>
      <c r="AJ103" s="93" t="s">
        <v>63</v>
      </c>
      <c r="AK103" s="93" t="s">
        <v>63</v>
      </c>
      <c r="AL103" s="93"/>
      <c r="AM103" s="93"/>
      <c r="AN103" s="93"/>
      <c r="AO103" s="93"/>
      <c r="AP103" s="93"/>
      <c r="AQ103" s="93"/>
      <c r="AR103" s="93"/>
      <c r="AS103" s="99"/>
      <c r="AT103" s="100"/>
      <c r="AU103" s="93" t="str">
        <f t="shared" si="73"/>
        <v>Bajo</v>
      </c>
      <c r="AV103" s="100"/>
      <c r="AW103" s="93" t="b">
        <f t="shared" si="74"/>
        <v>0</v>
      </c>
      <c r="AX103" s="93">
        <f t="shared" si="67"/>
        <v>0</v>
      </c>
      <c r="AY103" s="93" t="str">
        <f t="shared" si="68"/>
        <v>Bajo</v>
      </c>
      <c r="AZ103" s="100"/>
      <c r="BA103" s="93" t="b">
        <f t="shared" si="69"/>
        <v>0</v>
      </c>
      <c r="BB103" s="93">
        <f t="shared" si="75"/>
        <v>0</v>
      </c>
      <c r="BC103" s="93" t="str">
        <f t="shared" si="76"/>
        <v>IV</v>
      </c>
      <c r="BD103" s="93" t="str">
        <f t="shared" si="77"/>
        <v>ACEPTABLE</v>
      </c>
    </row>
    <row r="104" spans="1:56" ht="57" hidden="1" x14ac:dyDescent="0.3">
      <c r="A104" s="90"/>
      <c r="B104" s="91" t="s">
        <v>1262</v>
      </c>
      <c r="C104" s="92" t="s">
        <v>1307</v>
      </c>
      <c r="D104" s="92"/>
      <c r="E104" s="92" t="s">
        <v>248</v>
      </c>
      <c r="F104" s="92" t="s">
        <v>1377</v>
      </c>
      <c r="G104" s="92"/>
      <c r="H104" s="93" t="s">
        <v>63</v>
      </c>
      <c r="I104" s="93"/>
      <c r="J104" s="92" t="s">
        <v>773</v>
      </c>
      <c r="K104" s="95" t="s">
        <v>282</v>
      </c>
      <c r="L104" s="96" t="s">
        <v>88</v>
      </c>
      <c r="M104" s="97" t="s">
        <v>344</v>
      </c>
      <c r="N104" s="97" t="s">
        <v>90</v>
      </c>
      <c r="O104" s="93" t="s">
        <v>69</v>
      </c>
      <c r="P104" s="93" t="s">
        <v>69</v>
      </c>
      <c r="Q104" s="93" t="s">
        <v>69</v>
      </c>
      <c r="R104" s="101" t="s">
        <v>1378</v>
      </c>
      <c r="S104" s="101" t="s">
        <v>92</v>
      </c>
      <c r="T104" s="93">
        <v>0</v>
      </c>
      <c r="U104" s="93" t="str">
        <f t="shared" si="78"/>
        <v>Bajo</v>
      </c>
      <c r="V104" s="93">
        <v>1</v>
      </c>
      <c r="W104" s="93" t="str">
        <f t="shared" si="70"/>
        <v>Esporadica</v>
      </c>
      <c r="X104" s="93">
        <f t="shared" si="58"/>
        <v>0</v>
      </c>
      <c r="Y104" s="93" t="str">
        <f t="shared" si="65"/>
        <v>Bajo</v>
      </c>
      <c r="Z104" s="93">
        <v>25</v>
      </c>
      <c r="AA104" s="93" t="str">
        <f t="shared" si="66"/>
        <v>Grave</v>
      </c>
      <c r="AB104" s="93">
        <f t="shared" si="61"/>
        <v>0</v>
      </c>
      <c r="AC104" s="93" t="str">
        <f t="shared" si="71"/>
        <v>IV</v>
      </c>
      <c r="AD104" s="93" t="str">
        <f t="shared" si="72"/>
        <v>ACEPTABLE</v>
      </c>
      <c r="AE104" s="93" t="s">
        <v>258</v>
      </c>
      <c r="AF104" s="93" t="str">
        <f t="shared" si="80"/>
        <v>Fatiga, estrés, resfriados, golpes, traumas.</v>
      </c>
      <c r="AG104" s="93" t="s">
        <v>38</v>
      </c>
      <c r="AH104" s="93"/>
      <c r="AI104" s="93" t="s">
        <v>63</v>
      </c>
      <c r="AJ104" s="93" t="s">
        <v>63</v>
      </c>
      <c r="AK104" s="93" t="s">
        <v>63</v>
      </c>
      <c r="AL104" s="93"/>
      <c r="AM104" s="93"/>
      <c r="AN104" s="93"/>
      <c r="AO104" s="93"/>
      <c r="AP104" s="93"/>
      <c r="AQ104" s="93"/>
      <c r="AR104" s="93"/>
      <c r="AS104" s="99"/>
      <c r="AT104" s="100"/>
      <c r="AU104" s="93" t="str">
        <f t="shared" si="73"/>
        <v>Bajo</v>
      </c>
      <c r="AV104" s="100"/>
      <c r="AW104" s="93" t="b">
        <f t="shared" si="74"/>
        <v>0</v>
      </c>
      <c r="AX104" s="93">
        <f t="shared" si="67"/>
        <v>0</v>
      </c>
      <c r="AY104" s="93" t="str">
        <f t="shared" si="68"/>
        <v>Bajo</v>
      </c>
      <c r="AZ104" s="100"/>
      <c r="BA104" s="93" t="b">
        <f t="shared" si="69"/>
        <v>0</v>
      </c>
      <c r="BB104" s="93">
        <f t="shared" si="75"/>
        <v>0</v>
      </c>
      <c r="BC104" s="93" t="str">
        <f t="shared" si="76"/>
        <v>IV</v>
      </c>
      <c r="BD104" s="93" t="str">
        <f t="shared" si="77"/>
        <v>ACEPTABLE</v>
      </c>
    </row>
    <row r="105" spans="1:56" ht="57" hidden="1" x14ac:dyDescent="0.3">
      <c r="A105" s="90"/>
      <c r="B105" s="91" t="s">
        <v>1262</v>
      </c>
      <c r="C105" s="92" t="s">
        <v>1307</v>
      </c>
      <c r="D105" s="92"/>
      <c r="E105" s="92" t="s">
        <v>248</v>
      </c>
      <c r="F105" s="92" t="s">
        <v>1377</v>
      </c>
      <c r="G105" s="92"/>
      <c r="H105" s="93" t="s">
        <v>63</v>
      </c>
      <c r="I105" s="93"/>
      <c r="J105" s="92" t="s">
        <v>773</v>
      </c>
      <c r="K105" s="93" t="s">
        <v>93</v>
      </c>
      <c r="L105" s="93" t="s">
        <v>94</v>
      </c>
      <c r="M105" s="101" t="s">
        <v>1379</v>
      </c>
      <c r="N105" s="101" t="s">
        <v>96</v>
      </c>
      <c r="O105" s="93" t="s">
        <v>69</v>
      </c>
      <c r="P105" s="93" t="s">
        <v>69</v>
      </c>
      <c r="Q105" s="97"/>
      <c r="R105" s="97" t="s">
        <v>1269</v>
      </c>
      <c r="S105" s="93" t="s">
        <v>69</v>
      </c>
      <c r="T105" s="93"/>
      <c r="U105" s="93" t="str">
        <f t="shared" si="78"/>
        <v>Bajo</v>
      </c>
      <c r="V105" s="93">
        <v>2</v>
      </c>
      <c r="W105" s="93" t="str">
        <f t="shared" si="70"/>
        <v>Ocasional</v>
      </c>
      <c r="X105" s="93">
        <f t="shared" si="58"/>
        <v>0</v>
      </c>
      <c r="Y105" s="93" t="str">
        <f t="shared" si="65"/>
        <v>Bajo</v>
      </c>
      <c r="Z105" s="93">
        <v>10</v>
      </c>
      <c r="AA105" s="93" t="str">
        <f t="shared" si="66"/>
        <v>Leve</v>
      </c>
      <c r="AB105" s="93">
        <f t="shared" si="61"/>
        <v>0</v>
      </c>
      <c r="AC105" s="93" t="str">
        <f t="shared" si="71"/>
        <v>IV</v>
      </c>
      <c r="AD105" s="93" t="str">
        <f t="shared" si="72"/>
        <v>ACEPTABLE</v>
      </c>
      <c r="AE105" s="93" t="s">
        <v>258</v>
      </c>
      <c r="AF105" s="93" t="str">
        <f t="shared" si="80"/>
        <v>Desordenes de trauma acumulativo, lesiones del sistema músculo esquelético, Tendinitis, síndrome del túnel carpiano (STC)</v>
      </c>
      <c r="AG105" s="93" t="s">
        <v>38</v>
      </c>
      <c r="AH105" s="93"/>
      <c r="AI105" s="93" t="s">
        <v>63</v>
      </c>
      <c r="AJ105" s="93" t="s">
        <v>63</v>
      </c>
      <c r="AK105" s="93" t="s">
        <v>63</v>
      </c>
      <c r="AL105" s="93"/>
      <c r="AM105" s="93"/>
      <c r="AN105" s="93"/>
      <c r="AO105" s="93"/>
      <c r="AP105" s="93"/>
      <c r="AQ105" s="93"/>
      <c r="AR105" s="93"/>
      <c r="AS105" s="99"/>
      <c r="AT105" s="100"/>
      <c r="AU105" s="93" t="str">
        <f t="shared" si="73"/>
        <v>Bajo</v>
      </c>
      <c r="AV105" s="100"/>
      <c r="AW105" s="93" t="b">
        <f t="shared" si="74"/>
        <v>0</v>
      </c>
      <c r="AX105" s="93">
        <f t="shared" si="67"/>
        <v>0</v>
      </c>
      <c r="AY105" s="93" t="str">
        <f t="shared" si="68"/>
        <v>Bajo</v>
      </c>
      <c r="AZ105" s="100"/>
      <c r="BA105" s="93" t="b">
        <f t="shared" si="69"/>
        <v>0</v>
      </c>
      <c r="BB105" s="93">
        <f t="shared" si="75"/>
        <v>0</v>
      </c>
      <c r="BC105" s="93" t="str">
        <f t="shared" si="76"/>
        <v>IV</v>
      </c>
      <c r="BD105" s="93" t="str">
        <f t="shared" si="77"/>
        <v>ACEPTABLE</v>
      </c>
    </row>
    <row r="106" spans="1:56" ht="128.25" hidden="1" x14ac:dyDescent="0.3">
      <c r="A106" s="102"/>
      <c r="B106" s="91" t="s">
        <v>1262</v>
      </c>
      <c r="C106" s="92" t="s">
        <v>1307</v>
      </c>
      <c r="D106" s="92"/>
      <c r="E106" s="92" t="s">
        <v>248</v>
      </c>
      <c r="F106" s="92" t="s">
        <v>1377</v>
      </c>
      <c r="G106" s="92"/>
      <c r="H106" s="93" t="s">
        <v>63</v>
      </c>
      <c r="I106" s="93"/>
      <c r="J106" s="92" t="s">
        <v>773</v>
      </c>
      <c r="K106" s="93" t="s">
        <v>99</v>
      </c>
      <c r="L106" s="93" t="s">
        <v>100</v>
      </c>
      <c r="M106" s="101" t="s">
        <v>101</v>
      </c>
      <c r="N106" s="101" t="s">
        <v>102</v>
      </c>
      <c r="O106" s="93" t="s">
        <v>69</v>
      </c>
      <c r="P106" s="93" t="s">
        <v>69</v>
      </c>
      <c r="Q106" s="93" t="s">
        <v>69</v>
      </c>
      <c r="R106" s="101" t="s">
        <v>1271</v>
      </c>
      <c r="S106" s="93" t="s">
        <v>69</v>
      </c>
      <c r="T106" s="93">
        <v>2</v>
      </c>
      <c r="U106" s="93" t="str">
        <f t="shared" si="78"/>
        <v>Medio</v>
      </c>
      <c r="V106" s="93">
        <v>3</v>
      </c>
      <c r="W106" s="93" t="str">
        <f t="shared" si="70"/>
        <v>Frecuente</v>
      </c>
      <c r="X106" s="93">
        <f t="shared" si="58"/>
        <v>6</v>
      </c>
      <c r="Y106" s="93" t="str">
        <f t="shared" si="65"/>
        <v>Medio</v>
      </c>
      <c r="Z106" s="93">
        <v>25</v>
      </c>
      <c r="AA106" s="93" t="str">
        <f t="shared" si="66"/>
        <v>Grave</v>
      </c>
      <c r="AB106" s="93">
        <f t="shared" si="61"/>
        <v>150</v>
      </c>
      <c r="AC106" s="93" t="str">
        <f t="shared" si="71"/>
        <v>II</v>
      </c>
      <c r="AD106" s="93" t="str">
        <f t="shared" si="72"/>
        <v>ACEPTABLE CON CONTROL ESPECIFICO</v>
      </c>
      <c r="AE106" s="93">
        <v>6</v>
      </c>
      <c r="AF106" s="93" t="str">
        <f t="shared" si="80"/>
        <v>Fatiga, estrés, disminución de la destreza y precisión. Estados de ansiedad y/o depresión y trastornos del aparato digestivo.</v>
      </c>
      <c r="AG106" s="93" t="s">
        <v>38</v>
      </c>
      <c r="AH106" s="93"/>
      <c r="AI106" s="93" t="s">
        <v>63</v>
      </c>
      <c r="AJ106" s="93" t="s">
        <v>63</v>
      </c>
      <c r="AK106" s="93" t="s">
        <v>63</v>
      </c>
      <c r="AL106" s="93"/>
      <c r="AM106" s="93" t="s">
        <v>1272</v>
      </c>
      <c r="AN106" s="93"/>
      <c r="AO106" s="93"/>
      <c r="AP106" s="93"/>
      <c r="AQ106" s="93" t="s">
        <v>63</v>
      </c>
      <c r="AR106" s="93"/>
      <c r="AS106" s="88" t="s">
        <v>63</v>
      </c>
      <c r="AT106" s="90">
        <v>0</v>
      </c>
      <c r="AU106" s="93" t="str">
        <f t="shared" si="73"/>
        <v>Bajo</v>
      </c>
      <c r="AV106" s="90">
        <v>3</v>
      </c>
      <c r="AW106" s="93" t="str">
        <f t="shared" si="74"/>
        <v>Frecuente</v>
      </c>
      <c r="AX106" s="93">
        <f t="shared" si="67"/>
        <v>0</v>
      </c>
      <c r="AY106" s="93" t="str">
        <f t="shared" si="68"/>
        <v>Bajo</v>
      </c>
      <c r="AZ106" s="90">
        <v>25</v>
      </c>
      <c r="BA106" s="93" t="str">
        <f t="shared" si="69"/>
        <v>Grave</v>
      </c>
      <c r="BB106" s="93">
        <f t="shared" si="75"/>
        <v>0</v>
      </c>
      <c r="BC106" s="93" t="str">
        <f t="shared" si="76"/>
        <v>IV</v>
      </c>
      <c r="BD106" s="93" t="str">
        <f t="shared" si="77"/>
        <v>ACEPTABLE</v>
      </c>
    </row>
    <row r="107" spans="1:56" ht="85.5" hidden="1" x14ac:dyDescent="0.3">
      <c r="A107" s="90"/>
      <c r="B107" s="91" t="s">
        <v>1262</v>
      </c>
      <c r="C107" s="92" t="s">
        <v>1307</v>
      </c>
      <c r="D107" s="92"/>
      <c r="E107" s="92" t="s">
        <v>248</v>
      </c>
      <c r="F107" s="92" t="s">
        <v>1377</v>
      </c>
      <c r="G107" s="92"/>
      <c r="H107" s="93" t="s">
        <v>63</v>
      </c>
      <c r="I107" s="93"/>
      <c r="J107" s="92" t="s">
        <v>773</v>
      </c>
      <c r="K107" s="93" t="s">
        <v>104</v>
      </c>
      <c r="L107" s="93" t="s">
        <v>105</v>
      </c>
      <c r="M107" s="101" t="s">
        <v>1380</v>
      </c>
      <c r="N107" s="101" t="s">
        <v>107</v>
      </c>
      <c r="O107" s="93" t="s">
        <v>69</v>
      </c>
      <c r="P107" s="93" t="s">
        <v>69</v>
      </c>
      <c r="Q107" s="93" t="s">
        <v>69</v>
      </c>
      <c r="R107" s="101" t="s">
        <v>1381</v>
      </c>
      <c r="S107" s="93" t="s">
        <v>69</v>
      </c>
      <c r="T107" s="93">
        <v>0</v>
      </c>
      <c r="U107" s="93" t="str">
        <f t="shared" si="78"/>
        <v>Bajo</v>
      </c>
      <c r="V107" s="93">
        <v>2</v>
      </c>
      <c r="W107" s="93" t="str">
        <f t="shared" si="70"/>
        <v>Ocasional</v>
      </c>
      <c r="X107" s="93">
        <f t="shared" si="58"/>
        <v>0</v>
      </c>
      <c r="Y107" s="93" t="str">
        <f t="shared" si="65"/>
        <v>Bajo</v>
      </c>
      <c r="Z107" s="93">
        <v>10</v>
      </c>
      <c r="AA107" s="93" t="str">
        <f t="shared" si="66"/>
        <v>Leve</v>
      </c>
      <c r="AB107" s="93">
        <f t="shared" si="61"/>
        <v>0</v>
      </c>
      <c r="AC107" s="93" t="str">
        <f t="shared" si="71"/>
        <v>IV</v>
      </c>
      <c r="AD107" s="93" t="str">
        <f t="shared" si="72"/>
        <v>ACEPTABLE</v>
      </c>
      <c r="AE107" s="93">
        <v>6</v>
      </c>
      <c r="AF107" s="93" t="str">
        <f t="shared" si="80"/>
        <v>Fatiga visual, cefalea, disminución de la destreza y precisión, afectaciones a la vista, deslumbramiento, caídas a nivel, golpes.</v>
      </c>
      <c r="AG107" s="93" t="s">
        <v>38</v>
      </c>
      <c r="AH107" s="93"/>
      <c r="AI107" s="93" t="s">
        <v>63</v>
      </c>
      <c r="AJ107" s="93" t="s">
        <v>63</v>
      </c>
      <c r="AK107" s="93" t="s">
        <v>63</v>
      </c>
      <c r="AL107" s="93"/>
      <c r="AM107" s="93"/>
      <c r="AN107" s="93"/>
      <c r="AO107" s="93"/>
      <c r="AP107" s="93"/>
      <c r="AQ107" s="93"/>
      <c r="AR107" s="93"/>
      <c r="AS107" s="99"/>
      <c r="AT107" s="100"/>
      <c r="AU107" s="93" t="str">
        <f t="shared" si="73"/>
        <v>Bajo</v>
      </c>
      <c r="AV107" s="100"/>
      <c r="AW107" s="93" t="b">
        <f t="shared" si="74"/>
        <v>0</v>
      </c>
      <c r="AX107" s="93">
        <f t="shared" si="67"/>
        <v>0</v>
      </c>
      <c r="AY107" s="93" t="str">
        <f t="shared" si="68"/>
        <v>Bajo</v>
      </c>
      <c r="AZ107" s="100"/>
      <c r="BA107" s="93" t="b">
        <f t="shared" si="69"/>
        <v>0</v>
      </c>
      <c r="BB107" s="93">
        <f t="shared" si="75"/>
        <v>0</v>
      </c>
      <c r="BC107" s="93" t="str">
        <f t="shared" si="76"/>
        <v>IV</v>
      </c>
      <c r="BD107" s="93" t="str">
        <f t="shared" si="77"/>
        <v>ACEPTABLE</v>
      </c>
    </row>
    <row r="108" spans="1:56" ht="117" hidden="1" customHeight="1" x14ac:dyDescent="0.3">
      <c r="A108" s="90"/>
      <c r="B108" s="91" t="s">
        <v>1262</v>
      </c>
      <c r="C108" s="92" t="s">
        <v>1307</v>
      </c>
      <c r="D108" s="92"/>
      <c r="E108" s="92" t="s">
        <v>248</v>
      </c>
      <c r="F108" s="92" t="s">
        <v>1377</v>
      </c>
      <c r="G108" s="92"/>
      <c r="H108" s="93" t="s">
        <v>63</v>
      </c>
      <c r="I108" s="93"/>
      <c r="J108" s="92" t="s">
        <v>773</v>
      </c>
      <c r="K108" s="93" t="s">
        <v>72</v>
      </c>
      <c r="L108" s="96" t="s">
        <v>119</v>
      </c>
      <c r="M108" s="101" t="s">
        <v>1382</v>
      </c>
      <c r="N108" s="101" t="s">
        <v>116</v>
      </c>
      <c r="O108" s="93" t="s">
        <v>69</v>
      </c>
      <c r="P108" s="93" t="s">
        <v>69</v>
      </c>
      <c r="Q108" s="93" t="s">
        <v>69</v>
      </c>
      <c r="R108" s="101" t="s">
        <v>1383</v>
      </c>
      <c r="S108" s="93" t="s">
        <v>69</v>
      </c>
      <c r="T108" s="93">
        <v>0</v>
      </c>
      <c r="U108" s="93" t="str">
        <f t="shared" si="78"/>
        <v>Bajo</v>
      </c>
      <c r="V108" s="93">
        <v>2</v>
      </c>
      <c r="W108" s="93" t="str">
        <f t="shared" si="70"/>
        <v>Ocasional</v>
      </c>
      <c r="X108" s="93">
        <f t="shared" si="58"/>
        <v>0</v>
      </c>
      <c r="Y108" s="93" t="str">
        <f t="shared" si="65"/>
        <v>Bajo</v>
      </c>
      <c r="Z108" s="93">
        <v>10</v>
      </c>
      <c r="AA108" s="93" t="str">
        <f t="shared" si="66"/>
        <v>Leve</v>
      </c>
      <c r="AB108" s="93">
        <f t="shared" si="61"/>
        <v>0</v>
      </c>
      <c r="AC108" s="93" t="str">
        <f t="shared" si="71"/>
        <v>IV</v>
      </c>
      <c r="AD108" s="93" t="str">
        <f t="shared" si="72"/>
        <v>ACEPTABLE</v>
      </c>
      <c r="AE108" s="93" t="s">
        <v>258</v>
      </c>
      <c r="AF108" s="93" t="str">
        <f t="shared" si="80"/>
        <v>Desordenes de trauma acumulativo, lesiones del sistema músculo esquelético, Tendinitis, síndrome del túnel carpiano (STC), golpes, caídas a nivel, contusiones</v>
      </c>
      <c r="AG108" s="93" t="s">
        <v>38</v>
      </c>
      <c r="AH108" s="93"/>
      <c r="AI108" s="93" t="s">
        <v>63</v>
      </c>
      <c r="AJ108" s="93" t="s">
        <v>63</v>
      </c>
      <c r="AK108" s="93" t="s">
        <v>63</v>
      </c>
      <c r="AL108" s="93"/>
      <c r="AM108" s="93"/>
      <c r="AN108" s="93"/>
      <c r="AO108" s="93"/>
      <c r="AP108" s="93"/>
      <c r="AQ108" s="93"/>
      <c r="AR108" s="93"/>
      <c r="AS108" s="99"/>
      <c r="AT108" s="100"/>
      <c r="AU108" s="93" t="str">
        <f t="shared" si="73"/>
        <v>Bajo</v>
      </c>
      <c r="AV108" s="100"/>
      <c r="AW108" s="93" t="b">
        <f t="shared" si="74"/>
        <v>0</v>
      </c>
      <c r="AX108" s="93">
        <f t="shared" si="67"/>
        <v>0</v>
      </c>
      <c r="AY108" s="93" t="str">
        <f t="shared" si="68"/>
        <v>Bajo</v>
      </c>
      <c r="AZ108" s="100"/>
      <c r="BA108" s="93" t="b">
        <f t="shared" si="69"/>
        <v>0</v>
      </c>
      <c r="BB108" s="93">
        <f t="shared" si="75"/>
        <v>0</v>
      </c>
      <c r="BC108" s="93" t="str">
        <f t="shared" si="76"/>
        <v>IV</v>
      </c>
      <c r="BD108" s="93" t="str">
        <f t="shared" si="77"/>
        <v>ACEPTABLE</v>
      </c>
    </row>
    <row r="109" spans="1:56" ht="123" hidden="1" customHeight="1" x14ac:dyDescent="0.3">
      <c r="A109" s="90"/>
      <c r="B109" s="91" t="s">
        <v>1262</v>
      </c>
      <c r="C109" s="92" t="s">
        <v>1307</v>
      </c>
      <c r="D109" s="92"/>
      <c r="E109" s="92" t="s">
        <v>248</v>
      </c>
      <c r="F109" s="92" t="s">
        <v>1377</v>
      </c>
      <c r="G109" s="92"/>
      <c r="H109" s="93" t="s">
        <v>63</v>
      </c>
      <c r="I109" s="93"/>
      <c r="J109" s="92" t="s">
        <v>773</v>
      </c>
      <c r="K109" s="93" t="s">
        <v>93</v>
      </c>
      <c r="L109" s="104" t="s">
        <v>123</v>
      </c>
      <c r="M109" s="97" t="s">
        <v>326</v>
      </c>
      <c r="N109" s="97" t="s">
        <v>96</v>
      </c>
      <c r="O109" s="93" t="s">
        <v>69</v>
      </c>
      <c r="P109" s="93" t="s">
        <v>69</v>
      </c>
      <c r="Q109" s="97"/>
      <c r="R109" s="97" t="s">
        <v>328</v>
      </c>
      <c r="S109" s="93" t="s">
        <v>69</v>
      </c>
      <c r="T109" s="93">
        <v>0</v>
      </c>
      <c r="U109" s="93" t="str">
        <f t="shared" si="78"/>
        <v>Bajo</v>
      </c>
      <c r="V109" s="93">
        <v>2</v>
      </c>
      <c r="W109" s="93" t="str">
        <f t="shared" si="70"/>
        <v>Ocasional</v>
      </c>
      <c r="X109" s="93">
        <f t="shared" si="58"/>
        <v>0</v>
      </c>
      <c r="Y109" s="93" t="str">
        <f t="shared" si="65"/>
        <v>Bajo</v>
      </c>
      <c r="Z109" s="93">
        <v>10</v>
      </c>
      <c r="AA109" s="93" t="str">
        <f t="shared" si="66"/>
        <v>Leve</v>
      </c>
      <c r="AB109" s="93">
        <f t="shared" si="61"/>
        <v>0</v>
      </c>
      <c r="AC109" s="93" t="str">
        <f t="shared" si="71"/>
        <v>IV</v>
      </c>
      <c r="AD109" s="93" t="str">
        <f t="shared" si="72"/>
        <v>ACEPTABLE</v>
      </c>
      <c r="AE109" s="93" t="s">
        <v>258</v>
      </c>
      <c r="AF109" s="93" t="str">
        <f t="shared" si="80"/>
        <v>Desordenes de trauma acumulativo, lesiones del sistema músculo esquelético, Tendinitis, síndrome del túnel carpiano (STC)</v>
      </c>
      <c r="AG109" s="93" t="s">
        <v>38</v>
      </c>
      <c r="AH109" s="93"/>
      <c r="AI109" s="93" t="s">
        <v>63</v>
      </c>
      <c r="AJ109" s="93" t="s">
        <v>63</v>
      </c>
      <c r="AK109" s="93" t="s">
        <v>63</v>
      </c>
      <c r="AL109" s="93"/>
      <c r="AM109" s="93"/>
      <c r="AN109" s="93"/>
      <c r="AO109" s="93"/>
      <c r="AP109" s="93"/>
      <c r="AQ109" s="93"/>
      <c r="AR109" s="93"/>
      <c r="AS109" s="99"/>
      <c r="AT109" s="100"/>
      <c r="AU109" s="93" t="str">
        <f t="shared" si="73"/>
        <v>Bajo</v>
      </c>
      <c r="AV109" s="100"/>
      <c r="AW109" s="93" t="b">
        <f t="shared" si="74"/>
        <v>0</v>
      </c>
      <c r="AX109" s="93">
        <f t="shared" si="67"/>
        <v>0</v>
      </c>
      <c r="AY109" s="93" t="str">
        <f t="shared" si="68"/>
        <v>Bajo</v>
      </c>
      <c r="AZ109" s="100"/>
      <c r="BA109" s="93" t="b">
        <f t="shared" si="69"/>
        <v>0</v>
      </c>
      <c r="BB109" s="93">
        <f t="shared" si="75"/>
        <v>0</v>
      </c>
      <c r="BC109" s="93" t="str">
        <f t="shared" si="76"/>
        <v>IV</v>
      </c>
      <c r="BD109" s="93" t="str">
        <f t="shared" si="77"/>
        <v>ACEPTABLE</v>
      </c>
    </row>
    <row r="110" spans="1:56" ht="57" hidden="1" x14ac:dyDescent="0.3">
      <c r="A110" s="90"/>
      <c r="B110" s="91" t="s">
        <v>1262</v>
      </c>
      <c r="C110" s="92" t="s">
        <v>1307</v>
      </c>
      <c r="D110" s="92"/>
      <c r="E110" s="92" t="s">
        <v>248</v>
      </c>
      <c r="F110" s="97" t="s">
        <v>1377</v>
      </c>
      <c r="G110" s="97"/>
      <c r="H110" s="93" t="s">
        <v>63</v>
      </c>
      <c r="I110" s="93"/>
      <c r="J110" s="92" t="s">
        <v>773</v>
      </c>
      <c r="K110" s="95" t="s">
        <v>72</v>
      </c>
      <c r="L110" s="104" t="s">
        <v>302</v>
      </c>
      <c r="M110" s="97" t="s">
        <v>1384</v>
      </c>
      <c r="N110" s="97" t="s">
        <v>150</v>
      </c>
      <c r="O110" s="93" t="s">
        <v>69</v>
      </c>
      <c r="P110" s="93" t="s">
        <v>69</v>
      </c>
      <c r="Q110" s="93" t="s">
        <v>69</v>
      </c>
      <c r="R110" s="97" t="s">
        <v>473</v>
      </c>
      <c r="S110" s="93" t="s">
        <v>69</v>
      </c>
      <c r="T110" s="93">
        <v>0</v>
      </c>
      <c r="U110" s="93" t="str">
        <f t="shared" si="78"/>
        <v>Bajo</v>
      </c>
      <c r="V110" s="93">
        <v>1</v>
      </c>
      <c r="W110" s="93" t="str">
        <f t="shared" si="70"/>
        <v>Esporadica</v>
      </c>
      <c r="X110" s="93">
        <f t="shared" si="58"/>
        <v>0</v>
      </c>
      <c r="Y110" s="93" t="str">
        <f t="shared" si="65"/>
        <v>Bajo</v>
      </c>
      <c r="Z110" s="93">
        <v>10</v>
      </c>
      <c r="AA110" s="93" t="str">
        <f t="shared" si="66"/>
        <v>Leve</v>
      </c>
      <c r="AB110" s="93">
        <f t="shared" si="61"/>
        <v>0</v>
      </c>
      <c r="AC110" s="93" t="str">
        <f t="shared" si="71"/>
        <v>IV</v>
      </c>
      <c r="AD110" s="93" t="str">
        <f t="shared" si="72"/>
        <v>ACEPTABLE</v>
      </c>
      <c r="AE110" s="93" t="s">
        <v>258</v>
      </c>
      <c r="AF110" s="93" t="str">
        <f t="shared" si="80"/>
        <v>Golpes, traumas, laceraciones, punciones</v>
      </c>
      <c r="AG110" s="93" t="s">
        <v>38</v>
      </c>
      <c r="AH110" s="93"/>
      <c r="AI110" s="93" t="s">
        <v>63</v>
      </c>
      <c r="AJ110" s="93" t="s">
        <v>63</v>
      </c>
      <c r="AK110" s="93" t="s">
        <v>63</v>
      </c>
      <c r="AL110" s="93"/>
      <c r="AM110" s="93"/>
      <c r="AN110" s="93"/>
      <c r="AO110" s="93"/>
      <c r="AP110" s="93"/>
      <c r="AQ110" s="93"/>
      <c r="AR110" s="93"/>
      <c r="AS110" s="99"/>
      <c r="AT110" s="100"/>
      <c r="AU110" s="93" t="str">
        <f t="shared" si="73"/>
        <v>Bajo</v>
      </c>
      <c r="AV110" s="100"/>
      <c r="AW110" s="93" t="b">
        <f t="shared" si="74"/>
        <v>0</v>
      </c>
      <c r="AX110" s="93">
        <f t="shared" si="67"/>
        <v>0</v>
      </c>
      <c r="AY110" s="93" t="str">
        <f t="shared" si="68"/>
        <v>Bajo</v>
      </c>
      <c r="AZ110" s="100"/>
      <c r="BA110" s="93" t="b">
        <f t="shared" si="69"/>
        <v>0</v>
      </c>
      <c r="BB110" s="93">
        <f t="shared" si="75"/>
        <v>0</v>
      </c>
      <c r="BC110" s="93" t="str">
        <f t="shared" si="76"/>
        <v>IV</v>
      </c>
      <c r="BD110" s="93" t="str">
        <f t="shared" si="77"/>
        <v>ACEPTABLE</v>
      </c>
    </row>
    <row r="111" spans="1:56" ht="127.5" hidden="1" customHeight="1" x14ac:dyDescent="0.3">
      <c r="A111" s="90"/>
      <c r="B111" s="91" t="s">
        <v>1262</v>
      </c>
      <c r="C111" s="92" t="s">
        <v>1307</v>
      </c>
      <c r="D111" s="92"/>
      <c r="E111" s="92" t="s">
        <v>248</v>
      </c>
      <c r="F111" s="92" t="s">
        <v>1377</v>
      </c>
      <c r="G111" s="92"/>
      <c r="H111" s="93" t="s">
        <v>63</v>
      </c>
      <c r="I111" s="93"/>
      <c r="J111" s="92" t="s">
        <v>773</v>
      </c>
      <c r="K111" s="95" t="s">
        <v>72</v>
      </c>
      <c r="L111" s="104" t="s">
        <v>1291</v>
      </c>
      <c r="M111" s="101" t="s">
        <v>1292</v>
      </c>
      <c r="N111" s="101" t="s">
        <v>127</v>
      </c>
      <c r="O111" s="93" t="s">
        <v>69</v>
      </c>
      <c r="P111" s="93" t="s">
        <v>69</v>
      </c>
      <c r="Q111" s="101"/>
      <c r="R111" s="101" t="s">
        <v>729</v>
      </c>
      <c r="S111" s="93" t="s">
        <v>69</v>
      </c>
      <c r="T111" s="93">
        <v>0</v>
      </c>
      <c r="U111" s="93" t="str">
        <f t="shared" si="78"/>
        <v>Bajo</v>
      </c>
      <c r="V111" s="93">
        <v>2</v>
      </c>
      <c r="W111" s="93" t="str">
        <f t="shared" si="70"/>
        <v>Ocasional</v>
      </c>
      <c r="X111" s="93">
        <f t="shared" si="58"/>
        <v>0</v>
      </c>
      <c r="Y111" s="93" t="str">
        <f t="shared" si="65"/>
        <v>Bajo</v>
      </c>
      <c r="Z111" s="93">
        <v>60</v>
      </c>
      <c r="AA111" s="93" t="str">
        <f t="shared" si="66"/>
        <v>Muy Grave</v>
      </c>
      <c r="AB111" s="93">
        <f t="shared" si="61"/>
        <v>0</v>
      </c>
      <c r="AC111" s="93" t="str">
        <f t="shared" si="71"/>
        <v>IV</v>
      </c>
      <c r="AD111" s="93" t="str">
        <f t="shared" si="72"/>
        <v>ACEPTABLE</v>
      </c>
      <c r="AE111" s="93" t="s">
        <v>258</v>
      </c>
      <c r="AF111" s="93" t="str">
        <f t="shared" si="80"/>
        <v>Descargas eléctricas, dolor de cabeza, quemaduras, shock, golpes, heridas, contusiones.</v>
      </c>
      <c r="AG111" s="93" t="s">
        <v>38</v>
      </c>
      <c r="AH111" s="93"/>
      <c r="AI111" s="93" t="s">
        <v>63</v>
      </c>
      <c r="AJ111" s="93" t="s">
        <v>63</v>
      </c>
      <c r="AK111" s="93"/>
      <c r="AL111" s="93"/>
      <c r="AM111" s="93"/>
      <c r="AN111" s="93"/>
      <c r="AO111" s="93"/>
      <c r="AP111" s="93"/>
      <c r="AQ111" s="93"/>
      <c r="AR111" s="93"/>
      <c r="AS111" s="99"/>
      <c r="AT111" s="100"/>
      <c r="AU111" s="93" t="str">
        <f t="shared" si="73"/>
        <v>Bajo</v>
      </c>
      <c r="AV111" s="100"/>
      <c r="AW111" s="93" t="b">
        <f t="shared" si="74"/>
        <v>0</v>
      </c>
      <c r="AX111" s="93">
        <f t="shared" si="67"/>
        <v>0</v>
      </c>
      <c r="AY111" s="93" t="str">
        <f t="shared" si="68"/>
        <v>Bajo</v>
      </c>
      <c r="AZ111" s="100"/>
      <c r="BA111" s="93" t="b">
        <f t="shared" si="69"/>
        <v>0</v>
      </c>
      <c r="BB111" s="93">
        <f t="shared" si="75"/>
        <v>0</v>
      </c>
      <c r="BC111" s="93" t="str">
        <f t="shared" si="76"/>
        <v>IV</v>
      </c>
      <c r="BD111" s="93" t="str">
        <f t="shared" si="77"/>
        <v>ACEPTABLE</v>
      </c>
    </row>
    <row r="112" spans="1:56" ht="117" hidden="1" customHeight="1" x14ac:dyDescent="0.3">
      <c r="A112" s="90"/>
      <c r="B112" s="91" t="s">
        <v>784</v>
      </c>
      <c r="C112" s="92" t="s">
        <v>1307</v>
      </c>
      <c r="D112" s="92"/>
      <c r="E112" s="92" t="s">
        <v>1385</v>
      </c>
      <c r="F112" s="92" t="s">
        <v>801</v>
      </c>
      <c r="G112" s="92"/>
      <c r="H112" s="93" t="s">
        <v>63</v>
      </c>
      <c r="I112" s="93"/>
      <c r="J112" s="93" t="s">
        <v>423</v>
      </c>
      <c r="K112" s="95" t="s">
        <v>282</v>
      </c>
      <c r="L112" s="96" t="s">
        <v>88</v>
      </c>
      <c r="M112" s="97" t="s">
        <v>344</v>
      </c>
      <c r="N112" s="101" t="s">
        <v>345</v>
      </c>
      <c r="O112" s="93"/>
      <c r="P112" s="93"/>
      <c r="Q112" s="101" t="s">
        <v>735</v>
      </c>
      <c r="R112" s="93" t="s">
        <v>346</v>
      </c>
      <c r="S112" s="101" t="s">
        <v>92</v>
      </c>
      <c r="T112" s="93">
        <v>0</v>
      </c>
      <c r="U112" s="93" t="str">
        <f t="shared" si="78"/>
        <v>Bajo</v>
      </c>
      <c r="V112" s="93">
        <v>2</v>
      </c>
      <c r="W112" s="93" t="str">
        <f t="shared" si="70"/>
        <v>Ocasional</v>
      </c>
      <c r="X112" s="93">
        <f t="shared" si="58"/>
        <v>0</v>
      </c>
      <c r="Y112" s="93" t="str">
        <f t="shared" si="65"/>
        <v>Bajo</v>
      </c>
      <c r="Z112" s="93">
        <v>25</v>
      </c>
      <c r="AA112" s="93" t="str">
        <f t="shared" si="66"/>
        <v>Grave</v>
      </c>
      <c r="AB112" s="93">
        <f t="shared" si="61"/>
        <v>0</v>
      </c>
      <c r="AC112" s="93" t="str">
        <f t="shared" si="71"/>
        <v>IV</v>
      </c>
      <c r="AD112" s="93" t="str">
        <f t="shared" si="72"/>
        <v>ACEPTABLE</v>
      </c>
      <c r="AE112" s="93">
        <v>2</v>
      </c>
      <c r="AF112" s="93" t="str">
        <f t="shared" si="80"/>
        <v>Golpes, descargas electricas, heridas</v>
      </c>
      <c r="AG112" s="93"/>
      <c r="AH112" s="93"/>
      <c r="AI112" s="93" t="s">
        <v>63</v>
      </c>
      <c r="AJ112" s="93" t="s">
        <v>63</v>
      </c>
      <c r="AK112" s="93"/>
      <c r="AL112" s="93" t="s">
        <v>63</v>
      </c>
      <c r="AM112" s="93"/>
      <c r="AN112" s="93"/>
      <c r="AO112" s="93"/>
      <c r="AP112" s="93"/>
      <c r="AQ112" s="93"/>
      <c r="AR112" s="93"/>
      <c r="AS112" s="99"/>
      <c r="AT112" s="100"/>
      <c r="AU112" s="93" t="str">
        <f t="shared" si="73"/>
        <v>Bajo</v>
      </c>
      <c r="AV112" s="100"/>
      <c r="AW112" s="93" t="b">
        <f t="shared" si="74"/>
        <v>0</v>
      </c>
      <c r="AX112" s="93">
        <f t="shared" si="67"/>
        <v>0</v>
      </c>
      <c r="AY112" s="93" t="str">
        <f t="shared" si="68"/>
        <v>Bajo</v>
      </c>
      <c r="AZ112" s="100"/>
      <c r="BA112" s="93" t="b">
        <f t="shared" si="69"/>
        <v>0</v>
      </c>
      <c r="BB112" s="93">
        <f t="shared" si="75"/>
        <v>0</v>
      </c>
      <c r="BC112" s="93" t="str">
        <f t="shared" si="76"/>
        <v>IV</v>
      </c>
      <c r="BD112" s="93" t="str">
        <f t="shared" si="77"/>
        <v>ACEPTABLE</v>
      </c>
    </row>
    <row r="113" spans="1:56" ht="117" hidden="1" customHeight="1" x14ac:dyDescent="0.3">
      <c r="A113" s="90"/>
      <c r="B113" s="91" t="s">
        <v>784</v>
      </c>
      <c r="C113" s="92" t="s">
        <v>1307</v>
      </c>
      <c r="D113" s="92"/>
      <c r="E113" s="92" t="s">
        <v>1385</v>
      </c>
      <c r="F113" s="92" t="s">
        <v>801</v>
      </c>
      <c r="G113" s="92"/>
      <c r="H113" s="93" t="s">
        <v>63</v>
      </c>
      <c r="I113" s="93"/>
      <c r="J113" s="93" t="s">
        <v>423</v>
      </c>
      <c r="K113" s="95" t="s">
        <v>282</v>
      </c>
      <c r="L113" s="104" t="s">
        <v>641</v>
      </c>
      <c r="M113" s="101" t="s">
        <v>642</v>
      </c>
      <c r="N113" s="101" t="s">
        <v>643</v>
      </c>
      <c r="O113" s="93"/>
      <c r="P113" s="93"/>
      <c r="Q113" s="101" t="s">
        <v>1386</v>
      </c>
      <c r="R113" s="93" t="s">
        <v>1358</v>
      </c>
      <c r="S113" s="93" t="s">
        <v>645</v>
      </c>
      <c r="T113" s="93">
        <v>0</v>
      </c>
      <c r="U113" s="93" t="str">
        <f t="shared" si="78"/>
        <v>Bajo</v>
      </c>
      <c r="V113" s="93">
        <v>1</v>
      </c>
      <c r="W113" s="93" t="str">
        <f t="shared" si="70"/>
        <v>Esporadica</v>
      </c>
      <c r="X113" s="93">
        <f t="shared" si="58"/>
        <v>0</v>
      </c>
      <c r="Y113" s="93" t="str">
        <f t="shared" si="65"/>
        <v>Bajo</v>
      </c>
      <c r="Z113" s="93">
        <v>60</v>
      </c>
      <c r="AA113" s="93" t="str">
        <f t="shared" si="66"/>
        <v>Muy Grave</v>
      </c>
      <c r="AB113" s="93">
        <f t="shared" si="61"/>
        <v>0</v>
      </c>
      <c r="AC113" s="93" t="str">
        <f t="shared" si="71"/>
        <v>IV</v>
      </c>
      <c r="AD113" s="93" t="str">
        <f t="shared" si="72"/>
        <v>ACEPTABLE</v>
      </c>
      <c r="AE113" s="93">
        <v>2</v>
      </c>
      <c r="AF113" s="93" t="str">
        <f t="shared" si="80"/>
        <v>Golpes, heridas, atrapamiento muerte</v>
      </c>
      <c r="AG113" s="93"/>
      <c r="AH113" s="93"/>
      <c r="AI113" s="93" t="s">
        <v>63</v>
      </c>
      <c r="AJ113" s="93" t="s">
        <v>63</v>
      </c>
      <c r="AK113" s="93"/>
      <c r="AL113" s="93" t="s">
        <v>63</v>
      </c>
      <c r="AM113" s="93"/>
      <c r="AN113" s="93"/>
      <c r="AO113" s="93"/>
      <c r="AP113" s="93"/>
      <c r="AQ113" s="93"/>
      <c r="AR113" s="93"/>
      <c r="AS113" s="99"/>
      <c r="AT113" s="100"/>
      <c r="AU113" s="93" t="str">
        <f t="shared" si="73"/>
        <v>Bajo</v>
      </c>
      <c r="AV113" s="100"/>
      <c r="AW113" s="93" t="b">
        <f t="shared" si="74"/>
        <v>0</v>
      </c>
      <c r="AX113" s="93">
        <f t="shared" si="67"/>
        <v>0</v>
      </c>
      <c r="AY113" s="93" t="str">
        <f t="shared" si="68"/>
        <v>Bajo</v>
      </c>
      <c r="AZ113" s="100"/>
      <c r="BA113" s="93" t="b">
        <f t="shared" si="69"/>
        <v>0</v>
      </c>
      <c r="BB113" s="93">
        <f t="shared" si="75"/>
        <v>0</v>
      </c>
      <c r="BC113" s="93" t="str">
        <f t="shared" si="76"/>
        <v>IV</v>
      </c>
      <c r="BD113" s="93" t="str">
        <f t="shared" si="77"/>
        <v>ACEPTABLE</v>
      </c>
    </row>
    <row r="114" spans="1:56" ht="71.25" hidden="1" x14ac:dyDescent="0.3">
      <c r="A114" s="90"/>
      <c r="B114" s="91" t="s">
        <v>784</v>
      </c>
      <c r="C114" s="92" t="s">
        <v>1307</v>
      </c>
      <c r="D114" s="92"/>
      <c r="E114" s="92" t="s">
        <v>1385</v>
      </c>
      <c r="F114" s="92" t="s">
        <v>801</v>
      </c>
      <c r="G114" s="92"/>
      <c r="H114" s="93" t="s">
        <v>63</v>
      </c>
      <c r="I114" s="93"/>
      <c r="J114" s="93" t="s">
        <v>423</v>
      </c>
      <c r="K114" s="95" t="s">
        <v>282</v>
      </c>
      <c r="L114" s="96" t="s">
        <v>287</v>
      </c>
      <c r="M114" s="97" t="s">
        <v>288</v>
      </c>
      <c r="N114" s="97" t="s">
        <v>289</v>
      </c>
      <c r="O114" s="93" t="s">
        <v>69</v>
      </c>
      <c r="P114" s="93" t="s">
        <v>69</v>
      </c>
      <c r="Q114" s="93"/>
      <c r="R114" s="101" t="s">
        <v>650</v>
      </c>
      <c r="S114" s="93" t="s">
        <v>69</v>
      </c>
      <c r="T114" s="93">
        <v>0</v>
      </c>
      <c r="U114" s="93" t="str">
        <f t="shared" si="78"/>
        <v>Bajo</v>
      </c>
      <c r="V114" s="93">
        <v>1</v>
      </c>
      <c r="W114" s="93" t="str">
        <f t="shared" si="70"/>
        <v>Esporadica</v>
      </c>
      <c r="X114" s="93">
        <f t="shared" si="58"/>
        <v>0</v>
      </c>
      <c r="Y114" s="93" t="str">
        <f t="shared" si="65"/>
        <v>Bajo</v>
      </c>
      <c r="Z114" s="93">
        <v>25</v>
      </c>
      <c r="AA114" s="93" t="str">
        <f t="shared" si="66"/>
        <v>Grave</v>
      </c>
      <c r="AB114" s="93">
        <f t="shared" si="61"/>
        <v>0</v>
      </c>
      <c r="AC114" s="93" t="str">
        <f t="shared" si="71"/>
        <v>IV</v>
      </c>
      <c r="AD114" s="93" t="str">
        <f t="shared" si="72"/>
        <v>ACEPTABLE</v>
      </c>
      <c r="AE114" s="93" t="s">
        <v>258</v>
      </c>
      <c r="AF114" s="93" t="str">
        <f t="shared" si="80"/>
        <v>Golpes, trapamientos, aplastamiento, muerte</v>
      </c>
      <c r="AG114" s="93" t="s">
        <v>38</v>
      </c>
      <c r="AH114" s="93"/>
      <c r="AI114" s="93" t="s">
        <v>63</v>
      </c>
      <c r="AJ114" s="93" t="s">
        <v>63</v>
      </c>
      <c r="AK114" s="93"/>
      <c r="AL114" s="93" t="s">
        <v>63</v>
      </c>
      <c r="AM114" s="93"/>
      <c r="AN114" s="93"/>
      <c r="AO114" s="93"/>
      <c r="AP114" s="93"/>
      <c r="AQ114" s="93"/>
      <c r="AR114" s="93"/>
      <c r="AS114" s="99"/>
      <c r="AT114" s="100"/>
      <c r="AU114" s="93" t="str">
        <f t="shared" si="73"/>
        <v>Bajo</v>
      </c>
      <c r="AV114" s="100"/>
      <c r="AW114" s="93" t="b">
        <f t="shared" si="74"/>
        <v>0</v>
      </c>
      <c r="AX114" s="93">
        <f t="shared" si="67"/>
        <v>0</v>
      </c>
      <c r="AY114" s="93" t="str">
        <f t="shared" si="68"/>
        <v>Bajo</v>
      </c>
      <c r="AZ114" s="100"/>
      <c r="BA114" s="93" t="b">
        <f t="shared" si="69"/>
        <v>0</v>
      </c>
      <c r="BB114" s="93">
        <f t="shared" si="75"/>
        <v>0</v>
      </c>
      <c r="BC114" s="93" t="str">
        <f t="shared" si="76"/>
        <v>IV</v>
      </c>
      <c r="BD114" s="93" t="str">
        <f t="shared" si="77"/>
        <v>ACEPTABLE</v>
      </c>
    </row>
    <row r="115" spans="1:56" ht="42.75" hidden="1" x14ac:dyDescent="0.3">
      <c r="A115" s="90"/>
      <c r="B115" s="91" t="s">
        <v>784</v>
      </c>
      <c r="C115" s="92" t="s">
        <v>1307</v>
      </c>
      <c r="D115" s="92"/>
      <c r="E115" s="92" t="s">
        <v>1385</v>
      </c>
      <c r="F115" s="92" t="s">
        <v>801</v>
      </c>
      <c r="G115" s="92"/>
      <c r="H115" s="93" t="s">
        <v>63</v>
      </c>
      <c r="I115" s="93"/>
      <c r="J115" s="93" t="s">
        <v>423</v>
      </c>
      <c r="K115" s="93" t="s">
        <v>93</v>
      </c>
      <c r="L115" s="96" t="s">
        <v>189</v>
      </c>
      <c r="M115" s="97" t="s">
        <v>802</v>
      </c>
      <c r="N115" s="97" t="s">
        <v>191</v>
      </c>
      <c r="O115" s="93" t="s">
        <v>69</v>
      </c>
      <c r="P115" s="93" t="s">
        <v>69</v>
      </c>
      <c r="Q115" s="93" t="s">
        <v>69</v>
      </c>
      <c r="R115" s="101" t="s">
        <v>803</v>
      </c>
      <c r="S115" s="101"/>
      <c r="T115" s="93">
        <v>0</v>
      </c>
      <c r="U115" s="93" t="str">
        <f t="shared" si="78"/>
        <v>Bajo</v>
      </c>
      <c r="V115" s="93">
        <v>2</v>
      </c>
      <c r="W115" s="93" t="str">
        <f t="shared" si="70"/>
        <v>Ocasional</v>
      </c>
      <c r="X115" s="93">
        <f t="shared" si="58"/>
        <v>0</v>
      </c>
      <c r="Y115" s="93" t="str">
        <f t="shared" si="65"/>
        <v>Bajo</v>
      </c>
      <c r="Z115" s="93">
        <v>60</v>
      </c>
      <c r="AA115" s="93" t="str">
        <f t="shared" si="66"/>
        <v>Muy Grave</v>
      </c>
      <c r="AB115" s="93">
        <f t="shared" si="61"/>
        <v>0</v>
      </c>
      <c r="AC115" s="93" t="str">
        <f t="shared" si="71"/>
        <v>IV</v>
      </c>
      <c r="AD115" s="93" t="str">
        <f t="shared" si="72"/>
        <v>ACEPTABLE</v>
      </c>
      <c r="AE115" s="93">
        <v>2</v>
      </c>
      <c r="AF115" s="93" t="s">
        <v>191</v>
      </c>
      <c r="AG115" s="93" t="s">
        <v>38</v>
      </c>
      <c r="AH115" s="93"/>
      <c r="AI115" s="93"/>
      <c r="AJ115" s="93" t="s">
        <v>63</v>
      </c>
      <c r="AK115" s="93"/>
      <c r="AL115" s="93"/>
      <c r="AM115" s="93"/>
      <c r="AN115" s="93"/>
      <c r="AO115" s="93"/>
      <c r="AP115" s="93"/>
      <c r="AQ115" s="93"/>
      <c r="AR115" s="93"/>
      <c r="AS115" s="99"/>
      <c r="AT115" s="100"/>
      <c r="AU115" s="93" t="str">
        <f t="shared" si="73"/>
        <v>Bajo</v>
      </c>
      <c r="AV115" s="100"/>
      <c r="AW115" s="93" t="b">
        <f t="shared" si="74"/>
        <v>0</v>
      </c>
      <c r="AX115" s="93">
        <f t="shared" si="67"/>
        <v>0</v>
      </c>
      <c r="AY115" s="93" t="str">
        <f t="shared" si="68"/>
        <v>Bajo</v>
      </c>
      <c r="AZ115" s="100"/>
      <c r="BA115" s="93" t="b">
        <f t="shared" si="69"/>
        <v>0</v>
      </c>
      <c r="BB115" s="93">
        <f t="shared" si="75"/>
        <v>0</v>
      </c>
      <c r="BC115" s="93" t="str">
        <f t="shared" si="76"/>
        <v>IV</v>
      </c>
      <c r="BD115" s="93" t="str">
        <f t="shared" si="77"/>
        <v>ACEPTABLE</v>
      </c>
    </row>
    <row r="116" spans="1:56" ht="117" hidden="1" customHeight="1" x14ac:dyDescent="0.3">
      <c r="A116" s="90"/>
      <c r="B116" s="91" t="s">
        <v>784</v>
      </c>
      <c r="C116" s="92" t="s">
        <v>1307</v>
      </c>
      <c r="D116" s="92"/>
      <c r="E116" s="92" t="s">
        <v>1385</v>
      </c>
      <c r="F116" s="92" t="s">
        <v>801</v>
      </c>
      <c r="G116" s="92"/>
      <c r="H116" s="93" t="s">
        <v>63</v>
      </c>
      <c r="I116" s="93"/>
      <c r="J116" s="93" t="s">
        <v>423</v>
      </c>
      <c r="K116" s="93" t="s">
        <v>104</v>
      </c>
      <c r="L116" s="104" t="s">
        <v>528</v>
      </c>
      <c r="M116" s="101" t="s">
        <v>704</v>
      </c>
      <c r="N116" s="101" t="s">
        <v>512</v>
      </c>
      <c r="O116" s="93"/>
      <c r="P116" s="93"/>
      <c r="Q116" s="101"/>
      <c r="R116" s="101" t="s">
        <v>705</v>
      </c>
      <c r="S116" s="101" t="s">
        <v>706</v>
      </c>
      <c r="T116" s="93">
        <v>0</v>
      </c>
      <c r="U116" s="93" t="str">
        <f t="shared" si="78"/>
        <v>Bajo</v>
      </c>
      <c r="V116" s="93">
        <v>3</v>
      </c>
      <c r="W116" s="93" t="str">
        <f t="shared" si="70"/>
        <v>Frecuente</v>
      </c>
      <c r="X116" s="93">
        <f t="shared" si="58"/>
        <v>0</v>
      </c>
      <c r="Y116" s="93" t="str">
        <f t="shared" si="65"/>
        <v>Bajo</v>
      </c>
      <c r="Z116" s="93">
        <v>25</v>
      </c>
      <c r="AA116" s="93" t="str">
        <f t="shared" si="66"/>
        <v>Grave</v>
      </c>
      <c r="AB116" s="93">
        <f t="shared" si="61"/>
        <v>0</v>
      </c>
      <c r="AC116" s="93" t="str">
        <f t="shared" si="71"/>
        <v>IV</v>
      </c>
      <c r="AD116" s="93" t="str">
        <f t="shared" si="72"/>
        <v>ACEPTABLE</v>
      </c>
      <c r="AE116" s="93">
        <v>2</v>
      </c>
      <c r="AF116" s="93" t="str">
        <f t="shared" ref="AF116:AF151" si="81">N116</f>
        <v>Fatiga, estrés</v>
      </c>
      <c r="AG116" s="93"/>
      <c r="AH116" s="93"/>
      <c r="AI116" s="93"/>
      <c r="AJ116" s="93" t="s">
        <v>63</v>
      </c>
      <c r="AK116" s="93"/>
      <c r="AL116" s="93"/>
      <c r="AM116" s="93"/>
      <c r="AN116" s="93"/>
      <c r="AO116" s="93"/>
      <c r="AP116" s="93"/>
      <c r="AQ116" s="93"/>
      <c r="AR116" s="93"/>
      <c r="AS116" s="99"/>
      <c r="AT116" s="100"/>
      <c r="AU116" s="93" t="str">
        <f t="shared" si="73"/>
        <v>Bajo</v>
      </c>
      <c r="AV116" s="100"/>
      <c r="AW116" s="93" t="b">
        <f t="shared" si="74"/>
        <v>0</v>
      </c>
      <c r="AX116" s="93">
        <f t="shared" si="67"/>
        <v>0</v>
      </c>
      <c r="AY116" s="93" t="str">
        <f t="shared" si="68"/>
        <v>Bajo</v>
      </c>
      <c r="AZ116" s="100"/>
      <c r="BA116" s="93" t="b">
        <f t="shared" si="69"/>
        <v>0</v>
      </c>
      <c r="BB116" s="93">
        <f t="shared" si="75"/>
        <v>0</v>
      </c>
      <c r="BC116" s="93" t="str">
        <f t="shared" si="76"/>
        <v>IV</v>
      </c>
      <c r="BD116" s="93" t="str">
        <f t="shared" si="77"/>
        <v>ACEPTABLE</v>
      </c>
    </row>
    <row r="117" spans="1:56" ht="117" hidden="1" customHeight="1" x14ac:dyDescent="0.3">
      <c r="A117" s="90"/>
      <c r="B117" s="91" t="s">
        <v>784</v>
      </c>
      <c r="C117" s="92" t="s">
        <v>1307</v>
      </c>
      <c r="D117" s="92"/>
      <c r="E117" s="92" t="s">
        <v>1385</v>
      </c>
      <c r="F117" s="92" t="s">
        <v>801</v>
      </c>
      <c r="G117" s="92"/>
      <c r="H117" s="93" t="s">
        <v>63</v>
      </c>
      <c r="I117" s="93"/>
      <c r="J117" s="93" t="s">
        <v>423</v>
      </c>
      <c r="K117" s="93" t="s">
        <v>104</v>
      </c>
      <c r="L117" s="104" t="s">
        <v>178</v>
      </c>
      <c r="M117" s="97" t="s">
        <v>179</v>
      </c>
      <c r="N117" s="97" t="s">
        <v>180</v>
      </c>
      <c r="O117" s="93"/>
      <c r="P117" s="93"/>
      <c r="Q117" s="101"/>
      <c r="R117" s="101" t="s">
        <v>705</v>
      </c>
      <c r="S117" s="101" t="s">
        <v>706</v>
      </c>
      <c r="T117" s="93">
        <v>0</v>
      </c>
      <c r="U117" s="93" t="str">
        <f t="shared" si="78"/>
        <v>Bajo</v>
      </c>
      <c r="V117" s="93">
        <v>3</v>
      </c>
      <c r="W117" s="93" t="str">
        <f t="shared" si="70"/>
        <v>Frecuente</v>
      </c>
      <c r="X117" s="93">
        <f t="shared" si="58"/>
        <v>0</v>
      </c>
      <c r="Y117" s="93" t="str">
        <f t="shared" si="65"/>
        <v>Bajo</v>
      </c>
      <c r="Z117" s="93">
        <v>25</v>
      </c>
      <c r="AA117" s="93" t="str">
        <f t="shared" si="66"/>
        <v>Grave</v>
      </c>
      <c r="AB117" s="93">
        <f t="shared" si="61"/>
        <v>0</v>
      </c>
      <c r="AC117" s="93" t="str">
        <f t="shared" si="71"/>
        <v>IV</v>
      </c>
      <c r="AD117" s="93" t="str">
        <f t="shared" si="72"/>
        <v>ACEPTABLE</v>
      </c>
      <c r="AE117" s="93">
        <v>2</v>
      </c>
      <c r="AF117" s="93" t="str">
        <f t="shared" si="81"/>
        <v>Alteraciones de la piel, deshidratación, alteración en algunos tejidos blandos (ojos). Fatiga, estrés, cambios neurológico, resfriados.</v>
      </c>
      <c r="AG117" s="93"/>
      <c r="AH117" s="93"/>
      <c r="AI117" s="93"/>
      <c r="AJ117" s="93" t="s">
        <v>63</v>
      </c>
      <c r="AK117" s="93"/>
      <c r="AL117" s="93"/>
      <c r="AM117" s="93"/>
      <c r="AN117" s="93"/>
      <c r="AO117" s="93"/>
      <c r="AP117" s="93"/>
      <c r="AQ117" s="93"/>
      <c r="AR117" s="93"/>
      <c r="AS117" s="99"/>
      <c r="AT117" s="100"/>
      <c r="AU117" s="93" t="str">
        <f t="shared" si="73"/>
        <v>Bajo</v>
      </c>
      <c r="AV117" s="100"/>
      <c r="AW117" s="93" t="b">
        <f t="shared" si="74"/>
        <v>0</v>
      </c>
      <c r="AX117" s="93">
        <f t="shared" si="67"/>
        <v>0</v>
      </c>
      <c r="AY117" s="93" t="str">
        <f t="shared" si="68"/>
        <v>Bajo</v>
      </c>
      <c r="AZ117" s="100"/>
      <c r="BA117" s="93" t="b">
        <f t="shared" si="69"/>
        <v>0</v>
      </c>
      <c r="BB117" s="93">
        <f t="shared" si="75"/>
        <v>0</v>
      </c>
      <c r="BC117" s="93" t="str">
        <f t="shared" si="76"/>
        <v>IV</v>
      </c>
      <c r="BD117" s="93" t="str">
        <f t="shared" si="77"/>
        <v>ACEPTABLE</v>
      </c>
    </row>
    <row r="118" spans="1:56" ht="42.75" hidden="1" x14ac:dyDescent="0.3">
      <c r="A118" s="90"/>
      <c r="B118" s="91" t="s">
        <v>784</v>
      </c>
      <c r="C118" s="92" t="s">
        <v>1307</v>
      </c>
      <c r="D118" s="92"/>
      <c r="E118" s="92" t="s">
        <v>1385</v>
      </c>
      <c r="F118" s="92" t="s">
        <v>801</v>
      </c>
      <c r="G118" s="92"/>
      <c r="H118" s="93" t="s">
        <v>63</v>
      </c>
      <c r="I118" s="93"/>
      <c r="J118" s="93" t="s">
        <v>423</v>
      </c>
      <c r="K118" s="95" t="s">
        <v>72</v>
      </c>
      <c r="L118" s="96" t="s">
        <v>119</v>
      </c>
      <c r="M118" s="105" t="s">
        <v>790</v>
      </c>
      <c r="N118" s="97" t="s">
        <v>731</v>
      </c>
      <c r="O118" s="93" t="s">
        <v>69</v>
      </c>
      <c r="P118" s="93" t="s">
        <v>69</v>
      </c>
      <c r="Q118" s="97" t="s">
        <v>791</v>
      </c>
      <c r="R118" s="97" t="s">
        <v>792</v>
      </c>
      <c r="S118" s="101" t="s">
        <v>793</v>
      </c>
      <c r="T118" s="93">
        <v>0</v>
      </c>
      <c r="U118" s="93" t="str">
        <f t="shared" si="78"/>
        <v>Bajo</v>
      </c>
      <c r="V118" s="93">
        <v>2</v>
      </c>
      <c r="W118" s="93" t="str">
        <f t="shared" si="70"/>
        <v>Ocasional</v>
      </c>
      <c r="X118" s="93">
        <f t="shared" si="58"/>
        <v>0</v>
      </c>
      <c r="Y118" s="93" t="str">
        <f t="shared" si="65"/>
        <v>Bajo</v>
      </c>
      <c r="Z118" s="93">
        <v>25</v>
      </c>
      <c r="AA118" s="93" t="str">
        <f t="shared" si="66"/>
        <v>Grave</v>
      </c>
      <c r="AB118" s="93">
        <f t="shared" si="61"/>
        <v>0</v>
      </c>
      <c r="AC118" s="93" t="str">
        <f t="shared" si="71"/>
        <v>IV</v>
      </c>
      <c r="AD118" s="93" t="str">
        <f t="shared" si="72"/>
        <v>ACEPTABLE</v>
      </c>
      <c r="AE118" s="93">
        <v>2</v>
      </c>
      <c r="AF118" s="93" t="str">
        <f t="shared" si="81"/>
        <v>Caídas al mismo nivel, golpes, traumas, laceraciones.</v>
      </c>
      <c r="AG118" s="93"/>
      <c r="AH118" s="93"/>
      <c r="AI118" s="93"/>
      <c r="AJ118" s="93" t="s">
        <v>63</v>
      </c>
      <c r="AK118" s="93"/>
      <c r="AL118" s="93"/>
      <c r="AM118" s="93"/>
      <c r="AN118" s="93"/>
      <c r="AO118" s="93"/>
      <c r="AP118" s="93"/>
      <c r="AQ118" s="93"/>
      <c r="AR118" s="93"/>
      <c r="AS118" s="99"/>
      <c r="AT118" s="100"/>
      <c r="AU118" s="93" t="str">
        <f t="shared" si="73"/>
        <v>Bajo</v>
      </c>
      <c r="AV118" s="100"/>
      <c r="AW118" s="93" t="b">
        <f t="shared" si="74"/>
        <v>0</v>
      </c>
      <c r="AX118" s="93">
        <f t="shared" si="67"/>
        <v>0</v>
      </c>
      <c r="AY118" s="93" t="str">
        <f t="shared" si="68"/>
        <v>Bajo</v>
      </c>
      <c r="AZ118" s="100"/>
      <c r="BA118" s="93" t="b">
        <f t="shared" si="69"/>
        <v>0</v>
      </c>
      <c r="BB118" s="93">
        <f t="shared" si="75"/>
        <v>0</v>
      </c>
      <c r="BC118" s="93"/>
      <c r="BD118" s="93" t="b">
        <f t="shared" si="77"/>
        <v>0</v>
      </c>
    </row>
    <row r="119" spans="1:56" ht="42.75" hidden="1" x14ac:dyDescent="0.3">
      <c r="A119" s="90"/>
      <c r="B119" s="91" t="s">
        <v>784</v>
      </c>
      <c r="C119" s="92" t="s">
        <v>1307</v>
      </c>
      <c r="D119" s="92"/>
      <c r="E119" s="92" t="s">
        <v>1385</v>
      </c>
      <c r="F119" s="92" t="s">
        <v>801</v>
      </c>
      <c r="G119" s="92"/>
      <c r="H119" s="93" t="s">
        <v>63</v>
      </c>
      <c r="I119" s="93"/>
      <c r="J119" s="93" t="s">
        <v>423</v>
      </c>
      <c r="K119" s="95" t="s">
        <v>77</v>
      </c>
      <c r="L119" s="96" t="s">
        <v>132</v>
      </c>
      <c r="M119" s="105" t="s">
        <v>1304</v>
      </c>
      <c r="N119" s="97" t="s">
        <v>514</v>
      </c>
      <c r="O119" s="93" t="s">
        <v>69</v>
      </c>
      <c r="P119" s="93" t="s">
        <v>69</v>
      </c>
      <c r="Q119" s="93" t="s">
        <v>69</v>
      </c>
      <c r="R119" s="101" t="s">
        <v>859</v>
      </c>
      <c r="S119" s="93" t="s">
        <v>136</v>
      </c>
      <c r="T119" s="93">
        <v>0</v>
      </c>
      <c r="U119" s="93" t="str">
        <f t="shared" si="78"/>
        <v>Bajo</v>
      </c>
      <c r="V119" s="93">
        <v>2</v>
      </c>
      <c r="W119" s="93" t="str">
        <f t="shared" si="70"/>
        <v>Ocasional</v>
      </c>
      <c r="X119" s="93">
        <f t="shared" si="58"/>
        <v>0</v>
      </c>
      <c r="Y119" s="93" t="str">
        <f t="shared" si="65"/>
        <v>Bajo</v>
      </c>
      <c r="Z119" s="93">
        <v>60</v>
      </c>
      <c r="AA119" s="93" t="str">
        <f t="shared" si="66"/>
        <v>Muy Grave</v>
      </c>
      <c r="AB119" s="93">
        <f t="shared" si="61"/>
        <v>0</v>
      </c>
      <c r="AC119" s="93" t="str">
        <f t="shared" si="71"/>
        <v>IV</v>
      </c>
      <c r="AD119" s="93" t="str">
        <f t="shared" si="72"/>
        <v>ACEPTABLE</v>
      </c>
      <c r="AE119" s="93">
        <v>2</v>
      </c>
      <c r="AF119" s="93" t="str">
        <f t="shared" si="81"/>
        <v>quemaduras, intoxicación, afectaciones respiratorias, dermatitis, alergias.</v>
      </c>
      <c r="AG119" s="93"/>
      <c r="AH119" s="93"/>
      <c r="AI119" s="93"/>
      <c r="AJ119" s="93" t="s">
        <v>63</v>
      </c>
      <c r="AK119" s="93"/>
      <c r="AL119" s="93"/>
      <c r="AM119" s="93"/>
      <c r="AN119" s="93"/>
      <c r="AO119" s="93"/>
      <c r="AP119" s="93"/>
      <c r="AQ119" s="93"/>
      <c r="AR119" s="93"/>
      <c r="AS119" s="99"/>
      <c r="AT119" s="100"/>
      <c r="AU119" s="93" t="str">
        <f t="shared" si="73"/>
        <v>Bajo</v>
      </c>
      <c r="AV119" s="100"/>
      <c r="AW119" s="93" t="b">
        <f t="shared" si="74"/>
        <v>0</v>
      </c>
      <c r="AX119" s="93">
        <f t="shared" si="67"/>
        <v>0</v>
      </c>
      <c r="AY119" s="93" t="str">
        <f t="shared" si="68"/>
        <v>Bajo</v>
      </c>
      <c r="AZ119" s="100"/>
      <c r="BA119" s="93" t="b">
        <f t="shared" si="69"/>
        <v>0</v>
      </c>
      <c r="BB119" s="93">
        <f t="shared" si="75"/>
        <v>0</v>
      </c>
      <c r="BC119" s="93" t="str">
        <f t="shared" si="76"/>
        <v>IV</v>
      </c>
      <c r="BD119" s="93" t="str">
        <f t="shared" si="77"/>
        <v>ACEPTABLE</v>
      </c>
    </row>
    <row r="120" spans="1:56" ht="85.5" hidden="1" x14ac:dyDescent="0.3">
      <c r="A120" s="90"/>
      <c r="B120" s="91" t="s">
        <v>784</v>
      </c>
      <c r="C120" s="92" t="s">
        <v>1307</v>
      </c>
      <c r="D120" s="92"/>
      <c r="E120" s="92" t="s">
        <v>1385</v>
      </c>
      <c r="F120" s="92" t="s">
        <v>801</v>
      </c>
      <c r="G120" s="92"/>
      <c r="H120" s="93" t="s">
        <v>63</v>
      </c>
      <c r="I120" s="93"/>
      <c r="J120" s="93" t="s">
        <v>423</v>
      </c>
      <c r="K120" s="95" t="s">
        <v>72</v>
      </c>
      <c r="L120" s="96" t="s">
        <v>1291</v>
      </c>
      <c r="M120" s="101" t="s">
        <v>794</v>
      </c>
      <c r="N120" s="101" t="s">
        <v>127</v>
      </c>
      <c r="O120" s="93" t="s">
        <v>69</v>
      </c>
      <c r="P120" s="93" t="s">
        <v>69</v>
      </c>
      <c r="Q120" s="101" t="s">
        <v>795</v>
      </c>
      <c r="R120" s="101" t="s">
        <v>796</v>
      </c>
      <c r="S120" s="101" t="s">
        <v>614</v>
      </c>
      <c r="T120" s="93">
        <v>0</v>
      </c>
      <c r="U120" s="93" t="str">
        <f t="shared" si="78"/>
        <v>Bajo</v>
      </c>
      <c r="V120" s="93">
        <v>2</v>
      </c>
      <c r="W120" s="93" t="str">
        <f t="shared" si="70"/>
        <v>Ocasional</v>
      </c>
      <c r="X120" s="93">
        <f t="shared" si="58"/>
        <v>0</v>
      </c>
      <c r="Y120" s="93" t="str">
        <f t="shared" si="65"/>
        <v>Bajo</v>
      </c>
      <c r="Z120" s="93">
        <v>60</v>
      </c>
      <c r="AA120" s="93" t="str">
        <f t="shared" si="66"/>
        <v>Muy Grave</v>
      </c>
      <c r="AB120" s="93">
        <f t="shared" si="61"/>
        <v>0</v>
      </c>
      <c r="AC120" s="93" t="str">
        <f t="shared" si="71"/>
        <v>IV</v>
      </c>
      <c r="AD120" s="93" t="str">
        <f t="shared" si="72"/>
        <v>ACEPTABLE</v>
      </c>
      <c r="AE120" s="93">
        <v>2</v>
      </c>
      <c r="AF120" s="93" t="str">
        <f t="shared" si="81"/>
        <v>Descargas eléctricas, dolor de cabeza, quemaduras, shock, golpes, heridas, contusiones.</v>
      </c>
      <c r="AG120" s="93"/>
      <c r="AH120" s="93"/>
      <c r="AI120" s="93"/>
      <c r="AJ120" s="93" t="s">
        <v>63</v>
      </c>
      <c r="AK120" s="93"/>
      <c r="AL120" s="93"/>
      <c r="AM120" s="93"/>
      <c r="AN120" s="93"/>
      <c r="AO120" s="93"/>
      <c r="AP120" s="93"/>
      <c r="AQ120" s="93"/>
      <c r="AR120" s="93"/>
      <c r="AS120" s="99"/>
      <c r="AT120" s="100"/>
      <c r="AU120" s="93" t="str">
        <f t="shared" si="73"/>
        <v>Bajo</v>
      </c>
      <c r="AV120" s="100"/>
      <c r="AW120" s="93" t="b">
        <f t="shared" si="74"/>
        <v>0</v>
      </c>
      <c r="AX120" s="93">
        <f t="shared" si="67"/>
        <v>0</v>
      </c>
      <c r="AY120" s="93" t="str">
        <f t="shared" si="68"/>
        <v>Bajo</v>
      </c>
      <c r="AZ120" s="100"/>
      <c r="BA120" s="93" t="b">
        <f t="shared" si="69"/>
        <v>0</v>
      </c>
      <c r="BB120" s="93">
        <f t="shared" si="75"/>
        <v>0</v>
      </c>
      <c r="BC120" s="93" t="str">
        <f t="shared" si="76"/>
        <v>IV</v>
      </c>
      <c r="BD120" s="93" t="str">
        <f t="shared" si="77"/>
        <v>ACEPTABLE</v>
      </c>
    </row>
    <row r="121" spans="1:56" ht="57" hidden="1" x14ac:dyDescent="0.3">
      <c r="A121" s="90"/>
      <c r="B121" s="91" t="s">
        <v>784</v>
      </c>
      <c r="C121" s="92" t="s">
        <v>1307</v>
      </c>
      <c r="D121" s="92"/>
      <c r="E121" s="92" t="s">
        <v>1385</v>
      </c>
      <c r="F121" s="92" t="s">
        <v>801</v>
      </c>
      <c r="G121" s="92"/>
      <c r="H121" s="93" t="s">
        <v>63</v>
      </c>
      <c r="I121" s="93"/>
      <c r="J121" s="93" t="s">
        <v>423</v>
      </c>
      <c r="K121" s="95" t="s">
        <v>65</v>
      </c>
      <c r="L121" s="95" t="s">
        <v>756</v>
      </c>
      <c r="M121" s="95" t="s">
        <v>757</v>
      </c>
      <c r="N121" s="95" t="s">
        <v>758</v>
      </c>
      <c r="O121" s="93"/>
      <c r="P121" s="93"/>
      <c r="Q121" s="101"/>
      <c r="R121" s="101" t="s">
        <v>1333</v>
      </c>
      <c r="S121" s="101" t="s">
        <v>797</v>
      </c>
      <c r="T121" s="93">
        <v>0</v>
      </c>
      <c r="U121" s="93" t="str">
        <f t="shared" si="78"/>
        <v>Bajo</v>
      </c>
      <c r="V121" s="93">
        <v>1</v>
      </c>
      <c r="W121" s="93" t="str">
        <f t="shared" si="70"/>
        <v>Esporadica</v>
      </c>
      <c r="X121" s="93">
        <f t="shared" si="58"/>
        <v>0</v>
      </c>
      <c r="Y121" s="93" t="str">
        <f t="shared" si="65"/>
        <v>Bajo</v>
      </c>
      <c r="Z121" s="93">
        <v>25</v>
      </c>
      <c r="AA121" s="93" t="str">
        <f t="shared" si="66"/>
        <v>Grave</v>
      </c>
      <c r="AB121" s="93">
        <f t="shared" si="61"/>
        <v>0</v>
      </c>
      <c r="AC121" s="93" t="str">
        <f t="shared" si="71"/>
        <v>IV</v>
      </c>
      <c r="AD121" s="93" t="str">
        <f t="shared" si="72"/>
        <v>ACEPTABLE</v>
      </c>
      <c r="AE121" s="93">
        <v>2</v>
      </c>
      <c r="AF121" s="93" t="str">
        <f t="shared" si="81"/>
        <v>Enfermedades gastrointestinales, Intoxicaciones, reacciones alérgicas, muerte</v>
      </c>
      <c r="AG121" s="93"/>
      <c r="AH121" s="93"/>
      <c r="AI121" s="93"/>
      <c r="AJ121" s="93" t="s">
        <v>63</v>
      </c>
      <c r="AK121" s="93"/>
      <c r="AL121" s="93"/>
      <c r="AM121" s="93"/>
      <c r="AN121" s="93"/>
      <c r="AO121" s="93"/>
      <c r="AP121" s="93"/>
      <c r="AQ121" s="93"/>
      <c r="AR121" s="93"/>
      <c r="AS121" s="99"/>
      <c r="AT121" s="100"/>
      <c r="AU121" s="93" t="str">
        <f t="shared" si="73"/>
        <v>Bajo</v>
      </c>
      <c r="AV121" s="100"/>
      <c r="AW121" s="93" t="b">
        <f t="shared" si="74"/>
        <v>0</v>
      </c>
      <c r="AX121" s="93">
        <f t="shared" si="67"/>
        <v>0</v>
      </c>
      <c r="AY121" s="93" t="str">
        <f t="shared" si="68"/>
        <v>Bajo</v>
      </c>
      <c r="AZ121" s="100"/>
      <c r="BA121" s="93" t="b">
        <f t="shared" si="69"/>
        <v>0</v>
      </c>
      <c r="BB121" s="93">
        <f t="shared" si="75"/>
        <v>0</v>
      </c>
      <c r="BC121" s="93" t="str">
        <f t="shared" si="76"/>
        <v>IV</v>
      </c>
      <c r="BD121" s="93" t="str">
        <f t="shared" si="77"/>
        <v>ACEPTABLE</v>
      </c>
    </row>
    <row r="122" spans="1:56" ht="85.5" hidden="1" x14ac:dyDescent="0.3">
      <c r="A122" s="90"/>
      <c r="B122" s="91" t="s">
        <v>784</v>
      </c>
      <c r="C122" s="92" t="s">
        <v>1307</v>
      </c>
      <c r="D122" s="92"/>
      <c r="E122" s="92" t="s">
        <v>1385</v>
      </c>
      <c r="F122" s="92" t="s">
        <v>801</v>
      </c>
      <c r="G122" s="92"/>
      <c r="H122" s="93" t="s">
        <v>63</v>
      </c>
      <c r="I122" s="93"/>
      <c r="J122" s="93" t="s">
        <v>423</v>
      </c>
      <c r="K122" s="95" t="s">
        <v>65</v>
      </c>
      <c r="L122" s="96" t="s">
        <v>153</v>
      </c>
      <c r="M122" s="105" t="s">
        <v>154</v>
      </c>
      <c r="N122" s="97" t="s">
        <v>155</v>
      </c>
      <c r="O122" s="93" t="s">
        <v>69</v>
      </c>
      <c r="P122" s="93" t="s">
        <v>69</v>
      </c>
      <c r="Q122" s="93" t="s">
        <v>69</v>
      </c>
      <c r="R122" s="101" t="s">
        <v>1333</v>
      </c>
      <c r="S122" s="101" t="s">
        <v>797</v>
      </c>
      <c r="T122" s="93">
        <v>0</v>
      </c>
      <c r="U122" s="93" t="str">
        <f t="shared" si="78"/>
        <v>Bajo</v>
      </c>
      <c r="V122" s="93">
        <v>2</v>
      </c>
      <c r="W122" s="93" t="str">
        <f t="shared" si="70"/>
        <v>Ocasional</v>
      </c>
      <c r="X122" s="93">
        <f t="shared" si="58"/>
        <v>0</v>
      </c>
      <c r="Y122" s="93" t="str">
        <f t="shared" si="65"/>
        <v>Bajo</v>
      </c>
      <c r="Z122" s="93">
        <v>25</v>
      </c>
      <c r="AA122" s="93" t="str">
        <f t="shared" si="66"/>
        <v>Grave</v>
      </c>
      <c r="AB122" s="93">
        <f t="shared" si="61"/>
        <v>0</v>
      </c>
      <c r="AC122" s="93" t="str">
        <f t="shared" si="71"/>
        <v>IV</v>
      </c>
      <c r="AD122" s="93" t="str">
        <f t="shared" si="72"/>
        <v>ACEPTABLE</v>
      </c>
      <c r="AE122" s="93">
        <v>2</v>
      </c>
      <c r="AF122" s="93" t="str">
        <f t="shared" si="81"/>
        <v xml:space="preserve">Zoonosis, Enfermedades infecciosas, gastrointestinales, tóxicas y reacciones alérgicas. </v>
      </c>
      <c r="AG122" s="93"/>
      <c r="AH122" s="93"/>
      <c r="AI122" s="93"/>
      <c r="AJ122" s="93" t="s">
        <v>63</v>
      </c>
      <c r="AK122" s="93"/>
      <c r="AL122" s="93"/>
      <c r="AM122" s="93"/>
      <c r="AN122" s="93"/>
      <c r="AO122" s="93"/>
      <c r="AP122" s="93"/>
      <c r="AQ122" s="93"/>
      <c r="AR122" s="93"/>
      <c r="AS122" s="99"/>
      <c r="AT122" s="100"/>
      <c r="AU122" s="93" t="str">
        <f t="shared" si="73"/>
        <v>Bajo</v>
      </c>
      <c r="AV122" s="100"/>
      <c r="AW122" s="93" t="b">
        <f t="shared" si="74"/>
        <v>0</v>
      </c>
      <c r="AX122" s="93">
        <f t="shared" si="67"/>
        <v>0</v>
      </c>
      <c r="AY122" s="93" t="str">
        <f t="shared" si="68"/>
        <v>Bajo</v>
      </c>
      <c r="AZ122" s="100"/>
      <c r="BA122" s="93" t="b">
        <f t="shared" si="69"/>
        <v>0</v>
      </c>
      <c r="BB122" s="93">
        <f t="shared" si="75"/>
        <v>0</v>
      </c>
      <c r="BC122" s="93" t="str">
        <f t="shared" si="76"/>
        <v>IV</v>
      </c>
      <c r="BD122" s="93" t="str">
        <f t="shared" si="77"/>
        <v>ACEPTABLE</v>
      </c>
    </row>
    <row r="123" spans="1:56" ht="85.5" x14ac:dyDescent="0.3">
      <c r="A123" s="90"/>
      <c r="B123" s="91" t="s">
        <v>1262</v>
      </c>
      <c r="C123" s="92" t="s">
        <v>1307</v>
      </c>
      <c r="D123" s="92"/>
      <c r="E123" s="92" t="s">
        <v>1302</v>
      </c>
      <c r="F123" s="92" t="s">
        <v>250</v>
      </c>
      <c r="G123" s="92"/>
      <c r="H123" s="93" t="s">
        <v>63</v>
      </c>
      <c r="I123" s="93"/>
      <c r="J123" s="93" t="s">
        <v>1207</v>
      </c>
      <c r="K123" s="95" t="s">
        <v>65</v>
      </c>
      <c r="L123" s="96" t="s">
        <v>153</v>
      </c>
      <c r="M123" s="105" t="s">
        <v>154</v>
      </c>
      <c r="N123" s="97" t="s">
        <v>155</v>
      </c>
      <c r="O123" s="93" t="s">
        <v>69</v>
      </c>
      <c r="P123" s="93" t="s">
        <v>69</v>
      </c>
      <c r="Q123" s="93" t="s">
        <v>69</v>
      </c>
      <c r="R123" s="101" t="s">
        <v>1333</v>
      </c>
      <c r="S123" s="101" t="s">
        <v>826</v>
      </c>
      <c r="T123" s="93">
        <v>0</v>
      </c>
      <c r="U123" s="93" t="str">
        <f t="shared" si="78"/>
        <v>Bajo</v>
      </c>
      <c r="V123" s="93">
        <v>2</v>
      </c>
      <c r="W123" s="93" t="str">
        <f t="shared" si="70"/>
        <v>Ocasional</v>
      </c>
      <c r="X123" s="93">
        <f t="shared" si="58"/>
        <v>0</v>
      </c>
      <c r="Y123" s="93" t="str">
        <f t="shared" si="65"/>
        <v>Bajo</v>
      </c>
      <c r="Z123" s="93">
        <v>25</v>
      </c>
      <c r="AA123" s="93" t="str">
        <f t="shared" si="66"/>
        <v>Grave</v>
      </c>
      <c r="AB123" s="93">
        <f t="shared" si="61"/>
        <v>0</v>
      </c>
      <c r="AC123" s="93" t="str">
        <f t="shared" si="71"/>
        <v>IV</v>
      </c>
      <c r="AD123" s="93" t="str">
        <f t="shared" si="72"/>
        <v>ACEPTABLE</v>
      </c>
      <c r="AE123" s="93" t="s">
        <v>258</v>
      </c>
      <c r="AF123" s="93" t="str">
        <f t="shared" si="81"/>
        <v xml:space="preserve">Zoonosis, Enfermedades infecciosas, gastrointestinales, tóxicas y reacciones alérgicas. </v>
      </c>
      <c r="AG123" s="93"/>
      <c r="AH123" s="93"/>
      <c r="AI123" s="93" t="s">
        <v>63</v>
      </c>
      <c r="AJ123" s="93" t="s">
        <v>63</v>
      </c>
      <c r="AK123" s="93" t="s">
        <v>63</v>
      </c>
      <c r="AL123" s="93"/>
      <c r="AM123" s="93"/>
      <c r="AN123" s="93"/>
      <c r="AO123" s="93"/>
      <c r="AP123" s="93"/>
      <c r="AQ123" s="93"/>
      <c r="AR123" s="93"/>
      <c r="AS123" s="99"/>
      <c r="AT123" s="100"/>
      <c r="AU123" s="93" t="str">
        <f t="shared" si="73"/>
        <v>Bajo</v>
      </c>
      <c r="AV123" s="100"/>
      <c r="AW123" s="93" t="b">
        <f t="shared" si="74"/>
        <v>0</v>
      </c>
      <c r="AX123" s="93">
        <f t="shared" si="67"/>
        <v>0</v>
      </c>
      <c r="AY123" s="93" t="str">
        <f t="shared" si="68"/>
        <v>Bajo</v>
      </c>
      <c r="AZ123" s="100"/>
      <c r="BA123" s="93" t="b">
        <f t="shared" si="69"/>
        <v>0</v>
      </c>
      <c r="BB123" s="93">
        <f t="shared" si="75"/>
        <v>0</v>
      </c>
      <c r="BC123" s="93" t="str">
        <f t="shared" si="76"/>
        <v>IV</v>
      </c>
      <c r="BD123" s="93" t="str">
        <f t="shared" si="77"/>
        <v>ACEPTABLE</v>
      </c>
    </row>
    <row r="124" spans="1:56" ht="114" hidden="1" x14ac:dyDescent="0.3">
      <c r="A124" s="90" t="s">
        <v>1283</v>
      </c>
      <c r="B124" s="91" t="s">
        <v>784</v>
      </c>
      <c r="C124" s="92" t="s">
        <v>1307</v>
      </c>
      <c r="D124" s="92"/>
      <c r="E124" s="92" t="s">
        <v>1385</v>
      </c>
      <c r="F124" s="92" t="s">
        <v>801</v>
      </c>
      <c r="G124" s="92"/>
      <c r="H124" s="93" t="s">
        <v>63</v>
      </c>
      <c r="I124" s="93"/>
      <c r="J124" s="93" t="s">
        <v>423</v>
      </c>
      <c r="K124" s="95" t="s">
        <v>65</v>
      </c>
      <c r="L124" s="96" t="s">
        <v>143</v>
      </c>
      <c r="M124" s="97" t="s">
        <v>830</v>
      </c>
      <c r="N124" s="97" t="s">
        <v>145</v>
      </c>
      <c r="O124" s="93" t="s">
        <v>69</v>
      </c>
      <c r="P124" s="93" t="s">
        <v>69</v>
      </c>
      <c r="Q124" s="93" t="s">
        <v>69</v>
      </c>
      <c r="R124" s="101" t="s">
        <v>1387</v>
      </c>
      <c r="S124" s="101" t="s">
        <v>799</v>
      </c>
      <c r="T124" s="93">
        <v>0</v>
      </c>
      <c r="U124" s="93" t="str">
        <f t="shared" si="78"/>
        <v>Bajo</v>
      </c>
      <c r="V124" s="93">
        <v>2</v>
      </c>
      <c r="W124" s="93" t="str">
        <f t="shared" si="70"/>
        <v>Ocasional</v>
      </c>
      <c r="X124" s="93">
        <f t="shared" si="58"/>
        <v>0</v>
      </c>
      <c r="Y124" s="93" t="str">
        <f t="shared" si="65"/>
        <v>Bajo</v>
      </c>
      <c r="Z124" s="93">
        <v>25</v>
      </c>
      <c r="AA124" s="93" t="str">
        <f t="shared" si="66"/>
        <v>Grave</v>
      </c>
      <c r="AB124" s="93">
        <f t="shared" si="61"/>
        <v>0</v>
      </c>
      <c r="AC124" s="93" t="str">
        <f t="shared" si="71"/>
        <v>IV</v>
      </c>
      <c r="AD124" s="93" t="str">
        <f t="shared" si="72"/>
        <v>ACEPTABLE</v>
      </c>
      <c r="AE124" s="93">
        <v>2</v>
      </c>
      <c r="AF124" s="93" t="str">
        <f t="shared" si="81"/>
        <v>Golpes, traumas, heridas, infecciones, intoxicación, Mordeduras, picaduras, punciones, reacciones alérgicas, muerte</v>
      </c>
      <c r="AG124" s="93" t="s">
        <v>38</v>
      </c>
      <c r="AH124" s="93"/>
      <c r="AI124" s="93"/>
      <c r="AJ124" s="93" t="s">
        <v>63</v>
      </c>
      <c r="AK124" s="93"/>
      <c r="AL124" s="93"/>
      <c r="AM124" s="93"/>
      <c r="AN124" s="93"/>
      <c r="AO124" s="93"/>
      <c r="AP124" s="93"/>
      <c r="AQ124" s="93"/>
      <c r="AR124" s="93"/>
      <c r="AS124" s="99"/>
      <c r="AT124" s="100"/>
      <c r="AU124" s="93" t="str">
        <f t="shared" si="73"/>
        <v>Bajo</v>
      </c>
      <c r="AV124" s="100"/>
      <c r="AW124" s="93" t="b">
        <f t="shared" si="74"/>
        <v>0</v>
      </c>
      <c r="AX124" s="93">
        <f t="shared" si="67"/>
        <v>0</v>
      </c>
      <c r="AY124" s="93" t="str">
        <f t="shared" si="68"/>
        <v>Bajo</v>
      </c>
      <c r="AZ124" s="100"/>
      <c r="BA124" s="93" t="b">
        <f t="shared" si="69"/>
        <v>0</v>
      </c>
      <c r="BB124" s="93">
        <f t="shared" si="75"/>
        <v>0</v>
      </c>
      <c r="BC124" s="93"/>
      <c r="BD124" s="93" t="b">
        <f t="shared" si="77"/>
        <v>0</v>
      </c>
    </row>
    <row r="125" spans="1:56" ht="42.75" hidden="1" x14ac:dyDescent="0.3">
      <c r="A125" s="90"/>
      <c r="B125" s="91" t="s">
        <v>784</v>
      </c>
      <c r="C125" s="92" t="s">
        <v>1307</v>
      </c>
      <c r="D125" s="92"/>
      <c r="E125" s="92" t="s">
        <v>1385</v>
      </c>
      <c r="F125" s="92" t="s">
        <v>801</v>
      </c>
      <c r="G125" s="92"/>
      <c r="H125" s="93" t="s">
        <v>63</v>
      </c>
      <c r="I125" s="93"/>
      <c r="J125" s="93" t="s">
        <v>423</v>
      </c>
      <c r="K125" s="95" t="s">
        <v>72</v>
      </c>
      <c r="L125" s="104" t="s">
        <v>302</v>
      </c>
      <c r="M125" s="105" t="s">
        <v>1318</v>
      </c>
      <c r="N125" s="97" t="s">
        <v>150</v>
      </c>
      <c r="O125" s="93" t="s">
        <v>69</v>
      </c>
      <c r="P125" s="93" t="s">
        <v>69</v>
      </c>
      <c r="Q125" s="93" t="s">
        <v>69</v>
      </c>
      <c r="R125" s="101" t="s">
        <v>151</v>
      </c>
      <c r="S125" s="101" t="s">
        <v>584</v>
      </c>
      <c r="T125" s="93">
        <v>0</v>
      </c>
      <c r="U125" s="93" t="str">
        <f t="shared" si="78"/>
        <v>Bajo</v>
      </c>
      <c r="V125" s="93">
        <v>2</v>
      </c>
      <c r="W125" s="93" t="str">
        <f t="shared" si="70"/>
        <v>Ocasional</v>
      </c>
      <c r="X125" s="93">
        <f t="shared" si="58"/>
        <v>0</v>
      </c>
      <c r="Y125" s="93" t="str">
        <f t="shared" si="65"/>
        <v>Bajo</v>
      </c>
      <c r="Z125" s="93">
        <v>60</v>
      </c>
      <c r="AA125" s="93" t="str">
        <f t="shared" si="66"/>
        <v>Muy Grave</v>
      </c>
      <c r="AB125" s="93">
        <f t="shared" si="61"/>
        <v>0</v>
      </c>
      <c r="AC125" s="93" t="str">
        <f t="shared" si="71"/>
        <v>IV</v>
      </c>
      <c r="AD125" s="93" t="str">
        <f t="shared" si="72"/>
        <v>ACEPTABLE</v>
      </c>
      <c r="AE125" s="93">
        <v>2</v>
      </c>
      <c r="AF125" s="93" t="str">
        <f t="shared" si="81"/>
        <v>Golpes, traumas, laceraciones, punciones</v>
      </c>
      <c r="AG125" s="93" t="s">
        <v>38</v>
      </c>
      <c r="AH125" s="93"/>
      <c r="AI125" s="93"/>
      <c r="AJ125" s="93" t="s">
        <v>63</v>
      </c>
      <c r="AK125" s="93"/>
      <c r="AL125" s="93"/>
      <c r="AM125" s="93"/>
      <c r="AN125" s="93"/>
      <c r="AO125" s="93"/>
      <c r="AP125" s="93"/>
      <c r="AQ125" s="93"/>
      <c r="AR125" s="93"/>
      <c r="AS125" s="99"/>
      <c r="AT125" s="100"/>
      <c r="AU125" s="93" t="str">
        <f t="shared" si="73"/>
        <v>Bajo</v>
      </c>
      <c r="AV125" s="100"/>
      <c r="AW125" s="93" t="b">
        <f t="shared" si="74"/>
        <v>0</v>
      </c>
      <c r="AX125" s="93">
        <f t="shared" si="67"/>
        <v>0</v>
      </c>
      <c r="AY125" s="93" t="str">
        <f t="shared" si="68"/>
        <v>Bajo</v>
      </c>
      <c r="AZ125" s="100"/>
      <c r="BA125" s="93" t="b">
        <f t="shared" si="69"/>
        <v>0</v>
      </c>
      <c r="BB125" s="93">
        <f t="shared" si="75"/>
        <v>0</v>
      </c>
      <c r="BC125" s="93" t="str">
        <f t="shared" si="76"/>
        <v>IV</v>
      </c>
      <c r="BD125" s="93" t="str">
        <f t="shared" si="77"/>
        <v>ACEPTABLE</v>
      </c>
    </row>
    <row r="126" spans="1:56" ht="74.25" hidden="1" customHeight="1" x14ac:dyDescent="0.3">
      <c r="A126" s="90"/>
      <c r="B126" s="91" t="s">
        <v>784</v>
      </c>
      <c r="C126" s="92" t="s">
        <v>1307</v>
      </c>
      <c r="D126" s="92"/>
      <c r="E126" s="92" t="s">
        <v>1302</v>
      </c>
      <c r="F126" s="93" t="s">
        <v>1388</v>
      </c>
      <c r="G126" s="93"/>
      <c r="H126" s="93" t="s">
        <v>63</v>
      </c>
      <c r="I126" s="93"/>
      <c r="J126" s="93" t="s">
        <v>1335</v>
      </c>
      <c r="K126" s="95" t="s">
        <v>72</v>
      </c>
      <c r="L126" s="96" t="s">
        <v>270</v>
      </c>
      <c r="M126" s="105" t="s">
        <v>1336</v>
      </c>
      <c r="N126" s="97" t="s">
        <v>813</v>
      </c>
      <c r="O126" s="93" t="s">
        <v>69</v>
      </c>
      <c r="P126" s="93" t="s">
        <v>69</v>
      </c>
      <c r="Q126" s="93" t="s">
        <v>69</v>
      </c>
      <c r="R126" s="101" t="s">
        <v>1337</v>
      </c>
      <c r="S126" s="93" t="s">
        <v>69</v>
      </c>
      <c r="T126" s="93">
        <v>0</v>
      </c>
      <c r="U126" s="93" t="str">
        <f t="shared" si="78"/>
        <v>Bajo</v>
      </c>
      <c r="V126" s="93">
        <v>2</v>
      </c>
      <c r="W126" s="93" t="str">
        <f t="shared" si="70"/>
        <v>Ocasional</v>
      </c>
      <c r="X126" s="93">
        <f t="shared" si="58"/>
        <v>0</v>
      </c>
      <c r="Y126" s="93" t="str">
        <f t="shared" si="65"/>
        <v>Bajo</v>
      </c>
      <c r="Z126" s="93">
        <v>25</v>
      </c>
      <c r="AA126" s="93" t="str">
        <f t="shared" si="66"/>
        <v>Grave</v>
      </c>
      <c r="AB126" s="93">
        <f t="shared" si="61"/>
        <v>0</v>
      </c>
      <c r="AC126" s="93" t="str">
        <f t="shared" si="71"/>
        <v>IV</v>
      </c>
      <c r="AD126" s="93" t="str">
        <f t="shared" si="72"/>
        <v>ACEPTABLE</v>
      </c>
      <c r="AE126" s="93">
        <v>2</v>
      </c>
      <c r="AF126" s="93" t="str">
        <f t="shared" si="81"/>
        <v>Heridas, golpes, muerte, fatiga, estrés, disminución de la destreza y precisión. Contagio por virus. Estados de ansiedad y/o depresión y trastornos del aparato digestivo.</v>
      </c>
      <c r="AG126" s="93"/>
      <c r="AH126" s="93"/>
      <c r="AI126" s="93"/>
      <c r="AJ126" s="93" t="s">
        <v>63</v>
      </c>
      <c r="AK126" s="93"/>
      <c r="AL126" s="93"/>
      <c r="AM126" s="93"/>
      <c r="AN126" s="93"/>
      <c r="AO126" s="93"/>
      <c r="AP126" s="93"/>
      <c r="AQ126" s="93"/>
      <c r="AR126" s="93"/>
      <c r="AS126" s="99"/>
      <c r="AT126" s="100"/>
      <c r="AU126" s="93" t="str">
        <f t="shared" si="73"/>
        <v>Bajo</v>
      </c>
      <c r="AV126" s="100"/>
      <c r="AW126" s="93" t="b">
        <f t="shared" si="74"/>
        <v>0</v>
      </c>
      <c r="AX126" s="93">
        <f t="shared" si="67"/>
        <v>0</v>
      </c>
      <c r="AY126" s="93" t="str">
        <f t="shared" si="68"/>
        <v>Bajo</v>
      </c>
      <c r="AZ126" s="100"/>
      <c r="BA126" s="93" t="b">
        <f t="shared" si="69"/>
        <v>0</v>
      </c>
      <c r="BB126" s="93">
        <f t="shared" si="75"/>
        <v>0</v>
      </c>
      <c r="BC126" s="93" t="str">
        <f t="shared" si="76"/>
        <v>IV</v>
      </c>
      <c r="BD126" s="93" t="str">
        <f t="shared" si="77"/>
        <v>ACEPTABLE</v>
      </c>
    </row>
    <row r="127" spans="1:56" ht="74.25" hidden="1" customHeight="1" x14ac:dyDescent="0.3">
      <c r="A127" s="90"/>
      <c r="B127" s="91" t="s">
        <v>784</v>
      </c>
      <c r="C127" s="92" t="s">
        <v>1307</v>
      </c>
      <c r="D127" s="92"/>
      <c r="E127" s="92" t="s">
        <v>1302</v>
      </c>
      <c r="F127" s="93" t="s">
        <v>1389</v>
      </c>
      <c r="G127" s="93"/>
      <c r="H127" s="93" t="s">
        <v>63</v>
      </c>
      <c r="I127" s="93"/>
      <c r="J127" s="93" t="s">
        <v>1335</v>
      </c>
      <c r="K127" s="93" t="s">
        <v>93</v>
      </c>
      <c r="L127" s="93" t="s">
        <v>94</v>
      </c>
      <c r="M127" s="105" t="s">
        <v>815</v>
      </c>
      <c r="N127" s="101" t="s">
        <v>96</v>
      </c>
      <c r="O127" s="93" t="s">
        <v>69</v>
      </c>
      <c r="P127" s="93" t="s">
        <v>69</v>
      </c>
      <c r="Q127" s="93" t="s">
        <v>69</v>
      </c>
      <c r="R127" s="97" t="s">
        <v>816</v>
      </c>
      <c r="S127" s="93" t="s">
        <v>69</v>
      </c>
      <c r="T127" s="93">
        <v>0</v>
      </c>
      <c r="U127" s="93" t="str">
        <f t="shared" si="78"/>
        <v>Bajo</v>
      </c>
      <c r="V127" s="93">
        <v>3</v>
      </c>
      <c r="W127" s="93" t="str">
        <f t="shared" si="70"/>
        <v>Frecuente</v>
      </c>
      <c r="X127" s="93">
        <f t="shared" si="58"/>
        <v>0</v>
      </c>
      <c r="Y127" s="93" t="str">
        <f t="shared" si="65"/>
        <v>Bajo</v>
      </c>
      <c r="Z127" s="93">
        <v>10</v>
      </c>
      <c r="AA127" s="93" t="str">
        <f t="shared" si="66"/>
        <v>Leve</v>
      </c>
      <c r="AB127" s="93">
        <f t="shared" si="61"/>
        <v>0</v>
      </c>
      <c r="AC127" s="93" t="str">
        <f t="shared" si="71"/>
        <v>IV</v>
      </c>
      <c r="AD127" s="93" t="str">
        <f t="shared" si="72"/>
        <v>ACEPTABLE</v>
      </c>
      <c r="AE127" s="93">
        <v>2</v>
      </c>
      <c r="AF127" s="93" t="str">
        <f t="shared" si="81"/>
        <v>Desordenes de trauma acumulativo, lesiones del sistema músculo esquelético, Tendinitis, síndrome del túnel carpiano (STC)</v>
      </c>
      <c r="AG127" s="93" t="s">
        <v>38</v>
      </c>
      <c r="AH127" s="93"/>
      <c r="AI127" s="93"/>
      <c r="AJ127" s="93" t="s">
        <v>63</v>
      </c>
      <c r="AK127" s="93"/>
      <c r="AL127" s="93"/>
      <c r="AM127" s="93"/>
      <c r="AN127" s="93"/>
      <c r="AO127" s="93"/>
      <c r="AP127" s="93"/>
      <c r="AQ127" s="93"/>
      <c r="AR127" s="93"/>
      <c r="AS127" s="99"/>
      <c r="AT127" s="100"/>
      <c r="AU127" s="93" t="str">
        <f t="shared" si="73"/>
        <v>Bajo</v>
      </c>
      <c r="AV127" s="100"/>
      <c r="AW127" s="93" t="b">
        <f t="shared" si="74"/>
        <v>0</v>
      </c>
      <c r="AX127" s="93">
        <f t="shared" si="67"/>
        <v>0</v>
      </c>
      <c r="AY127" s="93" t="str">
        <f t="shared" si="68"/>
        <v>Bajo</v>
      </c>
      <c r="AZ127" s="100"/>
      <c r="BA127" s="93" t="b">
        <f t="shared" si="69"/>
        <v>0</v>
      </c>
      <c r="BB127" s="93">
        <f t="shared" si="75"/>
        <v>0</v>
      </c>
      <c r="BC127" s="93" t="str">
        <f t="shared" si="76"/>
        <v>IV</v>
      </c>
      <c r="BD127" s="93" t="str">
        <f t="shared" si="77"/>
        <v>ACEPTABLE</v>
      </c>
    </row>
    <row r="128" spans="1:56" ht="74.25" hidden="1" customHeight="1" x14ac:dyDescent="0.3">
      <c r="A128" s="103"/>
      <c r="B128" s="91" t="s">
        <v>784</v>
      </c>
      <c r="C128" s="92" t="s">
        <v>1307</v>
      </c>
      <c r="D128" s="92"/>
      <c r="E128" s="92" t="s">
        <v>1302</v>
      </c>
      <c r="F128" s="93" t="s">
        <v>1390</v>
      </c>
      <c r="G128" s="93"/>
      <c r="H128" s="93" t="s">
        <v>63</v>
      </c>
      <c r="I128" s="93"/>
      <c r="J128" s="93" t="s">
        <v>1335</v>
      </c>
      <c r="K128" s="95" t="s">
        <v>72</v>
      </c>
      <c r="L128" s="96" t="s">
        <v>302</v>
      </c>
      <c r="M128" s="105" t="s">
        <v>817</v>
      </c>
      <c r="N128" s="97" t="s">
        <v>558</v>
      </c>
      <c r="O128" s="93" t="s">
        <v>69</v>
      </c>
      <c r="P128" s="93" t="s">
        <v>69</v>
      </c>
      <c r="Q128" s="93" t="s">
        <v>69</v>
      </c>
      <c r="R128" s="101" t="s">
        <v>818</v>
      </c>
      <c r="S128" s="93" t="s">
        <v>69</v>
      </c>
      <c r="T128" s="93">
        <v>0</v>
      </c>
      <c r="U128" s="93" t="str">
        <f t="shared" si="78"/>
        <v>Bajo</v>
      </c>
      <c r="V128" s="93">
        <v>1</v>
      </c>
      <c r="W128" s="93" t="str">
        <f t="shared" si="70"/>
        <v>Esporadica</v>
      </c>
      <c r="X128" s="93">
        <f t="shared" si="58"/>
        <v>0</v>
      </c>
      <c r="Y128" s="93" t="str">
        <f t="shared" si="65"/>
        <v>Bajo</v>
      </c>
      <c r="Z128" s="93">
        <v>100</v>
      </c>
      <c r="AA128" s="93" t="str">
        <f t="shared" si="66"/>
        <v>Mortal o Catrastrofico</v>
      </c>
      <c r="AB128" s="93">
        <f t="shared" si="61"/>
        <v>0</v>
      </c>
      <c r="AC128" s="93" t="str">
        <f t="shared" si="71"/>
        <v>IV</v>
      </c>
      <c r="AD128" s="93" t="str">
        <f t="shared" si="72"/>
        <v>ACEPTABLE</v>
      </c>
      <c r="AE128" s="93">
        <v>2</v>
      </c>
      <c r="AF128" s="93" t="str">
        <f t="shared" si="81"/>
        <v>Traumas, heridas, muerte</v>
      </c>
      <c r="AG128" s="93" t="s">
        <v>38</v>
      </c>
      <c r="AH128" s="93"/>
      <c r="AI128" s="93"/>
      <c r="AJ128" s="93" t="s">
        <v>63</v>
      </c>
      <c r="AK128" s="93"/>
      <c r="AL128" s="93"/>
      <c r="AM128" s="93"/>
      <c r="AN128" s="93"/>
      <c r="AO128" s="93"/>
      <c r="AP128" s="93"/>
      <c r="AQ128" s="93"/>
      <c r="AR128" s="93"/>
      <c r="AS128" s="99"/>
      <c r="AT128" s="100"/>
      <c r="AU128" s="93" t="str">
        <f t="shared" si="73"/>
        <v>Bajo</v>
      </c>
      <c r="AV128" s="100"/>
      <c r="AW128" s="93" t="b">
        <f t="shared" si="74"/>
        <v>0</v>
      </c>
      <c r="AX128" s="93">
        <f t="shared" si="67"/>
        <v>0</v>
      </c>
      <c r="AY128" s="93" t="str">
        <f t="shared" si="68"/>
        <v>Bajo</v>
      </c>
      <c r="AZ128" s="100"/>
      <c r="BA128" s="93" t="b">
        <f t="shared" si="69"/>
        <v>0</v>
      </c>
      <c r="BB128" s="93">
        <f t="shared" si="75"/>
        <v>0</v>
      </c>
      <c r="BC128" s="93" t="str">
        <f t="shared" si="76"/>
        <v>IV</v>
      </c>
      <c r="BD128" s="93" t="str">
        <f t="shared" si="77"/>
        <v>ACEPTABLE</v>
      </c>
    </row>
    <row r="129" spans="1:56" ht="74.25" hidden="1" customHeight="1" x14ac:dyDescent="0.3">
      <c r="A129" s="90"/>
      <c r="B129" s="91" t="s">
        <v>784</v>
      </c>
      <c r="C129" s="92" t="s">
        <v>1307</v>
      </c>
      <c r="D129" s="92"/>
      <c r="E129" s="92" t="s">
        <v>1302</v>
      </c>
      <c r="F129" s="93" t="s">
        <v>1388</v>
      </c>
      <c r="G129" s="93"/>
      <c r="H129" s="93" t="s">
        <v>63</v>
      </c>
      <c r="I129" s="93"/>
      <c r="J129" s="93" t="s">
        <v>1335</v>
      </c>
      <c r="K129" s="93" t="s">
        <v>72</v>
      </c>
      <c r="L129" s="96" t="s">
        <v>119</v>
      </c>
      <c r="M129" s="101" t="s">
        <v>819</v>
      </c>
      <c r="N129" s="101" t="s">
        <v>112</v>
      </c>
      <c r="O129" s="93" t="s">
        <v>69</v>
      </c>
      <c r="P129" s="93" t="s">
        <v>69</v>
      </c>
      <c r="Q129" s="97"/>
      <c r="R129" s="101" t="s">
        <v>820</v>
      </c>
      <c r="S129" s="93" t="s">
        <v>69</v>
      </c>
      <c r="T129" s="93">
        <v>0</v>
      </c>
      <c r="U129" s="93" t="str">
        <f t="shared" si="78"/>
        <v>Bajo</v>
      </c>
      <c r="V129" s="93">
        <v>2</v>
      </c>
      <c r="W129" s="93" t="str">
        <f t="shared" si="70"/>
        <v>Ocasional</v>
      </c>
      <c r="X129" s="93">
        <f t="shared" si="58"/>
        <v>0</v>
      </c>
      <c r="Y129" s="93" t="str">
        <f t="shared" si="65"/>
        <v>Bajo</v>
      </c>
      <c r="Z129" s="93">
        <v>60</v>
      </c>
      <c r="AA129" s="93" t="str">
        <f t="shared" si="66"/>
        <v>Muy Grave</v>
      </c>
      <c r="AB129" s="93">
        <f t="shared" si="61"/>
        <v>0</v>
      </c>
      <c r="AC129" s="93" t="str">
        <f t="shared" si="71"/>
        <v>IV</v>
      </c>
      <c r="AD129" s="93" t="str">
        <f t="shared" si="72"/>
        <v>ACEPTABLE</v>
      </c>
      <c r="AE129" s="93">
        <v>2</v>
      </c>
      <c r="AF129" s="93" t="str">
        <f t="shared" si="81"/>
        <v>Caídas al mismo nivel, caídas a diferente nivel, contusiones, golpes, fracturas</v>
      </c>
      <c r="AG129" s="93"/>
      <c r="AH129" s="93"/>
      <c r="AI129" s="93"/>
      <c r="AJ129" s="93" t="s">
        <v>63</v>
      </c>
      <c r="AK129" s="93"/>
      <c r="AL129" s="93"/>
      <c r="AM129" s="93" t="s">
        <v>1391</v>
      </c>
      <c r="AN129" s="93"/>
      <c r="AO129" s="93"/>
      <c r="AP129" s="93"/>
      <c r="AQ129" s="93"/>
      <c r="AR129" s="93"/>
      <c r="AS129" s="99"/>
      <c r="AT129" s="90"/>
      <c r="AU129" s="93" t="str">
        <f t="shared" si="73"/>
        <v>Bajo</v>
      </c>
      <c r="AV129" s="100"/>
      <c r="AW129" s="93" t="b">
        <f t="shared" si="74"/>
        <v>0</v>
      </c>
      <c r="AX129" s="93">
        <f t="shared" si="67"/>
        <v>0</v>
      </c>
      <c r="AY129" s="93" t="str">
        <f t="shared" si="68"/>
        <v>Bajo</v>
      </c>
      <c r="AZ129" s="100"/>
      <c r="BA129" s="93" t="b">
        <f t="shared" si="69"/>
        <v>0</v>
      </c>
      <c r="BB129" s="93">
        <f t="shared" si="75"/>
        <v>0</v>
      </c>
      <c r="BC129" s="93"/>
      <c r="BD129" s="93" t="b">
        <f t="shared" si="77"/>
        <v>0</v>
      </c>
    </row>
    <row r="130" spans="1:56" ht="57" hidden="1" x14ac:dyDescent="0.3">
      <c r="A130" s="90"/>
      <c r="B130" s="91" t="s">
        <v>784</v>
      </c>
      <c r="C130" s="92" t="s">
        <v>1307</v>
      </c>
      <c r="D130" s="92"/>
      <c r="E130" s="92" t="s">
        <v>1302</v>
      </c>
      <c r="F130" s="93" t="s">
        <v>1388</v>
      </c>
      <c r="G130" s="93"/>
      <c r="H130" s="93" t="s">
        <v>63</v>
      </c>
      <c r="I130" s="93"/>
      <c r="J130" s="93" t="s">
        <v>1335</v>
      </c>
      <c r="K130" s="95" t="s">
        <v>65</v>
      </c>
      <c r="L130" s="95" t="s">
        <v>756</v>
      </c>
      <c r="M130" s="95" t="s">
        <v>757</v>
      </c>
      <c r="N130" s="95" t="s">
        <v>758</v>
      </c>
      <c r="O130" s="93"/>
      <c r="P130" s="93"/>
      <c r="Q130" s="101"/>
      <c r="R130" s="101" t="s">
        <v>1333</v>
      </c>
      <c r="S130" s="101" t="s">
        <v>822</v>
      </c>
      <c r="T130" s="93"/>
      <c r="U130" s="93" t="str">
        <f t="shared" si="78"/>
        <v>Bajo</v>
      </c>
      <c r="V130" s="93">
        <v>1</v>
      </c>
      <c r="W130" s="93" t="str">
        <f t="shared" si="70"/>
        <v>Esporadica</v>
      </c>
      <c r="X130" s="93">
        <f t="shared" si="58"/>
        <v>0</v>
      </c>
      <c r="Y130" s="93" t="str">
        <f t="shared" si="65"/>
        <v>Bajo</v>
      </c>
      <c r="Z130" s="93">
        <v>25</v>
      </c>
      <c r="AA130" s="93" t="str">
        <f t="shared" si="66"/>
        <v>Grave</v>
      </c>
      <c r="AB130" s="93">
        <f t="shared" si="61"/>
        <v>0</v>
      </c>
      <c r="AC130" s="93" t="str">
        <f t="shared" si="71"/>
        <v>IV</v>
      </c>
      <c r="AD130" s="93" t="str">
        <f t="shared" si="72"/>
        <v>ACEPTABLE</v>
      </c>
      <c r="AE130" s="93">
        <v>2</v>
      </c>
      <c r="AF130" s="93" t="str">
        <f t="shared" si="81"/>
        <v>Enfermedades gastrointestinales, Intoxicaciones, reacciones alérgicas, muerte</v>
      </c>
      <c r="AG130" s="93"/>
      <c r="AH130" s="93"/>
      <c r="AI130" s="93"/>
      <c r="AJ130" s="93" t="s">
        <v>63</v>
      </c>
      <c r="AK130" s="93"/>
      <c r="AL130" s="93"/>
      <c r="AM130" s="93"/>
      <c r="AN130" s="93"/>
      <c r="AO130" s="93"/>
      <c r="AP130" s="93"/>
      <c r="AQ130" s="93"/>
      <c r="AR130" s="93"/>
      <c r="AS130" s="99"/>
      <c r="AT130" s="100"/>
      <c r="AU130" s="93" t="str">
        <f t="shared" si="73"/>
        <v>Bajo</v>
      </c>
      <c r="AV130" s="100"/>
      <c r="AW130" s="93" t="b">
        <f t="shared" si="74"/>
        <v>0</v>
      </c>
      <c r="AX130" s="93">
        <f t="shared" si="67"/>
        <v>0</v>
      </c>
      <c r="AY130" s="93" t="str">
        <f t="shared" si="68"/>
        <v>Bajo</v>
      </c>
      <c r="AZ130" s="100"/>
      <c r="BA130" s="93" t="b">
        <f t="shared" si="69"/>
        <v>0</v>
      </c>
      <c r="BB130" s="93">
        <f t="shared" si="75"/>
        <v>0</v>
      </c>
      <c r="BC130" s="93" t="str">
        <f t="shared" si="76"/>
        <v>IV</v>
      </c>
      <c r="BD130" s="93" t="str">
        <f t="shared" si="77"/>
        <v>ACEPTABLE</v>
      </c>
    </row>
    <row r="131" spans="1:56" ht="117" hidden="1" customHeight="1" x14ac:dyDescent="0.3">
      <c r="A131" s="90"/>
      <c r="B131" s="91" t="s">
        <v>784</v>
      </c>
      <c r="C131" s="92" t="s">
        <v>1307</v>
      </c>
      <c r="D131" s="92"/>
      <c r="E131" s="92" t="s">
        <v>1302</v>
      </c>
      <c r="F131" s="93" t="s">
        <v>1388</v>
      </c>
      <c r="G131" s="93"/>
      <c r="H131" s="93" t="s">
        <v>63</v>
      </c>
      <c r="I131" s="93"/>
      <c r="J131" s="93" t="s">
        <v>1335</v>
      </c>
      <c r="K131" s="95" t="s">
        <v>282</v>
      </c>
      <c r="L131" s="96" t="s">
        <v>88</v>
      </c>
      <c r="M131" s="97" t="s">
        <v>344</v>
      </c>
      <c r="N131" s="101" t="s">
        <v>345</v>
      </c>
      <c r="O131" s="93"/>
      <c r="P131" s="93"/>
      <c r="Q131" s="101" t="s">
        <v>735</v>
      </c>
      <c r="R131" s="93" t="s">
        <v>346</v>
      </c>
      <c r="S131" s="101" t="s">
        <v>92</v>
      </c>
      <c r="T131" s="93">
        <v>0</v>
      </c>
      <c r="U131" s="93" t="str">
        <f t="shared" si="78"/>
        <v>Bajo</v>
      </c>
      <c r="V131" s="93">
        <v>2</v>
      </c>
      <c r="W131" s="93" t="str">
        <f t="shared" si="70"/>
        <v>Ocasional</v>
      </c>
      <c r="X131" s="93">
        <f t="shared" si="58"/>
        <v>0</v>
      </c>
      <c r="Y131" s="93" t="str">
        <f t="shared" si="65"/>
        <v>Bajo</v>
      </c>
      <c r="Z131" s="93">
        <v>25</v>
      </c>
      <c r="AA131" s="93" t="str">
        <f t="shared" si="66"/>
        <v>Grave</v>
      </c>
      <c r="AB131" s="93">
        <f t="shared" si="61"/>
        <v>0</v>
      </c>
      <c r="AC131" s="93" t="str">
        <f t="shared" si="71"/>
        <v>IV</v>
      </c>
      <c r="AD131" s="93" t="str">
        <f t="shared" si="72"/>
        <v>ACEPTABLE</v>
      </c>
      <c r="AE131" s="93">
        <v>2</v>
      </c>
      <c r="AF131" s="93" t="str">
        <f t="shared" si="81"/>
        <v>Golpes, descargas electricas, heridas</v>
      </c>
      <c r="AG131" s="93"/>
      <c r="AH131" s="93"/>
      <c r="AI131" s="93" t="s">
        <v>63</v>
      </c>
      <c r="AJ131" s="93" t="s">
        <v>63</v>
      </c>
      <c r="AK131" s="93"/>
      <c r="AL131" s="93" t="s">
        <v>63</v>
      </c>
      <c r="AM131" s="93"/>
      <c r="AN131" s="93"/>
      <c r="AO131" s="93"/>
      <c r="AP131" s="93"/>
      <c r="AQ131" s="93"/>
      <c r="AR131" s="93"/>
      <c r="AS131" s="99"/>
      <c r="AT131" s="100"/>
      <c r="AU131" s="93" t="str">
        <f t="shared" si="73"/>
        <v>Bajo</v>
      </c>
      <c r="AV131" s="100"/>
      <c r="AW131" s="93" t="b">
        <f t="shared" si="74"/>
        <v>0</v>
      </c>
      <c r="AX131" s="93">
        <f t="shared" si="67"/>
        <v>0</v>
      </c>
      <c r="AY131" s="93" t="str">
        <f t="shared" si="68"/>
        <v>Bajo</v>
      </c>
      <c r="AZ131" s="100"/>
      <c r="BA131" s="93" t="b">
        <f t="shared" si="69"/>
        <v>0</v>
      </c>
      <c r="BB131" s="93">
        <f t="shared" si="75"/>
        <v>0</v>
      </c>
      <c r="BC131" s="93" t="str">
        <f t="shared" si="76"/>
        <v>IV</v>
      </c>
      <c r="BD131" s="93" t="str">
        <f t="shared" si="77"/>
        <v>ACEPTABLE</v>
      </c>
    </row>
    <row r="132" spans="1:56" ht="71.25" hidden="1" x14ac:dyDescent="0.3">
      <c r="A132" s="90"/>
      <c r="B132" s="91" t="s">
        <v>784</v>
      </c>
      <c r="C132" s="92" t="s">
        <v>1307</v>
      </c>
      <c r="D132" s="92"/>
      <c r="E132" s="92" t="s">
        <v>1302</v>
      </c>
      <c r="F132" s="93" t="s">
        <v>1388</v>
      </c>
      <c r="G132" s="93"/>
      <c r="H132" s="93" t="s">
        <v>63</v>
      </c>
      <c r="I132" s="93"/>
      <c r="J132" s="93" t="s">
        <v>1335</v>
      </c>
      <c r="K132" s="95" t="s">
        <v>282</v>
      </c>
      <c r="L132" s="96" t="s">
        <v>287</v>
      </c>
      <c r="M132" s="97" t="s">
        <v>288</v>
      </c>
      <c r="N132" s="97" t="s">
        <v>289</v>
      </c>
      <c r="O132" s="93" t="s">
        <v>69</v>
      </c>
      <c r="P132" s="93" t="s">
        <v>69</v>
      </c>
      <c r="Q132" s="93"/>
      <c r="R132" s="101" t="s">
        <v>650</v>
      </c>
      <c r="S132" s="93" t="s">
        <v>69</v>
      </c>
      <c r="T132" s="93">
        <v>0</v>
      </c>
      <c r="U132" s="93" t="str">
        <f t="shared" si="78"/>
        <v>Bajo</v>
      </c>
      <c r="V132" s="93">
        <v>1</v>
      </c>
      <c r="W132" s="93" t="str">
        <f t="shared" si="70"/>
        <v>Esporadica</v>
      </c>
      <c r="X132" s="93">
        <f t="shared" si="58"/>
        <v>0</v>
      </c>
      <c r="Y132" s="93" t="str">
        <f t="shared" ref="Y132" si="82">IF(AND(X132&gt;=24,X132&lt;=40),"Medio Alto",IF(AND(X132&gt;=10,X132&lt;=20),"Alto",IF(AND(X132&gt;=6,X132&lt;=8),"Medio",IF(AND(X132&gt;=0,X132&lt;=4),"Bajo"))))</f>
        <v>Bajo</v>
      </c>
      <c r="Z132" s="93">
        <v>25</v>
      </c>
      <c r="AA132" s="93" t="str">
        <f t="shared" ref="AA132" si="83">IF(Z132=100,"Mortal o Catrastrofico",IF(Z132=60,"Muy Grave",IF(Z132=25,"Grave",IF(Z132=10,"Leve"))))</f>
        <v>Grave</v>
      </c>
      <c r="AB132" s="93">
        <f t="shared" si="61"/>
        <v>0</v>
      </c>
      <c r="AC132" s="93" t="str">
        <f t="shared" ref="AC132" si="84">IF(AND(AB132&gt;=600,Z132&lt;=4000),"I",IF(AND(AB132&gt;=150,AB132&lt;=500),"II",IF(AND(AB132&gt;=40,AB132&lt;=120),"III",IF(AND(AB132&gt;=0,AB132&lt;=40),"IV"))))</f>
        <v>IV</v>
      </c>
      <c r="AD132" s="93" t="str">
        <f t="shared" si="72"/>
        <v>ACEPTABLE</v>
      </c>
      <c r="AE132" s="93" t="s">
        <v>258</v>
      </c>
      <c r="AF132" s="93" t="str">
        <f t="shared" si="81"/>
        <v>Golpes, trapamientos, aplastamiento, muerte</v>
      </c>
      <c r="AG132" s="93" t="s">
        <v>38</v>
      </c>
      <c r="AH132" s="93"/>
      <c r="AI132" s="93" t="s">
        <v>63</v>
      </c>
      <c r="AJ132" s="93" t="s">
        <v>63</v>
      </c>
      <c r="AK132" s="93"/>
      <c r="AL132" s="93" t="s">
        <v>63</v>
      </c>
      <c r="AM132" s="93"/>
      <c r="AN132" s="93"/>
      <c r="AO132" s="93"/>
      <c r="AP132" s="93"/>
      <c r="AQ132" s="93"/>
      <c r="AR132" s="93"/>
      <c r="AS132" s="99"/>
      <c r="AT132" s="100"/>
      <c r="AU132" s="93" t="str">
        <f t="shared" si="73"/>
        <v>Bajo</v>
      </c>
      <c r="AV132" s="100"/>
      <c r="AW132" s="93" t="b">
        <f t="shared" si="74"/>
        <v>0</v>
      </c>
      <c r="AX132" s="93">
        <f t="shared" ref="AX132" si="85">AT132*AV132</f>
        <v>0</v>
      </c>
      <c r="AY132" s="93" t="str">
        <f t="shared" ref="AY132" si="86">IF(AND(AX132&gt;=24,AX132&lt;=40),"Medio Alto",IF(AND(AX132&gt;=10,AX132&lt;=20),"Alto",IF(AND(AX132&gt;=6,AX132&lt;=8),"Medio",IF(AND(AX132&gt;=0,AX132&lt;=4),"Bajo"))))</f>
        <v>Bajo</v>
      </c>
      <c r="AZ132" s="100"/>
      <c r="BA132" s="93" t="b">
        <f t="shared" ref="BA132" si="87">IF(AZ132=100,"Mortal o Catrastrofico",IF(AZ132=60,"Muy Grave",IF(AZ132=25,"Grave",IF(AZ132=10,"Leve"))))</f>
        <v>0</v>
      </c>
      <c r="BB132" s="93">
        <f t="shared" ref="BB132" si="88">AX132*AZ132</f>
        <v>0</v>
      </c>
      <c r="BC132" s="93" t="str">
        <f t="shared" ref="BC132" si="89">IF(AND(BB132&gt;=600,AZ132&lt;=4000),"I",IF(AND(BB132&gt;=150,BB132&lt;=500),"II",IF(AND(BB132&gt;=40,BB132&lt;=120),"III",IF(AND(BB132&gt;=0,BB132&lt;=40),"IV"))))</f>
        <v>IV</v>
      </c>
      <c r="BD132" s="93" t="str">
        <f t="shared" si="77"/>
        <v>ACEPTABLE</v>
      </c>
    </row>
    <row r="133" spans="1:56" ht="85.5" hidden="1" x14ac:dyDescent="0.3">
      <c r="A133" s="90"/>
      <c r="B133" s="91" t="s">
        <v>784</v>
      </c>
      <c r="C133" s="92" t="s">
        <v>1307</v>
      </c>
      <c r="D133" s="92"/>
      <c r="E133" s="92" t="s">
        <v>1302</v>
      </c>
      <c r="F133" s="94" t="s">
        <v>1388</v>
      </c>
      <c r="G133" s="94"/>
      <c r="H133" s="93" t="s">
        <v>63</v>
      </c>
      <c r="I133" s="93"/>
      <c r="J133" s="93" t="s">
        <v>1335</v>
      </c>
      <c r="K133" s="95" t="s">
        <v>65</v>
      </c>
      <c r="L133" s="96" t="s">
        <v>153</v>
      </c>
      <c r="M133" s="105" t="s">
        <v>154</v>
      </c>
      <c r="N133" s="97" t="s">
        <v>155</v>
      </c>
      <c r="O133" s="93" t="s">
        <v>69</v>
      </c>
      <c r="P133" s="93" t="s">
        <v>69</v>
      </c>
      <c r="Q133" s="93" t="s">
        <v>69</v>
      </c>
      <c r="R133" s="101" t="s">
        <v>1333</v>
      </c>
      <c r="S133" s="101" t="s">
        <v>824</v>
      </c>
      <c r="T133" s="93">
        <v>0</v>
      </c>
      <c r="U133" s="93" t="str">
        <f t="shared" si="78"/>
        <v>Bajo</v>
      </c>
      <c r="V133" s="93">
        <v>2</v>
      </c>
      <c r="W133" s="93" t="str">
        <f t="shared" si="70"/>
        <v>Ocasional</v>
      </c>
      <c r="X133" s="93">
        <f t="shared" si="58"/>
        <v>0</v>
      </c>
      <c r="Y133" s="93" t="str">
        <f t="shared" si="65"/>
        <v>Bajo</v>
      </c>
      <c r="Z133" s="93">
        <v>25</v>
      </c>
      <c r="AA133" s="93" t="str">
        <f t="shared" si="66"/>
        <v>Grave</v>
      </c>
      <c r="AB133" s="93">
        <f t="shared" si="61"/>
        <v>0</v>
      </c>
      <c r="AC133" s="93" t="str">
        <f t="shared" si="71"/>
        <v>IV</v>
      </c>
      <c r="AD133" s="93" t="str">
        <f t="shared" si="72"/>
        <v>ACEPTABLE</v>
      </c>
      <c r="AE133" s="93">
        <v>2</v>
      </c>
      <c r="AF133" s="93" t="str">
        <f t="shared" si="81"/>
        <v xml:space="preserve">Zoonosis, Enfermedades infecciosas, gastrointestinales, tóxicas y reacciones alérgicas. </v>
      </c>
      <c r="AG133" s="93"/>
      <c r="AH133" s="93"/>
      <c r="AI133" s="93"/>
      <c r="AJ133" s="93" t="s">
        <v>63</v>
      </c>
      <c r="AK133" s="93"/>
      <c r="AL133" s="93"/>
      <c r="AM133" s="93"/>
      <c r="AN133" s="93"/>
      <c r="AO133" s="93"/>
      <c r="AP133" s="93"/>
      <c r="AQ133" s="93"/>
      <c r="AR133" s="93"/>
      <c r="AS133" s="99"/>
      <c r="AT133" s="100"/>
      <c r="AU133" s="93" t="str">
        <f t="shared" si="73"/>
        <v>Bajo</v>
      </c>
      <c r="AV133" s="100"/>
      <c r="AW133" s="93" t="b">
        <f t="shared" si="74"/>
        <v>0</v>
      </c>
      <c r="AX133" s="93">
        <f t="shared" si="67"/>
        <v>0</v>
      </c>
      <c r="AY133" s="93" t="str">
        <f t="shared" si="68"/>
        <v>Bajo</v>
      </c>
      <c r="AZ133" s="100"/>
      <c r="BA133" s="93" t="b">
        <f t="shared" si="69"/>
        <v>0</v>
      </c>
      <c r="BB133" s="93">
        <f t="shared" si="75"/>
        <v>0</v>
      </c>
      <c r="BC133" s="93" t="str">
        <f t="shared" si="76"/>
        <v>IV</v>
      </c>
      <c r="BD133" s="93" t="str">
        <f t="shared" si="77"/>
        <v>ACEPTABLE</v>
      </c>
    </row>
    <row r="134" spans="1:56" ht="114" hidden="1" x14ac:dyDescent="0.3">
      <c r="A134" s="90"/>
      <c r="B134" s="91" t="s">
        <v>784</v>
      </c>
      <c r="C134" s="92" t="s">
        <v>1307</v>
      </c>
      <c r="D134" s="92"/>
      <c r="E134" s="92" t="s">
        <v>1302</v>
      </c>
      <c r="F134" s="93" t="s">
        <v>1388</v>
      </c>
      <c r="G134" s="93"/>
      <c r="H134" s="93" t="s">
        <v>63</v>
      </c>
      <c r="I134" s="93"/>
      <c r="J134" s="93" t="s">
        <v>1335</v>
      </c>
      <c r="K134" s="95" t="s">
        <v>65</v>
      </c>
      <c r="L134" s="96" t="s">
        <v>143</v>
      </c>
      <c r="M134" s="97" t="s">
        <v>830</v>
      </c>
      <c r="N134" s="97" t="s">
        <v>145</v>
      </c>
      <c r="O134" s="93" t="s">
        <v>69</v>
      </c>
      <c r="P134" s="93" t="s">
        <v>69</v>
      </c>
      <c r="Q134" s="93" t="s">
        <v>69</v>
      </c>
      <c r="R134" s="101" t="s">
        <v>1387</v>
      </c>
      <c r="S134" s="101" t="s">
        <v>826</v>
      </c>
      <c r="T134" s="93"/>
      <c r="U134" s="93" t="str">
        <f t="shared" si="78"/>
        <v>Bajo</v>
      </c>
      <c r="V134" s="93">
        <v>3</v>
      </c>
      <c r="W134" s="93" t="str">
        <f t="shared" si="70"/>
        <v>Frecuente</v>
      </c>
      <c r="X134" s="93">
        <f t="shared" si="58"/>
        <v>0</v>
      </c>
      <c r="Y134" s="93" t="str">
        <f t="shared" si="65"/>
        <v>Bajo</v>
      </c>
      <c r="Z134" s="93">
        <v>60</v>
      </c>
      <c r="AA134" s="93" t="str">
        <f t="shared" si="66"/>
        <v>Muy Grave</v>
      </c>
      <c r="AB134" s="93">
        <f t="shared" si="61"/>
        <v>0</v>
      </c>
      <c r="AC134" s="93" t="str">
        <f t="shared" si="71"/>
        <v>IV</v>
      </c>
      <c r="AD134" s="93" t="str">
        <f t="shared" si="72"/>
        <v>ACEPTABLE</v>
      </c>
      <c r="AE134" s="93">
        <v>2</v>
      </c>
      <c r="AF134" s="93" t="str">
        <f t="shared" si="81"/>
        <v>Golpes, traumas, heridas, infecciones, intoxicación, Mordeduras, picaduras, punciones, reacciones alérgicas, muerte</v>
      </c>
      <c r="AG134" s="93"/>
      <c r="AH134" s="93"/>
      <c r="AI134" s="93"/>
      <c r="AJ134" s="93" t="s">
        <v>63</v>
      </c>
      <c r="AK134" s="93"/>
      <c r="AL134" s="93"/>
      <c r="AM134" s="93"/>
      <c r="AN134" s="93"/>
      <c r="AO134" s="93"/>
      <c r="AP134" s="93"/>
      <c r="AQ134" s="93"/>
      <c r="AR134" s="93"/>
      <c r="AS134" s="99"/>
      <c r="AT134" s="100"/>
      <c r="AU134" s="93" t="str">
        <f t="shared" si="73"/>
        <v>Bajo</v>
      </c>
      <c r="AV134" s="100"/>
      <c r="AW134" s="93" t="b">
        <f t="shared" si="74"/>
        <v>0</v>
      </c>
      <c r="AX134" s="93">
        <f t="shared" si="67"/>
        <v>0</v>
      </c>
      <c r="AY134" s="93" t="str">
        <f t="shared" si="68"/>
        <v>Bajo</v>
      </c>
      <c r="AZ134" s="100"/>
      <c r="BA134" s="93" t="b">
        <f t="shared" si="69"/>
        <v>0</v>
      </c>
      <c r="BB134" s="93">
        <f t="shared" si="75"/>
        <v>0</v>
      </c>
      <c r="BC134" s="93" t="str">
        <f t="shared" si="76"/>
        <v>IV</v>
      </c>
      <c r="BD134" s="93" t="str">
        <f t="shared" si="77"/>
        <v>ACEPTABLE</v>
      </c>
    </row>
    <row r="135" spans="1:56" ht="117" hidden="1" customHeight="1" x14ac:dyDescent="0.3">
      <c r="A135" s="90"/>
      <c r="B135" s="91" t="s">
        <v>784</v>
      </c>
      <c r="C135" s="92" t="s">
        <v>1307</v>
      </c>
      <c r="D135" s="92"/>
      <c r="E135" s="92" t="s">
        <v>1302</v>
      </c>
      <c r="F135" s="93" t="s">
        <v>1388</v>
      </c>
      <c r="G135" s="93"/>
      <c r="H135" s="93" t="s">
        <v>63</v>
      </c>
      <c r="I135" s="93"/>
      <c r="J135" s="93" t="s">
        <v>1335</v>
      </c>
      <c r="K135" s="93" t="s">
        <v>104</v>
      </c>
      <c r="L135" s="104" t="s">
        <v>528</v>
      </c>
      <c r="M135" s="101" t="s">
        <v>704</v>
      </c>
      <c r="N135" s="101" t="s">
        <v>512</v>
      </c>
      <c r="O135" s="93"/>
      <c r="P135" s="93"/>
      <c r="Q135" s="101"/>
      <c r="R135" s="101" t="s">
        <v>705</v>
      </c>
      <c r="S135" s="101" t="s">
        <v>706</v>
      </c>
      <c r="T135" s="93">
        <v>0</v>
      </c>
      <c r="U135" s="93" t="str">
        <f t="shared" si="78"/>
        <v>Bajo</v>
      </c>
      <c r="V135" s="93">
        <v>3</v>
      </c>
      <c r="W135" s="93" t="str">
        <f t="shared" si="70"/>
        <v>Frecuente</v>
      </c>
      <c r="X135" s="93">
        <f t="shared" si="58"/>
        <v>0</v>
      </c>
      <c r="Y135" s="93" t="str">
        <f t="shared" si="65"/>
        <v>Bajo</v>
      </c>
      <c r="Z135" s="93">
        <v>25</v>
      </c>
      <c r="AA135" s="93" t="str">
        <f t="shared" si="66"/>
        <v>Grave</v>
      </c>
      <c r="AB135" s="93">
        <f t="shared" si="61"/>
        <v>0</v>
      </c>
      <c r="AC135" s="93" t="str">
        <f t="shared" si="71"/>
        <v>IV</v>
      </c>
      <c r="AD135" s="93" t="str">
        <f t="shared" si="72"/>
        <v>ACEPTABLE</v>
      </c>
      <c r="AE135" s="93">
        <v>2</v>
      </c>
      <c r="AF135" s="93" t="str">
        <f t="shared" si="81"/>
        <v>Fatiga, estrés</v>
      </c>
      <c r="AG135" s="93"/>
      <c r="AH135" s="93"/>
      <c r="AI135" s="93"/>
      <c r="AJ135" s="93" t="s">
        <v>63</v>
      </c>
      <c r="AK135" s="93"/>
      <c r="AL135" s="93"/>
      <c r="AM135" s="93"/>
      <c r="AN135" s="93"/>
      <c r="AO135" s="93"/>
      <c r="AP135" s="93"/>
      <c r="AQ135" s="93"/>
      <c r="AR135" s="93"/>
      <c r="AS135" s="99"/>
      <c r="AT135" s="100"/>
      <c r="AU135" s="93" t="str">
        <f t="shared" si="73"/>
        <v>Bajo</v>
      </c>
      <c r="AV135" s="100"/>
      <c r="AW135" s="93" t="b">
        <f t="shared" si="74"/>
        <v>0</v>
      </c>
      <c r="AX135" s="93">
        <f t="shared" si="67"/>
        <v>0</v>
      </c>
      <c r="AY135" s="93" t="str">
        <f t="shared" si="68"/>
        <v>Bajo</v>
      </c>
      <c r="AZ135" s="100"/>
      <c r="BA135" s="93" t="b">
        <f t="shared" si="69"/>
        <v>0</v>
      </c>
      <c r="BB135" s="93">
        <f t="shared" si="75"/>
        <v>0</v>
      </c>
      <c r="BC135" s="93" t="str">
        <f t="shared" si="76"/>
        <v>IV</v>
      </c>
      <c r="BD135" s="93" t="str">
        <f t="shared" si="77"/>
        <v>ACEPTABLE</v>
      </c>
    </row>
    <row r="136" spans="1:56" ht="117" hidden="1" customHeight="1" x14ac:dyDescent="0.3">
      <c r="A136" s="90"/>
      <c r="B136" s="91" t="s">
        <v>784</v>
      </c>
      <c r="C136" s="92" t="s">
        <v>1307</v>
      </c>
      <c r="D136" s="92"/>
      <c r="E136" s="92" t="s">
        <v>1302</v>
      </c>
      <c r="F136" s="93" t="s">
        <v>1388</v>
      </c>
      <c r="G136" s="93"/>
      <c r="H136" s="93" t="s">
        <v>63</v>
      </c>
      <c r="I136" s="93"/>
      <c r="J136" s="93" t="s">
        <v>1335</v>
      </c>
      <c r="K136" s="93" t="s">
        <v>104</v>
      </c>
      <c r="L136" s="104" t="s">
        <v>178</v>
      </c>
      <c r="M136" s="97" t="s">
        <v>179</v>
      </c>
      <c r="N136" s="97" t="s">
        <v>180</v>
      </c>
      <c r="O136" s="93"/>
      <c r="P136" s="93"/>
      <c r="Q136" s="101"/>
      <c r="R136" s="101" t="s">
        <v>705</v>
      </c>
      <c r="S136" s="101" t="s">
        <v>706</v>
      </c>
      <c r="T136" s="93">
        <v>0</v>
      </c>
      <c r="U136" s="93" t="str">
        <f t="shared" si="78"/>
        <v>Bajo</v>
      </c>
      <c r="V136" s="93">
        <v>3</v>
      </c>
      <c r="W136" s="93" t="str">
        <f t="shared" si="70"/>
        <v>Frecuente</v>
      </c>
      <c r="X136" s="93">
        <f t="shared" si="58"/>
        <v>0</v>
      </c>
      <c r="Y136" s="93" t="str">
        <f t="shared" si="65"/>
        <v>Bajo</v>
      </c>
      <c r="Z136" s="93">
        <v>25</v>
      </c>
      <c r="AA136" s="93" t="str">
        <f t="shared" si="66"/>
        <v>Grave</v>
      </c>
      <c r="AB136" s="93">
        <f t="shared" si="61"/>
        <v>0</v>
      </c>
      <c r="AC136" s="93" t="str">
        <f t="shared" si="71"/>
        <v>IV</v>
      </c>
      <c r="AD136" s="93" t="str">
        <f t="shared" si="72"/>
        <v>ACEPTABLE</v>
      </c>
      <c r="AE136" s="93">
        <v>2</v>
      </c>
      <c r="AF136" s="93" t="str">
        <f t="shared" si="81"/>
        <v>Alteraciones de la piel, deshidratación, alteración en algunos tejidos blandos (ojos). Fatiga, estrés, cambios neurológico, resfriados.</v>
      </c>
      <c r="AG136" s="93"/>
      <c r="AH136" s="93"/>
      <c r="AI136" s="93"/>
      <c r="AJ136" s="93" t="s">
        <v>63</v>
      </c>
      <c r="AK136" s="93"/>
      <c r="AL136" s="93"/>
      <c r="AM136" s="93"/>
      <c r="AN136" s="93"/>
      <c r="AO136" s="93"/>
      <c r="AP136" s="93"/>
      <c r="AQ136" s="93"/>
      <c r="AR136" s="93"/>
      <c r="AS136" s="99"/>
      <c r="AT136" s="100"/>
      <c r="AU136" s="93" t="str">
        <f t="shared" si="73"/>
        <v>Bajo</v>
      </c>
      <c r="AV136" s="100"/>
      <c r="AW136" s="93" t="b">
        <f t="shared" si="74"/>
        <v>0</v>
      </c>
      <c r="AX136" s="93">
        <f t="shared" si="67"/>
        <v>0</v>
      </c>
      <c r="AY136" s="93" t="str">
        <f t="shared" si="68"/>
        <v>Bajo</v>
      </c>
      <c r="AZ136" s="100"/>
      <c r="BA136" s="93" t="b">
        <f t="shared" si="69"/>
        <v>0</v>
      </c>
      <c r="BB136" s="93">
        <f t="shared" si="75"/>
        <v>0</v>
      </c>
      <c r="BC136" s="93" t="str">
        <f t="shared" si="76"/>
        <v>IV</v>
      </c>
      <c r="BD136" s="93" t="str">
        <f t="shared" si="77"/>
        <v>ACEPTABLE</v>
      </c>
    </row>
    <row r="137" spans="1:56" ht="114" hidden="1" customHeight="1" x14ac:dyDescent="0.3">
      <c r="A137" s="90"/>
      <c r="B137" s="91" t="s">
        <v>1262</v>
      </c>
      <c r="C137" s="92" t="s">
        <v>1307</v>
      </c>
      <c r="D137" s="92"/>
      <c r="E137" s="92" t="s">
        <v>248</v>
      </c>
      <c r="F137" s="92" t="s">
        <v>1377</v>
      </c>
      <c r="G137" s="92"/>
      <c r="H137" s="93" t="s">
        <v>63</v>
      </c>
      <c r="I137" s="93"/>
      <c r="J137" s="92" t="s">
        <v>773</v>
      </c>
      <c r="K137" s="95" t="s">
        <v>65</v>
      </c>
      <c r="L137" s="96" t="s">
        <v>1392</v>
      </c>
      <c r="M137" s="97" t="s">
        <v>1393</v>
      </c>
      <c r="N137" s="97" t="s">
        <v>139</v>
      </c>
      <c r="O137" s="93" t="s">
        <v>69</v>
      </c>
      <c r="P137" s="93" t="s">
        <v>69</v>
      </c>
      <c r="Q137" s="93" t="s">
        <v>69</v>
      </c>
      <c r="R137" s="101" t="s">
        <v>1394</v>
      </c>
      <c r="S137" s="101" t="s">
        <v>1395</v>
      </c>
      <c r="T137" s="93">
        <v>0</v>
      </c>
      <c r="U137" s="93" t="str">
        <f t="shared" si="78"/>
        <v>Bajo</v>
      </c>
      <c r="V137" s="93">
        <v>2</v>
      </c>
      <c r="W137" s="93" t="str">
        <f t="shared" si="70"/>
        <v>Ocasional</v>
      </c>
      <c r="X137" s="93">
        <f t="shared" si="58"/>
        <v>0</v>
      </c>
      <c r="Y137" s="93" t="str">
        <f t="shared" si="65"/>
        <v>Bajo</v>
      </c>
      <c r="Z137" s="93">
        <v>60</v>
      </c>
      <c r="AA137" s="93" t="str">
        <f t="shared" si="66"/>
        <v>Muy Grave</v>
      </c>
      <c r="AB137" s="93">
        <f t="shared" si="61"/>
        <v>0</v>
      </c>
      <c r="AC137" s="93" t="str">
        <f t="shared" si="71"/>
        <v>IV</v>
      </c>
      <c r="AD137" s="93" t="str">
        <f t="shared" si="72"/>
        <v>ACEPTABLE</v>
      </c>
      <c r="AE137" s="93" t="s">
        <v>258</v>
      </c>
      <c r="AF137" s="93" t="str">
        <f t="shared" si="81"/>
        <v>Cortes, traumas, heridas, infección,  mordeduras, picaduras</v>
      </c>
      <c r="AG137" s="93" t="s">
        <v>38</v>
      </c>
      <c r="AH137" s="93"/>
      <c r="AI137" s="93" t="s">
        <v>63</v>
      </c>
      <c r="AJ137" s="93" t="s">
        <v>63</v>
      </c>
      <c r="AK137" s="93" t="s">
        <v>63</v>
      </c>
      <c r="AL137" s="93"/>
      <c r="AM137" s="93"/>
      <c r="AN137" s="93"/>
      <c r="AO137" s="93"/>
      <c r="AP137" s="93"/>
      <c r="AQ137" s="93"/>
      <c r="AR137" s="93"/>
      <c r="AS137" s="99"/>
      <c r="AT137" s="100"/>
      <c r="AU137" s="93" t="str">
        <f t="shared" si="73"/>
        <v>Bajo</v>
      </c>
      <c r="AV137" s="100"/>
      <c r="AW137" s="93" t="b">
        <f t="shared" si="74"/>
        <v>0</v>
      </c>
      <c r="AX137" s="93">
        <f t="shared" si="67"/>
        <v>0</v>
      </c>
      <c r="AY137" s="93" t="str">
        <f t="shared" si="68"/>
        <v>Bajo</v>
      </c>
      <c r="AZ137" s="100"/>
      <c r="BA137" s="93" t="b">
        <f t="shared" si="69"/>
        <v>0</v>
      </c>
      <c r="BB137" s="93">
        <f t="shared" si="75"/>
        <v>0</v>
      </c>
      <c r="BC137" s="93" t="str">
        <f t="shared" si="76"/>
        <v>IV</v>
      </c>
      <c r="BD137" s="93" t="str">
        <f t="shared" si="77"/>
        <v>ACEPTABLE</v>
      </c>
    </row>
    <row r="138" spans="1:56" ht="117.75" hidden="1" customHeight="1" x14ac:dyDescent="0.3">
      <c r="A138" s="90" t="s">
        <v>1396</v>
      </c>
      <c r="B138" s="91" t="s">
        <v>1262</v>
      </c>
      <c r="C138" s="92" t="s">
        <v>1307</v>
      </c>
      <c r="D138" s="92"/>
      <c r="E138" s="92" t="s">
        <v>248</v>
      </c>
      <c r="F138" s="92" t="s">
        <v>1377</v>
      </c>
      <c r="G138" s="92"/>
      <c r="H138" s="93" t="s">
        <v>63</v>
      </c>
      <c r="I138" s="93"/>
      <c r="J138" s="92" t="s">
        <v>773</v>
      </c>
      <c r="K138" s="95" t="s">
        <v>65</v>
      </c>
      <c r="L138" s="96" t="s">
        <v>143</v>
      </c>
      <c r="M138" s="97" t="s">
        <v>830</v>
      </c>
      <c r="N138" s="97" t="s">
        <v>145</v>
      </c>
      <c r="O138" s="93" t="s">
        <v>69</v>
      </c>
      <c r="P138" s="93" t="s">
        <v>69</v>
      </c>
      <c r="Q138" s="93" t="s">
        <v>69</v>
      </c>
      <c r="R138" s="101" t="s">
        <v>1397</v>
      </c>
      <c r="S138" s="101" t="s">
        <v>1398</v>
      </c>
      <c r="T138" s="93">
        <v>2</v>
      </c>
      <c r="U138" s="93" t="str">
        <f t="shared" si="78"/>
        <v>Medio</v>
      </c>
      <c r="V138" s="93">
        <v>2</v>
      </c>
      <c r="W138" s="93" t="str">
        <f t="shared" si="70"/>
        <v>Ocasional</v>
      </c>
      <c r="X138" s="93">
        <f t="shared" si="58"/>
        <v>4</v>
      </c>
      <c r="Y138" s="93" t="str">
        <f t="shared" si="65"/>
        <v>Bajo</v>
      </c>
      <c r="Z138" s="93">
        <v>60</v>
      </c>
      <c r="AA138" s="93" t="str">
        <f t="shared" si="66"/>
        <v>Muy Grave</v>
      </c>
      <c r="AB138" s="93">
        <f t="shared" si="61"/>
        <v>240</v>
      </c>
      <c r="AC138" s="93" t="str">
        <f t="shared" si="71"/>
        <v>II</v>
      </c>
      <c r="AD138" s="93" t="str">
        <f t="shared" si="72"/>
        <v>ACEPTABLE CON CONTROL ESPECIFICO</v>
      </c>
      <c r="AE138" s="93" t="s">
        <v>258</v>
      </c>
      <c r="AF138" s="93" t="str">
        <f t="shared" si="81"/>
        <v>Golpes, traumas, heridas, infecciones, intoxicación, Mordeduras, picaduras, punciones, reacciones alérgicas, muerte</v>
      </c>
      <c r="AG138" s="93" t="s">
        <v>38</v>
      </c>
      <c r="AH138" s="93"/>
      <c r="AI138" s="93" t="s">
        <v>63</v>
      </c>
      <c r="AJ138" s="93" t="s">
        <v>63</v>
      </c>
      <c r="AK138" s="93" t="s">
        <v>63</v>
      </c>
      <c r="AL138" s="93"/>
      <c r="AM138" s="93" t="s">
        <v>1399</v>
      </c>
      <c r="AN138" s="93"/>
      <c r="AO138" s="93"/>
      <c r="AP138" s="93"/>
      <c r="AQ138" s="93" t="s">
        <v>63</v>
      </c>
      <c r="AR138" s="93"/>
      <c r="AS138" s="88" t="s">
        <v>927</v>
      </c>
      <c r="AT138" s="90">
        <v>0</v>
      </c>
      <c r="AU138" s="93" t="str">
        <f t="shared" si="73"/>
        <v>Bajo</v>
      </c>
      <c r="AV138" s="90">
        <v>2</v>
      </c>
      <c r="AW138" s="93" t="str">
        <f t="shared" si="74"/>
        <v>Ocasional</v>
      </c>
      <c r="AX138" s="93">
        <f t="shared" si="67"/>
        <v>0</v>
      </c>
      <c r="AY138" s="93" t="str">
        <f t="shared" si="68"/>
        <v>Bajo</v>
      </c>
      <c r="AZ138" s="90">
        <v>60</v>
      </c>
      <c r="BA138" s="93" t="str">
        <f t="shared" si="69"/>
        <v>Muy Grave</v>
      </c>
      <c r="BB138" s="93">
        <f t="shared" si="75"/>
        <v>0</v>
      </c>
      <c r="BC138" s="93" t="str">
        <f t="shared" si="76"/>
        <v>IV</v>
      </c>
      <c r="BD138" s="93" t="str">
        <f t="shared" si="77"/>
        <v>ACEPTABLE</v>
      </c>
    </row>
    <row r="139" spans="1:56" ht="85.5" hidden="1" x14ac:dyDescent="0.3">
      <c r="A139" s="90" t="s">
        <v>1400</v>
      </c>
      <c r="B139" s="91" t="s">
        <v>1262</v>
      </c>
      <c r="C139" s="92" t="s">
        <v>1307</v>
      </c>
      <c r="D139" s="92"/>
      <c r="E139" s="92" t="s">
        <v>248</v>
      </c>
      <c r="F139" s="92" t="s">
        <v>1377</v>
      </c>
      <c r="G139" s="92"/>
      <c r="H139" s="93" t="s">
        <v>63</v>
      </c>
      <c r="I139" s="93"/>
      <c r="J139" s="92" t="s">
        <v>773</v>
      </c>
      <c r="K139" s="95" t="s">
        <v>65</v>
      </c>
      <c r="L139" s="95" t="s">
        <v>756</v>
      </c>
      <c r="M139" s="95" t="s">
        <v>1401</v>
      </c>
      <c r="N139" s="95" t="s">
        <v>758</v>
      </c>
      <c r="O139" s="93"/>
      <c r="P139" s="93"/>
      <c r="Q139" s="101"/>
      <c r="R139" s="101" t="s">
        <v>1402</v>
      </c>
      <c r="S139" s="101" t="s">
        <v>1403</v>
      </c>
      <c r="T139" s="93">
        <v>6</v>
      </c>
      <c r="U139" s="93" t="str">
        <f t="shared" si="78"/>
        <v>Alto</v>
      </c>
      <c r="V139" s="93">
        <v>1</v>
      </c>
      <c r="W139" s="93" t="str">
        <f t="shared" si="70"/>
        <v>Esporadica</v>
      </c>
      <c r="X139" s="93">
        <f t="shared" si="58"/>
        <v>6</v>
      </c>
      <c r="Y139" s="93" t="str">
        <f t="shared" si="65"/>
        <v>Medio</v>
      </c>
      <c r="Z139" s="93">
        <v>25</v>
      </c>
      <c r="AA139" s="93" t="str">
        <f t="shared" si="66"/>
        <v>Grave</v>
      </c>
      <c r="AB139" s="93">
        <f t="shared" si="61"/>
        <v>150</v>
      </c>
      <c r="AC139" s="93" t="str">
        <f t="shared" si="71"/>
        <v>II</v>
      </c>
      <c r="AD139" s="93" t="str">
        <f t="shared" si="72"/>
        <v>ACEPTABLE CON CONTROL ESPECIFICO</v>
      </c>
      <c r="AE139" s="93" t="s">
        <v>258</v>
      </c>
      <c r="AF139" s="93" t="str">
        <f t="shared" si="81"/>
        <v>Enfermedades gastrointestinales, Intoxicaciones, reacciones alérgicas, muerte</v>
      </c>
      <c r="AG139" s="93"/>
      <c r="AH139" s="93" t="s">
        <v>63</v>
      </c>
      <c r="AI139" s="93" t="s">
        <v>63</v>
      </c>
      <c r="AJ139" s="93" t="s">
        <v>63</v>
      </c>
      <c r="AK139" s="93"/>
      <c r="AL139" s="93"/>
      <c r="AM139" s="93" t="s">
        <v>1404</v>
      </c>
      <c r="AN139" s="93"/>
      <c r="AO139" s="93"/>
      <c r="AP139" s="93"/>
      <c r="AQ139" s="93" t="s">
        <v>63</v>
      </c>
      <c r="AR139" s="93" t="s">
        <v>63</v>
      </c>
      <c r="AS139" s="99"/>
      <c r="AT139" s="100"/>
      <c r="AU139" s="93" t="str">
        <f t="shared" si="73"/>
        <v>Bajo</v>
      </c>
      <c r="AV139" s="100"/>
      <c r="AW139" s="93" t="b">
        <f t="shared" si="74"/>
        <v>0</v>
      </c>
      <c r="AX139" s="93">
        <f t="shared" si="67"/>
        <v>0</v>
      </c>
      <c r="AY139" s="93" t="str">
        <f t="shared" si="68"/>
        <v>Bajo</v>
      </c>
      <c r="AZ139" s="100"/>
      <c r="BA139" s="93" t="b">
        <f t="shared" si="69"/>
        <v>0</v>
      </c>
      <c r="BB139" s="93">
        <f t="shared" si="75"/>
        <v>0</v>
      </c>
      <c r="BC139" s="93" t="str">
        <f t="shared" si="76"/>
        <v>IV</v>
      </c>
      <c r="BD139" s="93" t="str">
        <f t="shared" si="77"/>
        <v>ACEPTABLE</v>
      </c>
    </row>
    <row r="140" spans="1:56" ht="111" hidden="1" customHeight="1" x14ac:dyDescent="0.3">
      <c r="A140" s="90"/>
      <c r="B140" s="91" t="s">
        <v>1262</v>
      </c>
      <c r="C140" s="92" t="s">
        <v>1307</v>
      </c>
      <c r="D140" s="92"/>
      <c r="E140" s="92" t="s">
        <v>248</v>
      </c>
      <c r="F140" s="92" t="s">
        <v>1377</v>
      </c>
      <c r="G140" s="92"/>
      <c r="H140" s="93" t="s">
        <v>63</v>
      </c>
      <c r="I140" s="93"/>
      <c r="J140" s="92" t="s">
        <v>773</v>
      </c>
      <c r="K140" s="95" t="s">
        <v>65</v>
      </c>
      <c r="L140" s="96" t="s">
        <v>153</v>
      </c>
      <c r="M140" s="97" t="s">
        <v>154</v>
      </c>
      <c r="N140" s="97" t="s">
        <v>155</v>
      </c>
      <c r="O140" s="93" t="s">
        <v>69</v>
      </c>
      <c r="P140" s="93" t="s">
        <v>69</v>
      </c>
      <c r="Q140" s="93" t="s">
        <v>69</v>
      </c>
      <c r="R140" s="101" t="s">
        <v>1333</v>
      </c>
      <c r="S140" s="101" t="s">
        <v>157</v>
      </c>
      <c r="T140" s="93">
        <v>0</v>
      </c>
      <c r="U140" s="93" t="str">
        <f t="shared" si="78"/>
        <v>Bajo</v>
      </c>
      <c r="V140" s="93">
        <v>2</v>
      </c>
      <c r="W140" s="93" t="str">
        <f t="shared" si="70"/>
        <v>Ocasional</v>
      </c>
      <c r="X140" s="93">
        <f t="shared" si="58"/>
        <v>0</v>
      </c>
      <c r="Y140" s="93" t="str">
        <f t="shared" si="65"/>
        <v>Bajo</v>
      </c>
      <c r="Z140" s="93">
        <v>60</v>
      </c>
      <c r="AA140" s="93" t="str">
        <f t="shared" si="66"/>
        <v>Muy Grave</v>
      </c>
      <c r="AB140" s="93">
        <f t="shared" si="61"/>
        <v>0</v>
      </c>
      <c r="AC140" s="93" t="str">
        <f t="shared" si="71"/>
        <v>IV</v>
      </c>
      <c r="AD140" s="93" t="str">
        <f t="shared" si="72"/>
        <v>ACEPTABLE</v>
      </c>
      <c r="AE140" s="93" t="s">
        <v>258</v>
      </c>
      <c r="AF140" s="93" t="str">
        <f t="shared" si="81"/>
        <v xml:space="preserve">Zoonosis, Enfermedades infecciosas, gastrointestinales, tóxicas y reacciones alérgicas. </v>
      </c>
      <c r="AG140" s="93" t="s">
        <v>38</v>
      </c>
      <c r="AH140" s="93"/>
      <c r="AI140" s="93" t="s">
        <v>63</v>
      </c>
      <c r="AJ140" s="93" t="s">
        <v>63</v>
      </c>
      <c r="AK140" s="93" t="s">
        <v>63</v>
      </c>
      <c r="AL140" s="93"/>
      <c r="AM140" s="93"/>
      <c r="AN140" s="93"/>
      <c r="AO140" s="93"/>
      <c r="AP140" s="93"/>
      <c r="AQ140" s="93"/>
      <c r="AR140" s="93"/>
      <c r="AS140" s="99"/>
      <c r="AT140" s="100"/>
      <c r="AU140" s="93" t="str">
        <f t="shared" si="73"/>
        <v>Bajo</v>
      </c>
      <c r="AV140" s="100"/>
      <c r="AW140" s="93" t="b">
        <f t="shared" si="74"/>
        <v>0</v>
      </c>
      <c r="AX140" s="93">
        <f t="shared" si="67"/>
        <v>0</v>
      </c>
      <c r="AY140" s="93" t="str">
        <f t="shared" si="68"/>
        <v>Bajo</v>
      </c>
      <c r="AZ140" s="100"/>
      <c r="BA140" s="93" t="b">
        <f t="shared" si="69"/>
        <v>0</v>
      </c>
      <c r="BB140" s="93">
        <f t="shared" si="75"/>
        <v>0</v>
      </c>
      <c r="BC140" s="93" t="str">
        <f t="shared" si="76"/>
        <v>IV</v>
      </c>
      <c r="BD140" s="93" t="str">
        <f t="shared" si="77"/>
        <v>ACEPTABLE</v>
      </c>
    </row>
    <row r="141" spans="1:56" ht="72.75" hidden="1" customHeight="1" x14ac:dyDescent="0.3">
      <c r="A141" s="90"/>
      <c r="B141" s="91" t="s">
        <v>1262</v>
      </c>
      <c r="C141" s="92" t="s">
        <v>1307</v>
      </c>
      <c r="D141" s="92"/>
      <c r="E141" s="92" t="s">
        <v>248</v>
      </c>
      <c r="F141" s="92" t="s">
        <v>1377</v>
      </c>
      <c r="G141" s="92"/>
      <c r="H141" s="93" t="s">
        <v>63</v>
      </c>
      <c r="I141" s="93"/>
      <c r="J141" s="92" t="s">
        <v>773</v>
      </c>
      <c r="K141" s="95" t="s">
        <v>77</v>
      </c>
      <c r="L141" s="96" t="s">
        <v>132</v>
      </c>
      <c r="M141" s="101" t="s">
        <v>133</v>
      </c>
      <c r="N141" s="97" t="s">
        <v>514</v>
      </c>
      <c r="O141" s="93" t="s">
        <v>69</v>
      </c>
      <c r="P141" s="93" t="s">
        <v>69</v>
      </c>
      <c r="Q141" s="93" t="s">
        <v>69</v>
      </c>
      <c r="R141" s="101" t="s">
        <v>859</v>
      </c>
      <c r="S141" s="101" t="s">
        <v>136</v>
      </c>
      <c r="T141" s="93">
        <v>0</v>
      </c>
      <c r="U141" s="93" t="str">
        <f t="shared" si="78"/>
        <v>Bajo</v>
      </c>
      <c r="V141" s="93">
        <v>2</v>
      </c>
      <c r="W141" s="93" t="str">
        <f t="shared" si="70"/>
        <v>Ocasional</v>
      </c>
      <c r="X141" s="93">
        <f t="shared" si="58"/>
        <v>0</v>
      </c>
      <c r="Y141" s="93" t="str">
        <f t="shared" si="65"/>
        <v>Bajo</v>
      </c>
      <c r="Z141" s="93">
        <v>60</v>
      </c>
      <c r="AA141" s="93" t="str">
        <f t="shared" si="66"/>
        <v>Muy Grave</v>
      </c>
      <c r="AB141" s="93">
        <f t="shared" si="61"/>
        <v>0</v>
      </c>
      <c r="AC141" s="93" t="str">
        <f t="shared" si="71"/>
        <v>IV</v>
      </c>
      <c r="AD141" s="93" t="str">
        <f t="shared" si="72"/>
        <v>ACEPTABLE</v>
      </c>
      <c r="AE141" s="93" t="s">
        <v>258</v>
      </c>
      <c r="AF141" s="93" t="str">
        <f t="shared" si="81"/>
        <v>quemaduras, intoxicación, afectaciones respiratorias, dermatitis, alergias.</v>
      </c>
      <c r="AG141" s="93" t="s">
        <v>38</v>
      </c>
      <c r="AH141" s="93"/>
      <c r="AI141" s="93" t="s">
        <v>63</v>
      </c>
      <c r="AJ141" s="93" t="s">
        <v>63</v>
      </c>
      <c r="AK141" s="93" t="s">
        <v>63</v>
      </c>
      <c r="AL141" s="93"/>
      <c r="AM141" s="93"/>
      <c r="AN141" s="93"/>
      <c r="AO141" s="93"/>
      <c r="AP141" s="93"/>
      <c r="AQ141" s="93"/>
      <c r="AR141" s="93"/>
      <c r="AS141" s="99"/>
      <c r="AT141" s="100"/>
      <c r="AU141" s="93" t="str">
        <f t="shared" si="73"/>
        <v>Bajo</v>
      </c>
      <c r="AV141" s="100"/>
      <c r="AW141" s="93" t="b">
        <f t="shared" si="74"/>
        <v>0</v>
      </c>
      <c r="AX141" s="93">
        <f t="shared" si="67"/>
        <v>0</v>
      </c>
      <c r="AY141" s="93" t="str">
        <f t="shared" si="68"/>
        <v>Bajo</v>
      </c>
      <c r="AZ141" s="100"/>
      <c r="BA141" s="93" t="b">
        <f t="shared" si="69"/>
        <v>0</v>
      </c>
      <c r="BB141" s="93">
        <f t="shared" si="75"/>
        <v>0</v>
      </c>
      <c r="BC141" s="93" t="str">
        <f t="shared" si="76"/>
        <v>IV</v>
      </c>
      <c r="BD141" s="93" t="str">
        <f t="shared" si="77"/>
        <v>ACEPTABLE</v>
      </c>
    </row>
    <row r="142" spans="1:56" ht="72.75" hidden="1" customHeight="1" x14ac:dyDescent="0.3">
      <c r="A142" s="90"/>
      <c r="B142" s="91" t="s">
        <v>1262</v>
      </c>
      <c r="C142" s="92" t="s">
        <v>1307</v>
      </c>
      <c r="D142" s="92"/>
      <c r="E142" s="92" t="s">
        <v>248</v>
      </c>
      <c r="F142" s="92" t="s">
        <v>1377</v>
      </c>
      <c r="G142" s="92"/>
      <c r="H142" s="93" t="s">
        <v>63</v>
      </c>
      <c r="I142" s="93"/>
      <c r="J142" s="92" t="s">
        <v>773</v>
      </c>
      <c r="K142" s="95" t="s">
        <v>72</v>
      </c>
      <c r="L142" s="96" t="s">
        <v>302</v>
      </c>
      <c r="M142" s="97" t="s">
        <v>1405</v>
      </c>
      <c r="N142" s="97" t="s">
        <v>150</v>
      </c>
      <c r="O142" s="93" t="s">
        <v>69</v>
      </c>
      <c r="P142" s="93" t="s">
        <v>69</v>
      </c>
      <c r="Q142" s="93" t="s">
        <v>69</v>
      </c>
      <c r="R142" s="101" t="s">
        <v>1349</v>
      </c>
      <c r="S142" s="101" t="s">
        <v>152</v>
      </c>
      <c r="T142" s="93">
        <v>0</v>
      </c>
      <c r="U142" s="93" t="str">
        <f t="shared" si="78"/>
        <v>Bajo</v>
      </c>
      <c r="V142" s="93">
        <v>2</v>
      </c>
      <c r="W142" s="93" t="str">
        <f t="shared" si="70"/>
        <v>Ocasional</v>
      </c>
      <c r="X142" s="93">
        <f t="shared" si="58"/>
        <v>0</v>
      </c>
      <c r="Y142" s="93" t="str">
        <f t="shared" si="65"/>
        <v>Bajo</v>
      </c>
      <c r="Z142" s="93">
        <v>60</v>
      </c>
      <c r="AA142" s="93" t="str">
        <f t="shared" si="66"/>
        <v>Muy Grave</v>
      </c>
      <c r="AB142" s="93">
        <f t="shared" si="61"/>
        <v>0</v>
      </c>
      <c r="AC142" s="93" t="str">
        <f t="shared" si="71"/>
        <v>IV</v>
      </c>
      <c r="AD142" s="93" t="str">
        <f t="shared" si="72"/>
        <v>ACEPTABLE</v>
      </c>
      <c r="AE142" s="93" t="s">
        <v>258</v>
      </c>
      <c r="AF142" s="93" t="str">
        <f t="shared" si="81"/>
        <v>Golpes, traumas, laceraciones, punciones</v>
      </c>
      <c r="AG142" s="93" t="s">
        <v>38</v>
      </c>
      <c r="AH142" s="93"/>
      <c r="AI142" s="93" t="s">
        <v>63</v>
      </c>
      <c r="AJ142" s="93" t="s">
        <v>63</v>
      </c>
      <c r="AK142" s="93" t="s">
        <v>63</v>
      </c>
      <c r="AL142" s="93"/>
      <c r="AM142" s="93"/>
      <c r="AN142" s="93"/>
      <c r="AO142" s="93"/>
      <c r="AP142" s="93"/>
      <c r="AQ142" s="93"/>
      <c r="AR142" s="93"/>
      <c r="AS142" s="99"/>
      <c r="AT142" s="100"/>
      <c r="AU142" s="93" t="str">
        <f t="shared" si="73"/>
        <v>Bajo</v>
      </c>
      <c r="AV142" s="100"/>
      <c r="AW142" s="93" t="b">
        <f t="shared" si="74"/>
        <v>0</v>
      </c>
      <c r="AX142" s="93">
        <f t="shared" si="67"/>
        <v>0</v>
      </c>
      <c r="AY142" s="93" t="str">
        <f t="shared" si="68"/>
        <v>Bajo</v>
      </c>
      <c r="AZ142" s="100"/>
      <c r="BA142" s="93" t="b">
        <f t="shared" si="69"/>
        <v>0</v>
      </c>
      <c r="BB142" s="93">
        <f t="shared" si="75"/>
        <v>0</v>
      </c>
      <c r="BC142" s="93" t="str">
        <f t="shared" si="76"/>
        <v>IV</v>
      </c>
      <c r="BD142" s="93" t="str">
        <f t="shared" si="77"/>
        <v>ACEPTABLE</v>
      </c>
    </row>
    <row r="143" spans="1:56" ht="99" hidden="1" customHeight="1" x14ac:dyDescent="0.3">
      <c r="A143" s="90"/>
      <c r="B143" s="91" t="s">
        <v>1262</v>
      </c>
      <c r="C143" s="92" t="s">
        <v>1307</v>
      </c>
      <c r="D143" s="92"/>
      <c r="E143" s="92" t="s">
        <v>248</v>
      </c>
      <c r="F143" s="92" t="s">
        <v>1377</v>
      </c>
      <c r="G143" s="92"/>
      <c r="H143" s="93" t="s">
        <v>63</v>
      </c>
      <c r="I143" s="93"/>
      <c r="J143" s="92" t="s">
        <v>773</v>
      </c>
      <c r="K143" s="95" t="s">
        <v>72</v>
      </c>
      <c r="L143" s="96" t="s">
        <v>604</v>
      </c>
      <c r="M143" s="97" t="s">
        <v>1406</v>
      </c>
      <c r="N143" s="97" t="s">
        <v>1407</v>
      </c>
      <c r="O143" s="93" t="s">
        <v>69</v>
      </c>
      <c r="P143" s="93" t="s">
        <v>69</v>
      </c>
      <c r="Q143" s="93" t="s">
        <v>69</v>
      </c>
      <c r="R143" s="97" t="s">
        <v>1408</v>
      </c>
      <c r="S143" s="101"/>
      <c r="T143" s="93">
        <v>6</v>
      </c>
      <c r="U143" s="93" t="str">
        <f t="shared" si="78"/>
        <v>Alto</v>
      </c>
      <c r="V143" s="93">
        <v>1</v>
      </c>
      <c r="W143" s="93" t="str">
        <f t="shared" si="70"/>
        <v>Esporadica</v>
      </c>
      <c r="X143" s="93">
        <f t="shared" si="58"/>
        <v>6</v>
      </c>
      <c r="Y143" s="93" t="str">
        <f t="shared" si="65"/>
        <v>Medio</v>
      </c>
      <c r="Z143" s="93">
        <v>100</v>
      </c>
      <c r="AA143" s="93" t="str">
        <f t="shared" si="66"/>
        <v>Mortal o Catrastrofico</v>
      </c>
      <c r="AB143" s="93">
        <f t="shared" si="61"/>
        <v>600</v>
      </c>
      <c r="AC143" s="93" t="str">
        <f t="shared" si="71"/>
        <v>I</v>
      </c>
      <c r="AD143" s="93" t="str">
        <f t="shared" si="72"/>
        <v>NO ACEPTABLE</v>
      </c>
      <c r="AE143" s="93" t="s">
        <v>258</v>
      </c>
      <c r="AF143" s="93" t="str">
        <f t="shared" si="81"/>
        <v>Caídas a diferente nivel, golpes, traumas, laceraciones.</v>
      </c>
      <c r="AG143" s="93" t="s">
        <v>38</v>
      </c>
      <c r="AH143" s="93"/>
      <c r="AI143" s="93" t="s">
        <v>63</v>
      </c>
      <c r="AJ143" s="93" t="s">
        <v>63</v>
      </c>
      <c r="AK143" s="93"/>
      <c r="AL143" s="93"/>
      <c r="AM143" s="93" t="s">
        <v>1409</v>
      </c>
      <c r="AN143" s="93"/>
      <c r="AO143" s="93"/>
      <c r="AP143" s="93" t="s">
        <v>63</v>
      </c>
      <c r="AQ143" s="93" t="s">
        <v>63</v>
      </c>
      <c r="AR143" s="93"/>
      <c r="AS143" s="99"/>
      <c r="AT143" s="90"/>
      <c r="AU143" s="93" t="str">
        <f t="shared" si="73"/>
        <v>Bajo</v>
      </c>
      <c r="AV143" s="100"/>
      <c r="AW143" s="93" t="b">
        <f t="shared" si="74"/>
        <v>0</v>
      </c>
      <c r="AX143" s="93">
        <f t="shared" si="67"/>
        <v>0</v>
      </c>
      <c r="AY143" s="93" t="str">
        <f t="shared" si="68"/>
        <v>Bajo</v>
      </c>
      <c r="AZ143" s="100"/>
      <c r="BA143" s="93" t="b">
        <f t="shared" si="69"/>
        <v>0</v>
      </c>
      <c r="BB143" s="93">
        <f t="shared" si="75"/>
        <v>0</v>
      </c>
      <c r="BC143" s="93"/>
      <c r="BD143" s="93" t="b">
        <f t="shared" si="77"/>
        <v>0</v>
      </c>
    </row>
    <row r="144" spans="1:56" ht="57" hidden="1" x14ac:dyDescent="0.3">
      <c r="A144" s="102"/>
      <c r="B144" s="91" t="s">
        <v>1262</v>
      </c>
      <c r="C144" s="92" t="s">
        <v>1307</v>
      </c>
      <c r="D144" s="92"/>
      <c r="E144" s="92" t="s">
        <v>248</v>
      </c>
      <c r="F144" s="97" t="s">
        <v>1377</v>
      </c>
      <c r="G144" s="97"/>
      <c r="H144" s="93" t="s">
        <v>63</v>
      </c>
      <c r="I144" s="93"/>
      <c r="J144" s="92" t="s">
        <v>773</v>
      </c>
      <c r="K144" s="95" t="s">
        <v>72</v>
      </c>
      <c r="L144" s="96" t="s">
        <v>119</v>
      </c>
      <c r="M144" s="97" t="s">
        <v>1410</v>
      </c>
      <c r="N144" s="95" t="s">
        <v>1411</v>
      </c>
      <c r="O144" s="93" t="s">
        <v>69</v>
      </c>
      <c r="P144" s="93" t="s">
        <v>69</v>
      </c>
      <c r="Q144" s="93" t="s">
        <v>69</v>
      </c>
      <c r="R144" s="93" t="s">
        <v>1412</v>
      </c>
      <c r="S144" s="101" t="s">
        <v>1413</v>
      </c>
      <c r="T144" s="93">
        <v>0</v>
      </c>
      <c r="U144" s="93" t="str">
        <f t="shared" si="78"/>
        <v>Bajo</v>
      </c>
      <c r="V144" s="93">
        <v>2</v>
      </c>
      <c r="W144" s="93" t="str">
        <f t="shared" si="70"/>
        <v>Ocasional</v>
      </c>
      <c r="X144" s="93">
        <f t="shared" ref="X144:X174" si="90">T144*V144</f>
        <v>0</v>
      </c>
      <c r="Y144" s="93" t="str">
        <f t="shared" si="65"/>
        <v>Bajo</v>
      </c>
      <c r="Z144" s="93">
        <v>25</v>
      </c>
      <c r="AA144" s="93" t="str">
        <f t="shared" si="66"/>
        <v>Grave</v>
      </c>
      <c r="AB144" s="93">
        <f t="shared" si="61"/>
        <v>0</v>
      </c>
      <c r="AC144" s="93" t="str">
        <f t="shared" si="71"/>
        <v>IV</v>
      </c>
      <c r="AD144" s="93" t="str">
        <f t="shared" si="72"/>
        <v>ACEPTABLE</v>
      </c>
      <c r="AE144" s="93" t="s">
        <v>258</v>
      </c>
      <c r="AF144" s="93" t="str">
        <f t="shared" si="81"/>
        <v>caídas al mismo nivel, golpes, heridas fracturas</v>
      </c>
      <c r="AG144" s="93" t="s">
        <v>38</v>
      </c>
      <c r="AH144" s="93"/>
      <c r="AI144" s="93" t="s">
        <v>63</v>
      </c>
      <c r="AJ144" s="93" t="s">
        <v>63</v>
      </c>
      <c r="AK144" s="93" t="s">
        <v>63</v>
      </c>
      <c r="AL144" s="93"/>
      <c r="AM144" s="93"/>
      <c r="AN144" s="93"/>
      <c r="AO144" s="93"/>
      <c r="AP144" s="93"/>
      <c r="AQ144" s="93"/>
      <c r="AR144" s="93"/>
      <c r="AS144" s="99"/>
      <c r="AT144" s="100"/>
      <c r="AU144" s="93" t="str">
        <f t="shared" si="73"/>
        <v>Bajo</v>
      </c>
      <c r="AV144" s="100"/>
      <c r="AW144" s="93" t="b">
        <f t="shared" si="74"/>
        <v>0</v>
      </c>
      <c r="AX144" s="93">
        <f t="shared" si="67"/>
        <v>0</v>
      </c>
      <c r="AY144" s="93" t="str">
        <f t="shared" si="68"/>
        <v>Bajo</v>
      </c>
      <c r="AZ144" s="100"/>
      <c r="BA144" s="93" t="b">
        <f t="shared" si="69"/>
        <v>0</v>
      </c>
      <c r="BB144" s="93">
        <f t="shared" si="75"/>
        <v>0</v>
      </c>
      <c r="BC144" s="93"/>
      <c r="BD144" s="93" t="b">
        <f t="shared" si="77"/>
        <v>0</v>
      </c>
    </row>
    <row r="145" spans="1:56" ht="57" hidden="1" x14ac:dyDescent="0.3">
      <c r="A145" s="90"/>
      <c r="B145" s="91" t="s">
        <v>1262</v>
      </c>
      <c r="C145" s="92" t="s">
        <v>1307</v>
      </c>
      <c r="D145" s="92"/>
      <c r="E145" s="92" t="s">
        <v>248</v>
      </c>
      <c r="F145" s="92" t="s">
        <v>1377</v>
      </c>
      <c r="G145" s="92"/>
      <c r="H145" s="93" t="s">
        <v>63</v>
      </c>
      <c r="I145" s="93"/>
      <c r="J145" s="92" t="s">
        <v>773</v>
      </c>
      <c r="K145" s="93" t="s">
        <v>93</v>
      </c>
      <c r="L145" s="96" t="s">
        <v>189</v>
      </c>
      <c r="M145" s="97" t="s">
        <v>1414</v>
      </c>
      <c r="N145" s="97" t="s">
        <v>191</v>
      </c>
      <c r="O145" s="93" t="s">
        <v>69</v>
      </c>
      <c r="P145" s="93" t="s">
        <v>69</v>
      </c>
      <c r="Q145" s="93" t="s">
        <v>69</v>
      </c>
      <c r="R145" s="101" t="s">
        <v>803</v>
      </c>
      <c r="S145" s="101"/>
      <c r="T145" s="93">
        <v>0</v>
      </c>
      <c r="U145" s="93" t="str">
        <f t="shared" si="78"/>
        <v>Bajo</v>
      </c>
      <c r="V145" s="93">
        <v>2</v>
      </c>
      <c r="W145" s="93" t="str">
        <f t="shared" si="70"/>
        <v>Ocasional</v>
      </c>
      <c r="X145" s="93">
        <f t="shared" si="90"/>
        <v>0</v>
      </c>
      <c r="Y145" s="93" t="str">
        <f t="shared" si="65"/>
        <v>Bajo</v>
      </c>
      <c r="Z145" s="93">
        <v>60</v>
      </c>
      <c r="AA145" s="93" t="str">
        <f t="shared" si="66"/>
        <v>Muy Grave</v>
      </c>
      <c r="AB145" s="93">
        <f t="shared" ref="AB145:AB174" si="91">X145*Z145</f>
        <v>0</v>
      </c>
      <c r="AC145" s="93" t="str">
        <f t="shared" si="71"/>
        <v>IV</v>
      </c>
      <c r="AD145" s="93" t="str">
        <f t="shared" si="72"/>
        <v>ACEPTABLE</v>
      </c>
      <c r="AE145" s="93" t="s">
        <v>258</v>
      </c>
      <c r="AF145" s="93" t="str">
        <f t="shared" si="81"/>
        <v>Desordenes de trauma acumulativo, lesiones del sistema músculo esquelético.</v>
      </c>
      <c r="AG145" s="93" t="s">
        <v>38</v>
      </c>
      <c r="AH145" s="93"/>
      <c r="AI145" s="93" t="s">
        <v>63</v>
      </c>
      <c r="AJ145" s="93" t="s">
        <v>63</v>
      </c>
      <c r="AK145" s="93" t="s">
        <v>63</v>
      </c>
      <c r="AL145" s="93"/>
      <c r="AM145" s="93"/>
      <c r="AN145" s="93"/>
      <c r="AO145" s="93"/>
      <c r="AP145" s="93"/>
      <c r="AQ145" s="93"/>
      <c r="AR145" s="93"/>
      <c r="AS145" s="99"/>
      <c r="AT145" s="100"/>
      <c r="AU145" s="93" t="str">
        <f t="shared" si="73"/>
        <v>Bajo</v>
      </c>
      <c r="AV145" s="100"/>
      <c r="AW145" s="93" t="b">
        <f t="shared" si="74"/>
        <v>0</v>
      </c>
      <c r="AX145" s="93">
        <f t="shared" si="67"/>
        <v>0</v>
      </c>
      <c r="AY145" s="93" t="str">
        <f t="shared" si="68"/>
        <v>Bajo</v>
      </c>
      <c r="AZ145" s="100"/>
      <c r="BA145" s="93" t="b">
        <f t="shared" si="69"/>
        <v>0</v>
      </c>
      <c r="BB145" s="93">
        <f t="shared" si="75"/>
        <v>0</v>
      </c>
      <c r="BC145" s="93" t="str">
        <f t="shared" si="76"/>
        <v>IV</v>
      </c>
      <c r="BD145" s="93" t="str">
        <f t="shared" si="77"/>
        <v>ACEPTABLE</v>
      </c>
    </row>
    <row r="146" spans="1:56" ht="60.75" hidden="1" customHeight="1" x14ac:dyDescent="0.3">
      <c r="A146" s="102"/>
      <c r="B146" s="91" t="s">
        <v>1262</v>
      </c>
      <c r="C146" s="92" t="s">
        <v>1307</v>
      </c>
      <c r="D146" s="92"/>
      <c r="E146" s="92" t="s">
        <v>248</v>
      </c>
      <c r="F146" s="92" t="s">
        <v>1377</v>
      </c>
      <c r="G146" s="92"/>
      <c r="H146" s="93" t="s">
        <v>63</v>
      </c>
      <c r="I146" s="93"/>
      <c r="J146" s="92" t="s">
        <v>773</v>
      </c>
      <c r="K146" s="95" t="s">
        <v>72</v>
      </c>
      <c r="L146" s="104" t="s">
        <v>119</v>
      </c>
      <c r="M146" s="97" t="s">
        <v>872</v>
      </c>
      <c r="N146" s="95" t="s">
        <v>873</v>
      </c>
      <c r="O146" s="93" t="s">
        <v>69</v>
      </c>
      <c r="P146" s="93" t="s">
        <v>69</v>
      </c>
      <c r="Q146" s="93" t="s">
        <v>69</v>
      </c>
      <c r="R146" s="97" t="s">
        <v>1415</v>
      </c>
      <c r="S146" s="101" t="s">
        <v>875</v>
      </c>
      <c r="T146" s="93">
        <v>0</v>
      </c>
      <c r="U146" s="93" t="str">
        <f t="shared" si="78"/>
        <v>Bajo</v>
      </c>
      <c r="V146" s="93">
        <v>2</v>
      </c>
      <c r="W146" s="93" t="str">
        <f t="shared" si="70"/>
        <v>Ocasional</v>
      </c>
      <c r="X146" s="93">
        <f t="shared" si="90"/>
        <v>0</v>
      </c>
      <c r="Y146" s="93" t="str">
        <f t="shared" si="65"/>
        <v>Bajo</v>
      </c>
      <c r="Z146" s="93">
        <v>60</v>
      </c>
      <c r="AA146" s="93" t="str">
        <f t="shared" si="66"/>
        <v>Muy Grave</v>
      </c>
      <c r="AB146" s="93">
        <f t="shared" si="91"/>
        <v>0</v>
      </c>
      <c r="AC146" s="93" t="str">
        <f t="shared" si="71"/>
        <v>IV</v>
      </c>
      <c r="AD146" s="93" t="str">
        <f t="shared" si="72"/>
        <v>ACEPTABLE</v>
      </c>
      <c r="AE146" s="93" t="s">
        <v>258</v>
      </c>
      <c r="AF146" s="93" t="str">
        <f t="shared" si="81"/>
        <v>Inmersión. Caída a cuerpos de agua.Ahogamiento, muerte.</v>
      </c>
      <c r="AG146" s="93" t="s">
        <v>38</v>
      </c>
      <c r="AH146" s="93"/>
      <c r="AI146" s="93" t="s">
        <v>63</v>
      </c>
      <c r="AJ146" s="93" t="s">
        <v>63</v>
      </c>
      <c r="AK146" s="93"/>
      <c r="AL146" s="94"/>
      <c r="AM146" s="93"/>
      <c r="AN146" s="93"/>
      <c r="AO146" s="93"/>
      <c r="AP146" s="93"/>
      <c r="AQ146" s="93"/>
      <c r="AR146" s="93"/>
      <c r="AS146" s="99"/>
      <c r="AT146" s="100"/>
      <c r="AU146" s="93" t="str">
        <f t="shared" si="73"/>
        <v>Bajo</v>
      </c>
      <c r="AV146" s="100"/>
      <c r="AW146" s="93" t="b">
        <f t="shared" si="74"/>
        <v>0</v>
      </c>
      <c r="AX146" s="93">
        <f t="shared" si="67"/>
        <v>0</v>
      </c>
      <c r="AY146" s="93" t="str">
        <f t="shared" si="68"/>
        <v>Bajo</v>
      </c>
      <c r="AZ146" s="100"/>
      <c r="BA146" s="93" t="b">
        <f t="shared" si="69"/>
        <v>0</v>
      </c>
      <c r="BB146" s="93">
        <f t="shared" si="75"/>
        <v>0</v>
      </c>
      <c r="BC146" s="93" t="str">
        <f t="shared" si="76"/>
        <v>IV</v>
      </c>
      <c r="BD146" s="93" t="str">
        <f t="shared" si="77"/>
        <v>ACEPTABLE</v>
      </c>
    </row>
    <row r="147" spans="1:56" ht="48.75" hidden="1" customHeight="1" x14ac:dyDescent="0.3">
      <c r="A147" s="90"/>
      <c r="B147" s="91" t="s">
        <v>1262</v>
      </c>
      <c r="C147" s="92" t="s">
        <v>1307</v>
      </c>
      <c r="D147" s="92"/>
      <c r="E147" s="92" t="s">
        <v>248</v>
      </c>
      <c r="F147" s="92" t="s">
        <v>1377</v>
      </c>
      <c r="G147" s="92"/>
      <c r="H147" s="93" t="s">
        <v>63</v>
      </c>
      <c r="I147" s="93"/>
      <c r="J147" s="92" t="s">
        <v>773</v>
      </c>
      <c r="K147" s="95" t="s">
        <v>72</v>
      </c>
      <c r="L147" s="96" t="s">
        <v>119</v>
      </c>
      <c r="M147" s="97" t="s">
        <v>1416</v>
      </c>
      <c r="N147" s="97" t="s">
        <v>877</v>
      </c>
      <c r="O147" s="93" t="s">
        <v>69</v>
      </c>
      <c r="P147" s="93" t="s">
        <v>69</v>
      </c>
      <c r="Q147" s="93" t="s">
        <v>69</v>
      </c>
      <c r="R147" s="93" t="s">
        <v>1412</v>
      </c>
      <c r="S147" s="93" t="s">
        <v>69</v>
      </c>
      <c r="T147" s="93">
        <v>0</v>
      </c>
      <c r="U147" s="93" t="str">
        <f t="shared" si="78"/>
        <v>Bajo</v>
      </c>
      <c r="V147" s="93">
        <v>2</v>
      </c>
      <c r="W147" s="93" t="str">
        <f t="shared" si="70"/>
        <v>Ocasional</v>
      </c>
      <c r="X147" s="93">
        <f t="shared" si="90"/>
        <v>0</v>
      </c>
      <c r="Y147" s="93" t="str">
        <f t="shared" si="65"/>
        <v>Bajo</v>
      </c>
      <c r="Z147" s="93">
        <v>25</v>
      </c>
      <c r="AA147" s="93" t="str">
        <f t="shared" si="66"/>
        <v>Grave</v>
      </c>
      <c r="AB147" s="93">
        <f t="shared" si="91"/>
        <v>0</v>
      </c>
      <c r="AC147" s="93" t="str">
        <f t="shared" si="71"/>
        <v>IV</v>
      </c>
      <c r="AD147" s="93" t="str">
        <f t="shared" si="72"/>
        <v>ACEPTABLE</v>
      </c>
      <c r="AE147" s="93" t="s">
        <v>258</v>
      </c>
      <c r="AF147" s="93" t="str">
        <f t="shared" si="81"/>
        <v>Fracturas, contusiones, laceraciones,  golpes, machucones, muerte.</v>
      </c>
      <c r="AG147" s="93" t="s">
        <v>38</v>
      </c>
      <c r="AH147" s="93"/>
      <c r="AI147" s="93" t="s">
        <v>63</v>
      </c>
      <c r="AJ147" s="93" t="s">
        <v>63</v>
      </c>
      <c r="AK147" s="93" t="s">
        <v>63</v>
      </c>
      <c r="AL147" s="93"/>
      <c r="AM147" s="93"/>
      <c r="AN147" s="93"/>
      <c r="AO147" s="93"/>
      <c r="AP147" s="93"/>
      <c r="AQ147" s="93"/>
      <c r="AR147" s="93"/>
      <c r="AS147" s="99"/>
      <c r="AT147" s="100"/>
      <c r="AU147" s="93" t="str">
        <f t="shared" si="73"/>
        <v>Bajo</v>
      </c>
      <c r="AV147" s="100"/>
      <c r="AW147" s="93" t="b">
        <f t="shared" si="74"/>
        <v>0</v>
      </c>
      <c r="AX147" s="93">
        <f t="shared" si="67"/>
        <v>0</v>
      </c>
      <c r="AY147" s="93" t="str">
        <f t="shared" si="68"/>
        <v>Bajo</v>
      </c>
      <c r="AZ147" s="100"/>
      <c r="BA147" s="93" t="b">
        <f t="shared" si="69"/>
        <v>0</v>
      </c>
      <c r="BB147" s="93">
        <f t="shared" si="75"/>
        <v>0</v>
      </c>
      <c r="BC147" s="93" t="str">
        <f t="shared" si="76"/>
        <v>IV</v>
      </c>
      <c r="BD147" s="93" t="str">
        <f t="shared" si="77"/>
        <v>ACEPTABLE</v>
      </c>
    </row>
    <row r="148" spans="1:56" ht="112.5" hidden="1" customHeight="1" x14ac:dyDescent="0.3">
      <c r="A148" s="90"/>
      <c r="B148" s="91" t="s">
        <v>1262</v>
      </c>
      <c r="C148" s="92" t="s">
        <v>1307</v>
      </c>
      <c r="D148" s="92"/>
      <c r="E148" s="92" t="s">
        <v>248</v>
      </c>
      <c r="F148" s="92" t="s">
        <v>1377</v>
      </c>
      <c r="G148" s="92"/>
      <c r="H148" s="93" t="s">
        <v>63</v>
      </c>
      <c r="I148" s="93"/>
      <c r="J148" s="92" t="s">
        <v>773</v>
      </c>
      <c r="K148" s="95" t="s">
        <v>65</v>
      </c>
      <c r="L148" s="96" t="s">
        <v>1417</v>
      </c>
      <c r="M148" s="97" t="s">
        <v>1418</v>
      </c>
      <c r="N148" s="97" t="s">
        <v>176</v>
      </c>
      <c r="O148" s="93" t="s">
        <v>69</v>
      </c>
      <c r="P148" s="93" t="s">
        <v>69</v>
      </c>
      <c r="Q148" s="93" t="s">
        <v>69</v>
      </c>
      <c r="R148" s="101" t="s">
        <v>1419</v>
      </c>
      <c r="S148" s="101" t="s">
        <v>1420</v>
      </c>
      <c r="T148" s="93"/>
      <c r="U148" s="93" t="str">
        <f t="shared" si="78"/>
        <v>Bajo</v>
      </c>
      <c r="V148" s="93">
        <v>2</v>
      </c>
      <c r="W148" s="93" t="str">
        <f t="shared" si="70"/>
        <v>Ocasional</v>
      </c>
      <c r="X148" s="93">
        <f t="shared" si="90"/>
        <v>0</v>
      </c>
      <c r="Y148" s="93" t="str">
        <f t="shared" si="65"/>
        <v>Bajo</v>
      </c>
      <c r="Z148" s="93">
        <v>60</v>
      </c>
      <c r="AA148" s="93" t="str">
        <f t="shared" si="66"/>
        <v>Muy Grave</v>
      </c>
      <c r="AB148" s="93">
        <f t="shared" si="91"/>
        <v>0</v>
      </c>
      <c r="AC148" s="93" t="str">
        <f t="shared" si="71"/>
        <v>IV</v>
      </c>
      <c r="AD148" s="93" t="str">
        <f t="shared" si="72"/>
        <v>ACEPTABLE</v>
      </c>
      <c r="AE148" s="93" t="s">
        <v>258</v>
      </c>
      <c r="AF148" s="93" t="str">
        <f t="shared" si="81"/>
        <v>intoxicaciones, alteración del sistema nervioso, enfermedades infecto-contagiosas</v>
      </c>
      <c r="AG148" s="93" t="s">
        <v>38</v>
      </c>
      <c r="AH148" s="93"/>
      <c r="AI148" s="93" t="s">
        <v>63</v>
      </c>
      <c r="AJ148" s="93" t="s">
        <v>63</v>
      </c>
      <c r="AK148" s="93" t="s">
        <v>63</v>
      </c>
      <c r="AL148" s="93"/>
      <c r="AM148" s="93"/>
      <c r="AN148" s="93"/>
      <c r="AO148" s="93"/>
      <c r="AP148" s="93"/>
      <c r="AQ148" s="93"/>
      <c r="AR148" s="93"/>
      <c r="AS148" s="99"/>
      <c r="AT148" s="100"/>
      <c r="AU148" s="93" t="str">
        <f t="shared" si="73"/>
        <v>Bajo</v>
      </c>
      <c r="AV148" s="100"/>
      <c r="AW148" s="93" t="b">
        <f t="shared" si="74"/>
        <v>0</v>
      </c>
      <c r="AX148" s="93">
        <f t="shared" si="67"/>
        <v>0</v>
      </c>
      <c r="AY148" s="93" t="str">
        <f t="shared" si="68"/>
        <v>Bajo</v>
      </c>
      <c r="AZ148" s="100"/>
      <c r="BA148" s="93" t="b">
        <f t="shared" si="69"/>
        <v>0</v>
      </c>
      <c r="BB148" s="93">
        <f t="shared" si="75"/>
        <v>0</v>
      </c>
      <c r="BC148" s="93" t="str">
        <f t="shared" si="76"/>
        <v>IV</v>
      </c>
      <c r="BD148" s="93" t="str">
        <f t="shared" si="77"/>
        <v>ACEPTABLE</v>
      </c>
    </row>
    <row r="149" spans="1:56" ht="57" hidden="1" x14ac:dyDescent="0.3">
      <c r="A149" s="90"/>
      <c r="B149" s="91" t="s">
        <v>1262</v>
      </c>
      <c r="C149" s="92" t="s">
        <v>1307</v>
      </c>
      <c r="D149" s="92"/>
      <c r="E149" s="92" t="s">
        <v>248</v>
      </c>
      <c r="F149" s="92" t="s">
        <v>1377</v>
      </c>
      <c r="G149" s="92"/>
      <c r="H149" s="93" t="s">
        <v>63</v>
      </c>
      <c r="I149" s="93"/>
      <c r="J149" s="92" t="s">
        <v>773</v>
      </c>
      <c r="K149" s="93" t="s">
        <v>104</v>
      </c>
      <c r="L149" s="96" t="s">
        <v>997</v>
      </c>
      <c r="M149" s="97" t="s">
        <v>1421</v>
      </c>
      <c r="N149" s="97" t="s">
        <v>999</v>
      </c>
      <c r="O149" s="93" t="s">
        <v>69</v>
      </c>
      <c r="P149" s="93" t="s">
        <v>69</v>
      </c>
      <c r="Q149" s="93" t="s">
        <v>69</v>
      </c>
      <c r="R149" s="101" t="s">
        <v>1422</v>
      </c>
      <c r="S149" s="101" t="s">
        <v>1423</v>
      </c>
      <c r="T149" s="93">
        <v>0</v>
      </c>
      <c r="U149" s="93" t="str">
        <f t="shared" si="78"/>
        <v>Bajo</v>
      </c>
      <c r="V149" s="93">
        <v>1</v>
      </c>
      <c r="W149" s="93" t="str">
        <f t="shared" si="70"/>
        <v>Esporadica</v>
      </c>
      <c r="X149" s="93">
        <f t="shared" si="90"/>
        <v>0</v>
      </c>
      <c r="Y149" s="93" t="str">
        <f t="shared" ref="Y149:Y174" si="92">IF(AND(X149&gt;=24,X149&lt;=40),"Medio Alto",IF(AND(X149&gt;=10,X149&lt;=20),"Alto",IF(AND(X149&gt;=6,X149&lt;=8),"Medio",IF(AND(X149&gt;=0,X149&lt;=4),"Bajo"))))</f>
        <v>Bajo</v>
      </c>
      <c r="Z149" s="93">
        <v>25</v>
      </c>
      <c r="AA149" s="93" t="str">
        <f t="shared" ref="AA149:AA174" si="93">IF(Z149=100,"Mortal o Catrastrofico",IF(Z149=60,"Muy Grave",IF(Z149=25,"Grave",IF(Z149=10,"Leve"))))</f>
        <v>Grave</v>
      </c>
      <c r="AB149" s="93">
        <f t="shared" si="91"/>
        <v>0</v>
      </c>
      <c r="AC149" s="93" t="str">
        <f t="shared" si="71"/>
        <v>IV</v>
      </c>
      <c r="AD149" s="93" t="str">
        <f t="shared" si="72"/>
        <v>ACEPTABLE</v>
      </c>
      <c r="AE149" s="93" t="s">
        <v>258</v>
      </c>
      <c r="AF149" s="93" t="str">
        <f t="shared" si="81"/>
        <v>Pérdida auditiva inducida por ruido</v>
      </c>
      <c r="AG149" s="93" t="s">
        <v>38</v>
      </c>
      <c r="AH149" s="93"/>
      <c r="AI149" s="93" t="s">
        <v>63</v>
      </c>
      <c r="AJ149" s="93" t="s">
        <v>63</v>
      </c>
      <c r="AK149" s="93" t="s">
        <v>63</v>
      </c>
      <c r="AL149" s="93"/>
      <c r="AM149" s="93"/>
      <c r="AN149" s="93"/>
      <c r="AO149" s="93"/>
      <c r="AP149" s="93"/>
      <c r="AQ149" s="93"/>
      <c r="AR149" s="93"/>
      <c r="AS149" s="99"/>
      <c r="AT149" s="100"/>
      <c r="AU149" s="93" t="str">
        <f t="shared" si="73"/>
        <v>Bajo</v>
      </c>
      <c r="AV149" s="100"/>
      <c r="AW149" s="93" t="b">
        <f t="shared" si="74"/>
        <v>0</v>
      </c>
      <c r="AX149" s="93">
        <f t="shared" ref="AX149:AX174" si="94">AT149*AV149</f>
        <v>0</v>
      </c>
      <c r="AY149" s="93" t="str">
        <f t="shared" ref="AY149:AY174" si="95">IF(AND(AX149&gt;=24,AX149&lt;=40),"Medio Alto",IF(AND(AX149&gt;=10,AX149&lt;=20),"Alto",IF(AND(AX149&gt;=6,AX149&lt;=8),"Medio",IF(AND(AX149&gt;=0,AX149&lt;=4),"Bajo"))))</f>
        <v>Bajo</v>
      </c>
      <c r="AZ149" s="100"/>
      <c r="BA149" s="93" t="b">
        <f t="shared" ref="BA149:BA174" si="96">IF(AZ149=100,"Mortal o Catrastrofico",IF(AZ149=60,"Muy Grave",IF(AZ149=25,"Grave",IF(AZ149=10,"Leve"))))</f>
        <v>0</v>
      </c>
      <c r="BB149" s="93">
        <f t="shared" si="75"/>
        <v>0</v>
      </c>
      <c r="BC149" s="93" t="str">
        <f t="shared" si="76"/>
        <v>IV</v>
      </c>
      <c r="BD149" s="93" t="str">
        <f t="shared" si="77"/>
        <v>ACEPTABLE</v>
      </c>
    </row>
    <row r="150" spans="1:56" ht="57" hidden="1" x14ac:dyDescent="0.3">
      <c r="A150" s="90" t="s">
        <v>1424</v>
      </c>
      <c r="B150" s="91" t="s">
        <v>1262</v>
      </c>
      <c r="C150" s="92" t="s">
        <v>1307</v>
      </c>
      <c r="D150" s="92"/>
      <c r="E150" s="92" t="s">
        <v>248</v>
      </c>
      <c r="F150" s="97" t="s">
        <v>1377</v>
      </c>
      <c r="G150" s="97"/>
      <c r="H150" s="93" t="s">
        <v>63</v>
      </c>
      <c r="I150" s="93"/>
      <c r="J150" s="92" t="s">
        <v>773</v>
      </c>
      <c r="K150" s="95" t="s">
        <v>72</v>
      </c>
      <c r="L150" s="104" t="s">
        <v>302</v>
      </c>
      <c r="M150" s="97" t="s">
        <v>1425</v>
      </c>
      <c r="N150" s="97" t="s">
        <v>172</v>
      </c>
      <c r="O150" s="93" t="s">
        <v>69</v>
      </c>
      <c r="P150" s="93" t="s">
        <v>69</v>
      </c>
      <c r="Q150" s="93" t="s">
        <v>69</v>
      </c>
      <c r="R150" s="93" t="s">
        <v>1412</v>
      </c>
      <c r="S150" s="101" t="s">
        <v>1426</v>
      </c>
      <c r="T150" s="93">
        <v>0</v>
      </c>
      <c r="U150" s="93" t="str">
        <f t="shared" si="78"/>
        <v>Bajo</v>
      </c>
      <c r="V150" s="93">
        <v>1</v>
      </c>
      <c r="W150" s="93" t="str">
        <f t="shared" ref="W150:W174" si="97">IF(V150=4,"Continua",IF(V150=3,"Frecuente",IF(V150=2,"Ocasional",IF(V150=1,"Esporadica"))))</f>
        <v>Esporadica</v>
      </c>
      <c r="X150" s="93">
        <f t="shared" si="90"/>
        <v>0</v>
      </c>
      <c r="Y150" s="93" t="str">
        <f t="shared" si="92"/>
        <v>Bajo</v>
      </c>
      <c r="Z150" s="93">
        <v>25</v>
      </c>
      <c r="AA150" s="93" t="str">
        <f t="shared" si="93"/>
        <v>Grave</v>
      </c>
      <c r="AB150" s="93">
        <f t="shared" si="91"/>
        <v>0</v>
      </c>
      <c r="AC150" s="93" t="str">
        <f t="shared" ref="AC150:AC174" si="98">IF(AND(AB150&gt;=600,Z150&lt;=4000),"I",IF(AND(AB150&gt;=150,AB150&lt;=500),"II",IF(AND(AB150&gt;=40,AB150&lt;=120),"III",IF(AND(AB150&gt;=0,AB150&lt;=40),"IV"))))</f>
        <v>IV</v>
      </c>
      <c r="AD150" s="93" t="str">
        <f t="shared" ref="AD150:AD174" si="99">IF(AND(AC150="I"),"NO ACEPTABLE",IF(AND(AC150="II"),"ACEPTABLE CON CONTROL ESPECIFICO",IF(AND(AC150="III"),"MEJORABLE",IF(AND(AC150="IV"),"ACEPTABLE"))))</f>
        <v>ACEPTABLE</v>
      </c>
      <c r="AE150" s="93" t="s">
        <v>258</v>
      </c>
      <c r="AF150" s="93" t="str">
        <f t="shared" si="81"/>
        <v>Heridas, laceraciones, cortes</v>
      </c>
      <c r="AG150" s="93" t="s">
        <v>38</v>
      </c>
      <c r="AH150" s="93"/>
      <c r="AI150" s="93" t="s">
        <v>63</v>
      </c>
      <c r="AJ150" s="93" t="s">
        <v>63</v>
      </c>
      <c r="AK150" s="93" t="s">
        <v>63</v>
      </c>
      <c r="AL150" s="93"/>
      <c r="AM150" s="93"/>
      <c r="AN150" s="93"/>
      <c r="AO150" s="93"/>
      <c r="AP150" s="93"/>
      <c r="AQ150" s="93"/>
      <c r="AR150" s="93"/>
      <c r="AS150" s="99"/>
      <c r="AT150" s="100"/>
      <c r="AU150" s="93" t="str">
        <f t="shared" ref="AU150:AU174" si="100">IF(AT150=10,"Muy Alto",IF(AT150=6,"Alto",IF(AT150=2,"Medio",IF(AT150=0,"Bajo"))))</f>
        <v>Bajo</v>
      </c>
      <c r="AV150" s="100"/>
      <c r="AW150" s="93" t="b">
        <f t="shared" ref="AW150:AW174" si="101">IF(AV150=4,"Continua",IF(AV150=3,"Frecuente",IF(AV150=2,"Ocasional",IF(AV150=1,"Esporadica"))))</f>
        <v>0</v>
      </c>
      <c r="AX150" s="93">
        <f t="shared" si="94"/>
        <v>0</v>
      </c>
      <c r="AY150" s="93" t="str">
        <f t="shared" si="95"/>
        <v>Bajo</v>
      </c>
      <c r="AZ150" s="100"/>
      <c r="BA150" s="93" t="b">
        <f t="shared" si="96"/>
        <v>0</v>
      </c>
      <c r="BB150" s="93">
        <f t="shared" ref="BB150:BB174" si="102">AX150*AZ150</f>
        <v>0</v>
      </c>
      <c r="BC150" s="93"/>
      <c r="BD150" s="93" t="b">
        <f t="shared" ref="BD150:BD174" si="103">IF(AND(BC150="I"),"NO ACEPTABLE",IF(AND(BC150="II"),"ACEPTABLE CON CONTROL ESPECIFICO",IF(AND(BC150="III"),"MEJORABLE",IF(AND(BC150="IV"),"ACEPTABLE"))))</f>
        <v>0</v>
      </c>
    </row>
    <row r="151" spans="1:56" ht="57" hidden="1" x14ac:dyDescent="0.3">
      <c r="A151" s="90"/>
      <c r="B151" s="91" t="s">
        <v>1262</v>
      </c>
      <c r="C151" s="92" t="s">
        <v>1307</v>
      </c>
      <c r="D151" s="92"/>
      <c r="E151" s="92" t="s">
        <v>248</v>
      </c>
      <c r="F151" s="92" t="s">
        <v>1377</v>
      </c>
      <c r="G151" s="92"/>
      <c r="H151" s="93" t="s">
        <v>63</v>
      </c>
      <c r="I151" s="93"/>
      <c r="J151" s="92" t="s">
        <v>773</v>
      </c>
      <c r="K151" s="95" t="s">
        <v>77</v>
      </c>
      <c r="L151" s="96" t="s">
        <v>174</v>
      </c>
      <c r="M151" s="97" t="s">
        <v>175</v>
      </c>
      <c r="N151" s="97" t="s">
        <v>176</v>
      </c>
      <c r="O151" s="93" t="s">
        <v>69</v>
      </c>
      <c r="P151" s="93" t="s">
        <v>69</v>
      </c>
      <c r="Q151" s="93" t="s">
        <v>69</v>
      </c>
      <c r="R151" s="101" t="s">
        <v>859</v>
      </c>
      <c r="S151" s="101" t="s">
        <v>1427</v>
      </c>
      <c r="T151" s="93">
        <v>0</v>
      </c>
      <c r="U151" s="93" t="str">
        <f t="shared" ref="U151:U174" si="104">IF(T151=10,"Muy Alto",IF(T151=6,"Alto",IF(T151=2,"Medio",IF(T151&lt;=1,"Bajo"))))</f>
        <v>Bajo</v>
      </c>
      <c r="V151" s="93">
        <v>2</v>
      </c>
      <c r="W151" s="93" t="str">
        <f t="shared" si="97"/>
        <v>Ocasional</v>
      </c>
      <c r="X151" s="93">
        <f t="shared" si="90"/>
        <v>0</v>
      </c>
      <c r="Y151" s="93" t="str">
        <f t="shared" si="92"/>
        <v>Bajo</v>
      </c>
      <c r="Z151" s="93">
        <v>10</v>
      </c>
      <c r="AA151" s="93" t="str">
        <f t="shared" si="93"/>
        <v>Leve</v>
      </c>
      <c r="AB151" s="93">
        <f t="shared" si="91"/>
        <v>0</v>
      </c>
      <c r="AC151" s="93" t="str">
        <f t="shared" si="98"/>
        <v>IV</v>
      </c>
      <c r="AD151" s="93" t="str">
        <f t="shared" si="99"/>
        <v>ACEPTABLE</v>
      </c>
      <c r="AE151" s="93" t="s">
        <v>258</v>
      </c>
      <c r="AF151" s="93" t="str">
        <f t="shared" si="81"/>
        <v>intoxicaciones, alteración del sistema nervioso, enfermedades infecto-contagiosas</v>
      </c>
      <c r="AG151" s="93" t="s">
        <v>38</v>
      </c>
      <c r="AH151" s="93"/>
      <c r="AI151" s="93" t="s">
        <v>63</v>
      </c>
      <c r="AJ151" s="93" t="s">
        <v>63</v>
      </c>
      <c r="AK151" s="93" t="s">
        <v>63</v>
      </c>
      <c r="AL151" s="93"/>
      <c r="AM151" s="93"/>
      <c r="AN151" s="93"/>
      <c r="AO151" s="93"/>
      <c r="AP151" s="93"/>
      <c r="AQ151" s="93"/>
      <c r="AR151" s="93"/>
      <c r="AS151" s="99"/>
      <c r="AT151" s="100"/>
      <c r="AU151" s="93" t="str">
        <f t="shared" si="100"/>
        <v>Bajo</v>
      </c>
      <c r="AV151" s="100"/>
      <c r="AW151" s="93" t="b">
        <f t="shared" si="101"/>
        <v>0</v>
      </c>
      <c r="AX151" s="93">
        <f t="shared" si="94"/>
        <v>0</v>
      </c>
      <c r="AY151" s="93" t="str">
        <f t="shared" si="95"/>
        <v>Bajo</v>
      </c>
      <c r="AZ151" s="100"/>
      <c r="BA151" s="93" t="b">
        <f t="shared" si="96"/>
        <v>0</v>
      </c>
      <c r="BB151" s="93">
        <f t="shared" si="102"/>
        <v>0</v>
      </c>
      <c r="BC151" s="93" t="str">
        <f t="shared" ref="BC151:BC174" si="105">IF(AND(BB151&gt;=600,AZ151&lt;=4000),"I",IF(AND(BB151&gt;=150,BB151&lt;=500),"II",IF(AND(BB151&gt;=40,BB151&lt;=120),"III",IF(AND(BB151&gt;=0,BB151&lt;=40),"IV"))))</f>
        <v>IV</v>
      </c>
      <c r="BD151" s="93" t="str">
        <f t="shared" si="103"/>
        <v>ACEPTABLE</v>
      </c>
    </row>
    <row r="152" spans="1:56" ht="51" hidden="1" customHeight="1" x14ac:dyDescent="0.3">
      <c r="A152" s="90"/>
      <c r="B152" s="91" t="s">
        <v>1262</v>
      </c>
      <c r="C152" s="92" t="s">
        <v>1307</v>
      </c>
      <c r="D152" s="92"/>
      <c r="E152" s="92" t="s">
        <v>248</v>
      </c>
      <c r="F152" s="92" t="s">
        <v>1377</v>
      </c>
      <c r="G152" s="92"/>
      <c r="H152" s="93" t="s">
        <v>63</v>
      </c>
      <c r="I152" s="93"/>
      <c r="J152" s="92" t="s">
        <v>773</v>
      </c>
      <c r="K152" s="93" t="s">
        <v>104</v>
      </c>
      <c r="L152" s="96" t="s">
        <v>178</v>
      </c>
      <c r="M152" s="97" t="s">
        <v>179</v>
      </c>
      <c r="N152" s="97" t="s">
        <v>180</v>
      </c>
      <c r="O152" s="93" t="s">
        <v>69</v>
      </c>
      <c r="P152" s="93" t="s">
        <v>69</v>
      </c>
      <c r="Q152" s="93" t="s">
        <v>69</v>
      </c>
      <c r="R152" s="101" t="s">
        <v>705</v>
      </c>
      <c r="S152" s="101" t="s">
        <v>706</v>
      </c>
      <c r="T152" s="93">
        <v>0</v>
      </c>
      <c r="U152" s="93" t="str">
        <f t="shared" si="104"/>
        <v>Bajo</v>
      </c>
      <c r="V152" s="93">
        <v>2</v>
      </c>
      <c r="W152" s="93" t="str">
        <f t="shared" si="97"/>
        <v>Ocasional</v>
      </c>
      <c r="X152" s="93">
        <f t="shared" si="90"/>
        <v>0</v>
      </c>
      <c r="Y152" s="93" t="str">
        <f t="shared" si="92"/>
        <v>Bajo</v>
      </c>
      <c r="Z152" s="93">
        <v>25</v>
      </c>
      <c r="AA152" s="93" t="str">
        <f t="shared" si="93"/>
        <v>Grave</v>
      </c>
      <c r="AB152" s="93">
        <f t="shared" si="91"/>
        <v>0</v>
      </c>
      <c r="AC152" s="93" t="str">
        <f t="shared" si="98"/>
        <v>IV</v>
      </c>
      <c r="AD152" s="93" t="str">
        <f t="shared" si="99"/>
        <v>ACEPTABLE</v>
      </c>
      <c r="AE152" s="93" t="s">
        <v>258</v>
      </c>
      <c r="AF152" s="93" t="s">
        <v>180</v>
      </c>
      <c r="AG152" s="93" t="s">
        <v>38</v>
      </c>
      <c r="AH152" s="93"/>
      <c r="AI152" s="93" t="s">
        <v>63</v>
      </c>
      <c r="AJ152" s="93" t="s">
        <v>63</v>
      </c>
      <c r="AK152" s="93" t="s">
        <v>63</v>
      </c>
      <c r="AL152" s="93"/>
      <c r="AM152" s="93"/>
      <c r="AN152" s="93"/>
      <c r="AO152" s="93"/>
      <c r="AP152" s="93"/>
      <c r="AQ152" s="93"/>
      <c r="AR152" s="93"/>
      <c r="AS152" s="99"/>
      <c r="AT152" s="100"/>
      <c r="AU152" s="93" t="str">
        <f t="shared" si="100"/>
        <v>Bajo</v>
      </c>
      <c r="AV152" s="100"/>
      <c r="AW152" s="93" t="b">
        <f t="shared" si="101"/>
        <v>0</v>
      </c>
      <c r="AX152" s="93">
        <f t="shared" si="94"/>
        <v>0</v>
      </c>
      <c r="AY152" s="93" t="str">
        <f t="shared" si="95"/>
        <v>Bajo</v>
      </c>
      <c r="AZ152" s="100"/>
      <c r="BA152" s="93" t="b">
        <f t="shared" si="96"/>
        <v>0</v>
      </c>
      <c r="BB152" s="93">
        <f t="shared" si="102"/>
        <v>0</v>
      </c>
      <c r="BC152" s="93" t="str">
        <f t="shared" si="105"/>
        <v>IV</v>
      </c>
      <c r="BD152" s="93" t="str">
        <f t="shared" si="103"/>
        <v>ACEPTABLE</v>
      </c>
    </row>
    <row r="153" spans="1:56" ht="81.75" hidden="1" customHeight="1" x14ac:dyDescent="0.3">
      <c r="A153" s="90"/>
      <c r="B153" s="91" t="s">
        <v>1262</v>
      </c>
      <c r="C153" s="92" t="s">
        <v>1307</v>
      </c>
      <c r="D153" s="92"/>
      <c r="E153" s="92" t="s">
        <v>248</v>
      </c>
      <c r="F153" s="92" t="s">
        <v>1377</v>
      </c>
      <c r="G153" s="92"/>
      <c r="H153" s="93" t="s">
        <v>63</v>
      </c>
      <c r="I153" s="93"/>
      <c r="J153" s="92" t="s">
        <v>773</v>
      </c>
      <c r="K153" s="93" t="s">
        <v>72</v>
      </c>
      <c r="L153" s="104" t="s">
        <v>302</v>
      </c>
      <c r="M153" s="97" t="s">
        <v>1428</v>
      </c>
      <c r="N153" s="97" t="s">
        <v>507</v>
      </c>
      <c r="O153" s="93" t="s">
        <v>69</v>
      </c>
      <c r="P153" s="93" t="s">
        <v>69</v>
      </c>
      <c r="Q153" s="93" t="s">
        <v>69</v>
      </c>
      <c r="R153" s="97" t="s">
        <v>1327</v>
      </c>
      <c r="S153" s="101" t="s">
        <v>1429</v>
      </c>
      <c r="T153" s="93">
        <v>0</v>
      </c>
      <c r="U153" s="93" t="str">
        <f t="shared" si="104"/>
        <v>Bajo</v>
      </c>
      <c r="V153" s="93">
        <v>2</v>
      </c>
      <c r="W153" s="93" t="str">
        <f t="shared" si="97"/>
        <v>Ocasional</v>
      </c>
      <c r="X153" s="93">
        <f t="shared" si="90"/>
        <v>0</v>
      </c>
      <c r="Y153" s="93" t="str">
        <f t="shared" si="92"/>
        <v>Bajo</v>
      </c>
      <c r="Z153" s="93">
        <v>25</v>
      </c>
      <c r="AA153" s="93" t="str">
        <f t="shared" si="93"/>
        <v>Grave</v>
      </c>
      <c r="AB153" s="93">
        <f t="shared" si="91"/>
        <v>0</v>
      </c>
      <c r="AC153" s="93" t="str">
        <f t="shared" si="98"/>
        <v>IV</v>
      </c>
      <c r="AD153" s="93" t="str">
        <f t="shared" si="99"/>
        <v>ACEPTABLE</v>
      </c>
      <c r="AE153" s="93" t="s">
        <v>258</v>
      </c>
      <c r="AF153" s="93" t="s">
        <v>507</v>
      </c>
      <c r="AG153" s="93" t="s">
        <v>38</v>
      </c>
      <c r="AH153" s="93"/>
      <c r="AI153" s="93" t="s">
        <v>63</v>
      </c>
      <c r="AJ153" s="93" t="s">
        <v>63</v>
      </c>
      <c r="AK153" s="93" t="s">
        <v>63</v>
      </c>
      <c r="AL153" s="93"/>
      <c r="AM153" s="93"/>
      <c r="AN153" s="93"/>
      <c r="AO153" s="93"/>
      <c r="AP153" s="93"/>
      <c r="AQ153" s="93"/>
      <c r="AR153" s="93"/>
      <c r="AS153" s="99"/>
      <c r="AT153" s="100"/>
      <c r="AU153" s="93" t="str">
        <f t="shared" si="100"/>
        <v>Bajo</v>
      </c>
      <c r="AV153" s="100"/>
      <c r="AW153" s="93" t="b">
        <f t="shared" si="101"/>
        <v>0</v>
      </c>
      <c r="AX153" s="93">
        <f t="shared" si="94"/>
        <v>0</v>
      </c>
      <c r="AY153" s="93" t="str">
        <f t="shared" si="95"/>
        <v>Bajo</v>
      </c>
      <c r="AZ153" s="100"/>
      <c r="BA153" s="93" t="b">
        <f t="shared" si="96"/>
        <v>0</v>
      </c>
      <c r="BB153" s="93">
        <f t="shared" si="102"/>
        <v>0</v>
      </c>
      <c r="BC153" s="93" t="str">
        <f t="shared" si="105"/>
        <v>IV</v>
      </c>
      <c r="BD153" s="93" t="str">
        <f t="shared" si="103"/>
        <v>ACEPTABLE</v>
      </c>
    </row>
    <row r="154" spans="1:56" ht="190.5" hidden="1" customHeight="1" x14ac:dyDescent="0.3">
      <c r="A154" s="90"/>
      <c r="B154" s="91" t="s">
        <v>1262</v>
      </c>
      <c r="C154" s="92" t="s">
        <v>1307</v>
      </c>
      <c r="D154" s="92"/>
      <c r="E154" s="92" t="s">
        <v>248</v>
      </c>
      <c r="F154" s="92" t="s">
        <v>1430</v>
      </c>
      <c r="G154" s="92"/>
      <c r="H154" s="93"/>
      <c r="I154" s="93" t="s">
        <v>63</v>
      </c>
      <c r="J154" s="92" t="s">
        <v>252</v>
      </c>
      <c r="K154" s="93" t="s">
        <v>72</v>
      </c>
      <c r="L154" s="104" t="s">
        <v>119</v>
      </c>
      <c r="M154" s="97" t="s">
        <v>1431</v>
      </c>
      <c r="N154" s="97" t="s">
        <v>834</v>
      </c>
      <c r="O154" s="93" t="s">
        <v>69</v>
      </c>
      <c r="P154" s="93" t="s">
        <v>69</v>
      </c>
      <c r="Q154" s="93" t="s">
        <v>69</v>
      </c>
      <c r="R154" s="97" t="s">
        <v>1215</v>
      </c>
      <c r="S154" s="101"/>
      <c r="T154" s="93">
        <v>0</v>
      </c>
      <c r="U154" s="93" t="str">
        <f t="shared" si="104"/>
        <v>Bajo</v>
      </c>
      <c r="V154" s="93">
        <v>2</v>
      </c>
      <c r="W154" s="93" t="str">
        <f t="shared" si="97"/>
        <v>Ocasional</v>
      </c>
      <c r="X154" s="93">
        <f t="shared" si="90"/>
        <v>0</v>
      </c>
      <c r="Y154" s="93" t="str">
        <f t="shared" si="92"/>
        <v>Bajo</v>
      </c>
      <c r="Z154" s="93">
        <v>25</v>
      </c>
      <c r="AA154" s="93" t="str">
        <f t="shared" si="93"/>
        <v>Grave</v>
      </c>
      <c r="AB154" s="93">
        <f t="shared" si="91"/>
        <v>0</v>
      </c>
      <c r="AC154" s="93" t="str">
        <f t="shared" si="98"/>
        <v>IV</v>
      </c>
      <c r="AD154" s="93" t="str">
        <f t="shared" si="99"/>
        <v>ACEPTABLE</v>
      </c>
      <c r="AE154" s="93" t="s">
        <v>258</v>
      </c>
      <c r="AF154" s="93" t="str">
        <f>M154</f>
        <v>Superficies irregulares, resbalosas</v>
      </c>
      <c r="AG154" s="93" t="s">
        <v>38</v>
      </c>
      <c r="AH154" s="93"/>
      <c r="AI154" s="93" t="s">
        <v>63</v>
      </c>
      <c r="AJ154" s="93" t="s">
        <v>63</v>
      </c>
      <c r="AK154" s="93" t="s">
        <v>63</v>
      </c>
      <c r="AL154" s="93"/>
      <c r="AM154" s="93"/>
      <c r="AN154" s="93"/>
      <c r="AO154" s="93"/>
      <c r="AP154" s="93"/>
      <c r="AQ154" s="93"/>
      <c r="AR154" s="93"/>
      <c r="AS154" s="99"/>
      <c r="AT154" s="100"/>
      <c r="AU154" s="93" t="str">
        <f t="shared" si="100"/>
        <v>Bajo</v>
      </c>
      <c r="AV154" s="100"/>
      <c r="AW154" s="93" t="b">
        <f t="shared" si="101"/>
        <v>0</v>
      </c>
      <c r="AX154" s="93">
        <f t="shared" si="94"/>
        <v>0</v>
      </c>
      <c r="AY154" s="93" t="str">
        <f t="shared" si="95"/>
        <v>Bajo</v>
      </c>
      <c r="AZ154" s="100"/>
      <c r="BA154" s="93" t="b">
        <f t="shared" si="96"/>
        <v>0</v>
      </c>
      <c r="BB154" s="93">
        <f t="shared" si="102"/>
        <v>0</v>
      </c>
      <c r="BC154" s="93" t="str">
        <f t="shared" si="105"/>
        <v>IV</v>
      </c>
      <c r="BD154" s="93" t="str">
        <f t="shared" si="103"/>
        <v>ACEPTABLE</v>
      </c>
    </row>
    <row r="155" spans="1:56" ht="206.25" hidden="1" customHeight="1" x14ac:dyDescent="0.3">
      <c r="A155" s="90" t="s">
        <v>1432</v>
      </c>
      <c r="B155" s="91" t="s">
        <v>1262</v>
      </c>
      <c r="C155" s="92" t="s">
        <v>1307</v>
      </c>
      <c r="D155" s="92"/>
      <c r="E155" s="92" t="s">
        <v>248</v>
      </c>
      <c r="F155" s="92" t="s">
        <v>1430</v>
      </c>
      <c r="G155" s="92"/>
      <c r="H155" s="93"/>
      <c r="I155" s="93" t="s">
        <v>63</v>
      </c>
      <c r="J155" s="92" t="s">
        <v>252</v>
      </c>
      <c r="K155" s="93" t="s">
        <v>93</v>
      </c>
      <c r="L155" s="96" t="s">
        <v>189</v>
      </c>
      <c r="M155" s="97" t="s">
        <v>1433</v>
      </c>
      <c r="N155" s="97" t="s">
        <v>191</v>
      </c>
      <c r="O155" s="93" t="s">
        <v>69</v>
      </c>
      <c r="P155" s="93" t="s">
        <v>69</v>
      </c>
      <c r="Q155" s="93" t="s">
        <v>69</v>
      </c>
      <c r="R155" s="97" t="s">
        <v>1217</v>
      </c>
      <c r="S155" s="101"/>
      <c r="T155" s="93">
        <v>0</v>
      </c>
      <c r="U155" s="93" t="str">
        <f t="shared" si="104"/>
        <v>Bajo</v>
      </c>
      <c r="V155" s="93">
        <v>2</v>
      </c>
      <c r="W155" s="93" t="str">
        <f t="shared" si="97"/>
        <v>Ocasional</v>
      </c>
      <c r="X155" s="93">
        <f t="shared" si="90"/>
        <v>0</v>
      </c>
      <c r="Y155" s="93" t="str">
        <f t="shared" si="92"/>
        <v>Bajo</v>
      </c>
      <c r="Z155" s="93">
        <v>25</v>
      </c>
      <c r="AA155" s="93" t="str">
        <f t="shared" si="93"/>
        <v>Grave</v>
      </c>
      <c r="AB155" s="93">
        <f t="shared" si="91"/>
        <v>0</v>
      </c>
      <c r="AC155" s="93" t="str">
        <f t="shared" si="98"/>
        <v>IV</v>
      </c>
      <c r="AD155" s="93" t="str">
        <f t="shared" si="99"/>
        <v>ACEPTABLE</v>
      </c>
      <c r="AE155" s="93" t="s">
        <v>258</v>
      </c>
      <c r="AF155" s="93" t="str">
        <f>M155</f>
        <v>Actividades recretiva, cultural. Manipulación de cargas, correr, saltar</v>
      </c>
      <c r="AG155" s="93" t="s">
        <v>38</v>
      </c>
      <c r="AH155" s="93"/>
      <c r="AI155" s="93" t="s">
        <v>63</v>
      </c>
      <c r="AJ155" s="93" t="s">
        <v>63</v>
      </c>
      <c r="AK155" s="93" t="s">
        <v>63</v>
      </c>
      <c r="AL155" s="93"/>
      <c r="AM155" s="93"/>
      <c r="AN155" s="93"/>
      <c r="AO155" s="93"/>
      <c r="AP155" s="93"/>
      <c r="AQ155" s="93"/>
      <c r="AR155" s="93"/>
      <c r="AS155" s="99"/>
      <c r="AT155" s="100"/>
      <c r="AU155" s="93" t="str">
        <f t="shared" si="100"/>
        <v>Bajo</v>
      </c>
      <c r="AV155" s="100"/>
      <c r="AW155" s="93" t="b">
        <f t="shared" si="101"/>
        <v>0</v>
      </c>
      <c r="AX155" s="93">
        <f t="shared" si="94"/>
        <v>0</v>
      </c>
      <c r="AY155" s="93" t="str">
        <f t="shared" si="95"/>
        <v>Bajo</v>
      </c>
      <c r="AZ155" s="100"/>
      <c r="BA155" s="93" t="b">
        <f t="shared" si="96"/>
        <v>0</v>
      </c>
      <c r="BB155" s="93">
        <f t="shared" si="102"/>
        <v>0</v>
      </c>
      <c r="BC155" s="93" t="str">
        <f t="shared" si="105"/>
        <v>IV</v>
      </c>
      <c r="BD155" s="93" t="str">
        <f t="shared" si="103"/>
        <v>ACEPTABLE</v>
      </c>
    </row>
    <row r="156" spans="1:56" ht="202.5" hidden="1" customHeight="1" x14ac:dyDescent="0.3">
      <c r="A156" s="90"/>
      <c r="B156" s="91" t="s">
        <v>1262</v>
      </c>
      <c r="C156" s="92" t="s">
        <v>1307</v>
      </c>
      <c r="D156" s="92"/>
      <c r="E156" s="92" t="s">
        <v>248</v>
      </c>
      <c r="F156" s="94" t="s">
        <v>1430</v>
      </c>
      <c r="G156" s="94"/>
      <c r="H156" s="93"/>
      <c r="I156" s="93" t="s">
        <v>63</v>
      </c>
      <c r="J156" s="92" t="s">
        <v>252</v>
      </c>
      <c r="K156" s="93" t="s">
        <v>72</v>
      </c>
      <c r="L156" s="104" t="s">
        <v>302</v>
      </c>
      <c r="M156" s="94" t="s">
        <v>1434</v>
      </c>
      <c r="N156" s="97" t="s">
        <v>841</v>
      </c>
      <c r="O156" s="93" t="s">
        <v>69</v>
      </c>
      <c r="P156" s="93" t="s">
        <v>69</v>
      </c>
      <c r="Q156" s="101"/>
      <c r="R156" s="97" t="s">
        <v>1217</v>
      </c>
      <c r="S156" s="93"/>
      <c r="T156" s="93">
        <v>0</v>
      </c>
      <c r="U156" s="93" t="str">
        <f t="shared" si="104"/>
        <v>Bajo</v>
      </c>
      <c r="V156" s="93">
        <v>2</v>
      </c>
      <c r="W156" s="93" t="str">
        <f t="shared" si="97"/>
        <v>Ocasional</v>
      </c>
      <c r="X156" s="93">
        <f t="shared" si="90"/>
        <v>0</v>
      </c>
      <c r="Y156" s="93" t="str">
        <f t="shared" si="92"/>
        <v>Bajo</v>
      </c>
      <c r="Z156" s="93">
        <v>60</v>
      </c>
      <c r="AA156" s="93" t="str">
        <f t="shared" si="93"/>
        <v>Muy Grave</v>
      </c>
      <c r="AB156" s="93">
        <f t="shared" si="91"/>
        <v>0</v>
      </c>
      <c r="AC156" s="93" t="str">
        <f t="shared" si="98"/>
        <v>IV</v>
      </c>
      <c r="AD156" s="93" t="str">
        <f t="shared" si="99"/>
        <v>ACEPTABLE</v>
      </c>
      <c r="AE156" s="93" t="s">
        <v>258</v>
      </c>
      <c r="AF156" s="93" t="s">
        <v>841</v>
      </c>
      <c r="AG156" s="93" t="s">
        <v>38</v>
      </c>
      <c r="AH156" s="93"/>
      <c r="AI156" s="93" t="s">
        <v>63</v>
      </c>
      <c r="AJ156" s="93" t="s">
        <v>63</v>
      </c>
      <c r="AK156" s="93" t="s">
        <v>63</v>
      </c>
      <c r="AL156" s="93"/>
      <c r="AM156" s="93"/>
      <c r="AN156" s="93"/>
      <c r="AO156" s="93"/>
      <c r="AP156" s="93"/>
      <c r="AQ156" s="93"/>
      <c r="AR156" s="93"/>
      <c r="AS156" s="99"/>
      <c r="AT156" s="100"/>
      <c r="AU156" s="93" t="str">
        <f t="shared" si="100"/>
        <v>Bajo</v>
      </c>
      <c r="AV156" s="100"/>
      <c r="AW156" s="93" t="b">
        <f t="shared" si="101"/>
        <v>0</v>
      </c>
      <c r="AX156" s="93">
        <f t="shared" si="94"/>
        <v>0</v>
      </c>
      <c r="AY156" s="93" t="str">
        <f t="shared" si="95"/>
        <v>Bajo</v>
      </c>
      <c r="AZ156" s="100"/>
      <c r="BA156" s="93" t="b">
        <f t="shared" si="96"/>
        <v>0</v>
      </c>
      <c r="BB156" s="93">
        <f t="shared" si="102"/>
        <v>0</v>
      </c>
      <c r="BC156" s="93" t="str">
        <f t="shared" si="105"/>
        <v>IV</v>
      </c>
      <c r="BD156" s="93" t="str">
        <f t="shared" si="103"/>
        <v>ACEPTABLE</v>
      </c>
    </row>
    <row r="157" spans="1:56" ht="57" hidden="1" x14ac:dyDescent="0.3">
      <c r="A157" s="90"/>
      <c r="B157" s="91" t="s">
        <v>844</v>
      </c>
      <c r="C157" s="92" t="s">
        <v>1307</v>
      </c>
      <c r="D157" s="92"/>
      <c r="E157" s="92" t="s">
        <v>1302</v>
      </c>
      <c r="F157" s="92" t="s">
        <v>1435</v>
      </c>
      <c r="G157" s="92"/>
      <c r="H157" s="93" t="s">
        <v>63</v>
      </c>
      <c r="I157" s="93"/>
      <c r="J157" s="93" t="s">
        <v>848</v>
      </c>
      <c r="K157" s="95" t="s">
        <v>282</v>
      </c>
      <c r="L157" s="96" t="s">
        <v>88</v>
      </c>
      <c r="M157" s="97" t="s">
        <v>344</v>
      </c>
      <c r="N157" s="101" t="s">
        <v>849</v>
      </c>
      <c r="O157" s="93"/>
      <c r="P157" s="93"/>
      <c r="Q157" s="101" t="s">
        <v>850</v>
      </c>
      <c r="R157" s="93" t="s">
        <v>851</v>
      </c>
      <c r="S157" s="101" t="s">
        <v>92</v>
      </c>
      <c r="T157" s="93"/>
      <c r="U157" s="93" t="str">
        <f t="shared" si="104"/>
        <v>Bajo</v>
      </c>
      <c r="V157" s="93">
        <v>2</v>
      </c>
      <c r="W157" s="93" t="str">
        <f t="shared" si="97"/>
        <v>Ocasional</v>
      </c>
      <c r="X157" s="93">
        <f t="shared" si="90"/>
        <v>0</v>
      </c>
      <c r="Y157" s="93" t="str">
        <f t="shared" si="92"/>
        <v>Bajo</v>
      </c>
      <c r="Z157" s="93">
        <v>25</v>
      </c>
      <c r="AA157" s="93" t="str">
        <f t="shared" si="93"/>
        <v>Grave</v>
      </c>
      <c r="AB157" s="93">
        <f t="shared" si="91"/>
        <v>0</v>
      </c>
      <c r="AC157" s="93" t="str">
        <f t="shared" si="98"/>
        <v>IV</v>
      </c>
      <c r="AD157" s="93" t="str">
        <f t="shared" si="99"/>
        <v>ACEPTABLE</v>
      </c>
      <c r="AE157" s="93">
        <v>2</v>
      </c>
      <c r="AF157" s="93" t="s">
        <v>345</v>
      </c>
      <c r="AG157" s="93" t="s">
        <v>38</v>
      </c>
      <c r="AH157" s="93"/>
      <c r="AI157" s="93" t="s">
        <v>63</v>
      </c>
      <c r="AJ157" s="93" t="s">
        <v>63</v>
      </c>
      <c r="AK157" s="93"/>
      <c r="AL157" s="93" t="s">
        <v>63</v>
      </c>
      <c r="AM157" s="93"/>
      <c r="AN157" s="93"/>
      <c r="AO157" s="93"/>
      <c r="AP157" s="93"/>
      <c r="AQ157" s="93"/>
      <c r="AR157" s="93"/>
      <c r="AS157" s="99"/>
      <c r="AT157" s="100"/>
      <c r="AU157" s="93" t="str">
        <f t="shared" si="100"/>
        <v>Bajo</v>
      </c>
      <c r="AV157" s="100"/>
      <c r="AW157" s="93" t="b">
        <f t="shared" si="101"/>
        <v>0</v>
      </c>
      <c r="AX157" s="93">
        <f t="shared" si="94"/>
        <v>0</v>
      </c>
      <c r="AY157" s="93" t="str">
        <f t="shared" si="95"/>
        <v>Bajo</v>
      </c>
      <c r="AZ157" s="100"/>
      <c r="BA157" s="93" t="b">
        <f t="shared" si="96"/>
        <v>0</v>
      </c>
      <c r="BB157" s="93">
        <f t="shared" si="102"/>
        <v>0</v>
      </c>
      <c r="BC157" s="93" t="str">
        <f t="shared" si="105"/>
        <v>IV</v>
      </c>
      <c r="BD157" s="93" t="str">
        <f t="shared" si="103"/>
        <v>ACEPTABLE</v>
      </c>
    </row>
    <row r="158" spans="1:56" ht="71.25" hidden="1" x14ac:dyDescent="0.3">
      <c r="A158" s="90"/>
      <c r="B158" s="91" t="s">
        <v>844</v>
      </c>
      <c r="C158" s="92" t="s">
        <v>1307</v>
      </c>
      <c r="D158" s="92"/>
      <c r="E158" s="92" t="s">
        <v>1302</v>
      </c>
      <c r="F158" s="92" t="s">
        <v>1435</v>
      </c>
      <c r="G158" s="92"/>
      <c r="H158" s="93" t="s">
        <v>63</v>
      </c>
      <c r="I158" s="93"/>
      <c r="J158" s="93" t="s">
        <v>848</v>
      </c>
      <c r="K158" s="95" t="s">
        <v>282</v>
      </c>
      <c r="L158" s="96" t="s">
        <v>287</v>
      </c>
      <c r="M158" s="97" t="s">
        <v>288</v>
      </c>
      <c r="N158" s="97" t="s">
        <v>289</v>
      </c>
      <c r="O158" s="93" t="s">
        <v>69</v>
      </c>
      <c r="P158" s="93" t="s">
        <v>69</v>
      </c>
      <c r="Q158" s="93"/>
      <c r="R158" s="101" t="s">
        <v>650</v>
      </c>
      <c r="S158" s="93" t="s">
        <v>69</v>
      </c>
      <c r="T158" s="93">
        <v>0</v>
      </c>
      <c r="U158" s="93" t="str">
        <f t="shared" si="104"/>
        <v>Bajo</v>
      </c>
      <c r="V158" s="93">
        <v>1</v>
      </c>
      <c r="W158" s="93" t="str">
        <f t="shared" si="97"/>
        <v>Esporadica</v>
      </c>
      <c r="X158" s="93">
        <f t="shared" si="90"/>
        <v>0</v>
      </c>
      <c r="Y158" s="93" t="str">
        <f t="shared" si="92"/>
        <v>Bajo</v>
      </c>
      <c r="Z158" s="93">
        <v>25</v>
      </c>
      <c r="AA158" s="93" t="str">
        <f t="shared" si="93"/>
        <v>Grave</v>
      </c>
      <c r="AB158" s="93">
        <f t="shared" si="91"/>
        <v>0</v>
      </c>
      <c r="AC158" s="93" t="str">
        <f t="shared" si="98"/>
        <v>IV</v>
      </c>
      <c r="AD158" s="93" t="str">
        <f t="shared" si="99"/>
        <v>ACEPTABLE</v>
      </c>
      <c r="AE158" s="93" t="s">
        <v>258</v>
      </c>
      <c r="AF158" s="93" t="str">
        <f t="shared" ref="AF158" si="106">N158</f>
        <v>Golpes, trapamientos, aplastamiento, muerte</v>
      </c>
      <c r="AG158" s="93" t="s">
        <v>38</v>
      </c>
      <c r="AH158" s="93"/>
      <c r="AI158" s="93" t="s">
        <v>63</v>
      </c>
      <c r="AJ158" s="93" t="s">
        <v>63</v>
      </c>
      <c r="AK158" s="93"/>
      <c r="AL158" s="93" t="s">
        <v>63</v>
      </c>
      <c r="AM158" s="93"/>
      <c r="AN158" s="93"/>
      <c r="AO158" s="93"/>
      <c r="AP158" s="93"/>
      <c r="AQ158" s="93"/>
      <c r="AR158" s="93"/>
      <c r="AS158" s="99"/>
      <c r="AT158" s="100"/>
      <c r="AU158" s="93" t="str">
        <f t="shared" si="100"/>
        <v>Bajo</v>
      </c>
      <c r="AV158" s="100"/>
      <c r="AW158" s="93" t="b">
        <f t="shared" si="101"/>
        <v>0</v>
      </c>
      <c r="AX158" s="93">
        <f t="shared" si="94"/>
        <v>0</v>
      </c>
      <c r="AY158" s="93" t="str">
        <f t="shared" si="95"/>
        <v>Bajo</v>
      </c>
      <c r="AZ158" s="100"/>
      <c r="BA158" s="93" t="b">
        <f t="shared" si="96"/>
        <v>0</v>
      </c>
      <c r="BB158" s="93">
        <f t="shared" si="102"/>
        <v>0</v>
      </c>
      <c r="BC158" s="93" t="str">
        <f t="shared" si="105"/>
        <v>IV</v>
      </c>
      <c r="BD158" s="93" t="str">
        <f t="shared" si="103"/>
        <v>ACEPTABLE</v>
      </c>
    </row>
    <row r="159" spans="1:56" ht="42.75" hidden="1" x14ac:dyDescent="0.3">
      <c r="A159" s="90"/>
      <c r="B159" s="91" t="s">
        <v>844</v>
      </c>
      <c r="C159" s="92" t="s">
        <v>1307</v>
      </c>
      <c r="D159" s="92"/>
      <c r="E159" s="92" t="s">
        <v>1302</v>
      </c>
      <c r="F159" s="92" t="s">
        <v>1435</v>
      </c>
      <c r="G159" s="92"/>
      <c r="H159" s="93" t="s">
        <v>63</v>
      </c>
      <c r="I159" s="93"/>
      <c r="J159" s="93" t="s">
        <v>848</v>
      </c>
      <c r="K159" s="93" t="s">
        <v>93</v>
      </c>
      <c r="L159" s="96" t="s">
        <v>189</v>
      </c>
      <c r="M159" s="97" t="s">
        <v>852</v>
      </c>
      <c r="N159" s="97" t="s">
        <v>191</v>
      </c>
      <c r="O159" s="93" t="s">
        <v>69</v>
      </c>
      <c r="P159" s="93" t="s">
        <v>69</v>
      </c>
      <c r="Q159" s="93" t="s">
        <v>69</v>
      </c>
      <c r="R159" s="101" t="s">
        <v>853</v>
      </c>
      <c r="S159" s="101"/>
      <c r="T159" s="93"/>
      <c r="U159" s="93" t="str">
        <f t="shared" si="104"/>
        <v>Bajo</v>
      </c>
      <c r="V159" s="93">
        <v>2</v>
      </c>
      <c r="W159" s="93" t="str">
        <f t="shared" si="97"/>
        <v>Ocasional</v>
      </c>
      <c r="X159" s="93">
        <f t="shared" si="90"/>
        <v>0</v>
      </c>
      <c r="Y159" s="93" t="str">
        <f t="shared" si="92"/>
        <v>Bajo</v>
      </c>
      <c r="Z159" s="93">
        <v>60</v>
      </c>
      <c r="AA159" s="93" t="str">
        <f t="shared" si="93"/>
        <v>Muy Grave</v>
      </c>
      <c r="AB159" s="93">
        <f t="shared" si="91"/>
        <v>0</v>
      </c>
      <c r="AC159" s="93" t="str">
        <f t="shared" si="98"/>
        <v>IV</v>
      </c>
      <c r="AD159" s="93" t="str">
        <f t="shared" si="99"/>
        <v>ACEPTABLE</v>
      </c>
      <c r="AE159" s="93">
        <v>2</v>
      </c>
      <c r="AF159" s="93" t="s">
        <v>191</v>
      </c>
      <c r="AG159" s="93" t="s">
        <v>38</v>
      </c>
      <c r="AH159" s="93"/>
      <c r="AI159" s="93"/>
      <c r="AJ159" s="93" t="s">
        <v>63</v>
      </c>
      <c r="AK159" s="93"/>
      <c r="AL159" s="93"/>
      <c r="AM159" s="93"/>
      <c r="AN159" s="93"/>
      <c r="AO159" s="93"/>
      <c r="AP159" s="93"/>
      <c r="AQ159" s="93"/>
      <c r="AR159" s="93"/>
      <c r="AS159" s="99"/>
      <c r="AT159" s="100"/>
      <c r="AU159" s="93" t="str">
        <f t="shared" si="100"/>
        <v>Bajo</v>
      </c>
      <c r="AV159" s="100"/>
      <c r="AW159" s="93" t="b">
        <f t="shared" si="101"/>
        <v>0</v>
      </c>
      <c r="AX159" s="93">
        <f t="shared" si="94"/>
        <v>0</v>
      </c>
      <c r="AY159" s="93" t="str">
        <f t="shared" si="95"/>
        <v>Bajo</v>
      </c>
      <c r="AZ159" s="100"/>
      <c r="BA159" s="93" t="b">
        <f t="shared" si="96"/>
        <v>0</v>
      </c>
      <c r="BB159" s="93">
        <f t="shared" si="102"/>
        <v>0</v>
      </c>
      <c r="BC159" s="93" t="str">
        <f t="shared" si="105"/>
        <v>IV</v>
      </c>
      <c r="BD159" s="93" t="str">
        <f t="shared" si="103"/>
        <v>ACEPTABLE</v>
      </c>
    </row>
    <row r="160" spans="1:56" ht="42.75" hidden="1" x14ac:dyDescent="0.3">
      <c r="A160" s="90"/>
      <c r="B160" s="91" t="s">
        <v>844</v>
      </c>
      <c r="C160" s="92" t="s">
        <v>1307</v>
      </c>
      <c r="D160" s="92"/>
      <c r="E160" s="92" t="s">
        <v>1302</v>
      </c>
      <c r="F160" s="92" t="s">
        <v>1435</v>
      </c>
      <c r="G160" s="92"/>
      <c r="H160" s="93" t="s">
        <v>63</v>
      </c>
      <c r="I160" s="93"/>
      <c r="J160" s="93" t="s">
        <v>848</v>
      </c>
      <c r="K160" s="93" t="s">
        <v>104</v>
      </c>
      <c r="L160" s="104" t="s">
        <v>528</v>
      </c>
      <c r="M160" s="101" t="s">
        <v>704</v>
      </c>
      <c r="N160" s="101" t="s">
        <v>512</v>
      </c>
      <c r="O160" s="93"/>
      <c r="P160" s="93"/>
      <c r="Q160" s="101"/>
      <c r="R160" s="101" t="s">
        <v>705</v>
      </c>
      <c r="S160" s="101" t="s">
        <v>854</v>
      </c>
      <c r="T160" s="93"/>
      <c r="U160" s="93" t="str">
        <f t="shared" si="104"/>
        <v>Bajo</v>
      </c>
      <c r="V160" s="93">
        <v>3</v>
      </c>
      <c r="W160" s="93" t="str">
        <f t="shared" si="97"/>
        <v>Frecuente</v>
      </c>
      <c r="X160" s="93">
        <f t="shared" si="90"/>
        <v>0</v>
      </c>
      <c r="Y160" s="93" t="str">
        <f t="shared" si="92"/>
        <v>Bajo</v>
      </c>
      <c r="Z160" s="93">
        <v>25</v>
      </c>
      <c r="AA160" s="93" t="str">
        <f t="shared" si="93"/>
        <v>Grave</v>
      </c>
      <c r="AB160" s="93">
        <f t="shared" si="91"/>
        <v>0</v>
      </c>
      <c r="AC160" s="93" t="str">
        <f t="shared" si="98"/>
        <v>IV</v>
      </c>
      <c r="AD160" s="93" t="str">
        <f t="shared" si="99"/>
        <v>ACEPTABLE</v>
      </c>
      <c r="AE160" s="93">
        <v>2</v>
      </c>
      <c r="AF160" s="93" t="s">
        <v>512</v>
      </c>
      <c r="AG160" s="93" t="s">
        <v>38</v>
      </c>
      <c r="AH160" s="93"/>
      <c r="AI160" s="93"/>
      <c r="AJ160" s="93" t="s">
        <v>63</v>
      </c>
      <c r="AK160" s="93"/>
      <c r="AL160" s="93"/>
      <c r="AM160" s="93"/>
      <c r="AN160" s="93"/>
      <c r="AO160" s="93"/>
      <c r="AP160" s="93"/>
      <c r="AQ160" s="93"/>
      <c r="AR160" s="93"/>
      <c r="AS160" s="99"/>
      <c r="AT160" s="100"/>
      <c r="AU160" s="93" t="str">
        <f t="shared" si="100"/>
        <v>Bajo</v>
      </c>
      <c r="AV160" s="100"/>
      <c r="AW160" s="93" t="b">
        <f t="shared" si="101"/>
        <v>0</v>
      </c>
      <c r="AX160" s="93">
        <f t="shared" si="94"/>
        <v>0</v>
      </c>
      <c r="AY160" s="93" t="str">
        <f t="shared" si="95"/>
        <v>Bajo</v>
      </c>
      <c r="AZ160" s="100"/>
      <c r="BA160" s="93" t="b">
        <f t="shared" si="96"/>
        <v>0</v>
      </c>
      <c r="BB160" s="93">
        <f t="shared" si="102"/>
        <v>0</v>
      </c>
      <c r="BC160" s="93" t="str">
        <f t="shared" si="105"/>
        <v>IV</v>
      </c>
      <c r="BD160" s="93" t="str">
        <f t="shared" si="103"/>
        <v>ACEPTABLE</v>
      </c>
    </row>
    <row r="161" spans="1:56" ht="71.25" hidden="1" x14ac:dyDescent="0.3">
      <c r="A161" s="90"/>
      <c r="B161" s="91" t="s">
        <v>844</v>
      </c>
      <c r="C161" s="92" t="s">
        <v>1307</v>
      </c>
      <c r="D161" s="92"/>
      <c r="E161" s="92" t="s">
        <v>1302</v>
      </c>
      <c r="F161" s="92" t="s">
        <v>1435</v>
      </c>
      <c r="G161" s="92"/>
      <c r="H161" s="93" t="s">
        <v>63</v>
      </c>
      <c r="I161" s="93"/>
      <c r="J161" s="93" t="s">
        <v>848</v>
      </c>
      <c r="K161" s="93" t="s">
        <v>104</v>
      </c>
      <c r="L161" s="104" t="s">
        <v>178</v>
      </c>
      <c r="M161" s="97" t="s">
        <v>179</v>
      </c>
      <c r="N161" s="97" t="s">
        <v>180</v>
      </c>
      <c r="O161" s="93"/>
      <c r="P161" s="93"/>
      <c r="Q161" s="101"/>
      <c r="R161" s="101" t="s">
        <v>705</v>
      </c>
      <c r="S161" s="101" t="s">
        <v>706</v>
      </c>
      <c r="T161" s="93"/>
      <c r="U161" s="93" t="str">
        <f t="shared" si="104"/>
        <v>Bajo</v>
      </c>
      <c r="V161" s="93">
        <v>3</v>
      </c>
      <c r="W161" s="93" t="str">
        <f t="shared" si="97"/>
        <v>Frecuente</v>
      </c>
      <c r="X161" s="93">
        <f t="shared" si="90"/>
        <v>0</v>
      </c>
      <c r="Y161" s="93" t="str">
        <f t="shared" si="92"/>
        <v>Bajo</v>
      </c>
      <c r="Z161" s="93">
        <v>25</v>
      </c>
      <c r="AA161" s="93" t="str">
        <f t="shared" si="93"/>
        <v>Grave</v>
      </c>
      <c r="AB161" s="93">
        <f t="shared" si="91"/>
        <v>0</v>
      </c>
      <c r="AC161" s="93" t="str">
        <f t="shared" si="98"/>
        <v>IV</v>
      </c>
      <c r="AD161" s="93" t="str">
        <f t="shared" si="99"/>
        <v>ACEPTABLE</v>
      </c>
      <c r="AE161" s="93">
        <v>2</v>
      </c>
      <c r="AF161" s="93" t="s">
        <v>180</v>
      </c>
      <c r="AG161" s="93" t="s">
        <v>38</v>
      </c>
      <c r="AH161" s="93"/>
      <c r="AI161" s="93"/>
      <c r="AJ161" s="93" t="s">
        <v>63</v>
      </c>
      <c r="AK161" s="93"/>
      <c r="AL161" s="93"/>
      <c r="AM161" s="93"/>
      <c r="AN161" s="93"/>
      <c r="AO161" s="93"/>
      <c r="AP161" s="93"/>
      <c r="AQ161" s="93"/>
      <c r="AR161" s="93"/>
      <c r="AS161" s="99"/>
      <c r="AT161" s="100"/>
      <c r="AU161" s="93" t="str">
        <f t="shared" si="100"/>
        <v>Bajo</v>
      </c>
      <c r="AV161" s="100"/>
      <c r="AW161" s="93" t="b">
        <f t="shared" si="101"/>
        <v>0</v>
      </c>
      <c r="AX161" s="93">
        <f t="shared" si="94"/>
        <v>0</v>
      </c>
      <c r="AY161" s="93" t="str">
        <f t="shared" si="95"/>
        <v>Bajo</v>
      </c>
      <c r="AZ161" s="100"/>
      <c r="BA161" s="93" t="b">
        <f t="shared" si="96"/>
        <v>0</v>
      </c>
      <c r="BB161" s="93">
        <f t="shared" si="102"/>
        <v>0</v>
      </c>
      <c r="BC161" s="93" t="str">
        <f t="shared" si="105"/>
        <v>IV</v>
      </c>
      <c r="BD161" s="93" t="str">
        <f t="shared" si="103"/>
        <v>ACEPTABLE</v>
      </c>
    </row>
    <row r="162" spans="1:56" ht="42.75" hidden="1" x14ac:dyDescent="0.3">
      <c r="A162" s="90"/>
      <c r="B162" s="91" t="s">
        <v>844</v>
      </c>
      <c r="C162" s="92" t="s">
        <v>1307</v>
      </c>
      <c r="D162" s="92"/>
      <c r="E162" s="92" t="s">
        <v>1302</v>
      </c>
      <c r="F162" s="92" t="s">
        <v>1435</v>
      </c>
      <c r="G162" s="92"/>
      <c r="H162" s="93" t="s">
        <v>63</v>
      </c>
      <c r="I162" s="93"/>
      <c r="J162" s="93" t="s">
        <v>848</v>
      </c>
      <c r="K162" s="95" t="s">
        <v>72</v>
      </c>
      <c r="L162" s="96" t="s">
        <v>119</v>
      </c>
      <c r="M162" s="105" t="s">
        <v>855</v>
      </c>
      <c r="N162" s="97" t="s">
        <v>731</v>
      </c>
      <c r="O162" s="93" t="s">
        <v>69</v>
      </c>
      <c r="P162" s="93" t="s">
        <v>69</v>
      </c>
      <c r="Q162" s="97"/>
      <c r="R162" s="97" t="s">
        <v>856</v>
      </c>
      <c r="S162" s="101" t="s">
        <v>793</v>
      </c>
      <c r="T162" s="93"/>
      <c r="U162" s="93" t="str">
        <f t="shared" si="104"/>
        <v>Bajo</v>
      </c>
      <c r="V162" s="93">
        <v>2</v>
      </c>
      <c r="W162" s="93" t="str">
        <f t="shared" si="97"/>
        <v>Ocasional</v>
      </c>
      <c r="X162" s="93">
        <f t="shared" si="90"/>
        <v>0</v>
      </c>
      <c r="Y162" s="93" t="str">
        <f t="shared" si="92"/>
        <v>Bajo</v>
      </c>
      <c r="Z162" s="93">
        <v>25</v>
      </c>
      <c r="AA162" s="93" t="str">
        <f t="shared" si="93"/>
        <v>Grave</v>
      </c>
      <c r="AB162" s="93">
        <f t="shared" si="91"/>
        <v>0</v>
      </c>
      <c r="AC162" s="93" t="str">
        <f t="shared" si="98"/>
        <v>IV</v>
      </c>
      <c r="AD162" s="93" t="str">
        <f t="shared" si="99"/>
        <v>ACEPTABLE</v>
      </c>
      <c r="AE162" s="93">
        <v>2</v>
      </c>
      <c r="AF162" s="93" t="s">
        <v>731</v>
      </c>
      <c r="AG162" s="93" t="s">
        <v>38</v>
      </c>
      <c r="AH162" s="93"/>
      <c r="AI162" s="93"/>
      <c r="AJ162" s="93" t="s">
        <v>63</v>
      </c>
      <c r="AK162" s="93"/>
      <c r="AL162" s="93"/>
      <c r="AM162" s="93"/>
      <c r="AN162" s="93"/>
      <c r="AO162" s="93"/>
      <c r="AP162" s="93"/>
      <c r="AQ162" s="93"/>
      <c r="AR162" s="93"/>
      <c r="AS162" s="99"/>
      <c r="AT162" s="100"/>
      <c r="AU162" s="93" t="str">
        <f t="shared" si="100"/>
        <v>Bajo</v>
      </c>
      <c r="AV162" s="100"/>
      <c r="AW162" s="93" t="b">
        <f t="shared" si="101"/>
        <v>0</v>
      </c>
      <c r="AX162" s="93">
        <f t="shared" si="94"/>
        <v>0</v>
      </c>
      <c r="AY162" s="93" t="str">
        <f t="shared" si="95"/>
        <v>Bajo</v>
      </c>
      <c r="AZ162" s="100"/>
      <c r="BA162" s="93" t="b">
        <f t="shared" si="96"/>
        <v>0</v>
      </c>
      <c r="BB162" s="93">
        <f t="shared" si="102"/>
        <v>0</v>
      </c>
      <c r="BC162" s="93" t="str">
        <f t="shared" si="105"/>
        <v>IV</v>
      </c>
      <c r="BD162" s="93" t="str">
        <f t="shared" si="103"/>
        <v>ACEPTABLE</v>
      </c>
    </row>
    <row r="163" spans="1:56" ht="42.75" hidden="1" x14ac:dyDescent="0.3">
      <c r="A163" s="90"/>
      <c r="B163" s="91" t="s">
        <v>844</v>
      </c>
      <c r="C163" s="92" t="s">
        <v>1307</v>
      </c>
      <c r="D163" s="92"/>
      <c r="E163" s="92" t="s">
        <v>1302</v>
      </c>
      <c r="F163" s="92" t="s">
        <v>1435</v>
      </c>
      <c r="G163" s="92"/>
      <c r="H163" s="93" t="s">
        <v>63</v>
      </c>
      <c r="I163" s="93"/>
      <c r="J163" s="93" t="s">
        <v>848</v>
      </c>
      <c r="K163" s="95" t="s">
        <v>77</v>
      </c>
      <c r="L163" s="96" t="s">
        <v>857</v>
      </c>
      <c r="M163" s="105" t="s">
        <v>858</v>
      </c>
      <c r="N163" s="97" t="s">
        <v>514</v>
      </c>
      <c r="O163" s="93" t="s">
        <v>69</v>
      </c>
      <c r="P163" s="93" t="s">
        <v>69</v>
      </c>
      <c r="Q163" s="93" t="s">
        <v>69</v>
      </c>
      <c r="R163" s="101" t="s">
        <v>859</v>
      </c>
      <c r="S163" s="93" t="s">
        <v>136</v>
      </c>
      <c r="T163" s="93">
        <v>0</v>
      </c>
      <c r="U163" s="93" t="str">
        <f t="shared" si="104"/>
        <v>Bajo</v>
      </c>
      <c r="V163" s="93">
        <v>2</v>
      </c>
      <c r="W163" s="93" t="str">
        <f t="shared" si="97"/>
        <v>Ocasional</v>
      </c>
      <c r="X163" s="93">
        <f t="shared" si="90"/>
        <v>0</v>
      </c>
      <c r="Y163" s="93" t="str">
        <f t="shared" si="92"/>
        <v>Bajo</v>
      </c>
      <c r="Z163" s="93">
        <v>60</v>
      </c>
      <c r="AA163" s="93" t="str">
        <f t="shared" si="93"/>
        <v>Muy Grave</v>
      </c>
      <c r="AB163" s="93">
        <f t="shared" si="91"/>
        <v>0</v>
      </c>
      <c r="AC163" s="93" t="str">
        <f t="shared" si="98"/>
        <v>IV</v>
      </c>
      <c r="AD163" s="93" t="str">
        <f t="shared" si="99"/>
        <v>ACEPTABLE</v>
      </c>
      <c r="AE163" s="93">
        <v>2</v>
      </c>
      <c r="AF163" s="93" t="s">
        <v>514</v>
      </c>
      <c r="AG163" s="93" t="s">
        <v>38</v>
      </c>
      <c r="AH163" s="93"/>
      <c r="AI163" s="93"/>
      <c r="AJ163" s="93" t="s">
        <v>63</v>
      </c>
      <c r="AK163" s="93"/>
      <c r="AL163" s="93"/>
      <c r="AM163" s="93"/>
      <c r="AN163" s="93"/>
      <c r="AO163" s="93"/>
      <c r="AP163" s="93"/>
      <c r="AQ163" s="93"/>
      <c r="AR163" s="93"/>
      <c r="AS163" s="99"/>
      <c r="AT163" s="100"/>
      <c r="AU163" s="93" t="str">
        <f t="shared" si="100"/>
        <v>Bajo</v>
      </c>
      <c r="AV163" s="100"/>
      <c r="AW163" s="93" t="b">
        <f t="shared" si="101"/>
        <v>0</v>
      </c>
      <c r="AX163" s="93">
        <f t="shared" si="94"/>
        <v>0</v>
      </c>
      <c r="AY163" s="93" t="str">
        <f t="shared" si="95"/>
        <v>Bajo</v>
      </c>
      <c r="AZ163" s="100"/>
      <c r="BA163" s="93" t="b">
        <f t="shared" si="96"/>
        <v>0</v>
      </c>
      <c r="BB163" s="93">
        <f t="shared" si="102"/>
        <v>0</v>
      </c>
      <c r="BC163" s="93" t="str">
        <f t="shared" si="105"/>
        <v>IV</v>
      </c>
      <c r="BD163" s="93" t="str">
        <f t="shared" si="103"/>
        <v>ACEPTABLE</v>
      </c>
    </row>
    <row r="164" spans="1:56" ht="57" hidden="1" x14ac:dyDescent="0.3">
      <c r="A164" s="90"/>
      <c r="B164" s="91" t="s">
        <v>844</v>
      </c>
      <c r="C164" s="92" t="s">
        <v>1307</v>
      </c>
      <c r="D164" s="92"/>
      <c r="E164" s="92" t="s">
        <v>1302</v>
      </c>
      <c r="F164" s="92" t="s">
        <v>1435</v>
      </c>
      <c r="G164" s="92"/>
      <c r="H164" s="93" t="s">
        <v>63</v>
      </c>
      <c r="I164" s="93"/>
      <c r="J164" s="93" t="s">
        <v>848</v>
      </c>
      <c r="K164" s="95" t="s">
        <v>72</v>
      </c>
      <c r="L164" s="96" t="s">
        <v>1291</v>
      </c>
      <c r="M164" s="101" t="s">
        <v>794</v>
      </c>
      <c r="N164" s="101" t="s">
        <v>127</v>
      </c>
      <c r="O164" s="93" t="s">
        <v>69</v>
      </c>
      <c r="P164" s="93" t="s">
        <v>69</v>
      </c>
      <c r="Q164" s="101" t="s">
        <v>860</v>
      </c>
      <c r="R164" s="101" t="s">
        <v>861</v>
      </c>
      <c r="S164" s="101" t="s">
        <v>862</v>
      </c>
      <c r="T164" s="93"/>
      <c r="U164" s="93" t="str">
        <f t="shared" si="104"/>
        <v>Bajo</v>
      </c>
      <c r="V164" s="93">
        <v>2</v>
      </c>
      <c r="W164" s="93" t="str">
        <f t="shared" si="97"/>
        <v>Ocasional</v>
      </c>
      <c r="X164" s="93">
        <f t="shared" si="90"/>
        <v>0</v>
      </c>
      <c r="Y164" s="93" t="str">
        <f t="shared" si="92"/>
        <v>Bajo</v>
      </c>
      <c r="Z164" s="93">
        <v>60</v>
      </c>
      <c r="AA164" s="93" t="str">
        <f t="shared" si="93"/>
        <v>Muy Grave</v>
      </c>
      <c r="AB164" s="93">
        <f t="shared" si="91"/>
        <v>0</v>
      </c>
      <c r="AC164" s="93" t="str">
        <f t="shared" si="98"/>
        <v>IV</v>
      </c>
      <c r="AD164" s="93" t="str">
        <f t="shared" si="99"/>
        <v>ACEPTABLE</v>
      </c>
      <c r="AE164" s="93">
        <v>2</v>
      </c>
      <c r="AF164" s="93" t="s">
        <v>127</v>
      </c>
      <c r="AG164" s="93" t="s">
        <v>38</v>
      </c>
      <c r="AH164" s="93"/>
      <c r="AI164" s="93"/>
      <c r="AJ164" s="93" t="s">
        <v>63</v>
      </c>
      <c r="AK164" s="93"/>
      <c r="AL164" s="93"/>
      <c r="AM164" s="93"/>
      <c r="AN164" s="93"/>
      <c r="AO164" s="93"/>
      <c r="AP164" s="93"/>
      <c r="AQ164" s="93"/>
      <c r="AR164" s="93"/>
      <c r="AS164" s="99"/>
      <c r="AT164" s="100"/>
      <c r="AU164" s="93" t="str">
        <f t="shared" si="100"/>
        <v>Bajo</v>
      </c>
      <c r="AV164" s="100"/>
      <c r="AW164" s="93" t="b">
        <f t="shared" si="101"/>
        <v>0</v>
      </c>
      <c r="AX164" s="93">
        <f t="shared" si="94"/>
        <v>0</v>
      </c>
      <c r="AY164" s="93" t="str">
        <f t="shared" si="95"/>
        <v>Bajo</v>
      </c>
      <c r="AZ164" s="100"/>
      <c r="BA164" s="93" t="b">
        <f t="shared" si="96"/>
        <v>0</v>
      </c>
      <c r="BB164" s="93">
        <f t="shared" si="102"/>
        <v>0</v>
      </c>
      <c r="BC164" s="93" t="str">
        <f t="shared" si="105"/>
        <v>IV</v>
      </c>
      <c r="BD164" s="93" t="str">
        <f t="shared" si="103"/>
        <v>ACEPTABLE</v>
      </c>
    </row>
    <row r="165" spans="1:56" ht="57" hidden="1" x14ac:dyDescent="0.3">
      <c r="A165" s="90"/>
      <c r="B165" s="91" t="s">
        <v>844</v>
      </c>
      <c r="C165" s="92" t="s">
        <v>1307</v>
      </c>
      <c r="D165" s="92"/>
      <c r="E165" s="92" t="s">
        <v>1302</v>
      </c>
      <c r="F165" s="92" t="s">
        <v>1435</v>
      </c>
      <c r="G165" s="92"/>
      <c r="H165" s="93" t="s">
        <v>63</v>
      </c>
      <c r="I165" s="93"/>
      <c r="J165" s="93" t="s">
        <v>848</v>
      </c>
      <c r="K165" s="95" t="s">
        <v>65</v>
      </c>
      <c r="L165" s="95" t="s">
        <v>756</v>
      </c>
      <c r="M165" s="95" t="s">
        <v>757</v>
      </c>
      <c r="N165" s="95" t="s">
        <v>758</v>
      </c>
      <c r="O165" s="93"/>
      <c r="P165" s="93"/>
      <c r="Q165" s="101"/>
      <c r="R165" s="101" t="s">
        <v>1333</v>
      </c>
      <c r="S165" s="101" t="s">
        <v>1219</v>
      </c>
      <c r="T165" s="93"/>
      <c r="U165" s="93" t="str">
        <f t="shared" si="104"/>
        <v>Bajo</v>
      </c>
      <c r="V165" s="93">
        <v>1</v>
      </c>
      <c r="W165" s="93" t="str">
        <f t="shared" si="97"/>
        <v>Esporadica</v>
      </c>
      <c r="X165" s="93">
        <f t="shared" si="90"/>
        <v>0</v>
      </c>
      <c r="Y165" s="93" t="str">
        <f t="shared" si="92"/>
        <v>Bajo</v>
      </c>
      <c r="Z165" s="93">
        <v>25</v>
      </c>
      <c r="AA165" s="93" t="str">
        <f t="shared" si="93"/>
        <v>Grave</v>
      </c>
      <c r="AB165" s="93">
        <f t="shared" si="91"/>
        <v>0</v>
      </c>
      <c r="AC165" s="93" t="str">
        <f t="shared" si="98"/>
        <v>IV</v>
      </c>
      <c r="AD165" s="93" t="str">
        <f t="shared" si="99"/>
        <v>ACEPTABLE</v>
      </c>
      <c r="AE165" s="93">
        <v>2</v>
      </c>
      <c r="AF165" s="93" t="s">
        <v>758</v>
      </c>
      <c r="AG165" s="93" t="s">
        <v>38</v>
      </c>
      <c r="AH165" s="93"/>
      <c r="AI165" s="93"/>
      <c r="AJ165" s="93" t="s">
        <v>63</v>
      </c>
      <c r="AK165" s="93"/>
      <c r="AL165" s="93"/>
      <c r="AM165" s="93"/>
      <c r="AN165" s="93"/>
      <c r="AO165" s="93"/>
      <c r="AP165" s="93"/>
      <c r="AQ165" s="93"/>
      <c r="AR165" s="93"/>
      <c r="AS165" s="99"/>
      <c r="AT165" s="100"/>
      <c r="AU165" s="93" t="str">
        <f t="shared" si="100"/>
        <v>Bajo</v>
      </c>
      <c r="AV165" s="100"/>
      <c r="AW165" s="93" t="b">
        <f t="shared" si="101"/>
        <v>0</v>
      </c>
      <c r="AX165" s="93">
        <f t="shared" si="94"/>
        <v>0</v>
      </c>
      <c r="AY165" s="93" t="str">
        <f t="shared" si="95"/>
        <v>Bajo</v>
      </c>
      <c r="AZ165" s="100"/>
      <c r="BA165" s="93" t="b">
        <f t="shared" si="96"/>
        <v>0</v>
      </c>
      <c r="BB165" s="93">
        <f t="shared" si="102"/>
        <v>0</v>
      </c>
      <c r="BC165" s="93" t="str">
        <f t="shared" si="105"/>
        <v>IV</v>
      </c>
      <c r="BD165" s="93" t="str">
        <f t="shared" si="103"/>
        <v>ACEPTABLE</v>
      </c>
    </row>
    <row r="166" spans="1:56" ht="85.5" hidden="1" x14ac:dyDescent="0.3">
      <c r="A166" s="90"/>
      <c r="B166" s="91" t="s">
        <v>844</v>
      </c>
      <c r="C166" s="92" t="s">
        <v>1307</v>
      </c>
      <c r="D166" s="92"/>
      <c r="E166" s="92" t="s">
        <v>1302</v>
      </c>
      <c r="F166" s="92" t="s">
        <v>1435</v>
      </c>
      <c r="G166" s="92"/>
      <c r="H166" s="93" t="s">
        <v>63</v>
      </c>
      <c r="I166" s="93"/>
      <c r="J166" s="93" t="s">
        <v>848</v>
      </c>
      <c r="K166" s="95" t="s">
        <v>65</v>
      </c>
      <c r="L166" s="96" t="s">
        <v>153</v>
      </c>
      <c r="M166" s="105" t="s">
        <v>154</v>
      </c>
      <c r="N166" s="97" t="s">
        <v>155</v>
      </c>
      <c r="O166" s="93" t="s">
        <v>69</v>
      </c>
      <c r="P166" s="93" t="s">
        <v>69</v>
      </c>
      <c r="Q166" s="93" t="s">
        <v>69</v>
      </c>
      <c r="R166" s="101" t="s">
        <v>1333</v>
      </c>
      <c r="S166" s="101" t="s">
        <v>1219</v>
      </c>
      <c r="T166" s="93"/>
      <c r="U166" s="93" t="str">
        <f t="shared" si="104"/>
        <v>Bajo</v>
      </c>
      <c r="V166" s="93">
        <v>2</v>
      </c>
      <c r="W166" s="93" t="str">
        <f t="shared" si="97"/>
        <v>Ocasional</v>
      </c>
      <c r="X166" s="93">
        <f t="shared" si="90"/>
        <v>0</v>
      </c>
      <c r="Y166" s="93" t="str">
        <f t="shared" si="92"/>
        <v>Bajo</v>
      </c>
      <c r="Z166" s="93">
        <v>25</v>
      </c>
      <c r="AA166" s="93" t="str">
        <f t="shared" si="93"/>
        <v>Grave</v>
      </c>
      <c r="AB166" s="93">
        <f t="shared" si="91"/>
        <v>0</v>
      </c>
      <c r="AC166" s="93" t="str">
        <f t="shared" si="98"/>
        <v>IV</v>
      </c>
      <c r="AD166" s="93" t="str">
        <f t="shared" si="99"/>
        <v>ACEPTABLE</v>
      </c>
      <c r="AE166" s="93">
        <v>2</v>
      </c>
      <c r="AF166" s="93" t="s">
        <v>155</v>
      </c>
      <c r="AG166" s="93" t="s">
        <v>38</v>
      </c>
      <c r="AH166" s="93"/>
      <c r="AI166" s="93"/>
      <c r="AJ166" s="93" t="s">
        <v>63</v>
      </c>
      <c r="AK166" s="93"/>
      <c r="AL166" s="93"/>
      <c r="AM166" s="93"/>
      <c r="AN166" s="93"/>
      <c r="AO166" s="93"/>
      <c r="AP166" s="93"/>
      <c r="AQ166" s="93"/>
      <c r="AR166" s="93"/>
      <c r="AS166" s="99"/>
      <c r="AT166" s="100"/>
      <c r="AU166" s="93" t="str">
        <f t="shared" si="100"/>
        <v>Bajo</v>
      </c>
      <c r="AV166" s="100"/>
      <c r="AW166" s="93" t="b">
        <f t="shared" si="101"/>
        <v>0</v>
      </c>
      <c r="AX166" s="93">
        <f t="shared" si="94"/>
        <v>0</v>
      </c>
      <c r="AY166" s="93" t="str">
        <f t="shared" si="95"/>
        <v>Bajo</v>
      </c>
      <c r="AZ166" s="100"/>
      <c r="BA166" s="93" t="b">
        <f t="shared" si="96"/>
        <v>0</v>
      </c>
      <c r="BB166" s="93">
        <f t="shared" si="102"/>
        <v>0</v>
      </c>
      <c r="BC166" s="93" t="str">
        <f t="shared" si="105"/>
        <v>IV</v>
      </c>
      <c r="BD166" s="93" t="str">
        <f t="shared" si="103"/>
        <v>ACEPTABLE</v>
      </c>
    </row>
    <row r="167" spans="1:56" ht="185.25" hidden="1" x14ac:dyDescent="0.3">
      <c r="A167" s="90"/>
      <c r="B167" s="91" t="s">
        <v>844</v>
      </c>
      <c r="C167" s="92" t="s">
        <v>1307</v>
      </c>
      <c r="D167" s="92"/>
      <c r="E167" s="92" t="s">
        <v>1302</v>
      </c>
      <c r="F167" s="92" t="s">
        <v>1435</v>
      </c>
      <c r="G167" s="92"/>
      <c r="H167" s="93" t="s">
        <v>63</v>
      </c>
      <c r="I167" s="93"/>
      <c r="J167" s="93" t="s">
        <v>848</v>
      </c>
      <c r="K167" s="95" t="s">
        <v>65</v>
      </c>
      <c r="L167" s="96" t="s">
        <v>143</v>
      </c>
      <c r="M167" s="97" t="s">
        <v>830</v>
      </c>
      <c r="N167" s="97" t="s">
        <v>145</v>
      </c>
      <c r="O167" s="93" t="s">
        <v>69</v>
      </c>
      <c r="P167" s="93" t="s">
        <v>69</v>
      </c>
      <c r="Q167" s="93" t="s">
        <v>69</v>
      </c>
      <c r="R167" s="101" t="s">
        <v>1436</v>
      </c>
      <c r="S167" s="101" t="s">
        <v>1219</v>
      </c>
      <c r="T167" s="93"/>
      <c r="U167" s="93" t="str">
        <f t="shared" si="104"/>
        <v>Bajo</v>
      </c>
      <c r="V167" s="93">
        <v>3</v>
      </c>
      <c r="W167" s="93" t="str">
        <f t="shared" si="97"/>
        <v>Frecuente</v>
      </c>
      <c r="X167" s="93">
        <f t="shared" si="90"/>
        <v>0</v>
      </c>
      <c r="Y167" s="93" t="str">
        <f t="shared" si="92"/>
        <v>Bajo</v>
      </c>
      <c r="Z167" s="93">
        <v>60</v>
      </c>
      <c r="AA167" s="93" t="str">
        <f t="shared" si="93"/>
        <v>Muy Grave</v>
      </c>
      <c r="AB167" s="93">
        <f t="shared" si="91"/>
        <v>0</v>
      </c>
      <c r="AC167" s="93" t="str">
        <f t="shared" si="98"/>
        <v>IV</v>
      </c>
      <c r="AD167" s="93" t="str">
        <f t="shared" si="99"/>
        <v>ACEPTABLE</v>
      </c>
      <c r="AE167" s="93">
        <v>2</v>
      </c>
      <c r="AF167" s="93" t="s">
        <v>145</v>
      </c>
      <c r="AG167" s="93" t="s">
        <v>38</v>
      </c>
      <c r="AH167" s="93"/>
      <c r="AI167" s="93"/>
      <c r="AJ167" s="93" t="s">
        <v>63</v>
      </c>
      <c r="AK167" s="93"/>
      <c r="AL167" s="93"/>
      <c r="AM167" s="93"/>
      <c r="AN167" s="93"/>
      <c r="AO167" s="93"/>
      <c r="AP167" s="93"/>
      <c r="AQ167" s="93"/>
      <c r="AR167" s="93"/>
      <c r="AS167" s="99"/>
      <c r="AT167" s="100"/>
      <c r="AU167" s="93" t="str">
        <f t="shared" si="100"/>
        <v>Bajo</v>
      </c>
      <c r="AV167" s="100"/>
      <c r="AW167" s="93" t="b">
        <f t="shared" si="101"/>
        <v>0</v>
      </c>
      <c r="AX167" s="93">
        <f t="shared" si="94"/>
        <v>0</v>
      </c>
      <c r="AY167" s="93" t="str">
        <f t="shared" si="95"/>
        <v>Bajo</v>
      </c>
      <c r="AZ167" s="100"/>
      <c r="BA167" s="93" t="b">
        <f t="shared" si="96"/>
        <v>0</v>
      </c>
      <c r="BB167" s="93">
        <f t="shared" si="102"/>
        <v>0</v>
      </c>
      <c r="BC167" s="93" t="str">
        <f t="shared" si="105"/>
        <v>IV</v>
      </c>
      <c r="BD167" s="93" t="str">
        <f t="shared" si="103"/>
        <v>ACEPTABLE</v>
      </c>
    </row>
    <row r="168" spans="1:56" ht="42.75" hidden="1" x14ac:dyDescent="0.3">
      <c r="A168" s="90"/>
      <c r="B168" s="91" t="s">
        <v>844</v>
      </c>
      <c r="C168" s="92" t="s">
        <v>1307</v>
      </c>
      <c r="D168" s="92"/>
      <c r="E168" s="92" t="s">
        <v>1302</v>
      </c>
      <c r="F168" s="92" t="s">
        <v>1435</v>
      </c>
      <c r="G168" s="92"/>
      <c r="H168" s="93" t="s">
        <v>63</v>
      </c>
      <c r="I168" s="93"/>
      <c r="J168" s="93" t="s">
        <v>848</v>
      </c>
      <c r="K168" s="95" t="s">
        <v>72</v>
      </c>
      <c r="L168" s="104" t="s">
        <v>302</v>
      </c>
      <c r="M168" s="105" t="s">
        <v>1318</v>
      </c>
      <c r="N168" s="97" t="s">
        <v>150</v>
      </c>
      <c r="O168" s="93" t="s">
        <v>69</v>
      </c>
      <c r="P168" s="93" t="s">
        <v>69</v>
      </c>
      <c r="Q168" s="93" t="s">
        <v>69</v>
      </c>
      <c r="R168" s="101" t="s">
        <v>151</v>
      </c>
      <c r="S168" s="101" t="s">
        <v>584</v>
      </c>
      <c r="T168" s="93">
        <v>0</v>
      </c>
      <c r="U168" s="93" t="str">
        <f t="shared" si="104"/>
        <v>Bajo</v>
      </c>
      <c r="V168" s="93">
        <v>2</v>
      </c>
      <c r="W168" s="93" t="str">
        <f t="shared" si="97"/>
        <v>Ocasional</v>
      </c>
      <c r="X168" s="93">
        <f t="shared" si="90"/>
        <v>0</v>
      </c>
      <c r="Y168" s="93" t="str">
        <f t="shared" si="92"/>
        <v>Bajo</v>
      </c>
      <c r="Z168" s="93">
        <v>60</v>
      </c>
      <c r="AA168" s="93" t="str">
        <f t="shared" si="93"/>
        <v>Muy Grave</v>
      </c>
      <c r="AB168" s="93">
        <f t="shared" si="91"/>
        <v>0</v>
      </c>
      <c r="AC168" s="93" t="str">
        <f t="shared" si="98"/>
        <v>IV</v>
      </c>
      <c r="AD168" s="93" t="str">
        <f t="shared" si="99"/>
        <v>ACEPTABLE</v>
      </c>
      <c r="AE168" s="93">
        <v>2</v>
      </c>
      <c r="AF168" s="93" t="s">
        <v>150</v>
      </c>
      <c r="AG168" s="93" t="s">
        <v>38</v>
      </c>
      <c r="AH168" s="93"/>
      <c r="AI168" s="93"/>
      <c r="AJ168" s="93" t="s">
        <v>63</v>
      </c>
      <c r="AK168" s="93"/>
      <c r="AL168" s="93"/>
      <c r="AM168" s="93" t="s">
        <v>864</v>
      </c>
      <c r="AN168" s="93"/>
      <c r="AO168" s="93"/>
      <c r="AP168" s="93" t="s">
        <v>63</v>
      </c>
      <c r="AQ168" s="93"/>
      <c r="AR168" s="93"/>
      <c r="AS168" s="88" t="s">
        <v>927</v>
      </c>
      <c r="AT168" s="90"/>
      <c r="AU168" s="93" t="str">
        <f t="shared" si="100"/>
        <v>Bajo</v>
      </c>
      <c r="AV168" s="100"/>
      <c r="AW168" s="93" t="b">
        <f t="shared" si="101"/>
        <v>0</v>
      </c>
      <c r="AX168" s="93">
        <f t="shared" si="94"/>
        <v>0</v>
      </c>
      <c r="AY168" s="93" t="str">
        <f t="shared" si="95"/>
        <v>Bajo</v>
      </c>
      <c r="AZ168" s="100"/>
      <c r="BA168" s="93" t="b">
        <f t="shared" si="96"/>
        <v>0</v>
      </c>
      <c r="BB168" s="93">
        <f t="shared" si="102"/>
        <v>0</v>
      </c>
      <c r="BC168" s="93" t="str">
        <f t="shared" si="105"/>
        <v>IV</v>
      </c>
      <c r="BD168" s="93" t="str">
        <f t="shared" si="103"/>
        <v>ACEPTABLE</v>
      </c>
    </row>
    <row r="169" spans="1:56" ht="42.75" hidden="1" x14ac:dyDescent="0.3">
      <c r="A169" s="90"/>
      <c r="B169" s="91" t="s">
        <v>844</v>
      </c>
      <c r="C169" s="92" t="s">
        <v>1307</v>
      </c>
      <c r="D169" s="92"/>
      <c r="E169" s="92" t="s">
        <v>1302</v>
      </c>
      <c r="F169" s="92" t="s">
        <v>1435</v>
      </c>
      <c r="G169" s="92"/>
      <c r="H169" s="93" t="s">
        <v>63</v>
      </c>
      <c r="I169" s="93"/>
      <c r="J169" s="93" t="s">
        <v>848</v>
      </c>
      <c r="K169" s="95" t="s">
        <v>72</v>
      </c>
      <c r="L169" s="104" t="s">
        <v>302</v>
      </c>
      <c r="M169" s="105" t="s">
        <v>865</v>
      </c>
      <c r="N169" s="97" t="s">
        <v>866</v>
      </c>
      <c r="O169" s="93" t="s">
        <v>69</v>
      </c>
      <c r="P169" s="93" t="s">
        <v>69</v>
      </c>
      <c r="Q169" s="93" t="s">
        <v>69</v>
      </c>
      <c r="R169" s="101" t="s">
        <v>151</v>
      </c>
      <c r="S169" s="101" t="s">
        <v>584</v>
      </c>
      <c r="T169" s="93">
        <v>6</v>
      </c>
      <c r="U169" s="93" t="str">
        <f t="shared" si="104"/>
        <v>Alto</v>
      </c>
      <c r="V169" s="93">
        <v>4</v>
      </c>
      <c r="W169" s="93" t="str">
        <f t="shared" si="97"/>
        <v>Continua</v>
      </c>
      <c r="X169" s="93">
        <f t="shared" si="90"/>
        <v>24</v>
      </c>
      <c r="Y169" s="93" t="str">
        <f t="shared" si="92"/>
        <v>Medio Alto</v>
      </c>
      <c r="Z169" s="93">
        <v>60</v>
      </c>
      <c r="AA169" s="93" t="str">
        <f t="shared" si="93"/>
        <v>Muy Grave</v>
      </c>
      <c r="AB169" s="93">
        <f t="shared" si="91"/>
        <v>1440</v>
      </c>
      <c r="AC169" s="93" t="str">
        <f t="shared" si="98"/>
        <v>I</v>
      </c>
      <c r="AD169" s="93" t="str">
        <f t="shared" si="99"/>
        <v>NO ACEPTABLE</v>
      </c>
      <c r="AE169" s="93">
        <v>2</v>
      </c>
      <c r="AF169" s="93" t="s">
        <v>150</v>
      </c>
      <c r="AG169" s="93" t="s">
        <v>38</v>
      </c>
      <c r="AH169" s="93"/>
      <c r="AI169" s="93"/>
      <c r="AJ169" s="93" t="s">
        <v>63</v>
      </c>
      <c r="AK169" s="93"/>
      <c r="AL169" s="93"/>
      <c r="AM169" s="93" t="s">
        <v>864</v>
      </c>
      <c r="AN169" s="93"/>
      <c r="AO169" s="93"/>
      <c r="AP169" s="93" t="s">
        <v>63</v>
      </c>
      <c r="AQ169" s="93"/>
      <c r="AR169" s="93"/>
      <c r="AS169" s="88" t="s">
        <v>927</v>
      </c>
      <c r="AT169" s="90">
        <v>2</v>
      </c>
      <c r="AU169" s="93" t="str">
        <f t="shared" si="100"/>
        <v>Medio</v>
      </c>
      <c r="AV169" s="90">
        <v>4</v>
      </c>
      <c r="AW169" s="93" t="str">
        <f t="shared" si="101"/>
        <v>Continua</v>
      </c>
      <c r="AX169" s="93">
        <f t="shared" si="94"/>
        <v>8</v>
      </c>
      <c r="AY169" s="93" t="str">
        <f t="shared" si="95"/>
        <v>Medio</v>
      </c>
      <c r="AZ169" s="90">
        <v>60</v>
      </c>
      <c r="BA169" s="93" t="str">
        <f t="shared" si="96"/>
        <v>Muy Grave</v>
      </c>
      <c r="BB169" s="93">
        <f t="shared" si="102"/>
        <v>480</v>
      </c>
      <c r="BC169" s="93" t="str">
        <f t="shared" si="105"/>
        <v>II</v>
      </c>
      <c r="BD169" s="93" t="str">
        <f t="shared" si="103"/>
        <v>ACEPTABLE CON CONTROL ESPECIFICO</v>
      </c>
    </row>
    <row r="170" spans="1:56" ht="71.25" hidden="1" x14ac:dyDescent="0.3">
      <c r="A170" s="90"/>
      <c r="B170" s="91" t="s">
        <v>844</v>
      </c>
      <c r="C170" s="92" t="s">
        <v>1307</v>
      </c>
      <c r="D170" s="92"/>
      <c r="E170" s="92" t="s">
        <v>1302</v>
      </c>
      <c r="F170" s="92" t="s">
        <v>1435</v>
      </c>
      <c r="G170" s="92"/>
      <c r="H170" s="93" t="s">
        <v>63</v>
      </c>
      <c r="I170" s="93"/>
      <c r="J170" s="93" t="s">
        <v>848</v>
      </c>
      <c r="K170" s="95" t="s">
        <v>72</v>
      </c>
      <c r="L170" s="96" t="s">
        <v>73</v>
      </c>
      <c r="M170" s="97" t="s">
        <v>867</v>
      </c>
      <c r="N170" s="97" t="s">
        <v>75</v>
      </c>
      <c r="O170" s="93" t="s">
        <v>69</v>
      </c>
      <c r="P170" s="93" t="s">
        <v>69</v>
      </c>
      <c r="Q170" s="93" t="s">
        <v>69</v>
      </c>
      <c r="R170" s="101" t="s">
        <v>1437</v>
      </c>
      <c r="S170" s="93"/>
      <c r="T170" s="93"/>
      <c r="U170" s="93" t="str">
        <f t="shared" si="104"/>
        <v>Bajo</v>
      </c>
      <c r="V170" s="93">
        <v>2</v>
      </c>
      <c r="W170" s="93" t="str">
        <f t="shared" si="97"/>
        <v>Ocasional</v>
      </c>
      <c r="X170" s="93">
        <f t="shared" si="90"/>
        <v>0</v>
      </c>
      <c r="Y170" s="93" t="str">
        <f t="shared" si="92"/>
        <v>Bajo</v>
      </c>
      <c r="Z170" s="93">
        <v>25</v>
      </c>
      <c r="AA170" s="93" t="str">
        <f t="shared" si="93"/>
        <v>Grave</v>
      </c>
      <c r="AB170" s="93">
        <f t="shared" si="91"/>
        <v>0</v>
      </c>
      <c r="AC170" s="93" t="str">
        <f t="shared" si="98"/>
        <v>IV</v>
      </c>
      <c r="AD170" s="93" t="str">
        <f t="shared" si="99"/>
        <v>ACEPTABLE</v>
      </c>
      <c r="AE170" s="93" t="s">
        <v>258</v>
      </c>
      <c r="AF170" s="93" t="s">
        <v>75</v>
      </c>
      <c r="AG170" s="93" t="s">
        <v>38</v>
      </c>
      <c r="AH170" s="93"/>
      <c r="AI170" s="93"/>
      <c r="AJ170" s="93" t="s">
        <v>63</v>
      </c>
      <c r="AK170" s="93"/>
      <c r="AL170" s="93"/>
      <c r="AM170" s="93"/>
      <c r="AN170" s="93"/>
      <c r="AO170" s="93"/>
      <c r="AP170" s="93"/>
      <c r="AQ170" s="93"/>
      <c r="AR170" s="93"/>
      <c r="AS170" s="99"/>
      <c r="AT170" s="100"/>
      <c r="AU170" s="93" t="str">
        <f t="shared" si="100"/>
        <v>Bajo</v>
      </c>
      <c r="AV170" s="100"/>
      <c r="AW170" s="93" t="b">
        <f t="shared" si="101"/>
        <v>0</v>
      </c>
      <c r="AX170" s="93">
        <f t="shared" si="94"/>
        <v>0</v>
      </c>
      <c r="AY170" s="93" t="str">
        <f t="shared" si="95"/>
        <v>Bajo</v>
      </c>
      <c r="AZ170" s="100"/>
      <c r="BA170" s="93" t="b">
        <f t="shared" si="96"/>
        <v>0</v>
      </c>
      <c r="BB170" s="93">
        <f t="shared" si="102"/>
        <v>0</v>
      </c>
      <c r="BC170" s="93" t="str">
        <f t="shared" si="105"/>
        <v>IV</v>
      </c>
      <c r="BD170" s="93" t="str">
        <f t="shared" si="103"/>
        <v>ACEPTABLE</v>
      </c>
    </row>
    <row r="171" spans="1:56" ht="71.25" hidden="1" x14ac:dyDescent="0.3">
      <c r="A171" s="90"/>
      <c r="B171" s="91" t="s">
        <v>844</v>
      </c>
      <c r="C171" s="92" t="s">
        <v>1307</v>
      </c>
      <c r="D171" s="92"/>
      <c r="E171" s="92" t="s">
        <v>1302</v>
      </c>
      <c r="F171" s="92" t="s">
        <v>1435</v>
      </c>
      <c r="G171" s="92"/>
      <c r="H171" s="93" t="s">
        <v>63</v>
      </c>
      <c r="I171" s="93"/>
      <c r="J171" s="93" t="s">
        <v>848</v>
      </c>
      <c r="K171" s="95" t="s">
        <v>72</v>
      </c>
      <c r="L171" s="96" t="s">
        <v>270</v>
      </c>
      <c r="M171" s="105" t="s">
        <v>1336</v>
      </c>
      <c r="N171" s="97" t="s">
        <v>813</v>
      </c>
      <c r="O171" s="93" t="s">
        <v>69</v>
      </c>
      <c r="P171" s="93" t="s">
        <v>69</v>
      </c>
      <c r="Q171" s="93" t="s">
        <v>69</v>
      </c>
      <c r="R171" s="101" t="s">
        <v>1437</v>
      </c>
      <c r="S171" s="93"/>
      <c r="T171" s="93"/>
      <c r="U171" s="93" t="str">
        <f t="shared" si="104"/>
        <v>Bajo</v>
      </c>
      <c r="V171" s="93">
        <v>2</v>
      </c>
      <c r="W171" s="93" t="str">
        <f t="shared" si="97"/>
        <v>Ocasional</v>
      </c>
      <c r="X171" s="93">
        <f t="shared" si="90"/>
        <v>0</v>
      </c>
      <c r="Y171" s="93" t="str">
        <f t="shared" si="92"/>
        <v>Bajo</v>
      </c>
      <c r="Z171" s="93">
        <v>25</v>
      </c>
      <c r="AA171" s="93" t="str">
        <f t="shared" si="93"/>
        <v>Grave</v>
      </c>
      <c r="AB171" s="93">
        <f t="shared" si="91"/>
        <v>0</v>
      </c>
      <c r="AC171" s="93" t="str">
        <f t="shared" si="98"/>
        <v>IV</v>
      </c>
      <c r="AD171" s="93" t="str">
        <f t="shared" si="99"/>
        <v>ACEPTABLE</v>
      </c>
      <c r="AE171" s="93">
        <v>2</v>
      </c>
      <c r="AF171" s="93" t="s">
        <v>813</v>
      </c>
      <c r="AG171" s="93" t="s">
        <v>38</v>
      </c>
      <c r="AH171" s="93"/>
      <c r="AI171" s="93"/>
      <c r="AJ171" s="93" t="s">
        <v>63</v>
      </c>
      <c r="AK171" s="93"/>
      <c r="AL171" s="93"/>
      <c r="AM171" s="93"/>
      <c r="AN171" s="93"/>
      <c r="AO171" s="93"/>
      <c r="AP171" s="93"/>
      <c r="AQ171" s="93"/>
      <c r="AR171" s="93"/>
      <c r="AS171" s="99"/>
      <c r="AT171" s="100"/>
      <c r="AU171" s="93" t="str">
        <f t="shared" si="100"/>
        <v>Bajo</v>
      </c>
      <c r="AV171" s="100"/>
      <c r="AW171" s="93" t="b">
        <f t="shared" si="101"/>
        <v>0</v>
      </c>
      <c r="AX171" s="93">
        <f t="shared" si="94"/>
        <v>0</v>
      </c>
      <c r="AY171" s="93" t="str">
        <f t="shared" si="95"/>
        <v>Bajo</v>
      </c>
      <c r="AZ171" s="100"/>
      <c r="BA171" s="93" t="b">
        <f t="shared" si="96"/>
        <v>0</v>
      </c>
      <c r="BB171" s="93">
        <f t="shared" si="102"/>
        <v>0</v>
      </c>
      <c r="BC171" s="93" t="str">
        <f t="shared" si="105"/>
        <v>IV</v>
      </c>
      <c r="BD171" s="93" t="str">
        <f t="shared" si="103"/>
        <v>ACEPTABLE</v>
      </c>
    </row>
    <row r="172" spans="1:56" ht="42" hidden="1" customHeight="1" x14ac:dyDescent="0.3">
      <c r="A172" s="90"/>
      <c r="B172" s="91" t="s">
        <v>844</v>
      </c>
      <c r="C172" s="92" t="s">
        <v>1307</v>
      </c>
      <c r="D172" s="92"/>
      <c r="E172" s="92" t="s">
        <v>1302</v>
      </c>
      <c r="F172" s="92" t="s">
        <v>1435</v>
      </c>
      <c r="G172" s="92"/>
      <c r="H172" s="93" t="s">
        <v>63</v>
      </c>
      <c r="I172" s="93"/>
      <c r="J172" s="93" t="s">
        <v>848</v>
      </c>
      <c r="K172" s="95" t="s">
        <v>72</v>
      </c>
      <c r="L172" s="96" t="s">
        <v>119</v>
      </c>
      <c r="M172" s="97" t="s">
        <v>120</v>
      </c>
      <c r="N172" s="97" t="s">
        <v>871</v>
      </c>
      <c r="O172" s="93" t="s">
        <v>69</v>
      </c>
      <c r="P172" s="93" t="s">
        <v>69</v>
      </c>
      <c r="Q172" s="93" t="s">
        <v>69</v>
      </c>
      <c r="R172" s="101" t="s">
        <v>732</v>
      </c>
      <c r="S172" s="93" t="s">
        <v>69</v>
      </c>
      <c r="T172" s="93">
        <v>2</v>
      </c>
      <c r="U172" s="93" t="str">
        <f t="shared" si="104"/>
        <v>Medio</v>
      </c>
      <c r="V172" s="93">
        <v>2</v>
      </c>
      <c r="W172" s="93" t="str">
        <f t="shared" si="97"/>
        <v>Ocasional</v>
      </c>
      <c r="X172" s="93">
        <f t="shared" si="90"/>
        <v>4</v>
      </c>
      <c r="Y172" s="93" t="str">
        <f t="shared" si="92"/>
        <v>Bajo</v>
      </c>
      <c r="Z172" s="93">
        <v>60</v>
      </c>
      <c r="AA172" s="93" t="str">
        <f t="shared" si="93"/>
        <v>Muy Grave</v>
      </c>
      <c r="AB172" s="93">
        <f t="shared" si="91"/>
        <v>240</v>
      </c>
      <c r="AC172" s="93" t="str">
        <f t="shared" si="98"/>
        <v>II</v>
      </c>
      <c r="AD172" s="93" t="str">
        <f t="shared" si="99"/>
        <v>ACEPTABLE CON CONTROL ESPECIFICO</v>
      </c>
      <c r="AE172" s="93" t="s">
        <v>258</v>
      </c>
      <c r="AF172" s="93" t="s">
        <v>871</v>
      </c>
      <c r="AG172" s="93" t="s">
        <v>38</v>
      </c>
      <c r="AH172" s="93"/>
      <c r="AI172" s="93"/>
      <c r="AJ172" s="93" t="s">
        <v>63</v>
      </c>
      <c r="AK172" s="93"/>
      <c r="AL172" s="93"/>
      <c r="AM172" s="93" t="s">
        <v>1438</v>
      </c>
      <c r="AN172" s="93"/>
      <c r="AO172" s="93"/>
      <c r="AP172" s="93" t="s">
        <v>63</v>
      </c>
      <c r="AQ172" s="93"/>
      <c r="AR172" s="93"/>
      <c r="AS172" s="99"/>
      <c r="AT172" s="90"/>
      <c r="AU172" s="93" t="str">
        <f t="shared" si="100"/>
        <v>Bajo</v>
      </c>
      <c r="AV172" s="100"/>
      <c r="AW172" s="93" t="b">
        <f t="shared" si="101"/>
        <v>0</v>
      </c>
      <c r="AX172" s="93">
        <f t="shared" si="94"/>
        <v>0</v>
      </c>
      <c r="AY172" s="93" t="str">
        <f t="shared" si="95"/>
        <v>Bajo</v>
      </c>
      <c r="AZ172" s="100"/>
      <c r="BA172" s="93" t="b">
        <f t="shared" si="96"/>
        <v>0</v>
      </c>
      <c r="BB172" s="93">
        <f t="shared" si="102"/>
        <v>0</v>
      </c>
      <c r="BC172" s="93"/>
      <c r="BD172" s="93" t="b">
        <f t="shared" si="103"/>
        <v>0</v>
      </c>
    </row>
    <row r="173" spans="1:56" ht="85.5" hidden="1" x14ac:dyDescent="0.3">
      <c r="A173" s="90"/>
      <c r="B173" s="91" t="s">
        <v>844</v>
      </c>
      <c r="C173" s="92" t="s">
        <v>1307</v>
      </c>
      <c r="D173" s="92"/>
      <c r="E173" s="92" t="s">
        <v>1302</v>
      </c>
      <c r="F173" s="92" t="s">
        <v>1435</v>
      </c>
      <c r="G173" s="92"/>
      <c r="H173" s="93" t="s">
        <v>63</v>
      </c>
      <c r="I173" s="93"/>
      <c r="J173" s="93" t="s">
        <v>848</v>
      </c>
      <c r="K173" s="95" t="s">
        <v>72</v>
      </c>
      <c r="L173" s="104" t="s">
        <v>119</v>
      </c>
      <c r="M173" s="97" t="s">
        <v>872</v>
      </c>
      <c r="N173" s="95" t="s">
        <v>873</v>
      </c>
      <c r="O173" s="93" t="s">
        <v>69</v>
      </c>
      <c r="P173" s="93" t="s">
        <v>69</v>
      </c>
      <c r="Q173" s="93" t="s">
        <v>69</v>
      </c>
      <c r="R173" s="97" t="s">
        <v>874</v>
      </c>
      <c r="S173" s="101" t="s">
        <v>875</v>
      </c>
      <c r="T173" s="93">
        <v>2</v>
      </c>
      <c r="U173" s="93" t="str">
        <f t="shared" si="104"/>
        <v>Medio</v>
      </c>
      <c r="V173" s="93">
        <v>2</v>
      </c>
      <c r="W173" s="93" t="str">
        <f t="shared" si="97"/>
        <v>Ocasional</v>
      </c>
      <c r="X173" s="93">
        <f t="shared" si="90"/>
        <v>4</v>
      </c>
      <c r="Y173" s="93" t="str">
        <f t="shared" si="92"/>
        <v>Bajo</v>
      </c>
      <c r="Z173" s="93">
        <v>60</v>
      </c>
      <c r="AA173" s="93" t="str">
        <f t="shared" si="93"/>
        <v>Muy Grave</v>
      </c>
      <c r="AB173" s="93">
        <f t="shared" si="91"/>
        <v>240</v>
      </c>
      <c r="AC173" s="93" t="str">
        <f t="shared" si="98"/>
        <v>II</v>
      </c>
      <c r="AD173" s="93" t="str">
        <f t="shared" si="99"/>
        <v>ACEPTABLE CON CONTROL ESPECIFICO</v>
      </c>
      <c r="AE173" s="93" t="s">
        <v>258</v>
      </c>
      <c r="AF173" s="93" t="s">
        <v>873</v>
      </c>
      <c r="AG173" s="93" t="s">
        <v>38</v>
      </c>
      <c r="AH173" s="93"/>
      <c r="AI173" s="93"/>
      <c r="AJ173" s="93" t="s">
        <v>63</v>
      </c>
      <c r="AK173" s="93"/>
      <c r="AL173" s="93"/>
      <c r="AM173" s="93"/>
      <c r="AN173" s="93"/>
      <c r="AO173" s="93"/>
      <c r="AP173" s="93"/>
      <c r="AQ173" s="93"/>
      <c r="AR173" s="93"/>
      <c r="AS173" s="99"/>
      <c r="AT173" s="100"/>
      <c r="AU173" s="93" t="str">
        <f t="shared" si="100"/>
        <v>Bajo</v>
      </c>
      <c r="AV173" s="100"/>
      <c r="AW173" s="93" t="b">
        <f t="shared" si="101"/>
        <v>0</v>
      </c>
      <c r="AX173" s="93">
        <f t="shared" si="94"/>
        <v>0</v>
      </c>
      <c r="AY173" s="93" t="str">
        <f t="shared" si="95"/>
        <v>Bajo</v>
      </c>
      <c r="AZ173" s="100"/>
      <c r="BA173" s="93" t="b">
        <f t="shared" si="96"/>
        <v>0</v>
      </c>
      <c r="BB173" s="93">
        <f t="shared" si="102"/>
        <v>0</v>
      </c>
      <c r="BC173" s="93" t="str">
        <f t="shared" si="105"/>
        <v>IV</v>
      </c>
      <c r="BD173" s="93" t="str">
        <f t="shared" si="103"/>
        <v>ACEPTABLE</v>
      </c>
    </row>
    <row r="174" spans="1:56" ht="42.75" hidden="1" x14ac:dyDescent="0.3">
      <c r="A174" s="90"/>
      <c r="B174" s="91" t="s">
        <v>844</v>
      </c>
      <c r="C174" s="92" t="s">
        <v>1307</v>
      </c>
      <c r="D174" s="92"/>
      <c r="E174" s="92" t="s">
        <v>1302</v>
      </c>
      <c r="F174" s="92" t="s">
        <v>1435</v>
      </c>
      <c r="G174" s="92"/>
      <c r="H174" s="93" t="s">
        <v>63</v>
      </c>
      <c r="I174" s="93"/>
      <c r="J174" s="93" t="s">
        <v>848</v>
      </c>
      <c r="K174" s="95" t="s">
        <v>72</v>
      </c>
      <c r="L174" s="96" t="s">
        <v>119</v>
      </c>
      <c r="M174" s="97" t="s">
        <v>876</v>
      </c>
      <c r="N174" s="97" t="s">
        <v>877</v>
      </c>
      <c r="O174" s="93" t="s">
        <v>69</v>
      </c>
      <c r="P174" s="93" t="s">
        <v>69</v>
      </c>
      <c r="Q174" s="93" t="s">
        <v>69</v>
      </c>
      <c r="R174" s="93" t="s">
        <v>878</v>
      </c>
      <c r="S174" s="93" t="s">
        <v>69</v>
      </c>
      <c r="T174" s="93">
        <v>0</v>
      </c>
      <c r="U174" s="93" t="str">
        <f t="shared" si="104"/>
        <v>Bajo</v>
      </c>
      <c r="V174" s="93">
        <v>2</v>
      </c>
      <c r="W174" s="93" t="str">
        <f t="shared" si="97"/>
        <v>Ocasional</v>
      </c>
      <c r="X174" s="93">
        <f t="shared" si="90"/>
        <v>0</v>
      </c>
      <c r="Y174" s="93" t="str">
        <f t="shared" si="92"/>
        <v>Bajo</v>
      </c>
      <c r="Z174" s="93">
        <v>25</v>
      </c>
      <c r="AA174" s="93" t="str">
        <f t="shared" si="93"/>
        <v>Grave</v>
      </c>
      <c r="AB174" s="93">
        <f t="shared" si="91"/>
        <v>0</v>
      </c>
      <c r="AC174" s="93" t="str">
        <f t="shared" si="98"/>
        <v>IV</v>
      </c>
      <c r="AD174" s="93" t="str">
        <f t="shared" si="99"/>
        <v>ACEPTABLE</v>
      </c>
      <c r="AE174" s="93" t="s">
        <v>258</v>
      </c>
      <c r="AF174" s="93" t="s">
        <v>877</v>
      </c>
      <c r="AG174" s="93" t="s">
        <v>38</v>
      </c>
      <c r="AH174" s="93"/>
      <c r="AI174" s="93"/>
      <c r="AJ174" s="93" t="s">
        <v>63</v>
      </c>
      <c r="AK174" s="93"/>
      <c r="AL174" s="93"/>
      <c r="AM174" s="93"/>
      <c r="AN174" s="93"/>
      <c r="AO174" s="93"/>
      <c r="AP174" s="93"/>
      <c r="AQ174" s="93"/>
      <c r="AR174" s="93"/>
      <c r="AS174" s="99"/>
      <c r="AT174" s="100"/>
      <c r="AU174" s="93" t="str">
        <f t="shared" si="100"/>
        <v>Bajo</v>
      </c>
      <c r="AV174" s="100"/>
      <c r="AW174" s="93" t="b">
        <f t="shared" si="101"/>
        <v>0</v>
      </c>
      <c r="AX174" s="93">
        <f t="shared" si="94"/>
        <v>0</v>
      </c>
      <c r="AY174" s="93" t="str">
        <f t="shared" si="95"/>
        <v>Bajo</v>
      </c>
      <c r="AZ174" s="100"/>
      <c r="BA174" s="93" t="b">
        <f t="shared" si="96"/>
        <v>0</v>
      </c>
      <c r="BB174" s="93">
        <f t="shared" si="102"/>
        <v>0</v>
      </c>
      <c r="BC174" s="93" t="str">
        <f t="shared" si="105"/>
        <v>IV</v>
      </c>
      <c r="BD174" s="93" t="str">
        <f t="shared" si="103"/>
        <v>ACEPTABLE</v>
      </c>
    </row>
    <row r="175" spans="1:56" hidden="1" x14ac:dyDescent="0.4">
      <c r="J175" s="93" t="s">
        <v>339</v>
      </c>
    </row>
    <row r="210" spans="20:26" ht="75" x14ac:dyDescent="0.4">
      <c r="T210" s="81" t="s">
        <v>25</v>
      </c>
      <c r="V210" s="81" t="s">
        <v>27</v>
      </c>
      <c r="Z210" s="81" t="s">
        <v>31</v>
      </c>
    </row>
    <row r="211" spans="20:26" x14ac:dyDescent="0.4">
      <c r="T211" s="1">
        <v>10</v>
      </c>
      <c r="V211" s="2">
        <v>4</v>
      </c>
      <c r="Z211" s="1">
        <v>100</v>
      </c>
    </row>
    <row r="212" spans="20:26" x14ac:dyDescent="0.4">
      <c r="T212" s="1">
        <v>6</v>
      </c>
      <c r="V212" s="2">
        <v>3</v>
      </c>
      <c r="Z212" s="441">
        <v>60</v>
      </c>
    </row>
    <row r="213" spans="20:26" x14ac:dyDescent="0.4">
      <c r="T213" s="1">
        <v>2</v>
      </c>
      <c r="V213" s="2">
        <v>2</v>
      </c>
      <c r="Z213" s="442"/>
    </row>
    <row r="214" spans="20:26" x14ac:dyDescent="0.4">
      <c r="V214" s="2">
        <v>1</v>
      </c>
      <c r="Z214" s="1">
        <v>25</v>
      </c>
    </row>
    <row r="215" spans="20:26" x14ac:dyDescent="0.4">
      <c r="Z215" s="443">
        <v>10</v>
      </c>
    </row>
    <row r="216" spans="20:26" x14ac:dyDescent="0.4">
      <c r="Z216" s="443"/>
    </row>
    <row r="344" spans="4:5" x14ac:dyDescent="0.4">
      <c r="D344" s="139" t="s">
        <v>310</v>
      </c>
      <c r="E344" s="139" t="s">
        <v>1101</v>
      </c>
    </row>
    <row r="345" spans="4:5" ht="30" x14ac:dyDescent="0.4">
      <c r="D345" s="139" t="s">
        <v>1097</v>
      </c>
      <c r="E345" s="139" t="s">
        <v>1103</v>
      </c>
    </row>
    <row r="346" spans="4:5" ht="30" x14ac:dyDescent="0.4">
      <c r="D346" s="139" t="s">
        <v>1098</v>
      </c>
      <c r="E346" s="139" t="s">
        <v>1104</v>
      </c>
    </row>
    <row r="347" spans="4:5" x14ac:dyDescent="0.4">
      <c r="D347" s="139" t="s">
        <v>484</v>
      </c>
      <c r="E347" s="139" t="s">
        <v>1106</v>
      </c>
    </row>
    <row r="348" spans="4:5" ht="30" x14ac:dyDescent="0.4">
      <c r="D348" s="139" t="s">
        <v>450</v>
      </c>
      <c r="E348" s="139" t="s">
        <v>1107</v>
      </c>
    </row>
    <row r="349" spans="4:5" ht="30" x14ac:dyDescent="0.4">
      <c r="D349" s="139" t="s">
        <v>1099</v>
      </c>
      <c r="E349" s="139" t="s">
        <v>1108</v>
      </c>
    </row>
    <row r="350" spans="4:5" ht="30" x14ac:dyDescent="0.4">
      <c r="D350" s="139" t="s">
        <v>1100</v>
      </c>
      <c r="E350" s="139" t="s">
        <v>1109</v>
      </c>
    </row>
    <row r="351" spans="4:5" ht="30" x14ac:dyDescent="0.4">
      <c r="D351" s="139" t="s">
        <v>1102</v>
      </c>
      <c r="E351" s="139" t="s">
        <v>1110</v>
      </c>
    </row>
    <row r="352" spans="4:5" ht="30" x14ac:dyDescent="0.4">
      <c r="D352" s="139" t="s">
        <v>498</v>
      </c>
      <c r="E352" s="139" t="s">
        <v>1111</v>
      </c>
    </row>
    <row r="353" spans="4:5" ht="30" x14ac:dyDescent="0.4">
      <c r="D353" s="139" t="s">
        <v>1105</v>
      </c>
      <c r="E353" s="139" t="s">
        <v>1112</v>
      </c>
    </row>
    <row r="354" spans="4:5" ht="30" x14ac:dyDescent="0.4">
      <c r="D354" s="140"/>
      <c r="E354" s="139" t="s">
        <v>1113</v>
      </c>
    </row>
    <row r="355" spans="4:5" x14ac:dyDescent="0.4">
      <c r="D355" s="140"/>
      <c r="E355" s="139" t="s">
        <v>1114</v>
      </c>
    </row>
    <row r="356" spans="4:5" ht="30" x14ac:dyDescent="0.4">
      <c r="D356" s="140"/>
      <c r="E356" s="139" t="s">
        <v>1115</v>
      </c>
    </row>
    <row r="357" spans="4:5" x14ac:dyDescent="0.4">
      <c r="D357" s="140"/>
      <c r="E357" s="139" t="s">
        <v>1116</v>
      </c>
    </row>
    <row r="358" spans="4:5" ht="30" x14ac:dyDescent="0.4">
      <c r="D358" s="140"/>
      <c r="E358" s="139" t="s">
        <v>1117</v>
      </c>
    </row>
  </sheetData>
  <autoFilter ref="A10:BD175" xr:uid="{A9A556C9-6DCC-45EE-B5A2-F91070B6A6BC}">
    <filterColumn colId="5">
      <filters>
        <filter val="Actividades administrativas dentro de las instalaciones de la Corporación"/>
      </filters>
    </filterColumn>
  </autoFilter>
  <mergeCells count="17">
    <mergeCell ref="AT9:BC9"/>
    <mergeCell ref="Z212:Z213"/>
    <mergeCell ref="Z215:Z216"/>
    <mergeCell ref="AM9:AS9"/>
    <mergeCell ref="H9:I9"/>
    <mergeCell ref="K9:N9"/>
    <mergeCell ref="O9:S9"/>
    <mergeCell ref="T9:AC9"/>
    <mergeCell ref="AG9:AH9"/>
    <mergeCell ref="AI9:AL9"/>
    <mergeCell ref="AL1:AM3"/>
    <mergeCell ref="C1:E3"/>
    <mergeCell ref="F1:AK1"/>
    <mergeCell ref="F2:AK2"/>
    <mergeCell ref="F3:M3"/>
    <mergeCell ref="N3:T3"/>
    <mergeCell ref="U3:AK3"/>
  </mergeCells>
  <conditionalFormatting sqref="AD11:AD174">
    <cfRule type="cellIs" dxfId="23" priority="9" operator="equal">
      <formula>"ACEPTABLE"</formula>
    </cfRule>
    <cfRule type="cellIs" dxfId="22" priority="10" operator="equal">
      <formula>"ACEPTABLE CON CONTROL ESPECIFICO"</formula>
    </cfRule>
    <cfRule type="cellIs" dxfId="21" priority="11" operator="equal">
      <formula>"MEJORABLE"</formula>
    </cfRule>
    <cfRule type="cellIs" dxfId="20" priority="12" operator="equal">
      <formula>"NO ACEPTABLE"</formula>
    </cfRule>
  </conditionalFormatting>
  <conditionalFormatting sqref="BD11:BD64 BD66:BD174">
    <cfRule type="cellIs" dxfId="19" priority="14" operator="equal">
      <formula>#REF!</formula>
    </cfRule>
    <cfRule type="cellIs" dxfId="18" priority="15" operator="equal">
      <formula>#REF!</formula>
    </cfRule>
    <cfRule type="cellIs" dxfId="17" priority="16" operator="equal">
      <formula>#REF!</formula>
    </cfRule>
  </conditionalFormatting>
  <conditionalFormatting sqref="BD65">
    <cfRule type="cellIs" dxfId="16" priority="1" operator="equal">
      <formula>"ACEPTABLE"</formula>
    </cfRule>
    <cfRule type="cellIs" dxfId="15" priority="2" operator="equal">
      <formula>"ACEPTABLE CON CONTROL ESPECIFICO"</formula>
    </cfRule>
    <cfRule type="cellIs" dxfId="14" priority="3" operator="equal">
      <formula>"MEJORABLE"</formula>
    </cfRule>
    <cfRule type="cellIs" dxfId="13" priority="4" operator="equal">
      <formula>"NO ACEPTABLE"</formula>
    </cfRule>
  </conditionalFormatting>
  <conditionalFormatting sqref="BD66:BD174 BD11:BD64">
    <cfRule type="cellIs" dxfId="12" priority="13" operator="equal">
      <formula>$AD$12</formula>
    </cfRule>
  </conditionalFormatting>
  <conditionalFormatting sqref="BD69:BD71">
    <cfRule type="cellIs" dxfId="11" priority="5" operator="equal">
      <formula>$AD$12</formula>
    </cfRule>
    <cfRule type="cellIs" dxfId="10" priority="6" operator="equal">
      <formula>#REF!</formula>
    </cfRule>
    <cfRule type="cellIs" dxfId="9" priority="7" operator="equal">
      <formula>#REF!</formula>
    </cfRule>
    <cfRule type="cellIs" dxfId="8" priority="8" operator="equal">
      <formula>#REF!</formula>
    </cfRule>
  </conditionalFormatting>
  <dataValidations count="2">
    <dataValidation type="list" allowBlank="1" showInputMessage="1" showErrorMessage="1" sqref="D11:D303" xr:uid="{89092E5D-A1AB-4C0B-95B7-151E36607080}">
      <formula1>$D$344:$D$353</formula1>
    </dataValidation>
    <dataValidation type="list" allowBlank="1" showInputMessage="1" showErrorMessage="1" sqref="E11:E303" xr:uid="{5E6EEF7E-440C-4E2D-A861-BBF98B3B14CB}">
      <formula1>$E$344:$E$358</formula1>
    </dataValidation>
  </dataValidation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DB568-4E5E-4B80-8572-4DF3733662D1}">
  <sheetPr>
    <tabColor theme="6" tint="0.59999389629810485"/>
  </sheetPr>
  <dimension ref="A2:M14"/>
  <sheetViews>
    <sheetView zoomScale="85" zoomScaleNormal="85" workbookViewId="0">
      <selection activeCell="E22" sqref="E22"/>
    </sheetView>
  </sheetViews>
  <sheetFormatPr baseColWidth="10" defaultColWidth="11.42578125" defaultRowHeight="12.75" x14ac:dyDescent="0.2"/>
  <cols>
    <col min="1" max="1" width="27.5703125" customWidth="1"/>
    <col min="2" max="2" width="25.85546875" customWidth="1"/>
    <col min="3" max="3" width="24.140625" customWidth="1"/>
    <col min="4" max="4" width="23" customWidth="1"/>
    <col min="5" max="6" width="22.42578125" customWidth="1"/>
    <col min="7" max="7" width="26" customWidth="1"/>
    <col min="8" max="8" width="21.7109375" customWidth="1"/>
    <col min="9" max="9" width="19.42578125" customWidth="1"/>
    <col min="10" max="10" width="13" style="85" customWidth="1"/>
    <col min="11" max="11" width="13.28515625" style="85" customWidth="1"/>
    <col min="12" max="12" width="13.140625" style="85" customWidth="1"/>
  </cols>
  <sheetData>
    <row r="2" spans="1:13" ht="32.450000000000003" customHeight="1" x14ac:dyDescent="0.2">
      <c r="A2" s="134" t="s">
        <v>1118</v>
      </c>
      <c r="B2" s="134" t="s">
        <v>1119</v>
      </c>
      <c r="C2" s="135" t="s">
        <v>1120</v>
      </c>
      <c r="D2" s="136" t="s">
        <v>1121</v>
      </c>
      <c r="E2" s="136" t="s">
        <v>1122</v>
      </c>
      <c r="F2" s="136" t="s">
        <v>1123</v>
      </c>
      <c r="G2" s="136" t="s">
        <v>1124</v>
      </c>
      <c r="H2" s="136" t="s">
        <v>1125</v>
      </c>
      <c r="I2" s="137" t="s">
        <v>1439</v>
      </c>
    </row>
    <row r="3" spans="1:13" ht="89.45" customHeight="1" x14ac:dyDescent="0.2">
      <c r="A3" s="131" t="s">
        <v>1126</v>
      </c>
      <c r="B3" s="132" t="s">
        <v>1127</v>
      </c>
      <c r="C3" s="133" t="s">
        <v>1128</v>
      </c>
      <c r="D3" s="143" t="s">
        <v>1129</v>
      </c>
      <c r="E3" s="143" t="s">
        <v>1130</v>
      </c>
      <c r="F3" s="132" t="s">
        <v>1131</v>
      </c>
      <c r="G3" s="143" t="s">
        <v>1132</v>
      </c>
      <c r="H3" s="131" t="s">
        <v>1133</v>
      </c>
      <c r="I3" s="138">
        <v>0.8</v>
      </c>
    </row>
    <row r="4" spans="1:13" ht="13.5" thickBot="1" x14ac:dyDescent="0.25"/>
    <row r="5" spans="1:13" s="77" customFormat="1" ht="27" customHeight="1" x14ac:dyDescent="0.3">
      <c r="A5" s="78" t="s">
        <v>1134</v>
      </c>
      <c r="B5" s="411" t="s">
        <v>1135</v>
      </c>
      <c r="C5" s="412"/>
      <c r="D5" s="412"/>
      <c r="E5" s="413"/>
      <c r="F5" s="411" t="s">
        <v>1136</v>
      </c>
      <c r="G5" s="412"/>
      <c r="H5" s="412"/>
      <c r="I5" s="412"/>
      <c r="J5" s="85"/>
      <c r="K5" s="141"/>
      <c r="L5" s="141"/>
    </row>
    <row r="6" spans="1:13" s="77" customFormat="1" ht="93" customHeight="1" x14ac:dyDescent="0.3">
      <c r="A6" s="144" t="s">
        <v>1128</v>
      </c>
      <c r="B6" s="414" t="s">
        <v>1440</v>
      </c>
      <c r="C6" s="415"/>
      <c r="D6" s="415"/>
      <c r="E6" s="416"/>
      <c r="F6" s="417" t="s">
        <v>1247</v>
      </c>
      <c r="G6" s="417"/>
      <c r="H6" s="417"/>
      <c r="I6" s="417"/>
      <c r="J6" s="85"/>
      <c r="K6" s="141"/>
      <c r="L6" s="141"/>
    </row>
    <row r="8" spans="1:13" ht="31.5" customHeight="1" x14ac:dyDescent="0.2">
      <c r="D8" s="116"/>
      <c r="E8" s="116"/>
      <c r="F8" s="116"/>
      <c r="G8" s="116"/>
    </row>
    <row r="9" spans="1:13" ht="39.6" customHeight="1" x14ac:dyDescent="0.2">
      <c r="A9" s="112" t="s">
        <v>1137</v>
      </c>
      <c r="B9" s="112" t="s">
        <v>1138</v>
      </c>
      <c r="C9" s="112" t="s">
        <v>1139</v>
      </c>
      <c r="D9" s="108" t="s">
        <v>1140</v>
      </c>
      <c r="E9" s="109" t="s">
        <v>1141</v>
      </c>
      <c r="F9" s="110" t="s">
        <v>186</v>
      </c>
      <c r="G9" s="111" t="s">
        <v>1086</v>
      </c>
      <c r="H9" s="107" t="s">
        <v>1142</v>
      </c>
      <c r="I9" s="107" t="s">
        <v>1146</v>
      </c>
      <c r="J9" s="107" t="s">
        <v>1143</v>
      </c>
      <c r="K9" s="107" t="s">
        <v>1144</v>
      </c>
      <c r="L9" s="107" t="s">
        <v>1145</v>
      </c>
    </row>
    <row r="10" spans="1:13" s="85" customFormat="1" ht="24.6" customHeight="1" x14ac:dyDescent="0.2">
      <c r="A10" s="115" t="s">
        <v>1151</v>
      </c>
      <c r="B10" s="113">
        <v>0</v>
      </c>
      <c r="C10" s="113">
        <v>0</v>
      </c>
      <c r="D10" s="113">
        <v>6</v>
      </c>
      <c r="E10" s="113">
        <f>GETPIVOTDATA("ACEPTABILIDAD DEL RIESGO ",'Análisis 2023'!$A$6,"ACEPTABILIDAD DEL RIESGO ","ACEPTABLE CON CONTROL ESPECIFICO")</f>
        <v>13</v>
      </c>
      <c r="F10" s="113">
        <v>4</v>
      </c>
      <c r="G10" s="113">
        <v>137</v>
      </c>
      <c r="H10" s="113">
        <f>F10+G10</f>
        <v>141</v>
      </c>
      <c r="I10" s="113">
        <f>SUM(D10:G10)</f>
        <v>160</v>
      </c>
      <c r="J10" s="142">
        <f>H10/I10</f>
        <v>0.88124999999999998</v>
      </c>
      <c r="K10" s="126">
        <v>0.8</v>
      </c>
      <c r="L10" s="126">
        <f>1+(J10-K10)/J10</f>
        <v>1.0921985815602837</v>
      </c>
      <c r="M10" s="145"/>
    </row>
    <row r="11" spans="1:13" s="85" customFormat="1" ht="24.6" customHeight="1" x14ac:dyDescent="0.2">
      <c r="A11" s="115" t="s">
        <v>1441</v>
      </c>
      <c r="B11" s="113">
        <f>GETPIVOTDATA("ACEPTABILIDAD DEL RIESGO 2",'Análisis 2023'!$D$20)</f>
        <v>12</v>
      </c>
      <c r="C11" s="113">
        <f>GETPIVOTDATA("ACEPTABILIDAD DEL RIESGO 2",'Análisis 2023'!$D$20)</f>
        <v>12</v>
      </c>
      <c r="D11" s="113">
        <f>'Análisis 2023'!D10</f>
        <v>3</v>
      </c>
      <c r="E11" s="113">
        <f>'Análisis 2023'!D8</f>
        <v>7</v>
      </c>
      <c r="F11" s="113">
        <f>'Análisis 2023'!D9</f>
        <v>4</v>
      </c>
      <c r="G11" s="113">
        <f>'Análisis 2023'!D7</f>
        <v>148</v>
      </c>
      <c r="H11" s="113">
        <f>F11+G11</f>
        <v>152</v>
      </c>
      <c r="I11" s="113">
        <f>SUM(D11:G11)</f>
        <v>162</v>
      </c>
      <c r="J11" s="142">
        <f>H11/I11</f>
        <v>0.93827160493827155</v>
      </c>
      <c r="K11" s="126">
        <v>0.8</v>
      </c>
      <c r="L11" s="126">
        <f>1+(J11-K11)/J11</f>
        <v>1.1473684210526316</v>
      </c>
      <c r="M11" s="145"/>
    </row>
    <row r="13" spans="1:13" hidden="1" x14ac:dyDescent="0.2">
      <c r="A13" s="127" t="s">
        <v>1149</v>
      </c>
      <c r="B13" s="127">
        <v>12</v>
      </c>
      <c r="C13" s="127">
        <v>12</v>
      </c>
      <c r="D13" s="127">
        <v>3</v>
      </c>
      <c r="E13" s="127">
        <v>7</v>
      </c>
      <c r="F13" s="127">
        <v>4</v>
      </c>
      <c r="G13" s="127">
        <v>148</v>
      </c>
      <c r="H13" t="s">
        <v>1150</v>
      </c>
      <c r="J13" s="114"/>
    </row>
    <row r="14" spans="1:13" hidden="1" x14ac:dyDescent="0.2">
      <c r="A14" s="127" t="s">
        <v>1151</v>
      </c>
      <c r="B14" s="127">
        <v>0</v>
      </c>
      <c r="C14" s="127">
        <v>0</v>
      </c>
      <c r="D14" s="127">
        <v>6</v>
      </c>
      <c r="E14" s="127">
        <v>13</v>
      </c>
      <c r="F14" s="127">
        <v>4</v>
      </c>
      <c r="G14" s="127">
        <v>137</v>
      </c>
      <c r="H14" t="s">
        <v>1150</v>
      </c>
      <c r="J14" s="114"/>
    </row>
  </sheetData>
  <mergeCells count="4">
    <mergeCell ref="F5:I5"/>
    <mergeCell ref="F6:I6"/>
    <mergeCell ref="B6:E6"/>
    <mergeCell ref="B5:E5"/>
  </mergeCells>
  <phoneticPr fontId="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675B9-3F32-49E6-B67B-ED3FA770015D}">
  <sheetPr>
    <tabColor theme="6" tint="0.59999389629810485"/>
  </sheetPr>
  <dimension ref="A3:AR228"/>
  <sheetViews>
    <sheetView topLeftCell="A56" zoomScale="82" zoomScaleNormal="70" workbookViewId="0">
      <selection activeCell="C73" sqref="C73"/>
    </sheetView>
  </sheetViews>
  <sheetFormatPr baseColWidth="10" defaultColWidth="11.42578125" defaultRowHeight="12.75" x14ac:dyDescent="0.2"/>
  <cols>
    <col min="1" max="1" width="64.7109375" bestFit="1" customWidth="1"/>
    <col min="2" max="2" width="26.85546875" style="71" bestFit="1" customWidth="1"/>
    <col min="3" max="3" width="21.5703125" style="71" bestFit="1" customWidth="1"/>
    <col min="4" max="4" width="19.85546875" style="71" bestFit="1" customWidth="1"/>
    <col min="5" max="5" width="17.85546875" style="71" bestFit="1" customWidth="1"/>
    <col min="6" max="6" width="12.140625" style="71" bestFit="1" customWidth="1"/>
    <col min="7" max="7" width="10.7109375" style="71" bestFit="1" customWidth="1"/>
    <col min="8" max="8" width="8" style="71" bestFit="1" customWidth="1"/>
    <col min="9" max="9" width="10.5703125" style="71" bestFit="1" customWidth="1"/>
    <col min="10" max="10" width="12.140625" style="84" bestFit="1" customWidth="1"/>
    <col min="11" max="11" width="12.85546875" style="84" bestFit="1" customWidth="1"/>
    <col min="12" max="12" width="13.140625" bestFit="1" customWidth="1"/>
    <col min="13" max="13" width="25.28515625" bestFit="1" customWidth="1"/>
    <col min="14" max="14" width="23" bestFit="1" customWidth="1"/>
    <col min="15" max="15" width="29.140625" bestFit="1" customWidth="1"/>
    <col min="16" max="16" width="11" bestFit="1" customWidth="1"/>
    <col min="17" max="17" width="11.7109375" bestFit="1" customWidth="1"/>
    <col min="18" max="18" width="26" bestFit="1" customWidth="1"/>
    <col min="19" max="19" width="75.42578125" bestFit="1" customWidth="1"/>
    <col min="20" max="20" width="20.7109375" bestFit="1" customWidth="1"/>
    <col min="21" max="21" width="50" bestFit="1" customWidth="1"/>
    <col min="22" max="22" width="11.7109375" bestFit="1" customWidth="1"/>
    <col min="23" max="23" width="21.5703125" bestFit="1" customWidth="1"/>
    <col min="24" max="24" width="35.42578125" bestFit="1" customWidth="1"/>
    <col min="25" max="25" width="25.85546875" bestFit="1" customWidth="1"/>
    <col min="26" max="26" width="46.85546875" bestFit="1" customWidth="1"/>
    <col min="27" max="27" width="35.42578125" bestFit="1" customWidth="1"/>
    <col min="28" max="28" width="24.42578125" bestFit="1" customWidth="1"/>
    <col min="29" max="29" width="52.140625" bestFit="1" customWidth="1"/>
    <col min="30" max="30" width="30.7109375" bestFit="1" customWidth="1"/>
    <col min="31" max="31" width="32" bestFit="1" customWidth="1"/>
    <col min="32" max="32" width="38.85546875" bestFit="1" customWidth="1"/>
    <col min="33" max="33" width="31" bestFit="1" customWidth="1"/>
    <col min="34" max="34" width="8.5703125" bestFit="1" customWidth="1"/>
    <col min="35" max="35" width="14.42578125" bestFit="1" customWidth="1"/>
    <col min="36" max="36" width="204.28515625" bestFit="1" customWidth="1"/>
    <col min="37" max="37" width="20.5703125" bestFit="1" customWidth="1"/>
    <col min="38" max="38" width="29.5703125" bestFit="1" customWidth="1"/>
    <col min="39" max="39" width="23" bestFit="1" customWidth="1"/>
    <col min="40" max="40" width="16.42578125" bestFit="1" customWidth="1"/>
    <col min="41" max="41" width="32" bestFit="1" customWidth="1"/>
    <col min="42" max="42" width="31" bestFit="1" customWidth="1"/>
    <col min="43" max="43" width="14.42578125" bestFit="1" customWidth="1"/>
    <col min="44" max="44" width="15.42578125" bestFit="1" customWidth="1"/>
  </cols>
  <sheetData>
    <row r="3" spans="1:44" x14ac:dyDescent="0.2">
      <c r="A3" s="65" t="s">
        <v>229</v>
      </c>
      <c r="B3" s="84" t="s">
        <v>1152</v>
      </c>
    </row>
    <row r="4" spans="1:44" x14ac:dyDescent="0.2">
      <c r="A4" s="65" t="s">
        <v>1261</v>
      </c>
      <c r="B4" t="s">
        <v>1152</v>
      </c>
    </row>
    <row r="5" spans="1:44" x14ac:dyDescent="0.2">
      <c r="B5"/>
      <c r="C5"/>
      <c r="D5" s="84"/>
      <c r="E5"/>
      <c r="F5"/>
      <c r="G5"/>
      <c r="H5"/>
      <c r="I5"/>
      <c r="J5"/>
      <c r="K5"/>
    </row>
    <row r="6" spans="1:44" s="76" customFormat="1" ht="38.25" x14ac:dyDescent="0.2">
      <c r="A6"/>
      <c r="B6" s="24" t="s">
        <v>1154</v>
      </c>
      <c r="C6"/>
      <c r="D6" s="106" t="s">
        <v>1442</v>
      </c>
      <c r="E6" s="117" t="s">
        <v>1443</v>
      </c>
      <c r="F6" s="118">
        <v>45196</v>
      </c>
      <c r="G6"/>
      <c r="H6"/>
      <c r="I6"/>
      <c r="J6"/>
      <c r="K6"/>
      <c r="L6"/>
      <c r="M6"/>
      <c r="N6"/>
      <c r="O6"/>
      <c r="P6"/>
      <c r="Q6"/>
      <c r="R6"/>
      <c r="S6"/>
      <c r="T6"/>
      <c r="U6"/>
      <c r="V6"/>
      <c r="W6"/>
      <c r="X6"/>
      <c r="Y6"/>
      <c r="Z6"/>
      <c r="AA6"/>
      <c r="AB6"/>
      <c r="AC6"/>
      <c r="AD6"/>
      <c r="AE6"/>
      <c r="AF6"/>
      <c r="AG6"/>
      <c r="AH6"/>
      <c r="AI6"/>
      <c r="AJ6"/>
      <c r="AK6"/>
      <c r="AL6"/>
      <c r="AM6"/>
      <c r="AN6"/>
      <c r="AO6"/>
      <c r="AP6"/>
      <c r="AQ6"/>
      <c r="AR6"/>
    </row>
    <row r="7" spans="1:44" x14ac:dyDescent="0.2">
      <c r="A7" s="66" t="s">
        <v>1086</v>
      </c>
      <c r="B7" s="84">
        <v>141</v>
      </c>
      <c r="C7">
        <f>GETPIVOTDATA("ACEPTABILIDAD DEL RIESGO ",$A$6,"ACEPTABILIDAD DEL RIESGO ","ACEPTABLE")-GETPIVOTDATA("ACEPTABILIDAD DEL RIESGO 2",$A$20,"ACEPTABILIDAD DEL RIESGO ","ACEPTABLE")</f>
        <v>139</v>
      </c>
      <c r="D7" s="84">
        <f>C7+GETPIVOTDATA("ACEPTABILIDAD DEL RIESGO 2",$D$20,"ACEPTABILIDAD DEL RIESGO 2","ACEPTABLE")</f>
        <v>148</v>
      </c>
      <c r="E7"/>
      <c r="F7"/>
      <c r="G7"/>
      <c r="H7"/>
      <c r="I7"/>
      <c r="J7"/>
      <c r="K7"/>
    </row>
    <row r="8" spans="1:44" x14ac:dyDescent="0.2">
      <c r="A8" s="66" t="s">
        <v>1157</v>
      </c>
      <c r="B8" s="84">
        <v>13</v>
      </c>
      <c r="C8">
        <f>GETPIVOTDATA("ACEPTABILIDAD DEL RIESGO ",$A$6,"ACEPTABILIDAD DEL RIESGO ","ACEPTABLE CON CONTROL ESPECIFICO")-GETPIVOTDATA("ACEPTABILIDAD DEL RIESGO 2",$A$20,"ACEPTABILIDAD DEL RIESGO ","ACEPTABLE CON CONTROL ESPECIFICO")</f>
        <v>6</v>
      </c>
      <c r="D8" s="84">
        <f>C8+GETPIVOTDATA("ACEPTABILIDAD DEL RIESGO 2",$D$20,"ACEPTABILIDAD DEL RIESGO 2","ACEPTABLE CON CONTROL ESPECIFICO")</f>
        <v>7</v>
      </c>
      <c r="E8"/>
      <c r="F8"/>
      <c r="G8"/>
      <c r="H8"/>
      <c r="I8"/>
      <c r="J8"/>
      <c r="K8"/>
    </row>
    <row r="9" spans="1:44" x14ac:dyDescent="0.2">
      <c r="A9" s="66" t="s">
        <v>186</v>
      </c>
      <c r="B9" s="84">
        <v>4</v>
      </c>
      <c r="C9">
        <f>GETPIVOTDATA("ACEPTABILIDAD DEL RIESGO ",$A$6,"ACEPTABILIDAD DEL RIESGO ","MEJORABLE")-GETPIVOTDATA("ACEPTABILIDAD DEL RIESGO 2",$A$20,"ACEPTABILIDAD DEL RIESGO ","MEJORABLE")</f>
        <v>2</v>
      </c>
      <c r="D9" s="84">
        <f>C9+GETPIVOTDATA("ACEPTABILIDAD DEL RIESGO 2",$D$20,"ACEPTABILIDAD DEL RIESGO 2","MEJORABLE")</f>
        <v>4</v>
      </c>
      <c r="E9"/>
      <c r="F9"/>
      <c r="G9"/>
      <c r="H9"/>
      <c r="I9"/>
      <c r="J9"/>
      <c r="K9"/>
    </row>
    <row r="10" spans="1:44" x14ac:dyDescent="0.2">
      <c r="A10" s="66" t="s">
        <v>1140</v>
      </c>
      <c r="B10" s="84">
        <v>4</v>
      </c>
      <c r="C10">
        <f>GETPIVOTDATA("ACEPTABILIDAD DEL RIESGO ",$A$6,"ACEPTABILIDAD DEL RIESGO ","NO ACEPTABLE")-GETPIVOTDATA("ACEPTABILIDAD DEL RIESGO 2",$A$20,"ACEPTABILIDAD DEL RIESGO ","NO ACEPTABLE")</f>
        <v>3</v>
      </c>
      <c r="D10" s="84">
        <f>C10+0</f>
        <v>3</v>
      </c>
      <c r="E10"/>
      <c r="F10"/>
      <c r="G10"/>
      <c r="H10"/>
      <c r="I10"/>
      <c r="J10"/>
      <c r="K10"/>
    </row>
    <row r="11" spans="1:44" x14ac:dyDescent="0.2">
      <c r="A11" s="66" t="s">
        <v>1251</v>
      </c>
      <c r="B11" s="84"/>
      <c r="C11">
        <f>SUM(C7:C10)</f>
        <v>150</v>
      </c>
      <c r="D11" s="84">
        <f>SUM(D7:D10)</f>
        <v>162</v>
      </c>
      <c r="E11"/>
      <c r="F11"/>
      <c r="G11"/>
      <c r="H11"/>
      <c r="I11"/>
      <c r="J11"/>
      <c r="K11"/>
    </row>
    <row r="12" spans="1:44" x14ac:dyDescent="0.2">
      <c r="A12" s="83" t="s">
        <v>1156</v>
      </c>
      <c r="B12" s="84">
        <v>162</v>
      </c>
      <c r="C12"/>
      <c r="D12" s="84"/>
      <c r="E12"/>
      <c r="F12"/>
      <c r="G12"/>
      <c r="H12"/>
      <c r="I12"/>
      <c r="J12"/>
      <c r="K12"/>
    </row>
    <row r="13" spans="1:44" x14ac:dyDescent="0.2">
      <c r="A13" s="83"/>
      <c r="B13" s="84"/>
      <c r="C13" s="84"/>
      <c r="D13" s="84"/>
      <c r="E13" s="84"/>
      <c r="F13" s="84"/>
      <c r="G13" s="84"/>
      <c r="H13" s="84"/>
      <c r="I13" s="84"/>
      <c r="K13"/>
    </row>
    <row r="14" spans="1:44" x14ac:dyDescent="0.2">
      <c r="A14" s="83"/>
      <c r="B14" s="84"/>
      <c r="C14" s="84"/>
      <c r="D14" s="84"/>
      <c r="E14" s="84"/>
      <c r="F14" s="84"/>
      <c r="G14" s="84"/>
      <c r="H14" s="84"/>
      <c r="I14" s="84"/>
      <c r="K14"/>
    </row>
    <row r="15" spans="1:44" x14ac:dyDescent="0.2">
      <c r="A15" s="83"/>
      <c r="B15" s="84"/>
      <c r="C15" s="84"/>
      <c r="D15" s="84"/>
      <c r="E15" s="84"/>
      <c r="F15" s="84"/>
      <c r="G15" s="84"/>
      <c r="H15" s="84"/>
      <c r="I15" s="84"/>
      <c r="K15"/>
    </row>
    <row r="16" spans="1:44" x14ac:dyDescent="0.2">
      <c r="A16" s="65" t="s">
        <v>229</v>
      </c>
      <c r="B16" s="84" t="s">
        <v>1152</v>
      </c>
      <c r="C16"/>
      <c r="D16" s="65" t="s">
        <v>229</v>
      </c>
      <c r="E16" s="84" t="s">
        <v>1152</v>
      </c>
      <c r="F16"/>
      <c r="G16"/>
      <c r="H16"/>
      <c r="I16"/>
      <c r="J16"/>
      <c r="K16"/>
    </row>
    <row r="17" spans="1:11" x14ac:dyDescent="0.2">
      <c r="A17" s="65" t="s">
        <v>244</v>
      </c>
      <c r="B17" t="s">
        <v>63</v>
      </c>
      <c r="D17" s="65" t="s">
        <v>244</v>
      </c>
      <c r="E17" t="s">
        <v>63</v>
      </c>
      <c r="K17"/>
    </row>
    <row r="18" spans="1:11" x14ac:dyDescent="0.2">
      <c r="A18" s="65" t="s">
        <v>1261</v>
      </c>
      <c r="B18" t="s">
        <v>1152</v>
      </c>
      <c r="D18" s="65" t="s">
        <v>1261</v>
      </c>
      <c r="E18" t="s">
        <v>1152</v>
      </c>
      <c r="K18"/>
    </row>
    <row r="19" spans="1:11" x14ac:dyDescent="0.2">
      <c r="B19"/>
      <c r="C19"/>
      <c r="D19" s="84"/>
      <c r="E19"/>
      <c r="F19"/>
      <c r="G19"/>
      <c r="H19"/>
      <c r="I19"/>
      <c r="J19"/>
      <c r="K19"/>
    </row>
    <row r="20" spans="1:11" ht="38.25" x14ac:dyDescent="0.2">
      <c r="B20" s="24" t="s">
        <v>1442</v>
      </c>
      <c r="C20"/>
      <c r="D20"/>
      <c r="E20" s="24" t="s">
        <v>1442</v>
      </c>
      <c r="F20"/>
      <c r="G20"/>
      <c r="H20"/>
      <c r="I20"/>
      <c r="J20"/>
      <c r="K20"/>
    </row>
    <row r="21" spans="1:11" x14ac:dyDescent="0.2">
      <c r="A21" s="66" t="s">
        <v>1086</v>
      </c>
      <c r="B21" s="84">
        <v>2</v>
      </c>
      <c r="C21"/>
      <c r="D21" s="66" t="s">
        <v>1086</v>
      </c>
      <c r="E21" s="84">
        <v>9</v>
      </c>
      <c r="F21"/>
      <c r="G21"/>
      <c r="H21"/>
      <c r="I21"/>
      <c r="J21"/>
      <c r="K21"/>
    </row>
    <row r="22" spans="1:11" x14ac:dyDescent="0.2">
      <c r="A22" s="66" t="s">
        <v>1157</v>
      </c>
      <c r="B22" s="84">
        <v>7</v>
      </c>
      <c r="C22"/>
      <c r="D22" s="66" t="s">
        <v>1157</v>
      </c>
      <c r="E22" s="84">
        <v>1</v>
      </c>
      <c r="F22"/>
      <c r="G22"/>
      <c r="H22"/>
      <c r="I22"/>
      <c r="J22"/>
      <c r="K22"/>
    </row>
    <row r="23" spans="1:11" x14ac:dyDescent="0.2">
      <c r="A23" s="66" t="s">
        <v>186</v>
      </c>
      <c r="B23" s="84">
        <v>2</v>
      </c>
      <c r="C23"/>
      <c r="D23" s="66" t="s">
        <v>186</v>
      </c>
      <c r="E23" s="84">
        <v>2</v>
      </c>
      <c r="F23"/>
      <c r="G23"/>
      <c r="H23"/>
      <c r="I23"/>
      <c r="J23"/>
      <c r="K23"/>
    </row>
    <row r="24" spans="1:11" x14ac:dyDescent="0.2">
      <c r="A24" s="66" t="s">
        <v>1140</v>
      </c>
      <c r="B24" s="84">
        <v>1</v>
      </c>
      <c r="C24"/>
      <c r="D24" s="71" t="s">
        <v>1156</v>
      </c>
      <c r="E24" s="84">
        <v>12</v>
      </c>
      <c r="F24"/>
      <c r="G24"/>
      <c r="H24"/>
      <c r="I24"/>
      <c r="J24"/>
      <c r="K24"/>
    </row>
    <row r="25" spans="1:11" x14ac:dyDescent="0.2">
      <c r="A25" s="83" t="s">
        <v>1156</v>
      </c>
      <c r="B25" s="84">
        <v>12</v>
      </c>
      <c r="C25"/>
      <c r="D25" s="84"/>
      <c r="E25"/>
      <c r="F25"/>
      <c r="G25"/>
      <c r="H25"/>
      <c r="I25"/>
      <c r="J25"/>
      <c r="K25"/>
    </row>
    <row r="26" spans="1:11" x14ac:dyDescent="0.2">
      <c r="B26"/>
      <c r="C26"/>
      <c r="D26" s="84"/>
      <c r="E26"/>
      <c r="F26"/>
      <c r="G26"/>
      <c r="H26"/>
      <c r="I26"/>
      <c r="J26"/>
      <c r="K26"/>
    </row>
    <row r="27" spans="1:11" x14ac:dyDescent="0.2">
      <c r="B27"/>
      <c r="C27"/>
      <c r="D27" s="84"/>
      <c r="E27"/>
      <c r="F27"/>
      <c r="G27"/>
      <c r="H27"/>
      <c r="I27"/>
      <c r="J27"/>
      <c r="K27"/>
    </row>
    <row r="28" spans="1:11" x14ac:dyDescent="0.2">
      <c r="B28"/>
      <c r="C28"/>
      <c r="D28" s="84"/>
      <c r="E28"/>
      <c r="F28"/>
      <c r="G28"/>
      <c r="H28"/>
      <c r="I28"/>
      <c r="J28"/>
      <c r="K28"/>
    </row>
    <row r="29" spans="1:11" x14ac:dyDescent="0.2">
      <c r="B29"/>
      <c r="C29"/>
      <c r="D29" s="84"/>
      <c r="E29"/>
      <c r="F29"/>
      <c r="G29"/>
      <c r="H29"/>
      <c r="I29"/>
      <c r="J29"/>
      <c r="K29"/>
    </row>
    <row r="30" spans="1:11" x14ac:dyDescent="0.2">
      <c r="A30" s="83"/>
      <c r="B30" s="84"/>
      <c r="C30" s="84"/>
      <c r="D30" s="84"/>
      <c r="E30" s="84"/>
      <c r="F30" s="84"/>
      <c r="G30" s="84"/>
      <c r="H30" s="84"/>
      <c r="I30" s="84"/>
      <c r="K30"/>
    </row>
    <row r="31" spans="1:11" x14ac:dyDescent="0.2">
      <c r="A31" s="83"/>
      <c r="B31" s="84"/>
      <c r="C31" s="84"/>
      <c r="D31" s="84"/>
      <c r="E31" s="84"/>
      <c r="F31" s="84"/>
      <c r="G31" s="84"/>
      <c r="H31" s="84"/>
      <c r="I31" s="84"/>
      <c r="K31"/>
    </row>
    <row r="32" spans="1:11" x14ac:dyDescent="0.2">
      <c r="A32" s="83"/>
      <c r="B32" s="84"/>
      <c r="C32" s="84"/>
      <c r="D32" s="84"/>
      <c r="E32" s="84"/>
      <c r="F32" s="84"/>
      <c r="G32" s="84"/>
      <c r="H32" s="84"/>
      <c r="I32" s="84"/>
      <c r="K32"/>
    </row>
    <row r="33" spans="1:44" x14ac:dyDescent="0.2">
      <c r="A33" s="83"/>
      <c r="B33" s="84"/>
      <c r="C33" s="84"/>
      <c r="D33" s="84"/>
      <c r="E33" s="84"/>
      <c r="F33" s="84"/>
      <c r="G33" s="84"/>
      <c r="H33" s="84"/>
      <c r="I33" s="84"/>
      <c r="K33"/>
    </row>
    <row r="34" spans="1:44" x14ac:dyDescent="0.2">
      <c r="A34" s="83"/>
      <c r="B34" s="84"/>
      <c r="C34" s="84"/>
      <c r="D34" s="84"/>
      <c r="E34" s="84"/>
      <c r="F34" s="84"/>
      <c r="G34" s="84"/>
      <c r="H34" s="84"/>
      <c r="I34" s="84"/>
      <c r="K34"/>
    </row>
    <row r="35" spans="1:44" x14ac:dyDescent="0.2">
      <c r="A35" s="83"/>
      <c r="B35" s="84"/>
      <c r="C35" s="84"/>
      <c r="D35" s="84"/>
      <c r="E35" s="84"/>
      <c r="F35" s="84"/>
      <c r="G35" s="84"/>
      <c r="H35" s="84"/>
      <c r="I35" s="84"/>
      <c r="K35"/>
    </row>
    <row r="36" spans="1:44" x14ac:dyDescent="0.2">
      <c r="A36" s="83"/>
      <c r="B36" s="84"/>
      <c r="C36" s="84"/>
      <c r="D36" s="84"/>
      <c r="E36" s="84"/>
      <c r="F36" s="84"/>
      <c r="G36" s="84"/>
      <c r="H36" s="84"/>
      <c r="I36" s="84"/>
      <c r="K36"/>
    </row>
    <row r="37" spans="1:44" x14ac:dyDescent="0.2">
      <c r="A37" s="83"/>
      <c r="B37" s="84"/>
      <c r="C37" s="84"/>
      <c r="D37" s="84"/>
      <c r="E37" s="84"/>
      <c r="F37" s="84"/>
      <c r="G37" s="84"/>
      <c r="H37" s="84"/>
      <c r="I37" s="84"/>
      <c r="K37"/>
    </row>
    <row r="38" spans="1:44" x14ac:dyDescent="0.2">
      <c r="A38" s="65" t="s">
        <v>229</v>
      </c>
      <c r="B38" s="84" t="s">
        <v>1152</v>
      </c>
    </row>
    <row r="39" spans="1:44" x14ac:dyDescent="0.2">
      <c r="A39" s="65" t="s">
        <v>1261</v>
      </c>
      <c r="B39" t="s">
        <v>1262</v>
      </c>
    </row>
    <row r="40" spans="1:44" x14ac:dyDescent="0.2">
      <c r="B40"/>
      <c r="C40"/>
      <c r="D40" s="84"/>
      <c r="E40"/>
      <c r="F40"/>
      <c r="G40"/>
      <c r="H40"/>
      <c r="I40"/>
      <c r="J40"/>
      <c r="K40"/>
    </row>
    <row r="41" spans="1:44" s="76" customFormat="1" x14ac:dyDescent="0.2">
      <c r="A41" s="68" t="s">
        <v>1444</v>
      </c>
      <c r="B41"/>
      <c r="C41" s="71"/>
      <c r="D41" s="71"/>
      <c r="E41" s="71"/>
      <c r="F41" s="71"/>
      <c r="G41" s="71"/>
      <c r="H41" s="71"/>
      <c r="I41" s="71"/>
      <c r="J41" s="71"/>
      <c r="K41"/>
      <c r="L41"/>
      <c r="M41"/>
      <c r="N41"/>
      <c r="O41"/>
      <c r="P41"/>
      <c r="Q41"/>
      <c r="R41"/>
      <c r="S41"/>
      <c r="T41"/>
      <c r="U41"/>
      <c r="V41"/>
      <c r="W41"/>
      <c r="X41"/>
      <c r="Y41"/>
      <c r="Z41"/>
      <c r="AA41"/>
      <c r="AB41"/>
      <c r="AC41"/>
      <c r="AD41"/>
      <c r="AE41"/>
      <c r="AF41"/>
      <c r="AG41"/>
      <c r="AH41"/>
      <c r="AI41"/>
      <c r="AJ41"/>
      <c r="AK41"/>
      <c r="AL41"/>
      <c r="AM41"/>
      <c r="AN41"/>
      <c r="AO41"/>
      <c r="AP41"/>
      <c r="AQ41"/>
      <c r="AR41"/>
    </row>
    <row r="42" spans="1:44" x14ac:dyDescent="0.2">
      <c r="B42" s="84" t="s">
        <v>65</v>
      </c>
      <c r="C42" s="84" t="s">
        <v>93</v>
      </c>
      <c r="D42" s="84" t="s">
        <v>72</v>
      </c>
      <c r="E42" s="84" t="s">
        <v>282</v>
      </c>
      <c r="F42" s="84" t="s">
        <v>104</v>
      </c>
      <c r="G42" s="84" t="s">
        <v>99</v>
      </c>
      <c r="H42" s="84" t="s">
        <v>77</v>
      </c>
      <c r="I42" s="84" t="s">
        <v>291</v>
      </c>
      <c r="J42" s="85" t="s">
        <v>1156</v>
      </c>
      <c r="K42"/>
    </row>
    <row r="43" spans="1:44" ht="25.5" x14ac:dyDescent="0.2">
      <c r="A43" s="83" t="s">
        <v>1308</v>
      </c>
      <c r="B43" s="84"/>
      <c r="C43" s="84"/>
      <c r="D43" s="84"/>
      <c r="E43" s="84"/>
      <c r="F43" s="84"/>
      <c r="G43" s="84"/>
      <c r="H43" s="84">
        <v>1</v>
      </c>
      <c r="I43" s="84"/>
      <c r="J43" s="84">
        <v>1</v>
      </c>
      <c r="K43"/>
    </row>
    <row r="44" spans="1:44" x14ac:dyDescent="0.2">
      <c r="A44" s="83" t="s">
        <v>1302</v>
      </c>
      <c r="B44" s="84">
        <v>5</v>
      </c>
      <c r="C44" s="84">
        <v>3</v>
      </c>
      <c r="D44" s="84">
        <v>13</v>
      </c>
      <c r="E44" s="84"/>
      <c r="F44" s="84">
        <v>4</v>
      </c>
      <c r="G44" s="84"/>
      <c r="H44" s="84">
        <v>3</v>
      </c>
      <c r="I44" s="84"/>
      <c r="J44" s="84">
        <v>28</v>
      </c>
      <c r="K44"/>
    </row>
    <row r="45" spans="1:44" x14ac:dyDescent="0.2">
      <c r="A45" s="83" t="s">
        <v>248</v>
      </c>
      <c r="B45" s="84">
        <v>14</v>
      </c>
      <c r="C45" s="84">
        <v>6</v>
      </c>
      <c r="D45" s="84">
        <v>38</v>
      </c>
      <c r="E45" s="84">
        <v>12</v>
      </c>
      <c r="F45" s="84">
        <v>10</v>
      </c>
      <c r="G45" s="84">
        <v>3</v>
      </c>
      <c r="H45" s="84">
        <v>2</v>
      </c>
      <c r="I45" s="84">
        <v>1</v>
      </c>
      <c r="J45" s="84">
        <v>86</v>
      </c>
      <c r="K45"/>
    </row>
    <row r="46" spans="1:44" ht="38.25" x14ac:dyDescent="0.2">
      <c r="A46" s="83" t="s">
        <v>1346</v>
      </c>
      <c r="B46" s="84"/>
      <c r="C46" s="84"/>
      <c r="D46" s="84">
        <v>3</v>
      </c>
      <c r="E46" s="84"/>
      <c r="F46" s="84"/>
      <c r="G46" s="84"/>
      <c r="H46" s="84">
        <v>1</v>
      </c>
      <c r="I46" s="84"/>
      <c r="J46" s="84">
        <v>4</v>
      </c>
      <c r="K46"/>
    </row>
    <row r="47" spans="1:44" x14ac:dyDescent="0.2">
      <c r="A47" s="83" t="s">
        <v>1156</v>
      </c>
      <c r="B47" s="84">
        <v>19</v>
      </c>
      <c r="C47" s="84">
        <v>9</v>
      </c>
      <c r="D47" s="84">
        <v>54</v>
      </c>
      <c r="E47" s="84">
        <v>12</v>
      </c>
      <c r="F47" s="84">
        <v>14</v>
      </c>
      <c r="G47" s="84">
        <v>3</v>
      </c>
      <c r="H47" s="84">
        <v>7</v>
      </c>
      <c r="I47" s="84">
        <v>1</v>
      </c>
      <c r="J47" s="84">
        <v>119</v>
      </c>
      <c r="K47"/>
    </row>
    <row r="48" spans="1:44" x14ac:dyDescent="0.2">
      <c r="B48"/>
      <c r="C48"/>
      <c r="D48" s="84"/>
      <c r="E48"/>
      <c r="F48"/>
      <c r="G48"/>
      <c r="H48"/>
      <c r="I48"/>
      <c r="J48"/>
      <c r="K48"/>
    </row>
    <row r="49" spans="1:11" x14ac:dyDescent="0.2">
      <c r="B49"/>
      <c r="C49"/>
      <c r="D49" s="84"/>
      <c r="E49"/>
      <c r="F49"/>
      <c r="G49"/>
      <c r="H49"/>
      <c r="I49"/>
      <c r="J49"/>
      <c r="K49"/>
    </row>
    <row r="50" spans="1:11" x14ac:dyDescent="0.2">
      <c r="A50" s="69"/>
      <c r="B50" s="84"/>
      <c r="C50" s="84"/>
      <c r="D50" s="84"/>
      <c r="E50" s="84"/>
      <c r="F50" s="84"/>
      <c r="G50" s="84"/>
      <c r="H50" s="84"/>
      <c r="I50" s="84"/>
    </row>
    <row r="51" spans="1:11" x14ac:dyDescent="0.2">
      <c r="A51" s="69"/>
      <c r="B51" s="84"/>
      <c r="C51" s="84"/>
      <c r="D51" s="84"/>
      <c r="E51" s="84"/>
      <c r="F51" s="84"/>
      <c r="G51" s="84"/>
      <c r="H51" s="84"/>
      <c r="I51" s="84"/>
    </row>
    <row r="52" spans="1:11" x14ac:dyDescent="0.2">
      <c r="A52" s="69"/>
      <c r="B52" s="84"/>
      <c r="C52" s="84"/>
      <c r="D52" s="84"/>
      <c r="E52" s="84"/>
      <c r="F52" s="84"/>
      <c r="G52" s="84"/>
      <c r="H52" s="84"/>
      <c r="I52" s="84"/>
    </row>
    <row r="53" spans="1:11" x14ac:dyDescent="0.2">
      <c r="A53" s="69"/>
      <c r="B53" s="84"/>
      <c r="C53" s="84"/>
      <c r="D53" s="84"/>
      <c r="E53" s="84"/>
      <c r="F53" s="84"/>
      <c r="G53" s="84"/>
      <c r="H53" s="84"/>
      <c r="I53" s="84"/>
    </row>
    <row r="54" spans="1:11" x14ac:dyDescent="0.2">
      <c r="A54" s="69"/>
      <c r="B54" s="84"/>
      <c r="C54" s="84"/>
      <c r="D54" s="84"/>
      <c r="E54" s="84"/>
      <c r="F54" s="84"/>
      <c r="G54" s="84"/>
      <c r="H54" s="84"/>
      <c r="I54" s="84"/>
    </row>
    <row r="55" spans="1:11" x14ac:dyDescent="0.2">
      <c r="A55" s="65" t="s">
        <v>229</v>
      </c>
      <c r="B55" s="84" t="s">
        <v>1250</v>
      </c>
    </row>
    <row r="56" spans="1:11" x14ac:dyDescent="0.2">
      <c r="A56" s="69"/>
    </row>
    <row r="57" spans="1:11" x14ac:dyDescent="0.2">
      <c r="A57" s="68" t="s">
        <v>1444</v>
      </c>
      <c r="B57"/>
      <c r="C57"/>
      <c r="G57"/>
      <c r="H57"/>
      <c r="I57"/>
      <c r="J57"/>
    </row>
    <row r="58" spans="1:11" x14ac:dyDescent="0.2">
      <c r="A58" s="69"/>
      <c r="B58" s="84" t="s">
        <v>93</v>
      </c>
      <c r="C58" s="84"/>
      <c r="D58" s="84"/>
      <c r="E58" t="s">
        <v>1445</v>
      </c>
      <c r="F58" s="85" t="s">
        <v>1156</v>
      </c>
      <c r="G58"/>
      <c r="H58"/>
      <c r="I58"/>
      <c r="J58"/>
    </row>
    <row r="59" spans="1:11" x14ac:dyDescent="0.2">
      <c r="B59" t="s">
        <v>189</v>
      </c>
      <c r="C59" t="s">
        <v>123</v>
      </c>
      <c r="D59" t="s">
        <v>94</v>
      </c>
      <c r="E59"/>
      <c r="F59" s="85"/>
      <c r="G59"/>
      <c r="H59"/>
      <c r="I59"/>
      <c r="J59"/>
    </row>
    <row r="60" spans="1:11" x14ac:dyDescent="0.2">
      <c r="A60" s="83" t="s">
        <v>250</v>
      </c>
      <c r="B60" s="84"/>
      <c r="C60" s="84">
        <v>1</v>
      </c>
      <c r="D60" s="84">
        <v>1</v>
      </c>
      <c r="E60" s="84">
        <v>2</v>
      </c>
      <c r="F60" s="84">
        <v>2</v>
      </c>
      <c r="G60"/>
      <c r="H60"/>
      <c r="I60"/>
      <c r="J60"/>
    </row>
    <row r="61" spans="1:11" x14ac:dyDescent="0.2">
      <c r="A61" s="67" t="s">
        <v>248</v>
      </c>
      <c r="B61" s="84"/>
      <c r="C61" s="84">
        <v>1</v>
      </c>
      <c r="D61" s="84">
        <v>1</v>
      </c>
      <c r="E61" s="84">
        <v>2</v>
      </c>
      <c r="F61" s="84">
        <v>2</v>
      </c>
      <c r="G61"/>
      <c r="H61"/>
      <c r="I61"/>
      <c r="J61"/>
    </row>
    <row r="62" spans="1:11" x14ac:dyDescent="0.2">
      <c r="A62" s="83" t="s">
        <v>1303</v>
      </c>
      <c r="B62" s="84">
        <v>1</v>
      </c>
      <c r="C62" s="84">
        <v>1</v>
      </c>
      <c r="D62" s="84"/>
      <c r="E62" s="84">
        <v>2</v>
      </c>
      <c r="F62" s="84">
        <v>2</v>
      </c>
      <c r="G62"/>
      <c r="H62"/>
      <c r="I62"/>
      <c r="J62"/>
    </row>
    <row r="63" spans="1:11" x14ac:dyDescent="0.2">
      <c r="A63" s="67" t="s">
        <v>1302</v>
      </c>
      <c r="B63" s="84">
        <v>1</v>
      </c>
      <c r="C63" s="84">
        <v>1</v>
      </c>
      <c r="D63" s="84"/>
      <c r="E63" s="84">
        <v>2</v>
      </c>
      <c r="F63" s="84">
        <v>2</v>
      </c>
      <c r="G63"/>
      <c r="H63"/>
      <c r="I63"/>
      <c r="J63"/>
    </row>
    <row r="64" spans="1:11" ht="25.5" x14ac:dyDescent="0.2">
      <c r="A64" s="83" t="s">
        <v>1338</v>
      </c>
      <c r="B64" s="84"/>
      <c r="C64" s="84"/>
      <c r="D64" s="84">
        <v>1</v>
      </c>
      <c r="E64" s="84">
        <v>1</v>
      </c>
      <c r="F64" s="84">
        <v>1</v>
      </c>
      <c r="G64"/>
      <c r="H64"/>
      <c r="I64"/>
      <c r="J64"/>
    </row>
    <row r="65" spans="1:10" x14ac:dyDescent="0.2">
      <c r="A65" s="67" t="s">
        <v>1302</v>
      </c>
      <c r="B65" s="84"/>
      <c r="C65" s="84"/>
      <c r="D65" s="84">
        <v>1</v>
      </c>
      <c r="E65" s="84">
        <v>1</v>
      </c>
      <c r="F65" s="84">
        <v>1</v>
      </c>
      <c r="G65"/>
      <c r="H65"/>
      <c r="I65"/>
      <c r="J65"/>
    </row>
    <row r="66" spans="1:10" ht="25.5" x14ac:dyDescent="0.2">
      <c r="A66" s="83" t="s">
        <v>1389</v>
      </c>
      <c r="B66" s="84"/>
      <c r="C66" s="84"/>
      <c r="D66" s="84">
        <v>1</v>
      </c>
      <c r="E66" s="84">
        <v>1</v>
      </c>
      <c r="F66" s="84">
        <v>1</v>
      </c>
      <c r="G66"/>
      <c r="H66"/>
      <c r="I66"/>
      <c r="J66"/>
    </row>
    <row r="67" spans="1:10" x14ac:dyDescent="0.2">
      <c r="A67" s="67" t="s">
        <v>1302</v>
      </c>
      <c r="B67" s="84"/>
      <c r="C67" s="84"/>
      <c r="D67" s="84">
        <v>1</v>
      </c>
      <c r="E67" s="84">
        <v>1</v>
      </c>
      <c r="F67" s="84">
        <v>1</v>
      </c>
      <c r="G67"/>
      <c r="H67"/>
      <c r="I67"/>
      <c r="J67"/>
    </row>
    <row r="68" spans="1:10" ht="38.25" x14ac:dyDescent="0.2">
      <c r="A68" s="83" t="s">
        <v>801</v>
      </c>
      <c r="B68" s="84">
        <v>1</v>
      </c>
      <c r="C68" s="84"/>
      <c r="D68" s="84"/>
      <c r="E68" s="84">
        <v>1</v>
      </c>
      <c r="F68" s="84">
        <v>1</v>
      </c>
      <c r="G68"/>
      <c r="H68"/>
      <c r="I68"/>
      <c r="J68"/>
    </row>
    <row r="69" spans="1:10" x14ac:dyDescent="0.2">
      <c r="A69" s="67" t="s">
        <v>1385</v>
      </c>
      <c r="B69" s="84">
        <v>1</v>
      </c>
      <c r="C69" s="84"/>
      <c r="D69" s="84"/>
      <c r="E69" s="84">
        <v>1</v>
      </c>
      <c r="F69" s="84">
        <v>1</v>
      </c>
      <c r="G69"/>
      <c r="H69"/>
      <c r="I69"/>
      <c r="J69"/>
    </row>
    <row r="70" spans="1:10" x14ac:dyDescent="0.2">
      <c r="A70" s="83" t="s">
        <v>1430</v>
      </c>
      <c r="B70" s="84">
        <v>1</v>
      </c>
      <c r="C70" s="84"/>
      <c r="D70" s="84"/>
      <c r="E70" s="84">
        <v>1</v>
      </c>
      <c r="F70" s="84">
        <v>1</v>
      </c>
      <c r="G70"/>
      <c r="H70"/>
      <c r="I70"/>
      <c r="J70"/>
    </row>
    <row r="71" spans="1:10" x14ac:dyDescent="0.2">
      <c r="A71" s="67" t="s">
        <v>248</v>
      </c>
      <c r="B71" s="84">
        <v>1</v>
      </c>
      <c r="C71" s="84"/>
      <c r="D71" s="84"/>
      <c r="E71" s="84">
        <v>1</v>
      </c>
      <c r="F71" s="84">
        <v>1</v>
      </c>
      <c r="G71"/>
      <c r="H71"/>
      <c r="I71"/>
      <c r="J71"/>
    </row>
    <row r="72" spans="1:10" ht="38.25" x14ac:dyDescent="0.2">
      <c r="A72" s="83" t="s">
        <v>1377</v>
      </c>
      <c r="B72" s="84">
        <v>1</v>
      </c>
      <c r="C72" s="84">
        <v>1</v>
      </c>
      <c r="D72" s="84">
        <v>1</v>
      </c>
      <c r="E72" s="84">
        <v>3</v>
      </c>
      <c r="F72" s="84">
        <v>3</v>
      </c>
      <c r="G72"/>
      <c r="H72"/>
      <c r="I72"/>
      <c r="J72"/>
    </row>
    <row r="73" spans="1:10" x14ac:dyDescent="0.2">
      <c r="A73" s="67" t="s">
        <v>248</v>
      </c>
      <c r="B73" s="84">
        <v>1</v>
      </c>
      <c r="C73" s="84">
        <v>1</v>
      </c>
      <c r="D73" s="84">
        <v>1</v>
      </c>
      <c r="E73" s="84">
        <v>3</v>
      </c>
      <c r="F73" s="84">
        <v>3</v>
      </c>
      <c r="G73"/>
      <c r="H73"/>
      <c r="I73"/>
      <c r="J73"/>
    </row>
    <row r="74" spans="1:10" ht="25.5" x14ac:dyDescent="0.2">
      <c r="A74" s="83" t="s">
        <v>1435</v>
      </c>
      <c r="B74" s="84">
        <v>1</v>
      </c>
      <c r="C74" s="84"/>
      <c r="D74" s="84"/>
      <c r="E74" s="84">
        <v>1</v>
      </c>
      <c r="F74" s="84">
        <v>1</v>
      </c>
      <c r="G74"/>
      <c r="H74"/>
      <c r="I74"/>
      <c r="J74"/>
    </row>
    <row r="75" spans="1:10" x14ac:dyDescent="0.2">
      <c r="A75" s="67" t="s">
        <v>1302</v>
      </c>
      <c r="B75" s="84">
        <v>1</v>
      </c>
      <c r="C75" s="84"/>
      <c r="D75" s="84"/>
      <c r="E75" s="84">
        <v>1</v>
      </c>
      <c r="F75" s="84">
        <v>1</v>
      </c>
      <c r="G75"/>
      <c r="H75"/>
      <c r="I75"/>
      <c r="J75"/>
    </row>
    <row r="76" spans="1:10" x14ac:dyDescent="0.2">
      <c r="A76" s="83" t="s">
        <v>1156</v>
      </c>
      <c r="B76" s="84">
        <v>5</v>
      </c>
      <c r="C76" s="84">
        <v>3</v>
      </c>
      <c r="D76" s="84">
        <v>4</v>
      </c>
      <c r="E76" s="84">
        <v>12</v>
      </c>
      <c r="F76" s="84">
        <v>12</v>
      </c>
      <c r="G76"/>
      <c r="H76"/>
      <c r="I76"/>
      <c r="J76"/>
    </row>
    <row r="77" spans="1:10" x14ac:dyDescent="0.2">
      <c r="B77"/>
      <c r="C77"/>
      <c r="D77"/>
      <c r="E77"/>
      <c r="F77"/>
      <c r="G77"/>
      <c r="H77"/>
      <c r="I77"/>
      <c r="J77"/>
    </row>
    <row r="78" spans="1:10" x14ac:dyDescent="0.2">
      <c r="B78"/>
      <c r="C78"/>
      <c r="D78"/>
      <c r="E78"/>
      <c r="F78"/>
      <c r="G78"/>
      <c r="H78"/>
      <c r="I78"/>
      <c r="J78"/>
    </row>
    <row r="79" spans="1:10" x14ac:dyDescent="0.2">
      <c r="B79"/>
      <c r="C79"/>
      <c r="D79"/>
      <c r="E79"/>
      <c r="F79"/>
      <c r="G79"/>
      <c r="H79"/>
      <c r="I79"/>
      <c r="J79"/>
    </row>
    <row r="80" spans="1:10" x14ac:dyDescent="0.2">
      <c r="B80"/>
      <c r="C80"/>
      <c r="D80"/>
      <c r="E80"/>
      <c r="F80"/>
      <c r="G80"/>
      <c r="H80"/>
      <c r="I80"/>
      <c r="J80"/>
    </row>
    <row r="81" spans="1:10" x14ac:dyDescent="0.2">
      <c r="B81"/>
      <c r="C81"/>
      <c r="D81"/>
      <c r="E81"/>
      <c r="F81"/>
      <c r="G81"/>
      <c r="H81"/>
      <c r="I81"/>
      <c r="J81"/>
    </row>
    <row r="82" spans="1:10" x14ac:dyDescent="0.2">
      <c r="B82"/>
      <c r="C82"/>
      <c r="D82"/>
      <c r="E82"/>
      <c r="F82"/>
      <c r="G82"/>
      <c r="H82"/>
      <c r="I82"/>
      <c r="J82"/>
    </row>
    <row r="83" spans="1:10" x14ac:dyDescent="0.2">
      <c r="B83"/>
      <c r="C83"/>
      <c r="D83"/>
      <c r="E83"/>
      <c r="F83"/>
      <c r="G83"/>
      <c r="H83"/>
      <c r="I83"/>
      <c r="J83"/>
    </row>
    <row r="84" spans="1:10" x14ac:dyDescent="0.2">
      <c r="B84"/>
      <c r="C84"/>
      <c r="D84"/>
      <c r="E84"/>
      <c r="F84"/>
      <c r="G84"/>
      <c r="H84"/>
      <c r="I84"/>
      <c r="J84"/>
    </row>
    <row r="85" spans="1:10" x14ac:dyDescent="0.2">
      <c r="A85" s="65" t="s">
        <v>229</v>
      </c>
      <c r="B85" s="84" t="s">
        <v>1263</v>
      </c>
    </row>
    <row r="86" spans="1:10" x14ac:dyDescent="0.2">
      <c r="A86" s="69"/>
    </row>
    <row r="87" spans="1:10" x14ac:dyDescent="0.2">
      <c r="A87" s="68" t="s">
        <v>1444</v>
      </c>
      <c r="B87"/>
      <c r="J87" s="71"/>
    </row>
    <row r="88" spans="1:10" x14ac:dyDescent="0.2">
      <c r="B88" s="84" t="s">
        <v>65</v>
      </c>
      <c r="C88" s="84" t="s">
        <v>93</v>
      </c>
      <c r="D88" s="84" t="s">
        <v>72</v>
      </c>
      <c r="E88" s="84" t="s">
        <v>282</v>
      </c>
      <c r="F88" s="84" t="s">
        <v>104</v>
      </c>
      <c r="G88" s="84" t="s">
        <v>99</v>
      </c>
      <c r="H88" s="84" t="s">
        <v>77</v>
      </c>
      <c r="I88" s="84" t="s">
        <v>291</v>
      </c>
      <c r="J88" s="85" t="s">
        <v>1156</v>
      </c>
    </row>
    <row r="89" spans="1:10" ht="25.5" x14ac:dyDescent="0.2">
      <c r="A89" s="83" t="s">
        <v>1308</v>
      </c>
      <c r="B89" s="84"/>
      <c r="C89" s="84"/>
      <c r="D89" s="84"/>
      <c r="E89" s="84"/>
      <c r="F89" s="84"/>
      <c r="G89" s="84"/>
      <c r="H89" s="84">
        <v>1</v>
      </c>
      <c r="I89" s="84"/>
      <c r="J89" s="84">
        <v>1</v>
      </c>
    </row>
    <row r="90" spans="1:10" x14ac:dyDescent="0.2">
      <c r="A90" s="67" t="s">
        <v>1309</v>
      </c>
      <c r="B90" s="84"/>
      <c r="C90" s="84"/>
      <c r="D90" s="84"/>
      <c r="E90" s="84"/>
      <c r="F90" s="84"/>
      <c r="G90" s="84"/>
      <c r="H90" s="84">
        <v>1</v>
      </c>
      <c r="I90" s="84"/>
      <c r="J90" s="84">
        <v>1</v>
      </c>
    </row>
    <row r="91" spans="1:10" x14ac:dyDescent="0.2">
      <c r="A91" s="83" t="s">
        <v>1302</v>
      </c>
      <c r="B91" s="84">
        <v>4</v>
      </c>
      <c r="C91" s="84">
        <v>3</v>
      </c>
      <c r="D91" s="84">
        <v>13</v>
      </c>
      <c r="E91" s="84"/>
      <c r="F91" s="84">
        <v>4</v>
      </c>
      <c r="G91" s="84"/>
      <c r="H91" s="84">
        <v>3</v>
      </c>
      <c r="I91" s="84"/>
      <c r="J91" s="84">
        <v>27</v>
      </c>
    </row>
    <row r="92" spans="1:10" x14ac:dyDescent="0.2">
      <c r="A92" s="83" t="s">
        <v>1303</v>
      </c>
      <c r="B92" s="84">
        <v>4</v>
      </c>
      <c r="C92" s="84">
        <v>2</v>
      </c>
      <c r="D92" s="84">
        <v>9</v>
      </c>
      <c r="E92" s="84"/>
      <c r="F92" s="84">
        <v>4</v>
      </c>
      <c r="G92" s="84"/>
      <c r="H92" s="84">
        <v>3</v>
      </c>
      <c r="I92" s="84"/>
      <c r="J92" s="84">
        <v>22</v>
      </c>
    </row>
    <row r="93" spans="1:10" ht="25.5" x14ac:dyDescent="0.2">
      <c r="A93" s="83" t="s">
        <v>1344</v>
      </c>
      <c r="B93" s="84"/>
      <c r="C93" s="84"/>
      <c r="D93" s="84">
        <v>1</v>
      </c>
      <c r="E93" s="84"/>
      <c r="F93" s="84"/>
      <c r="G93" s="84"/>
      <c r="H93" s="84"/>
      <c r="I93" s="84"/>
      <c r="J93" s="84">
        <v>1</v>
      </c>
    </row>
    <row r="94" spans="1:10" ht="25.5" x14ac:dyDescent="0.2">
      <c r="A94" s="83" t="s">
        <v>1338</v>
      </c>
      <c r="B94" s="84"/>
      <c r="C94" s="84">
        <v>1</v>
      </c>
      <c r="D94" s="84"/>
      <c r="E94" s="84"/>
      <c r="F94" s="84"/>
      <c r="G94" s="84"/>
      <c r="H94" s="84"/>
      <c r="I94" s="84"/>
      <c r="J94" s="84">
        <v>1</v>
      </c>
    </row>
    <row r="95" spans="1:10" ht="25.5" x14ac:dyDescent="0.2">
      <c r="A95" s="83" t="s">
        <v>1334</v>
      </c>
      <c r="B95" s="84"/>
      <c r="C95" s="84"/>
      <c r="D95" s="84">
        <v>2</v>
      </c>
      <c r="E95" s="84"/>
      <c r="F95" s="84"/>
      <c r="G95" s="84"/>
      <c r="H95" s="84"/>
      <c r="I95" s="84"/>
      <c r="J95" s="84">
        <v>2</v>
      </c>
    </row>
    <row r="96" spans="1:10" ht="25.5" x14ac:dyDescent="0.2">
      <c r="A96" s="83" t="s">
        <v>1339</v>
      </c>
      <c r="B96" s="84"/>
      <c r="C96" s="84"/>
      <c r="D96" s="84">
        <v>1</v>
      </c>
      <c r="E96" s="84"/>
      <c r="F96" s="84"/>
      <c r="G96" s="84"/>
      <c r="H96" s="84"/>
      <c r="I96" s="84"/>
      <c r="J96" s="84">
        <v>1</v>
      </c>
    </row>
    <row r="97" spans="1:10" x14ac:dyDescent="0.2">
      <c r="A97" s="83" t="s">
        <v>248</v>
      </c>
      <c r="B97" s="84">
        <v>3</v>
      </c>
      <c r="C97" s="84">
        <v>2</v>
      </c>
      <c r="D97" s="84">
        <v>11</v>
      </c>
      <c r="E97" s="84">
        <v>2</v>
      </c>
      <c r="F97" s="84">
        <v>3</v>
      </c>
      <c r="G97" s="84">
        <v>1</v>
      </c>
      <c r="H97" s="84"/>
      <c r="I97" s="84">
        <v>1</v>
      </c>
      <c r="J97" s="84">
        <v>23</v>
      </c>
    </row>
    <row r="98" spans="1:10" x14ac:dyDescent="0.2">
      <c r="A98" s="83" t="s">
        <v>250</v>
      </c>
      <c r="B98" s="84">
        <v>3</v>
      </c>
      <c r="C98" s="84">
        <v>2</v>
      </c>
      <c r="D98" s="84">
        <v>11</v>
      </c>
      <c r="E98" s="84">
        <v>2</v>
      </c>
      <c r="F98" s="84">
        <v>3</v>
      </c>
      <c r="G98" s="84">
        <v>1</v>
      </c>
      <c r="H98" s="84"/>
      <c r="I98" s="84">
        <v>1</v>
      </c>
      <c r="J98" s="84">
        <v>23</v>
      </c>
    </row>
    <row r="99" spans="1:10" ht="38.25" x14ac:dyDescent="0.2">
      <c r="A99" s="83" t="s">
        <v>1346</v>
      </c>
      <c r="B99" s="84"/>
      <c r="C99" s="84"/>
      <c r="D99" s="84">
        <v>3</v>
      </c>
      <c r="E99" s="84"/>
      <c r="F99" s="84"/>
      <c r="G99" s="84"/>
      <c r="H99" s="84">
        <v>1</v>
      </c>
      <c r="I99" s="84"/>
      <c r="J99" s="84">
        <v>4</v>
      </c>
    </row>
    <row r="100" spans="1:10" ht="38.25" x14ac:dyDescent="0.2">
      <c r="A100" s="87" t="s">
        <v>1347</v>
      </c>
      <c r="B100" s="84"/>
      <c r="C100" s="84"/>
      <c r="D100" s="84">
        <v>3</v>
      </c>
      <c r="E100" s="84"/>
      <c r="F100" s="84"/>
      <c r="G100" s="84"/>
      <c r="H100" s="84">
        <v>1</v>
      </c>
      <c r="I100" s="84"/>
      <c r="J100" s="84">
        <v>4</v>
      </c>
    </row>
    <row r="101" spans="1:10" x14ac:dyDescent="0.2">
      <c r="A101" s="66" t="s">
        <v>1156</v>
      </c>
      <c r="B101" s="84">
        <v>7</v>
      </c>
      <c r="C101" s="84">
        <v>5</v>
      </c>
      <c r="D101" s="84">
        <v>27</v>
      </c>
      <c r="E101" s="84">
        <v>2</v>
      </c>
      <c r="F101" s="84">
        <v>7</v>
      </c>
      <c r="G101" s="84">
        <v>1</v>
      </c>
      <c r="H101" s="84">
        <v>5</v>
      </c>
      <c r="I101" s="84">
        <v>1</v>
      </c>
      <c r="J101" s="84">
        <v>55</v>
      </c>
    </row>
    <row r="102" spans="1:10" x14ac:dyDescent="0.2">
      <c r="B102"/>
      <c r="C102"/>
      <c r="D102" s="84"/>
      <c r="E102"/>
      <c r="F102"/>
      <c r="G102"/>
      <c r="H102"/>
      <c r="I102"/>
      <c r="J102"/>
    </row>
    <row r="103" spans="1:10" x14ac:dyDescent="0.2">
      <c r="B103"/>
      <c r="C103"/>
      <c r="D103" s="84"/>
      <c r="E103"/>
      <c r="F103"/>
      <c r="G103"/>
      <c r="H103"/>
      <c r="I103"/>
      <c r="J103"/>
    </row>
    <row r="104" spans="1:10" x14ac:dyDescent="0.2">
      <c r="B104"/>
      <c r="C104"/>
      <c r="D104" s="84"/>
      <c r="E104"/>
      <c r="F104"/>
      <c r="G104"/>
      <c r="H104"/>
      <c r="I104"/>
      <c r="J104"/>
    </row>
    <row r="105" spans="1:10" x14ac:dyDescent="0.2">
      <c r="B105"/>
      <c r="C105"/>
      <c r="D105" s="84"/>
      <c r="E105"/>
      <c r="F105"/>
      <c r="G105"/>
      <c r="H105"/>
      <c r="I105"/>
      <c r="J105"/>
    </row>
    <row r="106" spans="1:10" x14ac:dyDescent="0.2">
      <c r="B106" s="84"/>
      <c r="C106" s="84"/>
      <c r="D106" s="84"/>
      <c r="E106" s="84"/>
      <c r="F106" s="84"/>
      <c r="G106" s="84"/>
      <c r="H106" s="84"/>
      <c r="I106" s="84"/>
    </row>
    <row r="107" spans="1:10" x14ac:dyDescent="0.2">
      <c r="B107" s="84"/>
      <c r="C107" s="84"/>
      <c r="D107" s="84"/>
      <c r="E107" s="84"/>
      <c r="F107" s="84"/>
      <c r="G107" s="84"/>
      <c r="H107" s="84"/>
      <c r="I107" s="84"/>
    </row>
    <row r="108" spans="1:10" x14ac:dyDescent="0.2">
      <c r="B108" s="84"/>
    </row>
    <row r="109" spans="1:10" x14ac:dyDescent="0.2">
      <c r="A109" s="65" t="s">
        <v>229</v>
      </c>
      <c r="B109" s="84" t="s">
        <v>1263</v>
      </c>
    </row>
    <row r="110" spans="1:10" x14ac:dyDescent="0.2">
      <c r="A110" s="65" t="s">
        <v>20</v>
      </c>
      <c r="B110" t="s">
        <v>1348</v>
      </c>
    </row>
    <row r="111" spans="1:10" x14ac:dyDescent="0.2">
      <c r="A111" s="69"/>
    </row>
    <row r="112" spans="1:10" x14ac:dyDescent="0.2">
      <c r="A112" s="68" t="s">
        <v>1444</v>
      </c>
      <c r="B112"/>
      <c r="C112"/>
      <c r="I112"/>
      <c r="J112"/>
    </row>
    <row r="113" spans="1:10" x14ac:dyDescent="0.2">
      <c r="A113" s="69"/>
      <c r="B113" s="84" t="s">
        <v>72</v>
      </c>
      <c r="C113" s="84"/>
      <c r="D113" s="84"/>
      <c r="E113" t="s">
        <v>1446</v>
      </c>
      <c r="F113" s="84" t="s">
        <v>77</v>
      </c>
      <c r="G113" t="s">
        <v>1447</v>
      </c>
      <c r="H113" s="85" t="s">
        <v>1156</v>
      </c>
      <c r="I113"/>
      <c r="J113"/>
    </row>
    <row r="114" spans="1:10" x14ac:dyDescent="0.2">
      <c r="B114" t="s">
        <v>1291</v>
      </c>
      <c r="C114" t="s">
        <v>302</v>
      </c>
      <c r="D114" t="s">
        <v>604</v>
      </c>
      <c r="E114"/>
      <c r="F114" t="s">
        <v>132</v>
      </c>
      <c r="G114"/>
      <c r="H114" s="85"/>
      <c r="I114"/>
      <c r="J114"/>
    </row>
    <row r="115" spans="1:10" ht="38.25" x14ac:dyDescent="0.2">
      <c r="A115" s="83" t="s">
        <v>1346</v>
      </c>
      <c r="B115" s="84">
        <v>1</v>
      </c>
      <c r="C115" s="84">
        <v>1</v>
      </c>
      <c r="D115" s="84">
        <v>1</v>
      </c>
      <c r="E115" s="84">
        <v>3</v>
      </c>
      <c r="F115" s="84">
        <v>1</v>
      </c>
      <c r="G115" s="84">
        <v>1</v>
      </c>
      <c r="H115" s="84">
        <v>4</v>
      </c>
      <c r="I115"/>
      <c r="J115"/>
    </row>
    <row r="116" spans="1:10" ht="38.25" x14ac:dyDescent="0.2">
      <c r="A116" s="87" t="s">
        <v>1347</v>
      </c>
      <c r="B116" s="84">
        <v>1</v>
      </c>
      <c r="C116" s="84">
        <v>1</v>
      </c>
      <c r="D116" s="84">
        <v>1</v>
      </c>
      <c r="E116" s="84">
        <v>3</v>
      </c>
      <c r="F116" s="84">
        <v>1</v>
      </c>
      <c r="G116" s="84">
        <v>1</v>
      </c>
      <c r="H116" s="84">
        <v>4</v>
      </c>
      <c r="I116"/>
      <c r="J116"/>
    </row>
    <row r="117" spans="1:10" x14ac:dyDescent="0.2">
      <c r="A117" s="66" t="s">
        <v>1156</v>
      </c>
      <c r="B117" s="84">
        <v>1</v>
      </c>
      <c r="C117" s="84">
        <v>1</v>
      </c>
      <c r="D117" s="84">
        <v>1</v>
      </c>
      <c r="E117" s="84">
        <v>3</v>
      </c>
      <c r="F117" s="84">
        <v>1</v>
      </c>
      <c r="G117" s="84">
        <v>1</v>
      </c>
      <c r="H117" s="84">
        <v>4</v>
      </c>
      <c r="I117"/>
      <c r="J117"/>
    </row>
    <row r="118" spans="1:10" x14ac:dyDescent="0.2">
      <c r="B118"/>
      <c r="C118"/>
      <c r="D118"/>
      <c r="E118"/>
      <c r="F118"/>
      <c r="G118"/>
      <c r="H118"/>
      <c r="I118"/>
      <c r="J118"/>
    </row>
    <row r="119" spans="1:10" x14ac:dyDescent="0.2">
      <c r="B119"/>
      <c r="C119"/>
      <c r="D119"/>
      <c r="E119"/>
      <c r="F119"/>
      <c r="G119"/>
      <c r="H119"/>
      <c r="I119"/>
      <c r="J119"/>
    </row>
    <row r="120" spans="1:10" x14ac:dyDescent="0.2">
      <c r="B120"/>
      <c r="C120"/>
      <c r="D120"/>
      <c r="E120"/>
      <c r="F120"/>
      <c r="G120"/>
      <c r="H120"/>
      <c r="I120"/>
      <c r="J120"/>
    </row>
    <row r="121" spans="1:10" x14ac:dyDescent="0.2">
      <c r="B121"/>
      <c r="C121"/>
      <c r="D121"/>
      <c r="E121"/>
      <c r="F121"/>
      <c r="G121"/>
      <c r="H121"/>
      <c r="I121"/>
      <c r="J121"/>
    </row>
    <row r="122" spans="1:10" x14ac:dyDescent="0.2">
      <c r="B122"/>
      <c r="C122"/>
      <c r="D122"/>
      <c r="E122"/>
      <c r="F122"/>
      <c r="G122"/>
      <c r="H122"/>
      <c r="I122"/>
      <c r="J122"/>
    </row>
    <row r="123" spans="1:10" x14ac:dyDescent="0.2">
      <c r="B123"/>
      <c r="C123"/>
      <c r="D123"/>
      <c r="E123"/>
      <c r="F123"/>
      <c r="G123"/>
      <c r="H123"/>
      <c r="I123"/>
      <c r="J123"/>
    </row>
    <row r="124" spans="1:10" x14ac:dyDescent="0.2">
      <c r="B124"/>
      <c r="C124"/>
      <c r="D124"/>
      <c r="E124"/>
      <c r="F124"/>
      <c r="G124"/>
      <c r="H124"/>
      <c r="I124"/>
      <c r="J124"/>
    </row>
    <row r="125" spans="1:10" x14ac:dyDescent="0.2">
      <c r="B125"/>
      <c r="C125"/>
      <c r="D125"/>
      <c r="E125"/>
      <c r="F125"/>
      <c r="G125"/>
      <c r="H125"/>
      <c r="I125"/>
      <c r="J125"/>
    </row>
    <row r="126" spans="1:10" x14ac:dyDescent="0.2">
      <c r="B126"/>
      <c r="C126"/>
      <c r="D126"/>
      <c r="E126"/>
      <c r="F126"/>
      <c r="G126"/>
      <c r="H126"/>
      <c r="I126"/>
      <c r="J126"/>
    </row>
    <row r="137" spans="1:7" x14ac:dyDescent="0.2">
      <c r="A137" s="65" t="s">
        <v>1261</v>
      </c>
      <c r="B137" t="s">
        <v>1262</v>
      </c>
    </row>
    <row r="139" spans="1:7" x14ac:dyDescent="0.2">
      <c r="A139" s="65" t="s">
        <v>1444</v>
      </c>
      <c r="B139" s="70" t="s">
        <v>1155</v>
      </c>
      <c r="G139"/>
    </row>
    <row r="140" spans="1:7" ht="36" x14ac:dyDescent="0.2">
      <c r="A140" s="119" t="s">
        <v>1153</v>
      </c>
      <c r="B140" s="120" t="s">
        <v>1086</v>
      </c>
      <c r="C140" s="120" t="s">
        <v>186</v>
      </c>
      <c r="D140" s="120" t="s">
        <v>1140</v>
      </c>
      <c r="E140" s="120" t="s">
        <v>1157</v>
      </c>
      <c r="F140" s="120" t="s">
        <v>1156</v>
      </c>
      <c r="G140"/>
    </row>
    <row r="141" spans="1:7" x14ac:dyDescent="0.2">
      <c r="A141" s="66" t="s">
        <v>1307</v>
      </c>
      <c r="B141" s="71">
        <v>59</v>
      </c>
      <c r="C141" s="71">
        <v>1</v>
      </c>
      <c r="D141" s="71">
        <v>1</v>
      </c>
      <c r="E141" s="71">
        <v>3</v>
      </c>
      <c r="F141" s="71">
        <v>64</v>
      </c>
      <c r="G141"/>
    </row>
    <row r="142" spans="1:7" x14ac:dyDescent="0.2">
      <c r="A142" s="67" t="s">
        <v>1302</v>
      </c>
      <c r="B142" s="71">
        <v>1</v>
      </c>
      <c r="F142" s="71">
        <v>1</v>
      </c>
      <c r="G142"/>
    </row>
    <row r="143" spans="1:7" x14ac:dyDescent="0.2">
      <c r="A143" s="67" t="s">
        <v>248</v>
      </c>
      <c r="B143" s="71">
        <v>58</v>
      </c>
      <c r="C143" s="71">
        <v>1</v>
      </c>
      <c r="D143" s="71">
        <v>1</v>
      </c>
      <c r="E143" s="71">
        <v>3</v>
      </c>
      <c r="F143" s="71">
        <v>63</v>
      </c>
      <c r="G143"/>
    </row>
    <row r="144" spans="1:7" x14ac:dyDescent="0.2">
      <c r="A144" s="66" t="s">
        <v>1263</v>
      </c>
      <c r="B144" s="71">
        <v>43</v>
      </c>
      <c r="C144" s="71">
        <v>3</v>
      </c>
      <c r="D144" s="71">
        <v>3</v>
      </c>
      <c r="E144" s="71">
        <v>6</v>
      </c>
      <c r="F144" s="71">
        <v>55</v>
      </c>
      <c r="G144"/>
    </row>
    <row r="145" spans="1:7" x14ac:dyDescent="0.2">
      <c r="A145" s="67" t="s">
        <v>1308</v>
      </c>
      <c r="B145" s="71">
        <v>1</v>
      </c>
      <c r="F145" s="71">
        <v>1</v>
      </c>
      <c r="G145"/>
    </row>
    <row r="146" spans="1:7" x14ac:dyDescent="0.2">
      <c r="A146" s="67" t="s">
        <v>1302</v>
      </c>
      <c r="B146" s="71">
        <v>26</v>
      </c>
      <c r="D146" s="71">
        <v>1</v>
      </c>
      <c r="F146" s="71">
        <v>27</v>
      </c>
      <c r="G146"/>
    </row>
    <row r="147" spans="1:7" x14ac:dyDescent="0.2">
      <c r="A147" s="67" t="s">
        <v>248</v>
      </c>
      <c r="B147" s="71">
        <v>14</v>
      </c>
      <c r="C147" s="71">
        <v>3</v>
      </c>
      <c r="D147" s="71">
        <v>1</v>
      </c>
      <c r="E147" s="71">
        <v>5</v>
      </c>
      <c r="F147" s="71">
        <v>23</v>
      </c>
      <c r="G147"/>
    </row>
    <row r="148" spans="1:7" x14ac:dyDescent="0.2">
      <c r="A148" s="67" t="s">
        <v>1346</v>
      </c>
      <c r="B148" s="71">
        <v>2</v>
      </c>
      <c r="D148" s="71">
        <v>1</v>
      </c>
      <c r="E148" s="71">
        <v>1</v>
      </c>
      <c r="F148" s="71">
        <v>4</v>
      </c>
      <c r="G148"/>
    </row>
    <row r="149" spans="1:7" x14ac:dyDescent="0.2">
      <c r="A149" s="66" t="s">
        <v>1156</v>
      </c>
      <c r="B149" s="71">
        <v>102</v>
      </c>
      <c r="C149" s="71">
        <v>4</v>
      </c>
      <c r="D149" s="71">
        <v>4</v>
      </c>
      <c r="E149" s="71">
        <v>9</v>
      </c>
      <c r="F149" s="71">
        <v>119</v>
      </c>
      <c r="G149"/>
    </row>
    <row r="150" spans="1:7" x14ac:dyDescent="0.2">
      <c r="B150"/>
      <c r="C150"/>
      <c r="D150" s="84"/>
      <c r="E150"/>
      <c r="F150"/>
      <c r="G150"/>
    </row>
    <row r="151" spans="1:7" x14ac:dyDescent="0.2">
      <c r="B151"/>
      <c r="C151"/>
      <c r="D151" s="84"/>
      <c r="E151"/>
      <c r="F151"/>
      <c r="G151"/>
    </row>
    <row r="152" spans="1:7" x14ac:dyDescent="0.2">
      <c r="B152"/>
      <c r="C152"/>
      <c r="D152" s="84"/>
      <c r="E152"/>
      <c r="F152"/>
      <c r="G152"/>
    </row>
    <row r="153" spans="1:7" x14ac:dyDescent="0.2">
      <c r="B153"/>
      <c r="C153"/>
      <c r="D153" s="84"/>
      <c r="E153"/>
      <c r="F153"/>
      <c r="G153"/>
    </row>
    <row r="154" spans="1:7" x14ac:dyDescent="0.2">
      <c r="B154"/>
      <c r="C154"/>
      <c r="D154" s="84"/>
      <c r="E154"/>
      <c r="F154"/>
      <c r="G154"/>
    </row>
    <row r="155" spans="1:7" x14ac:dyDescent="0.2">
      <c r="F155" s="84"/>
    </row>
    <row r="156" spans="1:7" ht="48" x14ac:dyDescent="0.2">
      <c r="B156" s="72" t="s">
        <v>1086</v>
      </c>
      <c r="C156" s="72" t="s">
        <v>186</v>
      </c>
      <c r="D156" s="72" t="s">
        <v>1140</v>
      </c>
      <c r="E156" s="72" t="s">
        <v>1141</v>
      </c>
      <c r="F156" s="84"/>
    </row>
    <row r="157" spans="1:7" x14ac:dyDescent="0.2">
      <c r="B157" s="71">
        <f>GETPIVOTDATA("CLASIFICACIÓN",$A$139,"ACEPTABILIDAD DEL RIESGO ","ACEPTABLE")</f>
        <v>102</v>
      </c>
      <c r="C157" s="71">
        <f>GETPIVOTDATA("CLASIFICACIÓN",$A$139,"ACEPTABILIDAD DEL RIESGO ","MEJORABLE")</f>
        <v>4</v>
      </c>
      <c r="D157" s="71">
        <f>GETPIVOTDATA("CLASIFICACIÓN",$A$139,"ACEPTABILIDAD DEL RIESGO ","NO ACEPTABLE")</f>
        <v>4</v>
      </c>
      <c r="E157" s="71">
        <f>GETPIVOTDATA("CLASIFICACIÓN",$A$139,"ACEPTABILIDAD DEL RIESGO ","ACEPTABLE CON CONTROL ESPECIFICO")</f>
        <v>9</v>
      </c>
      <c r="F157" s="84"/>
    </row>
    <row r="158" spans="1:7" x14ac:dyDescent="0.2">
      <c r="F158" s="84"/>
    </row>
    <row r="159" spans="1:7" x14ac:dyDescent="0.2">
      <c r="F159" s="84"/>
    </row>
    <row r="160" spans="1:7" x14ac:dyDescent="0.2">
      <c r="F160" s="84"/>
    </row>
    <row r="161" spans="1:7" x14ac:dyDescent="0.2">
      <c r="B161" s="84"/>
      <c r="F161" s="84"/>
    </row>
    <row r="162" spans="1:7" x14ac:dyDescent="0.2">
      <c r="B162" s="84"/>
      <c r="C162" s="84"/>
      <c r="D162" s="84"/>
      <c r="E162" s="84"/>
      <c r="F162" s="84"/>
    </row>
    <row r="163" spans="1:7" x14ac:dyDescent="0.2">
      <c r="A163" s="65" t="s">
        <v>1444</v>
      </c>
      <c r="B163" s="86" t="s">
        <v>1155</v>
      </c>
      <c r="D163" s="84"/>
      <c r="E163" s="84"/>
      <c r="F163" s="84"/>
    </row>
    <row r="164" spans="1:7" x14ac:dyDescent="0.2">
      <c r="A164" s="65" t="s">
        <v>1153</v>
      </c>
      <c r="B164" s="71" t="s">
        <v>93</v>
      </c>
      <c r="C164" s="71" t="s">
        <v>1156</v>
      </c>
      <c r="D164" s="84"/>
      <c r="E164" s="84"/>
      <c r="F164" s="84"/>
    </row>
    <row r="165" spans="1:7" x14ac:dyDescent="0.2">
      <c r="A165" s="66" t="s">
        <v>1307</v>
      </c>
      <c r="B165" s="71">
        <v>7</v>
      </c>
      <c r="C165" s="71">
        <v>7</v>
      </c>
      <c r="D165" s="84"/>
      <c r="E165" s="84"/>
      <c r="F165" s="84"/>
    </row>
    <row r="166" spans="1:7" x14ac:dyDescent="0.2">
      <c r="A166" s="67" t="s">
        <v>1302</v>
      </c>
      <c r="B166" s="71">
        <v>2</v>
      </c>
      <c r="C166" s="71">
        <v>2</v>
      </c>
      <c r="D166" s="84"/>
      <c r="E166" s="84"/>
      <c r="F166" s="84"/>
    </row>
    <row r="167" spans="1:7" x14ac:dyDescent="0.2">
      <c r="A167" s="67" t="s">
        <v>248</v>
      </c>
      <c r="B167" s="71">
        <v>4</v>
      </c>
      <c r="C167" s="71">
        <v>4</v>
      </c>
      <c r="D167" s="84"/>
      <c r="E167" s="84"/>
      <c r="F167" s="84"/>
    </row>
    <row r="168" spans="1:7" x14ac:dyDescent="0.2">
      <c r="A168" s="67" t="s">
        <v>1385</v>
      </c>
      <c r="B168" s="71">
        <v>1</v>
      </c>
      <c r="C168" s="71">
        <v>1</v>
      </c>
      <c r="D168" s="84"/>
      <c r="E168" s="84"/>
      <c r="F168" s="84"/>
    </row>
    <row r="169" spans="1:7" x14ac:dyDescent="0.2">
      <c r="A169" s="66" t="s">
        <v>1263</v>
      </c>
      <c r="B169" s="71">
        <v>5</v>
      </c>
      <c r="C169" s="71">
        <v>5</v>
      </c>
      <c r="D169" s="84"/>
      <c r="E169" s="84"/>
      <c r="F169" s="84"/>
    </row>
    <row r="170" spans="1:7" x14ac:dyDescent="0.2">
      <c r="A170" s="67" t="s">
        <v>1302</v>
      </c>
      <c r="B170" s="71">
        <v>3</v>
      </c>
      <c r="C170" s="71">
        <v>3</v>
      </c>
      <c r="D170" s="84"/>
      <c r="E170" s="84"/>
      <c r="F170" s="84"/>
    </row>
    <row r="171" spans="1:7" x14ac:dyDescent="0.2">
      <c r="A171" s="67" t="s">
        <v>248</v>
      </c>
      <c r="B171" s="71">
        <v>2</v>
      </c>
      <c r="C171" s="71">
        <v>2</v>
      </c>
      <c r="D171" s="84"/>
      <c r="E171" s="84"/>
      <c r="F171" s="84"/>
    </row>
    <row r="172" spans="1:7" x14ac:dyDescent="0.2">
      <c r="A172" s="66" t="s">
        <v>1156</v>
      </c>
      <c r="B172" s="71">
        <v>12</v>
      </c>
      <c r="C172" s="71">
        <v>12</v>
      </c>
      <c r="D172" s="84"/>
      <c r="E172" s="84"/>
      <c r="F172" s="84"/>
    </row>
    <row r="173" spans="1:7" x14ac:dyDescent="0.2">
      <c r="B173"/>
      <c r="C173"/>
      <c r="D173" s="84"/>
      <c r="E173" s="84"/>
      <c r="F173" s="84"/>
    </row>
    <row r="174" spans="1:7" x14ac:dyDescent="0.2">
      <c r="B174" s="84"/>
      <c r="C174" s="84"/>
      <c r="D174" s="84"/>
      <c r="E174" s="84"/>
      <c r="F174" s="84"/>
    </row>
    <row r="175" spans="1:7" x14ac:dyDescent="0.2">
      <c r="B175" s="84"/>
      <c r="C175" s="84"/>
      <c r="D175" s="84"/>
      <c r="E175" s="84"/>
      <c r="F175" s="84"/>
    </row>
    <row r="176" spans="1:7" x14ac:dyDescent="0.2">
      <c r="A176" s="65" t="s">
        <v>1444</v>
      </c>
      <c r="B176" s="70" t="s">
        <v>1155</v>
      </c>
      <c r="G176"/>
    </row>
    <row r="177" spans="1:7" ht="38.25" x14ac:dyDescent="0.2">
      <c r="A177" s="65" t="s">
        <v>1153</v>
      </c>
      <c r="B177" s="71" t="s">
        <v>1086</v>
      </c>
      <c r="C177" s="71" t="s">
        <v>186</v>
      </c>
      <c r="D177" s="71" t="s">
        <v>1140</v>
      </c>
      <c r="E177" s="71" t="s">
        <v>1157</v>
      </c>
      <c r="F177" s="71" t="s">
        <v>1156</v>
      </c>
      <c r="G177"/>
    </row>
    <row r="178" spans="1:7" x14ac:dyDescent="0.2">
      <c r="A178" s="66" t="s">
        <v>65</v>
      </c>
      <c r="B178" s="24">
        <v>26</v>
      </c>
      <c r="C178" s="24">
        <v>1</v>
      </c>
      <c r="D178" s="24"/>
      <c r="E178" s="24">
        <v>1</v>
      </c>
      <c r="F178" s="24">
        <v>28</v>
      </c>
      <c r="G178"/>
    </row>
    <row r="179" spans="1:7" x14ac:dyDescent="0.2">
      <c r="A179" s="66" t="s">
        <v>93</v>
      </c>
      <c r="B179" s="24">
        <v>10</v>
      </c>
      <c r="C179" s="24"/>
      <c r="D179" s="24"/>
      <c r="E179" s="24">
        <v>2</v>
      </c>
      <c r="F179" s="24">
        <v>12</v>
      </c>
      <c r="G179"/>
    </row>
    <row r="180" spans="1:7" x14ac:dyDescent="0.2">
      <c r="A180" s="66" t="s">
        <v>72</v>
      </c>
      <c r="B180" s="24">
        <v>58</v>
      </c>
      <c r="C180" s="24">
        <v>3</v>
      </c>
      <c r="D180" s="24">
        <v>4</v>
      </c>
      <c r="E180" s="24">
        <v>4</v>
      </c>
      <c r="F180" s="24">
        <v>69</v>
      </c>
      <c r="G180"/>
    </row>
    <row r="181" spans="1:7" x14ac:dyDescent="0.2">
      <c r="A181" s="66" t="s">
        <v>282</v>
      </c>
      <c r="B181" s="24">
        <v>19</v>
      </c>
      <c r="C181" s="24"/>
      <c r="D181" s="24"/>
      <c r="E181" s="24"/>
      <c r="F181" s="24">
        <v>19</v>
      </c>
      <c r="G181"/>
    </row>
    <row r="182" spans="1:7" x14ac:dyDescent="0.2">
      <c r="A182" s="66" t="s">
        <v>104</v>
      </c>
      <c r="B182" s="24">
        <v>18</v>
      </c>
      <c r="C182" s="24">
        <v>1</v>
      </c>
      <c r="D182" s="24"/>
      <c r="E182" s="24">
        <v>1</v>
      </c>
      <c r="F182" s="24">
        <v>20</v>
      </c>
      <c r="G182"/>
    </row>
    <row r="183" spans="1:7" x14ac:dyDescent="0.2">
      <c r="A183" s="66" t="s">
        <v>99</v>
      </c>
      <c r="B183" s="24"/>
      <c r="C183" s="24"/>
      <c r="D183" s="24"/>
      <c r="E183" s="24">
        <v>3</v>
      </c>
      <c r="F183" s="24">
        <v>3</v>
      </c>
      <c r="G183"/>
    </row>
    <row r="184" spans="1:7" x14ac:dyDescent="0.2">
      <c r="A184" s="66" t="s">
        <v>77</v>
      </c>
      <c r="B184" s="24">
        <v>10</v>
      </c>
      <c r="C184" s="24"/>
      <c r="D184" s="24"/>
      <c r="E184" s="24"/>
      <c r="F184" s="24">
        <v>10</v>
      </c>
      <c r="G184"/>
    </row>
    <row r="185" spans="1:7" x14ac:dyDescent="0.2">
      <c r="A185" s="66" t="s">
        <v>291</v>
      </c>
      <c r="B185" s="24"/>
      <c r="C185" s="24"/>
      <c r="D185" s="24">
        <v>1</v>
      </c>
      <c r="E185" s="24"/>
      <c r="F185" s="24">
        <v>1</v>
      </c>
      <c r="G185"/>
    </row>
    <row r="186" spans="1:7" x14ac:dyDescent="0.2">
      <c r="A186" s="66" t="s">
        <v>1156</v>
      </c>
      <c r="B186" s="24">
        <v>141</v>
      </c>
      <c r="C186" s="24">
        <v>5</v>
      </c>
      <c r="D186" s="24">
        <v>5</v>
      </c>
      <c r="E186" s="24">
        <v>11</v>
      </c>
      <c r="F186" s="24">
        <v>162</v>
      </c>
      <c r="G186"/>
    </row>
    <row r="187" spans="1:7" x14ac:dyDescent="0.2">
      <c r="B187"/>
      <c r="C187"/>
      <c r="D187" s="84"/>
      <c r="E187"/>
      <c r="F187"/>
      <c r="G187"/>
    </row>
    <row r="188" spans="1:7" x14ac:dyDescent="0.2">
      <c r="B188"/>
      <c r="C188"/>
      <c r="D188" s="84"/>
      <c r="E188"/>
      <c r="F188"/>
      <c r="G188"/>
    </row>
    <row r="217" spans="1:10" x14ac:dyDescent="0.2">
      <c r="A217" s="65" t="s">
        <v>21</v>
      </c>
      <c r="B217" s="71" t="s">
        <v>65</v>
      </c>
    </row>
    <row r="219" spans="1:10" x14ac:dyDescent="0.2">
      <c r="A219" s="65" t="s">
        <v>1444</v>
      </c>
      <c r="B219" s="70" t="s">
        <v>1155</v>
      </c>
      <c r="J219" s="71"/>
    </row>
    <row r="220" spans="1:10" ht="76.5" x14ac:dyDescent="0.2">
      <c r="A220" s="65" t="s">
        <v>1153</v>
      </c>
      <c r="B220" s="71" t="s">
        <v>1417</v>
      </c>
      <c r="C220" s="71" t="s">
        <v>153</v>
      </c>
      <c r="D220" s="71" t="s">
        <v>143</v>
      </c>
      <c r="E220" s="71" t="s">
        <v>1392</v>
      </c>
      <c r="F220" s="71" t="s">
        <v>1448</v>
      </c>
      <c r="G220" s="71" t="s">
        <v>66</v>
      </c>
      <c r="H220" s="71" t="s">
        <v>490</v>
      </c>
      <c r="I220" s="84" t="s">
        <v>756</v>
      </c>
      <c r="J220" s="71" t="s">
        <v>1156</v>
      </c>
    </row>
    <row r="221" spans="1:10" x14ac:dyDescent="0.2">
      <c r="A221" s="66" t="s">
        <v>1307</v>
      </c>
      <c r="B221" s="71">
        <v>1</v>
      </c>
      <c r="C221" s="71">
        <v>3</v>
      </c>
      <c r="D221" s="71">
        <v>3</v>
      </c>
      <c r="E221" s="71">
        <v>1</v>
      </c>
      <c r="G221" s="71">
        <v>4</v>
      </c>
      <c r="I221" s="71">
        <v>2</v>
      </c>
      <c r="J221" s="71">
        <v>14</v>
      </c>
    </row>
    <row r="222" spans="1:10" x14ac:dyDescent="0.2">
      <c r="A222" s="67" t="s">
        <v>1302</v>
      </c>
      <c r="C222" s="71">
        <v>2</v>
      </c>
      <c r="D222" s="71">
        <v>2</v>
      </c>
      <c r="I222" s="71">
        <v>2</v>
      </c>
      <c r="J222" s="71">
        <v>6</v>
      </c>
    </row>
    <row r="223" spans="1:10" x14ac:dyDescent="0.2">
      <c r="A223" s="67" t="s">
        <v>248</v>
      </c>
      <c r="B223" s="71">
        <v>1</v>
      </c>
      <c r="C223" s="71">
        <v>1</v>
      </c>
      <c r="D223" s="71">
        <v>1</v>
      </c>
      <c r="E223" s="71">
        <v>1</v>
      </c>
      <c r="G223" s="71">
        <v>4</v>
      </c>
      <c r="J223" s="71">
        <v>8</v>
      </c>
    </row>
    <row r="224" spans="1:10" x14ac:dyDescent="0.2">
      <c r="A224" s="66" t="s">
        <v>1263</v>
      </c>
      <c r="C224" s="71">
        <v>1</v>
      </c>
      <c r="D224" s="71">
        <v>3</v>
      </c>
      <c r="F224" s="71">
        <v>1</v>
      </c>
      <c r="G224" s="71">
        <v>1</v>
      </c>
      <c r="H224" s="71">
        <v>1</v>
      </c>
      <c r="J224" s="71">
        <v>7</v>
      </c>
    </row>
    <row r="225" spans="1:10" x14ac:dyDescent="0.2">
      <c r="A225" s="67" t="s">
        <v>1302</v>
      </c>
      <c r="C225" s="71">
        <v>1</v>
      </c>
      <c r="D225" s="71">
        <v>1</v>
      </c>
      <c r="J225" s="71">
        <v>2</v>
      </c>
    </row>
    <row r="226" spans="1:10" x14ac:dyDescent="0.2">
      <c r="A226" s="67" t="s">
        <v>1449</v>
      </c>
      <c r="D226" s="71">
        <v>1</v>
      </c>
      <c r="F226" s="71">
        <v>1</v>
      </c>
      <c r="J226" s="71">
        <v>2</v>
      </c>
    </row>
    <row r="227" spans="1:10" x14ac:dyDescent="0.2">
      <c r="A227" s="67" t="s">
        <v>248</v>
      </c>
      <c r="D227" s="71">
        <v>1</v>
      </c>
      <c r="G227" s="71">
        <v>1</v>
      </c>
      <c r="H227" s="71">
        <v>1</v>
      </c>
      <c r="J227" s="71">
        <v>3</v>
      </c>
    </row>
    <row r="228" spans="1:10" x14ac:dyDescent="0.2">
      <c r="A228" s="66" t="s">
        <v>1156</v>
      </c>
      <c r="B228" s="71">
        <v>1</v>
      </c>
      <c r="C228" s="71">
        <v>4</v>
      </c>
      <c r="D228" s="71">
        <v>6</v>
      </c>
      <c r="E228" s="71">
        <v>1</v>
      </c>
      <c r="F228" s="71">
        <v>1</v>
      </c>
      <c r="G228" s="71">
        <v>5</v>
      </c>
      <c r="H228" s="71">
        <v>1</v>
      </c>
      <c r="I228" s="71">
        <v>2</v>
      </c>
      <c r="J228" s="71">
        <v>21</v>
      </c>
    </row>
  </sheetData>
  <pageMargins left="0.7" right="0.7" top="0.75" bottom="0.75" header="0.3" footer="0.3"/>
  <pageSetup paperSize="9" orientation="portrait" horizontalDpi="0" verticalDpi="0" r:id="rId12"/>
  <drawing r:id="rId1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8F121-21B9-4A43-BB01-C890BE23BAEA}">
  <dimension ref="A2:BE6"/>
  <sheetViews>
    <sheetView workbookViewId="0">
      <selection activeCell="O3" sqref="O3"/>
    </sheetView>
  </sheetViews>
  <sheetFormatPr baseColWidth="10" defaultColWidth="9.140625" defaultRowHeight="12.75" x14ac:dyDescent="0.2"/>
  <cols>
    <col min="13" max="57" width="20.85546875" customWidth="1"/>
  </cols>
  <sheetData>
    <row r="2" spans="1:57" ht="52.5" x14ac:dyDescent="0.2">
      <c r="A2" s="160" t="s">
        <v>228</v>
      </c>
      <c r="B2" s="160" t="s">
        <v>229</v>
      </c>
      <c r="C2" s="160" t="s">
        <v>230</v>
      </c>
      <c r="D2" s="160" t="s">
        <v>231</v>
      </c>
      <c r="E2" s="160" t="s">
        <v>232</v>
      </c>
      <c r="F2" s="160" t="s">
        <v>17</v>
      </c>
      <c r="G2" s="160" t="s">
        <v>233</v>
      </c>
      <c r="H2" s="160" t="s">
        <v>18</v>
      </c>
      <c r="I2" s="160" t="s">
        <v>19</v>
      </c>
      <c r="J2" s="160" t="s">
        <v>20</v>
      </c>
      <c r="K2" s="160" t="s">
        <v>21</v>
      </c>
      <c r="L2" s="160" t="s">
        <v>22</v>
      </c>
      <c r="M2" s="160" t="s">
        <v>234</v>
      </c>
      <c r="N2" s="160" t="s">
        <v>24</v>
      </c>
      <c r="O2" s="160" t="s">
        <v>44</v>
      </c>
      <c r="P2" s="160" t="s">
        <v>45</v>
      </c>
      <c r="Q2" s="160" t="s">
        <v>46</v>
      </c>
      <c r="R2" s="160" t="s">
        <v>47</v>
      </c>
      <c r="S2" s="160" t="s">
        <v>48</v>
      </c>
      <c r="T2" s="161" t="s">
        <v>25</v>
      </c>
      <c r="U2" s="160" t="s">
        <v>26</v>
      </c>
      <c r="V2" s="161" t="s">
        <v>27</v>
      </c>
      <c r="W2" s="160" t="s">
        <v>28</v>
      </c>
      <c r="X2" s="160" t="s">
        <v>29</v>
      </c>
      <c r="Y2" s="160" t="s">
        <v>30</v>
      </c>
      <c r="Z2" s="161" t="s">
        <v>31</v>
      </c>
      <c r="AA2" s="160" t="s">
        <v>32</v>
      </c>
      <c r="AB2" s="160" t="s">
        <v>33</v>
      </c>
      <c r="AC2" s="160" t="s">
        <v>34</v>
      </c>
      <c r="AD2" s="160" t="s">
        <v>35</v>
      </c>
      <c r="AE2" s="160" t="s">
        <v>36</v>
      </c>
      <c r="AF2" s="160" t="s">
        <v>37</v>
      </c>
      <c r="AG2" s="160" t="s">
        <v>38</v>
      </c>
      <c r="AH2" s="160" t="s">
        <v>39</v>
      </c>
      <c r="AI2" s="162" t="s">
        <v>235</v>
      </c>
      <c r="AJ2" s="162" t="s">
        <v>236</v>
      </c>
      <c r="AK2" s="162" t="s">
        <v>237</v>
      </c>
      <c r="AL2" s="162" t="s">
        <v>43</v>
      </c>
      <c r="AM2" s="160" t="s">
        <v>238</v>
      </c>
      <c r="AN2" s="160" t="s">
        <v>239</v>
      </c>
      <c r="AO2" s="160" t="s">
        <v>240</v>
      </c>
      <c r="AP2" s="160" t="s">
        <v>241</v>
      </c>
      <c r="AQ2" s="160" t="s">
        <v>242</v>
      </c>
      <c r="AR2" s="160" t="s">
        <v>243</v>
      </c>
      <c r="AS2" s="160" t="s">
        <v>244</v>
      </c>
      <c r="AT2" s="163" t="s">
        <v>25</v>
      </c>
      <c r="AU2" s="164" t="s">
        <v>26</v>
      </c>
      <c r="AV2" s="163" t="s">
        <v>27</v>
      </c>
      <c r="AW2" s="164" t="s">
        <v>28</v>
      </c>
      <c r="AX2" s="164" t="s">
        <v>29</v>
      </c>
      <c r="AY2" s="164" t="s">
        <v>30</v>
      </c>
      <c r="AZ2" s="163" t="s">
        <v>31</v>
      </c>
      <c r="BA2" s="164" t="s">
        <v>32</v>
      </c>
      <c r="BB2" s="164" t="s">
        <v>33</v>
      </c>
      <c r="BC2" s="164" t="s">
        <v>34</v>
      </c>
      <c r="BD2" s="164" t="s">
        <v>35</v>
      </c>
      <c r="BE2" s="164" t="s">
        <v>245</v>
      </c>
    </row>
    <row r="3" spans="1:57" ht="280.5" x14ac:dyDescent="0.2">
      <c r="A3" s="189"/>
      <c r="B3" s="165" t="s">
        <v>259</v>
      </c>
      <c r="C3" s="156" t="s">
        <v>784</v>
      </c>
      <c r="D3" s="166" t="s">
        <v>391</v>
      </c>
      <c r="E3" s="166" t="s">
        <v>565</v>
      </c>
      <c r="F3" s="166" t="s">
        <v>566</v>
      </c>
      <c r="G3" s="166" t="s">
        <v>785</v>
      </c>
      <c r="H3" s="165" t="s">
        <v>63</v>
      </c>
      <c r="I3" s="165"/>
      <c r="J3" s="165" t="s">
        <v>572</v>
      </c>
      <c r="K3" s="167" t="s">
        <v>282</v>
      </c>
      <c r="L3" s="263" t="s">
        <v>641</v>
      </c>
      <c r="M3" s="171" t="s">
        <v>642</v>
      </c>
      <c r="N3" s="171" t="s">
        <v>643</v>
      </c>
      <c r="O3" s="165"/>
      <c r="P3" s="165"/>
      <c r="Q3" s="171" t="s">
        <v>736</v>
      </c>
      <c r="R3" s="165" t="s">
        <v>751</v>
      </c>
      <c r="S3" s="165" t="s">
        <v>645</v>
      </c>
      <c r="T3" s="165">
        <v>2</v>
      </c>
      <c r="U3" s="165" t="str">
        <f t="shared" ref="U3:U6" si="0">IF(T3=10,"Muy Alto",IF(T3=6,"Alto",IF(T3=2,"Medio",IF(T3=0,"Bajo"))))</f>
        <v>Medio</v>
      </c>
      <c r="V3" s="165">
        <v>2</v>
      </c>
      <c r="W3" s="165" t="str">
        <f t="shared" ref="W3:W6" si="1">IF(V3=4,"Continua",IF(V3=3,"Frecuente",IF(V3=2,"Ocasional",IF(V3=1,"Esporadica"))))</f>
        <v>Ocasional</v>
      </c>
      <c r="X3" s="165">
        <f t="shared" ref="X3:X6" si="2">T3*V3</f>
        <v>4</v>
      </c>
      <c r="Y3" s="165" t="str">
        <f t="shared" ref="Y3:Y6" si="3">IF(AND(X3&gt;=24,X3&lt;=40),"Medio Alto",IF(AND(X3&gt;=10,X3&lt;=20),"Alto",IF(AND(X3&gt;=6,X3&lt;=8),"Medio",IF(AND(X3&gt;=0,X3&lt;=4),"Bajo"))))</f>
        <v>Bajo</v>
      </c>
      <c r="Z3" s="165">
        <v>60</v>
      </c>
      <c r="AA3" s="165" t="str">
        <f t="shared" ref="AA3:AA6" si="4">IF(Z3=100,"Mortal o Catrastrofico",IF(Z3=60,"Muy Grave",IF(Z3=25,"Grave",IF(Z3=10,"Leve"))))</f>
        <v>Muy Grave</v>
      </c>
      <c r="AB3" s="165">
        <f t="shared" ref="AB3:AB6" si="5">X3*Z3</f>
        <v>240</v>
      </c>
      <c r="AC3" s="165" t="str">
        <f t="shared" ref="AC3:AC6" si="6">IF(AND(AB3&gt;=600,Z3&lt;=4000),"I",IF(AND(AB3&gt;=150,AB3&lt;=500),"II",IF(AND(AB3&gt;=40,AB3&lt;=120),"III",IF(AND(AB3&gt;=0,AB3&lt;=40),"IV"))))</f>
        <v>II</v>
      </c>
      <c r="AD3" s="165" t="str">
        <f t="shared" ref="AD3:AD6" si="7">IF(AND(AC3="I"),"NO ACEPTABLE",IF(AND(AC3="II"),"ACEPTABLE CON CONTROL ESPECIFICO",IF(AND(AC3="III"),"MEJORABLE",IF(AND(AC3="IV"),"ACEPTABLE"))))</f>
        <v>ACEPTABLE CON CONTROL ESPECIFICO</v>
      </c>
      <c r="AE3" s="165" t="s">
        <v>258</v>
      </c>
      <c r="AF3" s="165" t="str">
        <f>N3</f>
        <v>Golpes, heridas, atrapamiento muerte</v>
      </c>
      <c r="AG3" s="165" t="s">
        <v>38</v>
      </c>
      <c r="AH3" s="165" t="s">
        <v>63</v>
      </c>
      <c r="AI3" s="165" t="s">
        <v>63</v>
      </c>
      <c r="AJ3" s="165" t="s">
        <v>63</v>
      </c>
      <c r="AK3" s="165"/>
      <c r="AL3" s="165"/>
      <c r="AM3" s="241" t="s">
        <v>1089</v>
      </c>
      <c r="AN3" s="241"/>
      <c r="AO3" s="241"/>
      <c r="AP3" s="241" t="s">
        <v>63</v>
      </c>
      <c r="AQ3" s="241"/>
      <c r="AR3" s="241"/>
      <c r="AS3" s="242" t="s">
        <v>63</v>
      </c>
      <c r="AT3" s="242"/>
      <c r="AU3" s="241" t="str">
        <f t="shared" ref="AU3:AU6" si="8">IF(AT3=10,"Muy Alto",IF(AT3=6,"Alto",IF(AT3=2,"Medio",IF(AT3=0,"Bajo"))))</f>
        <v>Bajo</v>
      </c>
      <c r="AV3" s="242">
        <v>2</v>
      </c>
      <c r="AW3" s="241" t="str">
        <f t="shared" ref="AW3:AW6" si="9">IF(AV3=4,"Continua",IF(AV3=3,"Frecuente",IF(AV3=2,"Ocasional",IF(AV3=1,"Esporadica"))))</f>
        <v>Ocasional</v>
      </c>
      <c r="AX3" s="241">
        <f t="shared" ref="AX3:AX6" si="10">AT3*AV3</f>
        <v>0</v>
      </c>
      <c r="AY3" s="241" t="str">
        <f t="shared" ref="AY3:AY6" si="11">IF(AND(AX3&gt;=24,AX3&lt;=40),"Medio Alto",IF(AND(AX3&gt;=10,AX3&lt;=20),"Alto",IF(AND(AX3&gt;=6,AX3&lt;=8),"Medio",IF(AND(AX3&gt;=0,AX3&lt;=4),"Bajo"))))</f>
        <v>Bajo</v>
      </c>
      <c r="AZ3" s="242">
        <v>25</v>
      </c>
      <c r="BA3" s="241" t="str">
        <f t="shared" ref="BA3:BA6" si="12">IF(AZ3=100,"Mortal o Catrastrofico",IF(AZ3=60,"Muy Grave",IF(AZ3=25,"Grave",IF(AZ3=10,"Leve"))))</f>
        <v>Grave</v>
      </c>
      <c r="BB3" s="241">
        <f t="shared" ref="BB3:BB6" si="13">AX3*AZ3</f>
        <v>0</v>
      </c>
      <c r="BC3" s="241" t="str">
        <f t="shared" ref="BC3:BC6" si="14">IF(AND(BB3&gt;=600,AZ3&lt;=4000),"I",IF(AND(BB3&gt;=150,BB3&lt;=500),"II",IF(AND(BB3&gt;=40,BB3&lt;=120),"III",IF(AND(BB3&gt;=0,BB3&lt;=40),"IV"))))</f>
        <v>IV</v>
      </c>
      <c r="BD3" s="241" t="str">
        <f t="shared" ref="BD3:BD6" si="15">IF(AND(BC3="I"),"NO ACEPTABLE",IF(AND(BC3="II"),"ACEPTABLE CON CONTROL ESPECIFICO",IF(AND(BC3="III"),"MEJORABLE",IF(AND(BC3="IV"),"ACEPTABLE"))))</f>
        <v>ACEPTABLE</v>
      </c>
      <c r="BE3" s="242" t="s">
        <v>1090</v>
      </c>
    </row>
    <row r="4" spans="1:57" ht="280.5" x14ac:dyDescent="0.2">
      <c r="A4" s="156"/>
      <c r="B4" s="165" t="s">
        <v>259</v>
      </c>
      <c r="C4" s="156" t="s">
        <v>784</v>
      </c>
      <c r="D4" s="166" t="s">
        <v>391</v>
      </c>
      <c r="E4" s="166" t="s">
        <v>420</v>
      </c>
      <c r="F4" s="166" t="s">
        <v>800</v>
      </c>
      <c r="G4" s="166" t="s">
        <v>801</v>
      </c>
      <c r="H4" s="165" t="s">
        <v>63</v>
      </c>
      <c r="I4" s="165"/>
      <c r="J4" s="165" t="s">
        <v>423</v>
      </c>
      <c r="K4" s="167" t="s">
        <v>282</v>
      </c>
      <c r="L4" s="263" t="s">
        <v>641</v>
      </c>
      <c r="M4" s="171" t="s">
        <v>642</v>
      </c>
      <c r="N4" s="171" t="s">
        <v>643</v>
      </c>
      <c r="O4" s="165"/>
      <c r="P4" s="165"/>
      <c r="Q4" s="171" t="s">
        <v>1386</v>
      </c>
      <c r="R4" s="165" t="s">
        <v>880</v>
      </c>
      <c r="S4" s="165" t="s">
        <v>645</v>
      </c>
      <c r="T4" s="165">
        <v>2</v>
      </c>
      <c r="U4" s="165" t="str">
        <f t="shared" si="0"/>
        <v>Medio</v>
      </c>
      <c r="V4" s="165">
        <v>2</v>
      </c>
      <c r="W4" s="165" t="str">
        <f t="shared" si="1"/>
        <v>Ocasional</v>
      </c>
      <c r="X4" s="165">
        <f t="shared" si="2"/>
        <v>4</v>
      </c>
      <c r="Y4" s="165" t="str">
        <f t="shared" si="3"/>
        <v>Bajo</v>
      </c>
      <c r="Z4" s="165">
        <v>60</v>
      </c>
      <c r="AA4" s="165" t="str">
        <f t="shared" si="4"/>
        <v>Muy Grave</v>
      </c>
      <c r="AB4" s="165">
        <f t="shared" si="5"/>
        <v>240</v>
      </c>
      <c r="AC4" s="165" t="str">
        <f t="shared" si="6"/>
        <v>II</v>
      </c>
      <c r="AD4" s="165" t="str">
        <f t="shared" si="7"/>
        <v>ACEPTABLE CON CONTROL ESPECIFICO</v>
      </c>
      <c r="AE4" s="165">
        <v>2</v>
      </c>
      <c r="AF4" s="165" t="str">
        <f t="shared" ref="AF4" si="16">N4</f>
        <v>Golpes, heridas, atrapamiento muerte</v>
      </c>
      <c r="AG4" s="165"/>
      <c r="AH4" s="165"/>
      <c r="AI4" s="165" t="s">
        <v>63</v>
      </c>
      <c r="AJ4" s="165" t="s">
        <v>63</v>
      </c>
      <c r="AK4" s="165"/>
      <c r="AL4" s="165" t="s">
        <v>63</v>
      </c>
      <c r="AM4" s="241" t="s">
        <v>1089</v>
      </c>
      <c r="AN4" s="241"/>
      <c r="AO4" s="241"/>
      <c r="AP4" s="241" t="s">
        <v>63</v>
      </c>
      <c r="AQ4" s="241"/>
      <c r="AR4" s="241"/>
      <c r="AS4" s="242" t="s">
        <v>63</v>
      </c>
      <c r="AT4" s="242"/>
      <c r="AU4" s="241" t="str">
        <f t="shared" si="8"/>
        <v>Bajo</v>
      </c>
      <c r="AV4" s="242">
        <v>2</v>
      </c>
      <c r="AW4" s="241" t="str">
        <f t="shared" si="9"/>
        <v>Ocasional</v>
      </c>
      <c r="AX4" s="241">
        <f t="shared" si="10"/>
        <v>0</v>
      </c>
      <c r="AY4" s="241" t="str">
        <f t="shared" si="11"/>
        <v>Bajo</v>
      </c>
      <c r="AZ4" s="242">
        <v>25</v>
      </c>
      <c r="BA4" s="241" t="str">
        <f t="shared" si="12"/>
        <v>Grave</v>
      </c>
      <c r="BB4" s="241">
        <f t="shared" si="13"/>
        <v>0</v>
      </c>
      <c r="BC4" s="241" t="str">
        <f t="shared" si="14"/>
        <v>IV</v>
      </c>
      <c r="BD4" s="241" t="str">
        <f t="shared" si="15"/>
        <v>ACEPTABLE</v>
      </c>
      <c r="BE4" s="242" t="s">
        <v>1090</v>
      </c>
    </row>
    <row r="5" spans="1:57" ht="306" x14ac:dyDescent="0.2">
      <c r="A5" s="189"/>
      <c r="B5" s="165" t="s">
        <v>259</v>
      </c>
      <c r="C5" s="156" t="s">
        <v>784</v>
      </c>
      <c r="D5" s="166" t="s">
        <v>391</v>
      </c>
      <c r="E5" s="166" t="s">
        <v>585</v>
      </c>
      <c r="F5" s="166" t="s">
        <v>586</v>
      </c>
      <c r="G5" s="166" t="s">
        <v>804</v>
      </c>
      <c r="H5" s="165" t="s">
        <v>63</v>
      </c>
      <c r="I5" s="165"/>
      <c r="J5" s="166" t="s">
        <v>588</v>
      </c>
      <c r="K5" s="167" t="s">
        <v>282</v>
      </c>
      <c r="L5" s="263" t="s">
        <v>641</v>
      </c>
      <c r="M5" s="171" t="s">
        <v>642</v>
      </c>
      <c r="N5" s="171" t="s">
        <v>643</v>
      </c>
      <c r="O5" s="165"/>
      <c r="P5" s="165"/>
      <c r="Q5" s="171" t="s">
        <v>736</v>
      </c>
      <c r="R5" s="165" t="s">
        <v>880</v>
      </c>
      <c r="S5" s="165" t="s">
        <v>645</v>
      </c>
      <c r="T5" s="165">
        <v>2</v>
      </c>
      <c r="U5" s="165" t="str">
        <f t="shared" si="0"/>
        <v>Medio</v>
      </c>
      <c r="V5" s="165">
        <v>2</v>
      </c>
      <c r="W5" s="165" t="str">
        <f t="shared" si="1"/>
        <v>Ocasional</v>
      </c>
      <c r="X5" s="165">
        <f t="shared" si="2"/>
        <v>4</v>
      </c>
      <c r="Y5" s="165" t="str">
        <f t="shared" si="3"/>
        <v>Bajo</v>
      </c>
      <c r="Z5" s="165">
        <v>60</v>
      </c>
      <c r="AA5" s="165" t="str">
        <f t="shared" si="4"/>
        <v>Muy Grave</v>
      </c>
      <c r="AB5" s="165">
        <f t="shared" si="5"/>
        <v>240</v>
      </c>
      <c r="AC5" s="165" t="str">
        <f t="shared" si="6"/>
        <v>II</v>
      </c>
      <c r="AD5" s="165" t="str">
        <f t="shared" si="7"/>
        <v>ACEPTABLE CON CONTROL ESPECIFICO</v>
      </c>
      <c r="AE5" s="165" t="s">
        <v>258</v>
      </c>
      <c r="AF5" s="165" t="str">
        <f>N5</f>
        <v>Golpes, heridas, atrapamiento muerte</v>
      </c>
      <c r="AG5" s="165" t="s">
        <v>38</v>
      </c>
      <c r="AH5" s="165" t="s">
        <v>63</v>
      </c>
      <c r="AI5" s="165" t="s">
        <v>63</v>
      </c>
      <c r="AJ5" s="165" t="s">
        <v>63</v>
      </c>
      <c r="AK5" s="165"/>
      <c r="AL5" s="165"/>
      <c r="AM5" s="241" t="s">
        <v>1089</v>
      </c>
      <c r="AN5" s="241"/>
      <c r="AO5" s="241"/>
      <c r="AP5" s="241" t="s">
        <v>63</v>
      </c>
      <c r="AQ5" s="241"/>
      <c r="AR5" s="241"/>
      <c r="AS5" s="242" t="s">
        <v>63</v>
      </c>
      <c r="AT5" s="242"/>
      <c r="AU5" s="241" t="str">
        <f t="shared" si="8"/>
        <v>Bajo</v>
      </c>
      <c r="AV5" s="242">
        <v>2</v>
      </c>
      <c r="AW5" s="241" t="str">
        <f t="shared" si="9"/>
        <v>Ocasional</v>
      </c>
      <c r="AX5" s="241">
        <f t="shared" si="10"/>
        <v>0</v>
      </c>
      <c r="AY5" s="241" t="str">
        <f t="shared" si="11"/>
        <v>Bajo</v>
      </c>
      <c r="AZ5" s="242">
        <v>25</v>
      </c>
      <c r="BA5" s="241" t="str">
        <f t="shared" si="12"/>
        <v>Grave</v>
      </c>
      <c r="BB5" s="241">
        <f t="shared" si="13"/>
        <v>0</v>
      </c>
      <c r="BC5" s="241" t="str">
        <f t="shared" si="14"/>
        <v>IV</v>
      </c>
      <c r="BD5" s="241" t="str">
        <f t="shared" si="15"/>
        <v>ACEPTABLE</v>
      </c>
      <c r="BE5" s="242" t="s">
        <v>1090</v>
      </c>
    </row>
    <row r="6" spans="1:57" ht="280.5" x14ac:dyDescent="0.2">
      <c r="A6" s="189"/>
      <c r="B6" s="165" t="s">
        <v>259</v>
      </c>
      <c r="C6" s="156" t="s">
        <v>784</v>
      </c>
      <c r="D6" s="166" t="s">
        <v>391</v>
      </c>
      <c r="E6" s="166" t="s">
        <v>545</v>
      </c>
      <c r="F6" s="165" t="s">
        <v>552</v>
      </c>
      <c r="G6" s="168" t="s">
        <v>560</v>
      </c>
      <c r="H6" s="165" t="s">
        <v>63</v>
      </c>
      <c r="I6" s="165"/>
      <c r="J6" s="165" t="s">
        <v>811</v>
      </c>
      <c r="K6" s="167" t="s">
        <v>282</v>
      </c>
      <c r="L6" s="263" t="s">
        <v>641</v>
      </c>
      <c r="M6" s="171" t="s">
        <v>642</v>
      </c>
      <c r="N6" s="171" t="s">
        <v>643</v>
      </c>
      <c r="O6" s="165"/>
      <c r="P6" s="165"/>
      <c r="Q6" s="171" t="s">
        <v>736</v>
      </c>
      <c r="R6" s="165" t="s">
        <v>880</v>
      </c>
      <c r="S6" s="165" t="s">
        <v>645</v>
      </c>
      <c r="T6" s="165">
        <v>2</v>
      </c>
      <c r="U6" s="165" t="str">
        <f t="shared" si="0"/>
        <v>Medio</v>
      </c>
      <c r="V6" s="165">
        <v>2</v>
      </c>
      <c r="W6" s="165" t="str">
        <f t="shared" si="1"/>
        <v>Ocasional</v>
      </c>
      <c r="X6" s="165">
        <f t="shared" si="2"/>
        <v>4</v>
      </c>
      <c r="Y6" s="165" t="str">
        <f t="shared" si="3"/>
        <v>Bajo</v>
      </c>
      <c r="Z6" s="165">
        <v>60</v>
      </c>
      <c r="AA6" s="165" t="str">
        <f t="shared" si="4"/>
        <v>Muy Grave</v>
      </c>
      <c r="AB6" s="165">
        <f t="shared" si="5"/>
        <v>240</v>
      </c>
      <c r="AC6" s="165" t="str">
        <f t="shared" si="6"/>
        <v>II</v>
      </c>
      <c r="AD6" s="165" t="str">
        <f t="shared" si="7"/>
        <v>ACEPTABLE CON CONTROL ESPECIFICO</v>
      </c>
      <c r="AE6" s="165" t="s">
        <v>258</v>
      </c>
      <c r="AF6" s="165" t="str">
        <f>N6</f>
        <v>Golpes, heridas, atrapamiento muerte</v>
      </c>
      <c r="AG6" s="165" t="s">
        <v>38</v>
      </c>
      <c r="AH6" s="165" t="s">
        <v>63</v>
      </c>
      <c r="AI6" s="165" t="s">
        <v>63</v>
      </c>
      <c r="AJ6" s="165" t="s">
        <v>63</v>
      </c>
      <c r="AK6" s="165"/>
      <c r="AL6" s="165"/>
      <c r="AM6" s="241" t="s">
        <v>1089</v>
      </c>
      <c r="AN6" s="241"/>
      <c r="AO6" s="241"/>
      <c r="AP6" s="241" t="s">
        <v>63</v>
      </c>
      <c r="AQ6" s="241"/>
      <c r="AR6" s="241"/>
      <c r="AS6" s="242" t="s">
        <v>63</v>
      </c>
      <c r="AT6" s="242"/>
      <c r="AU6" s="241" t="str">
        <f t="shared" si="8"/>
        <v>Bajo</v>
      </c>
      <c r="AV6" s="242">
        <v>2</v>
      </c>
      <c r="AW6" s="241" t="str">
        <f t="shared" si="9"/>
        <v>Ocasional</v>
      </c>
      <c r="AX6" s="241">
        <f t="shared" si="10"/>
        <v>0</v>
      </c>
      <c r="AY6" s="241" t="str">
        <f t="shared" si="11"/>
        <v>Bajo</v>
      </c>
      <c r="AZ6" s="242">
        <v>25</v>
      </c>
      <c r="BA6" s="241" t="str">
        <f t="shared" si="12"/>
        <v>Grave</v>
      </c>
      <c r="BB6" s="241">
        <f t="shared" si="13"/>
        <v>0</v>
      </c>
      <c r="BC6" s="241" t="str">
        <f t="shared" si="14"/>
        <v>IV</v>
      </c>
      <c r="BD6" s="241" t="str">
        <f t="shared" si="15"/>
        <v>ACEPTABLE</v>
      </c>
      <c r="BE6" s="242" t="s">
        <v>1090</v>
      </c>
    </row>
  </sheetData>
  <conditionalFormatting sqref="AD3:AD6">
    <cfRule type="cellIs" dxfId="7" priority="1" operator="equal">
      <formula>"ACEPTABLE"</formula>
    </cfRule>
    <cfRule type="cellIs" dxfId="6" priority="2" operator="equal">
      <formula>"ACEPTABLE CON CONTROL ESPECIFICO"</formula>
    </cfRule>
    <cfRule type="cellIs" dxfId="5" priority="3" operator="equal">
      <formula>"MEJORABLE"</formula>
    </cfRule>
    <cfRule type="cellIs" dxfId="4" priority="4" operator="equal">
      <formula>"NO ACEPTABLE"</formula>
    </cfRule>
  </conditionalFormatting>
  <conditionalFormatting sqref="BD3:BD6">
    <cfRule type="cellIs" dxfId="2" priority="6" operator="equal">
      <formula>#REF!</formula>
    </cfRule>
    <cfRule type="cellIs" dxfId="1" priority="7" operator="equal">
      <formula>#REF!</formula>
    </cfRule>
    <cfRule type="cellIs" dxfId="0" priority="8" operator="equal">
      <formula>#REF!</formula>
    </cfRule>
  </conditionalFormatting>
  <dataValidations count="1">
    <dataValidation type="list" allowBlank="1" showInputMessage="1" showErrorMessage="1" sqref="D3:D6" xr:uid="{13A0ABD5-C676-4CA7-BBB0-62D0AEAD42AA}">
      <formula1>$C$757:$C$769</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5" operator="equal" id="{0C00BADC-508B-4169-B566-E6CED5DA3FA2}">
            <xm:f>'Matriz SST 2024'!#REF!</xm:f>
            <x14:dxf>
              <fill>
                <patternFill>
                  <bgColor rgb="FF92D050"/>
                </patternFill>
              </fill>
            </x14:dxf>
          </x14:cfRule>
          <xm:sqref>BD3:BD6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Viveros</vt:lpstr>
      <vt:lpstr>Zoocriaderos</vt:lpstr>
      <vt:lpstr>Control de actualización</vt:lpstr>
      <vt:lpstr>Matriz SST 2025</vt:lpstr>
      <vt:lpstr>2025 Matriz PESV</vt:lpstr>
      <vt:lpstr>Matriz SST 2024</vt:lpstr>
      <vt:lpstr>Indicador 2024</vt:lpstr>
      <vt:lpstr>Analisis 2024</vt:lpstr>
      <vt:lpstr>Matriz SST 2023</vt:lpstr>
      <vt:lpstr>Indicador 2023</vt:lpstr>
      <vt:lpstr>Análisis 2023</vt:lpstr>
      <vt:lpstr>Derrumbe</vt:lpstr>
    </vt:vector>
  </TitlesOfParts>
  <Manager/>
  <Company>Suramericana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relles</dc:creator>
  <cp:keywords/>
  <dc:description/>
  <cp:lastModifiedBy>Juan Camilo Calderon - SGI</cp:lastModifiedBy>
  <cp:revision/>
  <dcterms:created xsi:type="dcterms:W3CDTF">2012-06-29T03:23:13Z</dcterms:created>
  <dcterms:modified xsi:type="dcterms:W3CDTF">2025-11-13T21:14:03Z</dcterms:modified>
  <cp:category/>
  <cp:contentStatus/>
</cp:coreProperties>
</file>