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crautonomagovco-my.sharepoint.com/personal/sgi_crautonoma_gov_co/Documents/SGI CRA/1- 2023/9.3 Revisión por la dirección/Revisión por dirección 2022/"/>
    </mc:Choice>
  </mc:AlternateContent>
  <xr:revisionPtr revIDLastSave="147" documentId="8_{2FF9EA3B-B728-45AD-B785-8548CBC7E5BE}" xr6:coauthVersionLast="47" xr6:coauthVersionMax="47" xr10:uidLastSave="{7E8A3DF6-BECB-48E9-ACBB-217729EAAD3A}"/>
  <bookViews>
    <workbookView xWindow="-120" yWindow="-120" windowWidth="20730" windowHeight="11040" tabRatio="842" xr2:uid="{00000000-000D-0000-FFFF-FFFF00000000}"/>
  </bookViews>
  <sheets>
    <sheet name="Revisión ISO" sheetId="1" r:id="rId1"/>
    <sheet name="Cumplimiento P y O" sheetId="2" r:id="rId2"/>
    <sheet name="Indicadores" sheetId="7" r:id="rId3"/>
    <sheet name="Indicadores SST" sheetId="11" r:id="rId4"/>
    <sheet name=" Proveedores SGI" sheetId="4" r:id="rId5"/>
    <sheet name="PQRS" sheetId="5" r:id="rId6"/>
    <sheet name="A. Correctivas" sheetId="6" r:id="rId7"/>
    <sheet name="Energía" sheetId="8" r:id="rId8"/>
    <sheet name="Agua" sheetId="9" r:id="rId9"/>
    <sheet name="Req SGA" sheetId="10" r:id="rId10"/>
  </sheets>
  <externalReferences>
    <externalReference r:id="rId11"/>
  </externalReferences>
  <definedNames>
    <definedName name="_xlnm._FilterDatabase" localSheetId="1" hidden="1">'Cumplimiento P y O'!$B$2:$J$47</definedName>
    <definedName name="_xlnm.Print_Area" localSheetId="8">Agua!$A$1:$N$39</definedName>
    <definedName name="_xlnm.Print_Area" localSheetId="7">Energía!$A$1:$N$39</definedName>
    <definedName name="_xlnm.Print_Area" localSheetId="0">'Revisión ISO'!$B$1:$L$150</definedName>
    <definedName name="_xlnm.Print_Titles" localSheetId="0">'Revisión ISO'!$2:$4</definedName>
  </definedNames>
  <calcPr calcId="191028"/>
  <pivotCaches>
    <pivotCache cacheId="0" r:id="rId12"/>
  </pivotCaches>
</workbook>
</file>

<file path=xl/calcChain.xml><?xml version="1.0" encoding="utf-8"?>
<calcChain xmlns="http://schemas.openxmlformats.org/spreadsheetml/2006/main">
  <c r="I47" i="2" l="1"/>
  <c r="I28" i="2"/>
  <c r="I3" i="2"/>
  <c r="H64" i="1"/>
  <c r="G64" i="1"/>
  <c r="E9" i="2"/>
  <c r="AB15" i="10"/>
  <c r="AB14" i="10"/>
  <c r="AB13" i="10"/>
  <c r="AB12" i="10"/>
  <c r="AB11" i="10"/>
  <c r="AB10" i="10"/>
  <c r="AB9" i="10"/>
  <c r="AB8" i="10"/>
  <c r="AB7" i="10"/>
  <c r="AB6" i="10"/>
  <c r="AB5" i="10"/>
  <c r="AB16" i="10"/>
  <c r="AB17" i="10" s="1"/>
  <c r="AB3" i="10"/>
  <c r="AB2" i="10"/>
  <c r="AB1" i="10"/>
  <c r="N14" i="9"/>
  <c r="M14" i="9"/>
  <c r="L14" i="9"/>
  <c r="K14" i="9"/>
  <c r="J14" i="9"/>
  <c r="I14" i="9"/>
  <c r="H14" i="9"/>
  <c r="G14" i="9"/>
  <c r="F14" i="9"/>
  <c r="E14" i="9"/>
  <c r="D14" i="9"/>
  <c r="C14" i="9"/>
  <c r="N14" i="8"/>
  <c r="M14" i="8"/>
  <c r="L14" i="8"/>
  <c r="K14" i="8"/>
  <c r="J14" i="8"/>
  <c r="I14" i="8"/>
  <c r="H14" i="8"/>
  <c r="G14" i="8"/>
  <c r="F14" i="8"/>
  <c r="E14" i="8"/>
  <c r="D14" i="8"/>
  <c r="C14" i="8"/>
  <c r="G23" i="2"/>
  <c r="F23" i="2"/>
  <c r="H23" i="2" s="1"/>
  <c r="I23" i="2" s="1"/>
  <c r="G77" i="7"/>
  <c r="G21" i="2"/>
  <c r="F21" i="2"/>
  <c r="H21" i="2"/>
  <c r="I21" i="2"/>
  <c r="G78" i="7"/>
  <c r="F41" i="2" s="1"/>
  <c r="H41" i="2" s="1"/>
  <c r="I41" i="2" s="1"/>
  <c r="I27" i="2"/>
  <c r="I39" i="2"/>
  <c r="I40" i="2"/>
  <c r="I44" i="2"/>
  <c r="G46" i="2"/>
  <c r="F46" i="2"/>
  <c r="G45" i="2"/>
  <c r="F45" i="2"/>
  <c r="F33" i="2"/>
  <c r="F34" i="2"/>
  <c r="F35" i="2"/>
  <c r="G34" i="2"/>
  <c r="G35" i="2"/>
  <c r="G33" i="2"/>
  <c r="G38" i="2"/>
  <c r="F38" i="2"/>
  <c r="G37" i="2"/>
  <c r="F37" i="2"/>
  <c r="H37" i="2"/>
  <c r="I37" i="2"/>
  <c r="G36" i="2"/>
  <c r="F36" i="2"/>
  <c r="G32" i="2"/>
  <c r="F32" i="2"/>
  <c r="G22" i="2"/>
  <c r="F22" i="2"/>
  <c r="G31" i="2"/>
  <c r="J10" i="7"/>
  <c r="F31" i="2"/>
  <c r="H31" i="2"/>
  <c r="I31" i="2" s="1"/>
  <c r="F29" i="2"/>
  <c r="G30" i="2"/>
  <c r="F30" i="2"/>
  <c r="G29" i="2"/>
  <c r="F11" i="2"/>
  <c r="F15" i="2"/>
  <c r="F7" i="2"/>
  <c r="G12" i="2"/>
  <c r="F8" i="2"/>
  <c r="G8" i="2"/>
  <c r="F9" i="2"/>
  <c r="G9" i="2"/>
  <c r="F10" i="2"/>
  <c r="G10" i="2"/>
  <c r="G11" i="2"/>
  <c r="F12" i="2"/>
  <c r="F13" i="2"/>
  <c r="G13" i="2"/>
  <c r="F14" i="2"/>
  <c r="G14" i="2"/>
  <c r="G15" i="2"/>
  <c r="F16" i="2"/>
  <c r="G16" i="2"/>
  <c r="F17" i="2"/>
  <c r="G17" i="2"/>
  <c r="F18" i="2"/>
  <c r="G18" i="2"/>
  <c r="F19" i="2"/>
  <c r="G19" i="2"/>
  <c r="F20" i="2"/>
  <c r="G20" i="2"/>
  <c r="G7" i="2"/>
  <c r="E8" i="2"/>
  <c r="E10" i="2"/>
  <c r="E11" i="2"/>
  <c r="E12" i="2"/>
  <c r="E13" i="2"/>
  <c r="E14" i="2"/>
  <c r="E15" i="2"/>
  <c r="E16" i="2"/>
  <c r="E17" i="2"/>
  <c r="E18" i="2"/>
  <c r="E19" i="2"/>
  <c r="E20" i="2"/>
  <c r="E7" i="2"/>
  <c r="G6" i="2"/>
  <c r="G5" i="2"/>
  <c r="F6" i="2"/>
  <c r="F5" i="2"/>
  <c r="E6" i="2"/>
  <c r="E5" i="2"/>
  <c r="C10" i="5"/>
  <c r="B10" i="5"/>
  <c r="D3" i="5"/>
  <c r="D4" i="5"/>
  <c r="D5" i="5"/>
  <c r="D6" i="5"/>
  <c r="D7" i="5"/>
  <c r="D8" i="5"/>
  <c r="D9" i="5"/>
  <c r="D2" i="5"/>
  <c r="D27" i="4"/>
  <c r="H43" i="2"/>
  <c r="I43" i="2" s="1"/>
  <c r="H42" i="2"/>
  <c r="I42" i="2" s="1"/>
  <c r="H26" i="2"/>
  <c r="I26" i="2" s="1"/>
  <c r="H25" i="2"/>
  <c r="I25" i="2" s="1"/>
  <c r="H35" i="2"/>
  <c r="I35" i="2"/>
  <c r="H38" i="2"/>
  <c r="I38" i="2"/>
  <c r="H45" i="2"/>
  <c r="I45" i="2"/>
  <c r="H46" i="2"/>
  <c r="I46" i="2"/>
  <c r="H32" i="2"/>
  <c r="I32" i="2"/>
  <c r="H34" i="2"/>
  <c r="I34" i="2"/>
  <c r="H33" i="2"/>
  <c r="I33" i="2"/>
  <c r="H30" i="2"/>
  <c r="I30" i="2"/>
  <c r="H29" i="2"/>
  <c r="I29" i="2"/>
  <c r="H36" i="2"/>
  <c r="I36" i="2"/>
  <c r="H13" i="2"/>
  <c r="I13" i="2"/>
  <c r="H22" i="2"/>
  <c r="I22" i="2"/>
  <c r="H20" i="2"/>
  <c r="I20" i="2"/>
  <c r="H18" i="2"/>
  <c r="I18" i="2"/>
  <c r="H9" i="2"/>
  <c r="I9" i="2"/>
  <c r="H8" i="2"/>
  <c r="I8" i="2"/>
  <c r="H17" i="2"/>
  <c r="I17" i="2"/>
  <c r="H12" i="2"/>
  <c r="I12" i="2" s="1"/>
  <c r="H16" i="2"/>
  <c r="I16" i="2"/>
  <c r="H10" i="2"/>
  <c r="I10" i="2" s="1"/>
  <c r="H14" i="2"/>
  <c r="I14" i="2"/>
  <c r="H15" i="2"/>
  <c r="I15" i="2"/>
  <c r="H19" i="2"/>
  <c r="I19" i="2"/>
  <c r="H11" i="2"/>
  <c r="I11" i="2" s="1"/>
  <c r="H7" i="2"/>
  <c r="I7" i="2"/>
  <c r="H5" i="2"/>
  <c r="I5" i="2"/>
  <c r="H6" i="2"/>
  <c r="I6" i="2"/>
  <c r="H24" i="2"/>
  <c r="I24" i="2" s="1"/>
  <c r="H4" i="2"/>
  <c r="I4" i="2"/>
  <c r="D10" i="5" l="1"/>
  <c r="I4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Funcionarios Oficina de Sistemas CRA</author>
  </authors>
  <commentList>
    <comment ref="G15" authorId="0" shapeId="0" xr:uid="{E2294CC9-7AF4-4B22-9FB0-5E136A262CD4}">
      <text>
        <r>
          <rPr>
            <sz val="9"/>
            <color indexed="81"/>
            <rFont val="Tahoma"/>
            <family val="2"/>
          </rPr>
          <t>En lo que va corrido del año en curso, se han recibido 111 conceptos, de los cuales 105 se contestaron, en el rango de 15 días hábiles promedio.</t>
        </r>
      </text>
    </comment>
  </commentList>
</comments>
</file>

<file path=xl/sharedStrings.xml><?xml version="1.0" encoding="utf-8"?>
<sst xmlns="http://schemas.openxmlformats.org/spreadsheetml/2006/main" count="1452" uniqueCount="853">
  <si>
    <t>FORMATO</t>
  </si>
  <si>
    <t>INFORME DE REVISIÓN POR LA DIRECCIÓN</t>
  </si>
  <si>
    <t>Código: GM-FT-03</t>
  </si>
  <si>
    <t>Versión: 4</t>
  </si>
  <si>
    <t>Fecha: 13/11/2020</t>
  </si>
  <si>
    <t>Periodo de Revisión por la Dirección</t>
  </si>
  <si>
    <t>Año
Año</t>
  </si>
  <si>
    <t>Fecha:</t>
  </si>
  <si>
    <t>Elaboró:</t>
  </si>
  <si>
    <t>Grupo SGI</t>
  </si>
  <si>
    <t>Revisó:</t>
  </si>
  <si>
    <t>Parte I. Información de Entrada para la Revisión</t>
  </si>
  <si>
    <t>1. El estado de las acciones de las revisiones previas</t>
  </si>
  <si>
    <r>
      <t xml:space="preserve">A continuación se listan las acciones de las revisiones por dirección de la vigencia 2021 y su estado:
</t>
    </r>
    <r>
      <rPr>
        <b/>
        <sz val="12"/>
        <color theme="1"/>
        <rFont val="Arial"/>
        <family val="2"/>
      </rPr>
      <t xml:space="preserve">1. Actualización de política y objetivos del SGI:
</t>
    </r>
    <r>
      <rPr>
        <sz val="12"/>
        <color theme="1"/>
        <rFont val="Arial"/>
        <family val="2"/>
      </rPr>
      <t xml:space="preserve">Se realizó la actualización de la política y los objetivos del SGI con el objetivo de alinearlos a la naturaleza de la entidad.
</t>
    </r>
    <r>
      <rPr>
        <b/>
        <sz val="12"/>
        <color theme="1"/>
        <rFont val="Arial"/>
        <family val="2"/>
      </rPr>
      <t xml:space="preserve">2. Recursos para ejecutar los exámenes médicos ocupacionales
</t>
    </r>
    <r>
      <rPr>
        <sz val="12"/>
        <color theme="1"/>
        <rFont val="Arial"/>
        <family val="2"/>
      </rPr>
      <t xml:space="preserve">Los exámenes médicos ocupacionales se realizaron de manera satisfactoria. Como resultado de esta actividad se cuenta con el DIAGNÓSTICO DE CONDICIONES DE SALUD, el cual es pieza clave para la planificación de actividades del SG-SST.
</t>
    </r>
    <r>
      <rPr>
        <b/>
        <sz val="12"/>
        <color theme="1"/>
        <rFont val="Arial"/>
        <family val="2"/>
      </rPr>
      <t xml:space="preserve">3. Implementación del programa de gestión del riesgo químico.
</t>
    </r>
    <r>
      <rPr>
        <sz val="12"/>
        <color theme="1"/>
        <rFont val="Arial"/>
        <family val="2"/>
      </rPr>
      <t>Las actividades que contempla el programa se encuentran planificadas desde los cronogramas de trabajo del Sistema de Gestión de la Seguridad y Salud en el Trabajo, y el Sistema de Gestión Ambiental. Las actividades principalmente están enfocadas en formación del personal que hace uso de productos químicos, gestión de las fichas de datos de seguridad FDS y asignación de obligaciones a los proveedores y contratistas correspondientes.</t>
    </r>
  </si>
  <si>
    <t>2. Cambios en las cuestiones externas e internas que sean pertinentes al Sistema de gestión integral</t>
  </si>
  <si>
    <t>2.1 Necesidades y expectativas de las partes interesadas</t>
  </si>
  <si>
    <t>Las necesidades y expectativas de las partes interesadas de la Corporación se encuentran establecidas en el documento PE-OT-02 Análisis de partes interesadas. 
El documento fue actualizado a versión 3 aprobada por el Comité Institucional de Gestión y Desempeño el día 28 de octubre de 2022. Como insumo para la actualización se tuvo en cuenta los aportes realizados por los procesos de la entidad mediante correo electrónico en respuesta a la solicitud de actualización realizada el 21 de octubre de 2022 mediante el mismo medio.</t>
  </si>
  <si>
    <t>2.2 Cambios en los requisitos legales y otros requisitos</t>
  </si>
  <si>
    <t>Los cambios en los requisitos legales fueron identificados y consignados en el documento GH-FT-29 Matriz de Requisitos Legales y Otros Requisitos en SST y en GM-FT-12 Matriz de Requisitos Legales y Otros Requisitos Ambientales. Dentro de los cambios en los requisitos legales con mayor impacto a al SGI de la CRA se encuentran:</t>
  </si>
  <si>
    <r>
      <t xml:space="preserve">REQUISITOS LEGALES AMBIENTALES:
1. Ley 2232 del 7 de julio de 2022 emitida por el Congreso de la República
</t>
    </r>
    <r>
      <rPr>
        <sz val="12"/>
        <color theme="1"/>
        <rFont val="Arial"/>
        <family val="2"/>
      </rPr>
      <t>Por la cual se establecen medidas tendientes a la reducción gradual de la producción y consumo de ciertos productos plásticos de un solo uso y se dictan otras disposiciones. De igual forma, esta Ley plantea el requisito de realizar campañas internas de concientización sobre el uso responsable del plástico y la promoción del plástico reutilizable.</t>
    </r>
  </si>
  <si>
    <r>
      <rPr>
        <b/>
        <sz val="12"/>
        <color theme="1"/>
        <rFont val="Arial"/>
        <family val="2"/>
      </rPr>
      <t xml:space="preserve">REQUISITOS LEGALES SST
1. Ley 2191 del 6 de enero de 2022 emitida por Congreso de la República. 
</t>
    </r>
    <r>
      <rPr>
        <sz val="12"/>
        <color theme="1"/>
        <rFont val="Arial"/>
        <family val="2"/>
      </rPr>
      <t>Desconexión Laboral. Crea, regula y promueve la desconexión laboral de los trabajadores en las relaciones laborales dentro de las diferentes modalidades de contratación vigentes en el ordenamiento jurídico colombiano y sus formas de ejecutarse, así como en las relaciones legales y/o reglamentarias, con el fin de garantizar el goce efectivo del tiempo libre y los tiempos de descanso, licencias, permisos y/o vacaciones para conciliar la vida personal, familiar y laboral.</t>
    </r>
  </si>
  <si>
    <r>
      <rPr>
        <b/>
        <sz val="12"/>
        <color theme="1"/>
        <rFont val="Arial"/>
        <family val="2"/>
      </rPr>
      <t xml:space="preserve">2. Decreto 768 del 16 de mayo de 2022 emitido por Ministerio del Trabajo	</t>
    </r>
    <r>
      <rPr>
        <sz val="12"/>
        <color theme="1"/>
        <rFont val="Arial"/>
        <family val="2"/>
      </rPr>
      <t xml:space="preserve">
Clasificación de Actividades Económicas. Por el cual se actualiza la Tabla de Clasificación de Actividades Económicas para el Sistema General de Riesgos Laborales y se dictan otras disposiciones.</t>
    </r>
  </si>
  <si>
    <r>
      <rPr>
        <b/>
        <sz val="12"/>
        <color theme="1"/>
        <rFont val="Arial"/>
        <family val="2"/>
      </rPr>
      <t>3. Ley 2209 del 13 de junio de 2022 emitida por Ministerio del Trabajo</t>
    </r>
    <r>
      <rPr>
        <sz val="12"/>
        <color theme="1"/>
        <rFont val="Arial"/>
        <family val="2"/>
      </rPr>
      <t xml:space="preserve">
Acoso laboral. 	Por medio de la cual se modifica el artículo 18 de la ley 1010 de 2006. Las acciones derivadas del acoso laboral caducarán en tres (3) años a partir de la fecha en que hayan ocurrido las conductas a que hace referencia esta Ley.</t>
    </r>
  </si>
  <si>
    <r>
      <rPr>
        <b/>
        <sz val="12"/>
        <color theme="1"/>
        <rFont val="Arial"/>
        <family val="2"/>
      </rPr>
      <t xml:space="preserve">4. Circular 25 del 13 de junio de 2022 emitida por Ministerio del Trabajo
</t>
    </r>
    <r>
      <rPr>
        <sz val="12"/>
        <color theme="1"/>
        <rFont val="Arial"/>
        <family val="2"/>
      </rPr>
      <t>COPASST. Obligación de todas las empresas e instituciones públicas o privadas, que tengan a su servicio diez (10) o más trabajadores, de Incentivar la conformación inclusiva de los Comité Paritario de Seguridad y Salud en el Trabajo — COPASST</t>
    </r>
  </si>
  <si>
    <r>
      <rPr>
        <b/>
        <sz val="12"/>
        <color theme="1"/>
        <rFont val="Arial"/>
        <family val="2"/>
      </rPr>
      <t>5. Resolución 1151 del 1 de julio de 2022 emitida por Ministerio de Salud y Protección Social</t>
    </r>
    <r>
      <rPr>
        <sz val="12"/>
        <color theme="1"/>
        <rFont val="Arial"/>
        <family val="2"/>
      </rPr>
      <t xml:space="preserve">
Licencia de SST. Modificar la Resolución 754 de 2021, el sentido de sustituir el Anexo Técnico número 1: “Campos de acción para persona naturales”.</t>
    </r>
  </si>
  <si>
    <r>
      <rPr>
        <b/>
        <sz val="12"/>
        <color theme="1"/>
        <rFont val="Arial"/>
        <family val="2"/>
      </rPr>
      <t xml:space="preserve">6. Resolución 20223040040595 del 12 de julio de 2022+ emitida por Ministerio de Transporte
</t>
    </r>
    <r>
      <rPr>
        <sz val="12"/>
        <color theme="1"/>
        <rFont val="Arial"/>
        <family val="2"/>
      </rPr>
      <t>Plan estratégico de seguridad Vial. Se adopta la metodología del diseño e implementación de los planes estratégicos de seguridad vial. Transitoriedad un (1) año a partir de la fecha.</t>
    </r>
  </si>
  <si>
    <r>
      <rPr>
        <b/>
        <sz val="12"/>
        <color theme="1"/>
        <rFont val="Arial"/>
        <family val="2"/>
      </rPr>
      <t>7. Resolución 2764 del 18 de julio de 2022 emitida por Ministerio del Trabajo</t>
    </r>
    <r>
      <rPr>
        <sz val="12"/>
        <color theme="1"/>
        <rFont val="Arial"/>
        <family val="2"/>
      </rPr>
      <t xml:space="preserve">	
Riesgo psicosocial.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r>
  </si>
  <si>
    <r>
      <rPr>
        <b/>
        <sz val="12"/>
        <color theme="1"/>
        <rFont val="Arial"/>
        <family val="2"/>
      </rPr>
      <t xml:space="preserve">8. Resolución 3050 del 28 de julio de 2022 emitida por Ministerio del Trabajo
</t>
    </r>
    <r>
      <rPr>
        <sz val="12"/>
        <color theme="1"/>
        <rFont val="Arial"/>
        <family val="2"/>
      </rPr>
      <t>Programa de Rehabilitación Integral para la reincorporación laboral y ocupacional. Se adopta el Manual de Procedimientos del Programa de Rehabilitación Integral para la reincorporación laboral y ocupacional en el Sistema General de Riesgos Laborales y se dictan otras disposiciones.</t>
    </r>
  </si>
  <si>
    <r>
      <rPr>
        <b/>
        <sz val="12"/>
        <color theme="1"/>
        <rFont val="Arial"/>
        <family val="2"/>
      </rPr>
      <t xml:space="preserve">9. Circular 69 de 2022 emitida por Ministerio del Trabajo
</t>
    </r>
    <r>
      <rPr>
        <sz val="12"/>
        <color theme="1"/>
        <rFont val="Arial"/>
        <family val="2"/>
      </rPr>
      <t>Acoso laboral. Prevención y atención de casos de violencia y acoso laboral, competencias de los inspectores de trabajo y seguridad social relacionadas al fuero de protección legal contemplado en el artículo 11 de la ley 1010 de 2006. (fuero de protección legal, del artículo 11 de Ley 1010 de 2006, de seis (6) meses, contados desde la instauración de la queja, denuncia o querella, ante el respectivo comité de convivencia laboral, siempre y cuando la autoridad administrativa, judicial o de control, competente verifique la ocurrencia de los hechos puestos en conocimiento, tiempo durante el cual no se podrá despedir a las y los trabajadores)</t>
    </r>
  </si>
  <si>
    <r>
      <rPr>
        <b/>
        <sz val="12"/>
        <color theme="1"/>
        <rFont val="Arial"/>
        <family val="2"/>
      </rPr>
      <t>10. Circular 82 del 13 de diciembre de 2022 emitida por Ministerio del Trabajo</t>
    </r>
    <r>
      <rPr>
        <sz val="12"/>
        <color theme="1"/>
        <rFont val="Arial"/>
        <family val="2"/>
      </rPr>
      <t xml:space="preserve">
Reporte de estándares mínimos del SG SST. Registro anual de autoevaluaciones de Estándares Mínimos y planes de mejoramiento del SG-SST.</t>
    </r>
  </si>
  <si>
    <t>2.3 Cambios en los aspectos ambientales significativos</t>
  </si>
  <si>
    <t>Los aspectos ambientales significativos de Corporación no han presentado cambios, sin embargo, los aspectos ambientales asociados a las operaciones administrativas de la CRA se encuentran consignados en el documento GM-FT-11 Matriz de Aspectos e Impactos Ambientales. El documento fue actualizado atendiendo la acción correctiva presentada ante el ente certificador ICONTEC, en la cual se estableció la revisión de la valoración de los aspectos y el ajuste de los aspectos ambientales relacionados con el transformador eléctrico de la sede principal.</t>
  </si>
  <si>
    <t>2.4 Cambios en los riesgos y oportunidades del SGI</t>
  </si>
  <si>
    <t>Informe de gestión de riesgos</t>
  </si>
  <si>
    <t>3. Información sobre el desempeño y la eficacia del SGI</t>
  </si>
  <si>
    <t>3.1 Satisfacción del Usuario y retroalimentación de los usuarios</t>
  </si>
  <si>
    <t>3.1.1 Calificación del servicio</t>
  </si>
  <si>
    <t>Informe encuesta de satisfacción</t>
  </si>
  <si>
    <t>3.1.2 Quejas y reclamos de las partes interesadas</t>
  </si>
  <si>
    <t>Informe PQRS</t>
  </si>
  <si>
    <t>3.2 Cumplimiento de la Política y los objetivos del Sistema de Gestión Integral</t>
  </si>
  <si>
    <t>Cumplimiento de política y objetivos</t>
  </si>
  <si>
    <t>3.3 Desempeño de los procesos y conformidad del servicio</t>
  </si>
  <si>
    <t>Informe de indicadores</t>
  </si>
  <si>
    <t>3.4 Incidentes, no conformidades, acciones correctivas y de mejora</t>
  </si>
  <si>
    <r>
      <rPr>
        <b/>
        <sz val="12"/>
        <color theme="1"/>
        <rFont val="Arial"/>
        <family val="2"/>
      </rPr>
      <t>INCIDENTES DE SST</t>
    </r>
    <r>
      <rPr>
        <sz val="12"/>
        <color theme="1"/>
        <rFont val="Arial"/>
        <family val="2"/>
      </rPr>
      <t>: Durante la vigencia, se presento un (1)  accidente laboral que generó 32 días de incapacidad, el cual fue investigado de acuerdo con la Resolución 1401 de 2007. Por otra parte, durante la vigencia no se presentaron casos de enfermedad laboral. A continuación, se detalla la información sobre el incidente con lesiones (accidente) presentado durante el año 2022.</t>
    </r>
  </si>
  <si>
    <t>ACCIDENTES</t>
  </si>
  <si>
    <t>MES</t>
  </si>
  <si>
    <t>AT</t>
  </si>
  <si>
    <t>AT Cerrados</t>
  </si>
  <si>
    <t>% Cierre Eficaz AT</t>
  </si>
  <si>
    <t>OBSERVACIONES</t>
  </si>
  <si>
    <t>Jul</t>
  </si>
  <si>
    <t>Accidente laboral, evento deportivo, con 32 días de incapacidad. Accidente cerrado sin secuelas.</t>
  </si>
  <si>
    <t>INCIDENTES</t>
  </si>
  <si>
    <t>Origen</t>
  </si>
  <si>
    <t>#</t>
  </si>
  <si>
    <t>Cerrados</t>
  </si>
  <si>
    <t>Abiertos</t>
  </si>
  <si>
    <t>% cerrados</t>
  </si>
  <si>
    <t>% abiertos</t>
  </si>
  <si>
    <t>Observaciones</t>
  </si>
  <si>
    <t>Reportes de incidentes</t>
  </si>
  <si>
    <t>El incidente que se encuentra abierto corresponde al reporte de las condiciones deficientes en el área de bodega de infraestructura ubicado en el sótano de la Corporación. El plan de acción se encuentra en implementación, dentro de las fechas programadas.</t>
  </si>
  <si>
    <t xml:space="preserve">En total se reportan 20 incidentes durante el 2022, cumpliendo el objetivo en un 100%. Continuar efectuando actividades para incentivar en los funcionarios y contratistas el reporte de incidentes, incluyendo la participación activa del COPASST			</t>
  </si>
  <si>
    <t>INCIDENTES AMBIENTALES:</t>
  </si>
  <si>
    <t>Durante la vigencia no se presentaron incidentes con implicaciones ambientales.</t>
  </si>
  <si>
    <t>ACCIONES CORRECTIVAS:</t>
  </si>
  <si>
    <t>ACCIONES CORRECTIVAS</t>
  </si>
  <si>
    <t>ACCIONES DE MEJORA CONTINUA:</t>
  </si>
  <si>
    <t>Se fortaleció el equipo responsable de SST  con la incorporación del siguiente personal:
- Dos contratistas de apoyo: Un especialista SST, ingeniera industrial y una profesional SST
- Una funcionaria, profesional SST, enfermera.
Con el objeto de mejorar el desempeño del Sistema de Gestión de la SST, enfocando los esfuerzos de personal competente en promoción de la salud, mantenimiento de ambientes sanos, la prevención y manejo de la enfermedad común, a través del desarrollo de actividades de estilos de vida saludable, y de personal competente en el control de accidentes, mediante la ejecución de actividades en seguridad industrial y de mejora del sistema de gestión de la SST.</t>
  </si>
  <si>
    <t>3.5 Resultados de seguimiento y medición</t>
  </si>
  <si>
    <t xml:space="preserve">Indicadores del SGC: 
</t>
  </si>
  <si>
    <t xml:space="preserve">Indicadores del SG-SST: 
</t>
  </si>
  <si>
    <t>Indicadores del SG-SST</t>
  </si>
  <si>
    <t>Indicadores del SGA:</t>
  </si>
  <si>
    <t>Indicadores del SGA</t>
  </si>
  <si>
    <t>3.6 Resultados de evaluación de cumplimiento de los requisitos legales y otros requisitos</t>
  </si>
  <si>
    <t>Requisitos legales y otros requisitos de la SST</t>
  </si>
  <si>
    <t>En SST se cumplen 1307 normas de 1337 en total, para un cumplimiento del 97,76%. No se cumplen las normas relacionadas con desconexión laboral, establecido en la ley 2191 de 2022. El plan de acción definido es: desarrollar e implementar procedimiento de desconexión laboral.		
En Legislación COVID y Propia de la CRA, se cumple en un 100%</t>
  </si>
  <si>
    <t>Requisitos legales y otros requisitos ambientales</t>
  </si>
  <si>
    <t>Evaluación de cumplimiento de requisitos legales y otros requisitos ambientales</t>
  </si>
  <si>
    <t>3.7 Resultados de las auditorias</t>
  </si>
  <si>
    <t>3.7.1  Auditoria Internas</t>
  </si>
  <si>
    <t>La auditoría interna de la vigencia en revisión se realizó entre el 25 de julio y 05 de agosto de 2022 con el apoyo de la firma Ingeniería y Gestión Organizacional Co S.A.S. La auditoría tuvo como criterios las tres normas aplicables al Sistema de Gestión Integral de la Entidad ( NTC-ISO 9001:2015, NTC-ISO 14001:2015 y NTC-ISO 45001:2018) y le dio alcance a todos los procesos del sistema, generando de esta manera un informe de auditoria con observaciones de fondo que fue de utilidad para planificar la auditoría externa de la vigencia 2022.
Como resultado de esta auditoría se levantaron las siguientes no conformidades:</t>
  </si>
  <si>
    <r>
      <rPr>
        <b/>
        <sz val="13"/>
        <color theme="1"/>
        <rFont val="Arial"/>
        <family val="2"/>
      </rPr>
      <t>1.</t>
    </r>
    <r>
      <rPr>
        <sz val="13"/>
        <color theme="1"/>
        <rFont val="Arial"/>
        <family val="2"/>
      </rPr>
      <t xml:space="preserve"> La organización no mantiene la infraestructura necesaria para la operación de sus procesos y lograr la conformidad de los productos y servicios. Incumplimiento de ISO 9001:2015 - Requisito 7.1.3.
Evidencia:
- En el proceso Gestión de Infraestructura y luego de evaluada la implementación del plan de mantenimiento, no se tiene registro sistemático de las actividades de mantenimiento de vehículos a cargo de la Corporación, Mantenimiento de sedes, Fumigación y Extintores.
- En el proceso Gestión de sistemas el cronograma de mantenimiento actualizado no establece con detalle adecuado los equipos de tecnología a los cuales aplica en plan previsto, ni permite establecer las frecuencias de mantenimiento aplicables y tampoco permite establecer los avances en las actividades de mantenimiento realizadas.</t>
    </r>
  </si>
  <si>
    <r>
      <rPr>
        <b/>
        <sz val="13"/>
        <color theme="1"/>
        <rFont val="Arial"/>
        <family val="2"/>
      </rPr>
      <t>2.</t>
    </r>
    <r>
      <rPr>
        <sz val="13"/>
        <color theme="1"/>
        <rFont val="Arial"/>
        <family val="2"/>
      </rPr>
      <t xml:space="preserve"> La organización no implementa la provisión del servicio bajo condiciones controladas que incluyan la implementación de actividades de seguimiento y medición en las etapas apropiadas para verificar que se cumplen los criterios para el control de los procesos o sus salidas, y los criterios de aceptación para los servicios. Incumplimiento 8.5.1 c) 9001:2015
Evidencia:
- Oportunidad y cobertura en los trámites.
- Denuncias de años anteriores no son tratadas como temas prioritarios.
- Incumplimiento de plazos establecidos	
- Incumplimiento de cronogramas de visitas establecidos.</t>
    </r>
  </si>
  <si>
    <r>
      <rPr>
        <b/>
        <sz val="13"/>
        <color theme="1"/>
        <rFont val="Arial"/>
        <family val="2"/>
      </rPr>
      <t>3.</t>
    </r>
    <r>
      <rPr>
        <sz val="13"/>
        <color theme="1"/>
        <rFont val="Arial"/>
        <family val="2"/>
      </rPr>
      <t xml:space="preserve"> La organización no implementa los procesos necesarios para cumplir los requisitos del sistema de gestión de la SST.
Evidencia:
No se han realizado exámenes médicos periódicos ocupacionales para funcionarios para el año 2021.</t>
    </r>
  </si>
  <si>
    <t>3.7.2 Auditorías Externas</t>
  </si>
  <si>
    <t>La auditoría externa de certificación fue realizada por el ICONTEC iniciando con la etapa 1 el día 22 de octubre de 2022 y finalizando con la etapa 2 desde el día 31 de octubre de 2022 hasta el día 4 de  noviembre de 2022.  La auditoría tuvo como criterios las tres normas aplicables al Sistema de Gestión Integral de la Entidad (NTC-ISO 9001:2015, NTC-ISO 14001:2015 y NTC-ISO 45001:2018) y le dio alcance a todos los procesos del sistema. El grupo auditor del ICONTEC con base a lo identificado en la Corporación emitió la recomendación de certificación al comité evaluador del ente certificador.
Como resultado de esta auditoría se levantaron las siguientes no conformidades:</t>
  </si>
  <si>
    <r>
      <rPr>
        <b/>
        <sz val="13"/>
        <color theme="1"/>
        <rFont val="Arial"/>
        <family val="2"/>
      </rPr>
      <t>1.</t>
    </r>
    <r>
      <rPr>
        <sz val="13"/>
        <color theme="1"/>
        <rFont val="Arial"/>
        <family val="2"/>
      </rPr>
      <t xml:space="preserve"> La organización no ha determinado los aspectos ambientales de sus actividades que puede controlar y de aquellos que puede influir y sus impactos ambientales asociados
Evidencia:
Al revisar la matriz de Aspectos e impactos ambientales GM-OT-03 Versión 1, no se encontraron aspectos ambientales relacionados con el uso y mantenimiento de transformador eléctrico en la sede de la Organización ni sus correspondientes impactos. Existe la actividad uso y mantenimiento de subestación eléctrica, y controles asociados a planta eléctrica en donde sus aspectos ambientales no corresponden a los de un transformador</t>
    </r>
  </si>
  <si>
    <r>
      <rPr>
        <b/>
        <sz val="13"/>
        <color theme="1"/>
        <rFont val="Arial"/>
        <family val="2"/>
      </rPr>
      <t>2.</t>
    </r>
    <r>
      <rPr>
        <sz val="13"/>
        <color theme="1"/>
        <rFont val="Arial"/>
        <family val="2"/>
      </rPr>
      <t xml:space="preserve"> La organización no implementa y mantiene los procesos necesarios para cumplir los requisitos del SGI, para implementar las acciones mediante el establecimiento y la implementación del control de los procesos de acuerdo con los criterios de operación
Evidencia:
Durante el recorrido, el almacén se evidenció presencia filtración de agua desde el cielo raso pasando cercano a cables expuestos, RAEs y otros tipos de elementos potenciales a disposición final y bolsas o cajas con sospecha de material incautado no identificado; en el punto ecológico principal, se evidenció presencia de plagas (comején); en el área de sistemas, RAEs potenciales a disposición final; en la sala de juntas, filtración de agua en paredes cerca a caja ciega.</t>
    </r>
  </si>
  <si>
    <r>
      <rPr>
        <b/>
        <sz val="13"/>
        <color theme="1"/>
        <rFont val="Arial"/>
        <family val="2"/>
      </rPr>
      <t>3.</t>
    </r>
    <r>
      <rPr>
        <sz val="13"/>
        <color theme="1"/>
        <rFont val="Arial"/>
        <family val="2"/>
      </rPr>
      <t xml:space="preserve"> La organización hace uso del logo de la certificado luego de ordenado la cancelación del certificado
Evidencia:
En el radicado 002692 del 2022-06-01, en las repuestas de PQR de septiembre y octubre de 2022, la denuncia 5609 del 2022 y demás documentos de comunicación, se evidenció el uso de los logos GP1000 e ISO 9001 este último de código CO-SC-CER663628 y fecha vencimiento: 2022-01-29. </t>
    </r>
  </si>
  <si>
    <t>3.8 Desempeño de los proveedores externos</t>
  </si>
  <si>
    <t>Proveedores SGI</t>
  </si>
  <si>
    <t>3.9 Consulta y participación de los trabajadores</t>
  </si>
  <si>
    <r>
      <t xml:space="preserve">Los trabajadores de la CRA identifican y hacen uso de los mecanismos de participación y consulta que se tienen establecidos en la entidad.
</t>
    </r>
    <r>
      <rPr>
        <b/>
        <sz val="12"/>
        <color theme="1"/>
        <rFont val="Arial"/>
        <family val="2"/>
      </rPr>
      <t xml:space="preserve">•	Comité Paritario de la Seguridad y Salud en el Trabajo COPASST: </t>
    </r>
    <r>
      <rPr>
        <sz val="12"/>
        <color theme="1"/>
        <rFont val="Arial"/>
        <family val="2"/>
      </rPr>
      <t xml:space="preserve">
Se cuenta con un COPASST elegido, conformado de acuerdo con lo exigido por la resolución 2013 de 1986 y reglamentado por medio de la Resolución interna 498 del 5 de octubre de 2021. El comité se reúne mensualmente, en desarrollo de sus responsabilidades como organismo de apoyo al SG SST y como representantes de los trabajadores según indica la normatividad legal vigente aplicable. 
El Comité realizó actividades tales como inspecciones de instalaciones, reportes de incidentes, investigación de accidentes, propuestas de control de condiciones inseguras y capacitaciones entre otras, de acuerdo con los cronogramas establecidos, de las cuales se conservan evidencias. </t>
    </r>
  </si>
  <si>
    <r>
      <rPr>
        <b/>
        <sz val="12"/>
        <color theme="1"/>
        <rFont val="Arial"/>
        <family val="2"/>
      </rPr>
      <t xml:space="preserve">•	Comité de Convivencia Laboral: </t>
    </r>
    <r>
      <rPr>
        <sz val="12"/>
        <color theme="1"/>
        <rFont val="Arial"/>
        <family val="2"/>
      </rPr>
      <t xml:space="preserve">
Se cuenta con un Comité conformado de acuerdo con la resolución 652 de 2012 y reglamentado por medio de la Resolución 727 del 27 de diciembre de 2021, el cual se reúne trimestralmente para dar cumplimiento a las responsabilidades que le confiere la normatividad legal vigente aplicable. Durante el año 2022 no se presentaron casos o quejas de acoso laboral. El comité asistió a capacitaciones que brindaron herramientas para el manejo adecuado de posibles casos de acoso laboral.</t>
    </r>
  </si>
  <si>
    <r>
      <rPr>
        <b/>
        <sz val="12"/>
        <color theme="1"/>
        <rFont val="Arial"/>
        <family val="2"/>
      </rPr>
      <t xml:space="preserve">•	Brigada de Emergencias: </t>
    </r>
    <r>
      <rPr>
        <sz val="12"/>
        <color theme="1"/>
        <rFont val="Arial"/>
        <family val="2"/>
      </rPr>
      <t xml:space="preserve">
Se cuenta con una brigada de emergencias, conformada por funcionarios que se postularon voluntariamente. Durante el 2022, la brigada recibió capacitación y entrenamiento para atender de manera eficiente y oportuna las posibles situaciones de emergencia que se puedan presentar en la Entidad. Así mismo participaron activamente en la ejecución del simulacro anual de corporación</t>
    </r>
  </si>
  <si>
    <t>Además de lo anterior, los funcionaros y contratistas participan dentro del sistema de gestión de la SST, mediante:
La ejecución del plan de capacitación para comunicación de los peligros y el mantenimiento de competencias necesarias para afrontar situaciones peligrosas.
Incluimos a los trabajadores dentro del SG SST, solicitando el suministro de información para enriquecer y enfocar los procesos e intervenciones que adelanta el área SST, a través de la participación en identificación de peligros, programas de seguridad vial, reporte de incidentes, reporte de condiciones de salud, desarrollo de sistema de vigilancia, mediante el uso, y posterior análisis de resultados, de los siguientes formularios virtuales:
•	 Actualización del perfil sociodemográfico – SG-SST y seguridad vial
•	 Reporte de actos y condiciones inseguras por parte de los trabajadores. GH – FT - 27
•	 Formato de inspección preoperacional diaria PESV. 
•	 Datos en caso de emergencia. 
•	 Encuesta para la identificación de peligros para la SST. GH – FT - 26
•	 Inspección De Puesto de Trabajo Administrativo. 
•	 Rendición de cuentas</t>
  </si>
  <si>
    <t>4. Adecuación de recursos para mantener el Sistema de gestión integral</t>
  </si>
  <si>
    <t>5. Eficacia de las acciones tomadas para abordar los riesgos y oportunidades</t>
  </si>
  <si>
    <t>6. Comunicaciones pertinentes de las partes interesadas</t>
  </si>
  <si>
    <r>
      <rPr>
        <b/>
        <sz val="12"/>
        <color theme="1"/>
        <rFont val="Arial"/>
        <family val="2"/>
      </rPr>
      <t>Comunicaciones pertinentes para el SG-SST</t>
    </r>
    <r>
      <rPr>
        <sz val="12"/>
        <color theme="1"/>
        <rFont val="Arial"/>
        <family val="2"/>
      </rPr>
      <t xml:space="preserve">
Durante el 2022, el SG SST mantuvo comunicación con:
- La Aseguradora de riesgos laborales ARL Colmena, para el reporte de accidentes de trabajo, actividades de asesoría, capacitación, en cumplimiento del plan de capacitación y plan anual de trabajo. 
- Ministerio del Trabajo, para el reporte de la autoevaluación de estándares mínimos de acuerdo con lo establecido por la Resolución 312 de 2019. 
- Ministerio del Trabajo para la capacitación "Caja de Herramientas para el riesgo psicosocial".
- Con todas las partes interesadas relacionadas en la Matriz de Comunicaciones, para informar acerca de los aspectos normativos y legales, propios del SG SST. Por ejemplo: Política, objetivos, metas y planes para lograr los resultados previstos, procedimientos, Instructivos, Requisitos legales y otros, Funciones, responsabilidades, rendición de cuentas, Situaciones de emergencia, Incidentes y/o accidentes ocurridos, lecciones aprendidas, entre otros.
</t>
    </r>
    <r>
      <rPr>
        <b/>
        <sz val="12"/>
        <color theme="1"/>
        <rFont val="Arial"/>
        <family val="2"/>
      </rPr>
      <t>Comunicaciones pertinentes para el SGA</t>
    </r>
    <r>
      <rPr>
        <sz val="12"/>
        <color theme="1"/>
        <rFont val="Arial"/>
        <family val="2"/>
      </rPr>
      <t xml:space="preserve">
Dentro del Sistema de Gestión Ambiental se presentó la necesidad en comunicar al Ministerio de Ambiente y Desarrollo Sostenible el estado del transformador eléctrico de la sede principal de la entidad en el marco del Inventario Nacional de PCB reglamentado por la Resolución 222 de 2011 expedida por el mismo ministerio.
</t>
    </r>
    <r>
      <rPr>
        <b/>
        <sz val="12"/>
        <color theme="1"/>
        <rFont val="Arial"/>
        <family val="2"/>
      </rPr>
      <t xml:space="preserve">Comunicaciones pertinentes para el SGC
</t>
    </r>
    <r>
      <rPr>
        <sz val="12"/>
        <color theme="1"/>
        <rFont val="Arial"/>
        <family val="2"/>
      </rPr>
      <t>Las comunicaciones de partes interesadas se detalla en el informe PQRS relacionado en el numeral 3.1.2 del presente documento.</t>
    </r>
  </si>
  <si>
    <t>7. Oportunidades de mejora continua</t>
  </si>
  <si>
    <t>Parte II. Resultados de la Revisión</t>
  </si>
  <si>
    <t>1. Conclusiones sobre la conveniencia, adecuación y eficacia del Sistema de gestión integral</t>
  </si>
  <si>
    <r>
      <rPr>
        <b/>
        <sz val="12"/>
        <color theme="1"/>
        <rFont val="Arial"/>
        <family val="2"/>
      </rPr>
      <t>ADECUACIÓN:</t>
    </r>
    <r>
      <rPr>
        <sz val="12"/>
        <color theme="1"/>
        <rFont val="Arial"/>
        <family val="2"/>
      </rPr>
      <t xml:space="preserve">
Los objetivos establecidos por el Sistema de Gestión Integral fueron propuestos con base en las funciones asignadas a la entidad, en los requisitos legales y normativos aplicables,  y en la planificación estratégica establecida por el Plan de Acción Institucional PAI 2020- 2023.
</t>
    </r>
    <r>
      <rPr>
        <b/>
        <sz val="12"/>
        <color theme="1"/>
        <rFont val="Arial"/>
        <family val="2"/>
      </rPr>
      <t xml:space="preserve">EFICACIA:
</t>
    </r>
    <r>
      <rPr>
        <sz val="12"/>
        <color theme="1"/>
        <rFont val="Arial"/>
        <family val="2"/>
      </rPr>
      <t xml:space="preserve">En la vigencia 2022 el Sistema de Gestión Integral logró la certificación con el ente certificador ICONTEC bajo las normas ISO 9001:2015, ISO 14001:2015 e ISO 45001:2018, sin embargo, el SGI no logró el cumplimiento de la totalidad de los objetivos establecidos. 
</t>
    </r>
    <r>
      <rPr>
        <b/>
        <sz val="12"/>
        <color theme="1"/>
        <rFont val="Arial"/>
        <family val="2"/>
      </rPr>
      <t xml:space="preserve">
CONVENIENCIA:</t>
    </r>
    <r>
      <rPr>
        <sz val="12"/>
        <color theme="1"/>
        <rFont val="Arial"/>
        <family val="2"/>
      </rPr>
      <t xml:space="preserve">
El Sistema de Gestión Integral es la herramienta que tiene la entidad para diagnosticar sus debilidades y proponer soluciones de fondo enmarcadas en el cumplimiento de los requisitos legales y normativos vigentes aplicables. Los mecanismos establecidos por el sistema propenden por el logro de los objetivos y el alcance la de mejora continua en los procesos de la entidad, demostrando de esta manera su conveniencia para la Corporación en miras de fortalecer la institucionalidad, proveer ambientes de trabajo seguros y saludables, proteger el medio ambiente y brindar un servicio de calidad para los usuarios del departamento.</t>
    </r>
  </si>
  <si>
    <t>2. Decisiones relacionadas con las oportunidades de mejora</t>
  </si>
  <si>
    <t>- Continuar con la digitalización y automatización de los trámites mediante la implementación de desarrollos tecnológicos, por ejemplo, la Subdirección de Gestión Ambiental se encuentra en desarrollo de una aplicación digital que permite gestionar los trámites relacionados con los gestores y generadores de Residuos de Construcción y Demolición RCD del departamento del Atlántico.
- La gestión del mantenimiento de los activos se encuentra sujeta a múltiples oportunidades de mejora como por ejemplo el diseño e implementación de hojas de vida de los equipos, medición de disponibilidad de los activos con miras al cálculo del porcentaje de confiabilidad, uso de aplicaciones que automaticen la gestión del mantenimiento, entre otros. Parte de estas oportunidades se encuentran en desarrollo por parte de la oficina SGI, Gestión de la Infraestructura y Gestión de sistemas en el marco de la implementación de las acciones correctivas.
- La gestión del mantenimiento de los activos se encuentra sujeta a múltiples oportunidades de mejora tales como: el manejo del personal contratista durante la ejecución del objeto contractual, el diseño e implementación de hojas de vida de los equipos, medición de disponibilidad de los activos con miras al cálculo del porcentaje de confiabilidad, uso de aplicaciones que automaticen la gestión del mantenimiento, entre otros, que afectan el desempeño de la SST, calidad y la gestión ambiental de la Corporación. Parte de estas oportunidades se encuentran en desarrollo por parte de la oficina SGI, Gestión del talento humano, Gestión de la Infraestructura y Gestión de sistemas en el marco de la implementación de las acciones correctivas.
- Se debe establecer un mecanismo para reconocer públicamente a los funcionarios y contratistas que de manera sobresaliente ayudan a mejorar el desempeño del SG-SST, con el objeto de estimular la participación de los funcionarios y contratista en la mejora del sistema. Ejemplo: Funcionarios que reporten mayor cantidad incidentes actos y condiciones inseguras y/o participen efectuando propuestas para su control, brigadistas y miembros destacados del COPASST Y COCOLAB.
- Sensibilizar a los miembros del COPASST en la importancia de ejercer un compromiso visible con el SG-SST, de manera que mediante su participación activa y liderazgo, se fortalezca la cultura de la SST en la Corporación.</t>
  </si>
  <si>
    <t>3. Decisiones relacionadas con cualquier necesidad de cambio en el SGI</t>
  </si>
  <si>
    <t>Los cambios requeridos en el SGI con base en la revisión por dirección de la presente vigencia son los siguientes:
- La cantidad de objetivos establecidos no permiten realizar un ejercicio estratégico adecuado, razón por la cual se establece la necesidad de reevaluar los objetivos del SGI para la próxima vigencia.
- En la vigencia del 2022 se consolidó la implementación del SGI en la entidad, sin embargo, las responsabilidades de la administración del sistema se encuentran segregadas en dos procesos diferentes (Gestión del mejoramiento y control del mejoramiento). Por esta razón se establece la necesidad de crear un nuevo procesos que funcione los anteriormente mencionados y de esta manera facilitar la administración y mantenimiento del Sistema de Gestión Integral.
- La implementación del rediseño institucional liderado por la actual oficina de gestión humana requiere el acompañamiento del SGI para establecer las acciones que permitan lograr los resultados previstos por este cambio en la Corporación.
- Modificar el indicador de acciones correctivas de manera que el cumplimiento se mida por el numero de acciones ejecutadas y en proceso dentro de las fechas establecidas en los planes de acción. El indicador actual mide únicamente el cumplimiento de la acciones ejecutadas y no considera las acciones en proceso. 
- Establecer un procedimiento de contratación de personal que estandarice el paso a paso que requiere la contratación de nuevo personal, para garantizar que se cumpla con todas las etapas establecidas y de esta manera reducir la probabilidad de materialización de riesgos al SGI.</t>
  </si>
  <si>
    <t>4. Necesidades de recursos</t>
  </si>
  <si>
    <t xml:space="preserve">- La Corporación requiere recursos para gestionar de manera adecuada la infraestructura de sus sedes y de esta manera brindar espacios seguros que estimulen la productividad y que a su vez presenten un desempeño ambiental eficiente.
- Incluir en la próxima vigencia del Plan de Acción Institucional (PAI), la metas relacionados con el cumplimiento de los requisitos legales y normativos aplicables al SG SST de la Corporación.
- El rediseño institucional busca el fortalecimiento de las dependencias de la Corporación basándose la gestión adecuada del talento humano, sin embargo, este tipo de cambios requiere una asignación de recursos importantes para alcanzar los resultados previstos. </t>
  </si>
  <si>
    <t>5. Acciones necesarias cuando no se hayan logrado los objetivos del SGI</t>
  </si>
  <si>
    <t>Con base en el análisis del cumplimiento de los objetivos del SGI se establece la necesidad de planificar las siguientes acciones para la siguiente vigencia:
- Fortalecer la disponibilidad y operabilidad del gestor documental ORFEO, con el objetivo de convertirlo en la herramienta clave para que los procesos de la Corporación gestionen su información de manera adecuada. El funcionamiento de ORFEO debe centrarse en la automatización de la gestión de la información producida por la Subdirección de Gestión Ambiental y de esta manera implementar mecanismos que le permitan superar al proceso el bajo desempeño evidenciado en el resultado de los indicadores correspondientes.
- Realizar seguimiento a la reorganización interna de la Subdirección de Gestión Ambiental con el objetivo de asegurar el logro de los resultados previstos por el cambio implementado.
- Fortalecer el seguimiento realizado por el SGI a los procesos de la entidad para que de esta manera se identifiquen deficiencias en el desempeño para posteriormente implementar las medidas correctivas o preventivas adecuadas.
- El sistema de gestión ambiental en conjunto con el proceso de Gestión de la Infraestructura y Gestión de sistemas deben implementar las acciones requeridas para disponer adecuadamente los Residuos de Aparatos Eléctricos y Electrónicos RAEE presentes en las sedes de la Corporación.
- Ejecutar de manera eficaz, y dentro de las fechas establecidas, los planes de acción definidos para el cierre de los hallazgos relacionados con el incumplimiento de objetivos de cumplimiento de requisitos legales (desconexión y laboral)</t>
  </si>
  <si>
    <t>6. Oportunidades de mejorar la integración del sistema con otros procesos de negocio de la Corporación</t>
  </si>
  <si>
    <r>
      <t>-</t>
    </r>
    <r>
      <rPr>
        <b/>
        <sz val="12"/>
        <color theme="1"/>
        <rFont val="Arial"/>
        <family val="2"/>
      </rPr>
      <t xml:space="preserve"> </t>
    </r>
    <r>
      <rPr>
        <sz val="12"/>
        <color theme="1"/>
        <rFont val="Arial"/>
        <family val="2"/>
      </rPr>
      <t xml:space="preserve">El Sistema de Gestión Integral y el proceso de Gestión de sistemas durante la vigencia en revisión iniciaron con la revisión de los requisitos de la norma ISO 27001:2022 </t>
    </r>
    <r>
      <rPr>
        <i/>
        <sz val="12"/>
        <color theme="1"/>
        <rFont val="Arial"/>
        <family val="2"/>
      </rPr>
      <t xml:space="preserve">Sistema de Gestión de la Seguridad de la Información, </t>
    </r>
    <r>
      <rPr>
        <sz val="12"/>
        <color theme="1"/>
        <rFont val="Arial"/>
        <family val="2"/>
      </rPr>
      <t>norma que estimula la integración de los procesos de Gestión de Sistemas, Gestión Documental y Archivo y los demás procesos de la entidad.</t>
    </r>
    <r>
      <rPr>
        <i/>
        <sz val="12"/>
        <color theme="1"/>
        <rFont val="Arial"/>
        <family val="2"/>
      </rPr>
      <t xml:space="preserve"> </t>
    </r>
    <r>
      <rPr>
        <sz val="12"/>
        <color theme="1"/>
        <rFont val="Arial"/>
        <family val="2"/>
      </rPr>
      <t>Es preciso que durante la vigencia 2023 se consolide un diagnóstico que permita establecer el plan de acción necesario para que la entidad implemente la norma ISO 27001 de manera adecuada.
- Con base en los cambios establecidos por los requisitos legales aplicables relacionados con la seguridad vial, se considera la implementación de la norma ISO 39001:20212 Sistema de Gestión de la Seguridad Vial con el objetivo de fortalecer las estrategias del SG-SST para este riesgo.
- Considerar formar líderes dentro de cada área o proceso, con el fin de realizar de manera autónoma, actividades de bienestar, por ejemplo programa de pausas activas.</t>
    </r>
  </si>
  <si>
    <t>7. Implicaciones para la dirección estratégica de la Corporación</t>
  </si>
  <si>
    <t>8. Aportar información sobre nuevas prioridades y objetivos estratégicos de la organización que puedan ser insumos para la planificación y la mejora continua;</t>
  </si>
  <si>
    <t>- La política, los objetivos del SGI y la planificación para el logro de los mismos se debe ajustar con el objetivo mantener estos mecanismos en el nivel estratégico, permitiendo de esta manera establecer métodos adecuados para su seguimiento y medición. Esta acción requiere la reducción de objetivos establecidos por el SGI y posteriormente ajustar la planificación para el logro de estos.
- A pesar de lograr los objetivos del Sistema de Gestión Ambiental, se requiere la inversión de recursos que permitan el ahorro de energía y agua, ya que, las metas relacionadas con el ahorro de recursos planteadas por el gobierno nacional tienden a ser mas exigentes año tras año.</t>
  </si>
  <si>
    <t>Asistencia</t>
  </si>
  <si>
    <t>Nombre</t>
  </si>
  <si>
    <t>Cargo</t>
  </si>
  <si>
    <t>Firma</t>
  </si>
  <si>
    <t>ANÁLISIS DE CUMPLIMIENTO DE LA POLÍTICA Y OBJETIVOS DEL SGI</t>
  </si>
  <si>
    <t>POLÍTICA SGI</t>
  </si>
  <si>
    <t>Objetivos aplicables del SGI</t>
  </si>
  <si>
    <t>Responsable</t>
  </si>
  <si>
    <t>Objetivo del proceso</t>
  </si>
  <si>
    <t>Nombre Indicador</t>
  </si>
  <si>
    <t>RESULTADO 2022</t>
  </si>
  <si>
    <t>META 2022</t>
  </si>
  <si>
    <t>CUMPLIMIENTO</t>
  </si>
  <si>
    <t>CUMPLIÓ</t>
  </si>
  <si>
    <t>La Corporación Autónoma Regional del Atlántico – C.R.A., es un ente público e independiente; cuyo propósito principal es el desarrollo de acciones tendientes a conservar, recuperar y proteger los recursos naturales y el ambiente en el departamento del Atlántico, para ello en el marco de su Sistema de Gestión Integrado (SGI) y en cumplimiento de los requisitos legales aplicables, se compromete a adoptar los lineamientos que en materia de calidad, ambiente y seguridad y salud en el trabajo (SST), se ha propuesto.
La Corporación asume el compromiso para responder de manera veraz y eficiente a las necesidades y expectativas de sus partes interesadas, para ello garantizamos impulsar una cultura basada en los principios de transparencia, compromiso, liderazgo y desarrollo de las competencias de nuestro recurso humano, así como el fortalecimiento de la gestión administrativa y tecnológica. Promoviendo constantemente el mejoramiento continuo en todos los procesos de nuestro Sistema de Gestión integrado.
Así mismo, aseguramos la adecuada gestión de los aspectos e impactos ambientales generados en el desarrollo de las actividades correspondientes al alcance del SGI, en línea con la consolidación de la política de cero papel, la implementación de las compras sostenibles, la interiorización de hábitos de consumo responsable y en general la prevención de la contaminación y la protección del medio ambiente
Por último y no menos importante, garantizamos condiciones de trabajo seguras y saludables para trabajadores y contratistas mediante el establecimiento de mecanismos efectivos de consulta y participación y la implementación sistemática de acciones que permitan eliminar los peligros y riesgos de SST y prevenir la ocurrencia de accidentes y enfermedades laborales.</t>
  </si>
  <si>
    <t>Garantizar el cumplimiento de los requisitos legales y reglamentarios aplicables al Sistema de Gestión Integrado. (Calidad -SGA-SST)</t>
  </si>
  <si>
    <t>Oficina de gestión humana
(Sistema de gestión de la SST)</t>
  </si>
  <si>
    <t>Planear, organizar, ejecutar y controlar las acciones que promuevan la provisión, desarrollo, salud y seguridad en el trabajo, bienestar y mejoramiento de las competencias laborales del talento humano, así como la gestión de las situaciones administrativas que se generen en el ingreso, permanencia o retiro del personal de la Entidad conforme a los requisitos del SGI</t>
  </si>
  <si>
    <t>Requisitos legales</t>
  </si>
  <si>
    <t xml:space="preserve">No se cuenta con programa de desconexión laboral exigido por la ley 2191 de 2022.
Actualmente se cuenta con plan de acción en proceso de implementación para el cierre de esta NC. </t>
  </si>
  <si>
    <t>Secretaría General
(Gestión del mejoramiento)</t>
  </si>
  <si>
    <t>Gestionar los requisitos legales ambientales aplicables al Sistema de Gestión Ambiental de la CRA.</t>
  </si>
  <si>
    <t>Cumplimiento de requisitos legales ambientales</t>
  </si>
  <si>
    <t>Promover e incrementar los niveles de cultura ambiental en los habitantes del Departamento del Atlántico</t>
  </si>
  <si>
    <t>Oficina asesora de Planeación 
(Educación Ambiental)</t>
  </si>
  <si>
    <t xml:space="preserve">Aportar a la construcción de una cultura ambiental ética, consciente y responsable en el manejo del ambiente y de la vida, que considere, en el marco del desarrollo sostenible y bajo el principio de la equidad, el reconocimiento de la diversidad de dinámicas naturales, sociales y culturales existentes, en sus apuestas de intervención desde los procesos de gestión ambiental.  </t>
  </si>
  <si>
    <t>Ejercer el control y seguimiento ambiental a los recursos naturales y a las actividades productivas de los usuarios</t>
  </si>
  <si>
    <t>Subdirección de gestión ambiental
(Manejo, control y seguimiento ambiental)</t>
  </si>
  <si>
    <t>Asesorar e implementar políticas, normas y procedimientos para el ejercicio de la autoridad ambiental a través de acciones de evaluación, seguimiento y control ambiental de los proyectos, obras y actividades que usan y aprovechan los recursos naturales y los ecosistemas en el área de jurisdicción de la Corporación.</t>
  </si>
  <si>
    <t>Oficina asesora de Planeación 
(Planificación para el desarrollo sostenible)</t>
  </si>
  <si>
    <t>Brindar insumos y asistencia técnica y legal que permitan la adecuada planificación y ordenación de los territorios del Departamento del Atlántico, con el fin de incorporar en sus procesos de ordenamiento territorial el correcto manejo, administración y aprovechamiento de los recursos naturales renovables y no renovables</t>
  </si>
  <si>
    <t>Revisión, ajuste y seguimiento de Planes de Ordenación de Cuencas Hidrográficas</t>
  </si>
  <si>
    <t>Distribuir equitativamente la inversión económica en la recuperación, conservación y protección de los recursos naturales y el ambiente</t>
  </si>
  <si>
    <t>Dirección general
(Planeación estratégica)</t>
  </si>
  <si>
    <t>Establecer los propósitos, planes y proyectos para articular armónicamente las políticas ambientales nacionales a las necesidades de desarrollo ambiental del departamento del Atlántico.</t>
  </si>
  <si>
    <t>Evaluación y Seguimiento del Plan de Acción</t>
  </si>
  <si>
    <t>Subdirección financiera
(Gestión financiera)</t>
  </si>
  <si>
    <t>Llevar a cabo la gestión del recurso financiero de la entidad, mediante actividades de cobro y recaudo de ingresos, administración presupuestal, pago de compromisos y procesamiento de información contable, para contribuir a la financiación de los planes, programas y proyectos incluidos en el plan de acción institucional - PAI- de la Corporación.</t>
  </si>
  <si>
    <t>Porcentaje de ejecución presupuesto de inversión</t>
  </si>
  <si>
    <t>Asegurar una gestión adecuada y oportuna de los aspectos e impactos ambientales en los diferentes procesos de la entidad</t>
  </si>
  <si>
    <t>Implementar y mantener instrumentos como la revisión por la dirección y las acciones correctivas en aras de optimizar el Sistema de Gestión Integral.</t>
  </si>
  <si>
    <t>Cumplimiento del cronograma de trabajo</t>
  </si>
  <si>
    <t>Se presentó el incumplimiento de una sola actividad, la cual está relacionada con la identificación y señalización del punto de almacenamiento temporal de RCD</t>
  </si>
  <si>
    <t>Consumo de energía</t>
  </si>
  <si>
    <t>Consumo de energía medido en KW/h de la sede principal y sede casa 2</t>
  </si>
  <si>
    <t>Consumo de agua</t>
  </si>
  <si>
    <t>Consumo de agua medido en m3 de la sede principal y sede casa 2</t>
  </si>
  <si>
    <t>Volumen de residuos sólidos dispuestos adecuadamente
(Indicador de seguimiento)</t>
  </si>
  <si>
    <t>N/A</t>
  </si>
  <si>
    <t>El indicador se encuentra planteado de manera cualitativa. Para la vigencia 2023 se logró sistematizar la disposición adecuada de residuos sólidos por parte de funcionarios y contratistas.
La disposición de los residuos aprovechables fue realizada con la fundación NATURA.</t>
  </si>
  <si>
    <t>Velar por una gestión adecuada y oportuna de los peligros y riesgos de SST a los que están sometidos los trabajadores en los diferentes procesos de la entidad</t>
  </si>
  <si>
    <t>Garantizar la seguridad de los trabajadores y mantener ambientes de trabajo seguros, interviniendo el 10% de los peligros</t>
  </si>
  <si>
    <t>Intervención de peligros</t>
  </si>
  <si>
    <t>Continuar con la aplicación de medidas de control a los riesgos prioritarios.</t>
  </si>
  <si>
    <t>Proporcionar y mantener el talento humano competente para lograr el buen funcionamiento de los procesos de la Corporación</t>
  </si>
  <si>
    <t>Oficina de gestión humana
(Gestión del talento humano)</t>
  </si>
  <si>
    <t>Cumplimiento de Competencia</t>
  </si>
  <si>
    <t>Desempeño laboral de funcionarios de carrera administrativa y de LNR</t>
  </si>
  <si>
    <t>Asegurar la revisión continua del Sistema de Gestión a través de las auditorías internas y demás herramientas necesarias de control y mejora, satisfaciendo las necesidades de las partes interesadas y de la Corporación</t>
  </si>
  <si>
    <t>Eficacia de la acciones implementadas</t>
  </si>
  <si>
    <t>Aumentar la satisfacción de los usuarios mejorando los tiempos y la calidad de atención en los servicios de la entidad</t>
  </si>
  <si>
    <t>Oficina asesora jurídica
(Soporte jurídico)</t>
  </si>
  <si>
    <t>Defender los intereses de la Corporación en sede administrativa, prejudicial y judicial; propender por el buen desarrollo del trámite correspondiente a los derechos de petición y optimizar las políticas de daño antijurídico de la Entidad.</t>
  </si>
  <si>
    <t>Porcentaje de PQR resueltas dentro del termino legal de competencia exclusiva de la oficina jurídica (Procesos de Soporte Jurídico y Adquisición de bienes y servicios)</t>
  </si>
  <si>
    <t>Promedio de días de respuesta a las PQR de competencia exclusiva de la oficina jurídica
(Información)</t>
  </si>
  <si>
    <t>Promedio de días de respuesta a las PQR de competencia exclusiva de la oficina jurídica
(Consulta)</t>
  </si>
  <si>
    <t>Promedio de días de respuesta a las PQR de competencia exclusiva de la oficina jurídica
(Interés general)</t>
  </si>
  <si>
    <t>Defender los intereses de la Corporación en los trámites administrativos y judiciales en que esta intervenga</t>
  </si>
  <si>
    <t>Porcentaje Atención a Procesos de defensa corporativa</t>
  </si>
  <si>
    <t>Robustecer la estructura tecnológica y administrativa de la Corporación, que facilite la gestión de los procesos del Sistema de Gestión Integrado y la disponibilidad de los recursos</t>
  </si>
  <si>
    <t>Secretaria general
(Gestión de sistemas)</t>
  </si>
  <si>
    <t>Gestionar de manera integral las tecnologías de la información en la organización, prestando servicios acordes a las necesidades de la institución y a los avances en la materia, para contribuir al desarrollo de los procesos estratégicos, misionales y de apoyo del SGI a través de la tecnología</t>
  </si>
  <si>
    <t>Cumplimiento    del Programa             de Mantenimiento Preventivos (Equipos               de Computo)</t>
  </si>
  <si>
    <t>Promedio de días en la atención de solicitudes de soporte de las herramientas tecnológicas</t>
  </si>
  <si>
    <t>Garantizar el suministro oportuno de bienes y servicios requeridos por las diferentes dependencias y lograr un desarrollo efectivo de las actividades y óptimo funcionamiento de la Corporación</t>
  </si>
  <si>
    <t>Secretaria general
(Gestión de la infraestructura)</t>
  </si>
  <si>
    <t>Suministrar, mantener y salvaguardar los recursos de infraestructura de la Corporación haciendo uso de los servicios necesarios para el cumplimiento de los objetivos en cada uno de los procesos del Sistema de Gestión Integral</t>
  </si>
  <si>
    <t>Cumplimiento del cronograma de mantenimiento de recursos físicos</t>
  </si>
  <si>
    <t>El indicador muestra la consecución del objetivo, sin embargo, la meta establecida debe ser reevaluada para el proceso.</t>
  </si>
  <si>
    <t>Seguimiento a solicitudes de consumo</t>
  </si>
  <si>
    <t>Consolidar la política de cero papel, así como la interiorización de hábitos de consumo responsable en la gestión de la entidad</t>
  </si>
  <si>
    <t>Reducción en el consumo de resmas de papel</t>
  </si>
  <si>
    <t>Fortalecer los procesos de compra sostenibles en línea con los requisitos que en calidad, ambiente y seguridad y salud en el trabajo ha adoptado la entidad</t>
  </si>
  <si>
    <t>Crear y mantener mecanismos de participación y consulta con acceso a todos los trabajadores y contratistas de la entidad</t>
  </si>
  <si>
    <t>Cumplir con el 100% de las reuniones del COPASST /COCOLAB</t>
  </si>
  <si>
    <t>COPASST 
COCOLAB</t>
  </si>
  <si>
    <t>Se cumple con el objetivo de garantizar los mecanismos de participación y consulta de los trabajadores a través de sus representantes.</t>
  </si>
  <si>
    <t>Regresar</t>
  </si>
  <si>
    <t xml:space="preserve">                FORMATO</t>
  </si>
  <si>
    <t xml:space="preserve">                  REVISIÓN INDICADORES DE GESTION</t>
  </si>
  <si>
    <t>Código: GM-FT-02</t>
  </si>
  <si>
    <t>Versión: 2</t>
  </si>
  <si>
    <t>Indicador</t>
  </si>
  <si>
    <t>Metodología (Fórmula)</t>
  </si>
  <si>
    <t>Tipo de Indicador</t>
  </si>
  <si>
    <t>Frecuencia</t>
  </si>
  <si>
    <t>Unidad de Medida</t>
  </si>
  <si>
    <t>Meta Cumplida  Si-No</t>
  </si>
  <si>
    <t>Resultado 1</t>
  </si>
  <si>
    <t>Resultado 2</t>
  </si>
  <si>
    <t>Resultado 3</t>
  </si>
  <si>
    <t>Resultado 4</t>
  </si>
  <si>
    <t>Responsable Funcionario</t>
  </si>
  <si>
    <t>Planeación Estratégica</t>
  </si>
  <si>
    <t xml:space="preserve">Número de Informes de Gestión socializados </t>
  </si>
  <si>
    <t>EFICIENCIA/EFECTIVIDAD</t>
  </si>
  <si>
    <t>Semestral</t>
  </si>
  <si>
    <t>Unidad</t>
  </si>
  <si>
    <t>Dirección General</t>
  </si>
  <si>
    <t>Fortalecimiento de la imagen institucional a través de la difusión amplia, masiva y efectiva de la gestión de la Corporación a nivel Regional y Nacional.</t>
  </si>
  <si>
    <t>Número de estrategias de comunicación gestionadas (redes, medios audiovisuales y escritos)</t>
  </si>
  <si>
    <t>EFECTIVIDAD</t>
  </si>
  <si>
    <t>Trimestral</t>
  </si>
  <si>
    <t>Unidades</t>
  </si>
  <si>
    <t>Janeth Cabrera</t>
  </si>
  <si>
    <t>Gestión del Mejoramiento</t>
  </si>
  <si>
    <t>Hallazgos cerrados por eficacia en las acciones/No. De Hallazgos (NC y Obs) identificados)*100%</t>
  </si>
  <si>
    <t>EFICACIA</t>
  </si>
  <si>
    <t>Anual</t>
  </si>
  <si>
    <t>Porcentaje</t>
  </si>
  <si>
    <t>Juan Camilo Calderón</t>
  </si>
  <si>
    <t>Consumo de agua mensual</t>
  </si>
  <si>
    <t>Promedio de consumo mensual</t>
  </si>
  <si>
    <t>M3</t>
  </si>
  <si>
    <t>Consumo de energía anual</t>
  </si>
  <si>
    <t>KW/h</t>
  </si>
  <si>
    <t>Planificación para el Desarrollo Sostenible</t>
  </si>
  <si>
    <t>Atención en la Expedición de Conceptos Técnicos de Planes Parciales</t>
  </si>
  <si>
    <t>(No .de Conceptos Técnicos de Planes Parciales Expedidos / No. de Solicitudes de Conceptos Técnicos de Planes Parciales) *100%</t>
  </si>
  <si>
    <t>Porcentual</t>
  </si>
  <si>
    <t>WLADIMIR OROZCO Y EDWIN RUIZ</t>
  </si>
  <si>
    <t>Atención en la Expedición de Conceptos Técnicos de Zonificación</t>
  </si>
  <si>
    <t>(No. de Conceptos Técnicos de Zonificación Expedidos / No. De Conceptos Técnicos de Zonificación Solicitados)*100%</t>
  </si>
  <si>
    <t>Promedio de días en la expedición de conceptos técnicos de zonificación</t>
  </si>
  <si>
    <t>(Sumatoria de días hábiles en responder las solicitudes de conceptos técnicos de zonificación/ Numero de solicitudes de concepto técnico)</t>
  </si>
  <si>
    <t>EFICIENCIA</t>
  </si>
  <si>
    <t>Días</t>
  </si>
  <si>
    <t>Revisión de los Planes Parciales</t>
  </si>
  <si>
    <t>No.de Planes Parciales revisados/Total de Planes recibidos</t>
  </si>
  <si>
    <t>Municipios Asesorados por la Corporación</t>
  </si>
  <si>
    <t>No. De Municipios Asesorados por la Corporación en el año / No. Total de Municipios</t>
  </si>
  <si>
    <t>(No.de Planes de ordenación de cuencas hidrográficas Revisados y Ajustados / No. Total de planes de ordenación de cuencas hidrográficas)*100%</t>
  </si>
  <si>
    <t>Manejo, Control y Seguimiento Ambiental</t>
  </si>
  <si>
    <t>Tiempo efectivo de duración del trámite de otorgamiento de licencias ambientales (número de días)</t>
  </si>
  <si>
    <r>
      <t xml:space="preserve">Número de días correspondiente al tiempo efectivo de duración del trámite de
otorgamiento de una Licencia Ambiental.
</t>
    </r>
    <r>
      <rPr>
        <b/>
        <sz val="8"/>
        <color theme="1"/>
        <rFont val="Calibri"/>
        <family val="2"/>
        <scheme val="minor"/>
      </rPr>
      <t>Nota: 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t>
    </r>
    <r>
      <rPr>
        <b/>
        <sz val="10"/>
        <color theme="1"/>
        <rFont val="Calibri"/>
        <family val="2"/>
        <scheme val="minor"/>
      </rPr>
      <t xml:space="preserve"> </t>
    </r>
  </si>
  <si>
    <t>Número de días</t>
  </si>
  <si>
    <t>Subdirector de Gestión Ambiental</t>
  </si>
  <si>
    <t>Porcentaje de Licencias Ambientales vigentes con seguimiento en el período</t>
  </si>
  <si>
    <t xml:space="preserve"> (No. de Licencias Ambientales vigentes con seguimiento en el periodo de
seguimiento) /(No. de Licencias Ambientales vigentes en el periodo de
seguimiento) * 100%
</t>
  </si>
  <si>
    <t>50% - 100%
Nota:
sectores de
alto impacto:
cobertura de
seguimiento
del 100%;
otros
impactos:
cobertura del
50% anual</t>
  </si>
  <si>
    <t>Tiempo promedio de trámite para el otorgamiento o negación de Permiso de Aprovechamiento Forestal por la Corporación</t>
  </si>
  <si>
    <r>
      <t xml:space="preserve">Número de días correspondiente al tiempo efectivo de duración del trámite de
otorgamiento de un permiso de aprovechamiento forestal.
</t>
    </r>
    <r>
      <rPr>
        <b/>
        <sz val="8"/>
        <color theme="1"/>
        <rFont val="Calibri"/>
        <family val="2"/>
        <scheme val="minor"/>
      </rPr>
      <t xml:space="preserve">Nota: 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 </t>
    </r>
  </si>
  <si>
    <t>Porcentaje de Permisos de Aprovechamiento Forestal vigentes con seguimiento</t>
  </si>
  <si>
    <t xml:space="preserve"> (Número de Permisos de Aprovechamiento Forestal vigentes con seguimiento
en el periodo de seguimiento) /(Número de Permisos de Aprovechamiento
Forestal vigentes en el periodo de seguimiento) * 100%</t>
  </si>
  <si>
    <t>Tiempo promedio de trámite para el otorgamiento o negación de Concesiones de Aguas</t>
  </si>
  <si>
    <r>
      <t xml:space="preserve">Número de días correspondiente al tiempo efectivo de duración del trámite de
otorgamiento de una concesión de aguas.
</t>
    </r>
    <r>
      <rPr>
        <b/>
        <sz val="8"/>
        <rFont val="Calibri"/>
        <family val="2"/>
        <scheme val="minor"/>
      </rPr>
      <t xml:space="preserve">Nota: 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 </t>
    </r>
  </si>
  <si>
    <t xml:space="preserve">Porcentaje de Concesiones de Aguas vigentes con seguimiento
</t>
  </si>
  <si>
    <t xml:space="preserve"> (Número de Concesiones de Aguas otorgadas con seguimiento en la
vigencia) /(Número de Concesiones de Aguas vigentes) * 100%</t>
  </si>
  <si>
    <t>Tiempo promedio de trámite para el otorgamiento o negación de Permisos de vertimiento</t>
  </si>
  <si>
    <r>
      <t xml:space="preserve">Número de días correspondiente al tiempo efectivo de duración del trámite de
otorgamiento de un Permisos de Vertimientos
</t>
    </r>
    <r>
      <rPr>
        <b/>
        <sz val="8"/>
        <rFont val="Calibri"/>
        <family val="2"/>
        <scheme val="minor"/>
      </rPr>
      <t xml:space="preserve">Nota: 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 </t>
    </r>
  </si>
  <si>
    <t xml:space="preserve">Porcentaje de Permisos de Vertimientos vigentes con seguimiento
</t>
  </si>
  <si>
    <t>(Número de Permisos de Vertimientos otorgadas con seguimiento en la
vigencia) / (Número de Permisos de Vertimientos vigentes) * 100%</t>
  </si>
  <si>
    <t>Tiempo promedio de trámite para el otorgamiento o negación de Permiso de Emisiones Atmosféricas</t>
  </si>
  <si>
    <r>
      <t xml:space="preserve">Número de días correspondiente al tiempo efectivo de duración del trámite de
otorgamiento de un Permisos de Emisiones Atmosféricas
</t>
    </r>
    <r>
      <rPr>
        <b/>
        <sz val="8"/>
        <rFont val="Calibri"/>
        <family val="2"/>
        <scheme val="minor"/>
      </rPr>
      <t>Nota: 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t>
    </r>
  </si>
  <si>
    <t>Porcentaje de Permisos de Emisiones Atmosféricas vigentes con seguimiento</t>
  </si>
  <si>
    <t xml:space="preserve"> (Número de Permisos de Vertimientos otorgadas con seguimiento en la
vigencia) / (Número de Permisos de Emisiones Atmosféricas vigentes) *
100%
</t>
  </si>
  <si>
    <t>Porcentaje de seguimiento anual a las obras de saneamiento ambiental (Planta de tratamiento de aguas residuales) para verificar el cumplimiento de las actividades priorizadas en los PSMV.</t>
  </si>
  <si>
    <t xml:space="preserve"> (Número de PSMV con seguimiento anual a las obras de saneamiento
ambiental (Planta de tratamiento de aguas residuales) en el periodo) /
(Número de PSMV registrados en el periodo de seguimiento) * 100%</t>
  </si>
  <si>
    <t>porcentual</t>
  </si>
  <si>
    <t>Porcentaje de denuncias ambientales atendidas</t>
  </si>
  <si>
    <t>(Número de denuncias ambientales atendidas / Número de denuncias
ambientales recibidas ) *100</t>
  </si>
  <si>
    <t>Porcentaje de procesos sancionatorios resueltos</t>
  </si>
  <si>
    <t xml:space="preserve">(Número de procesos sancionatorios ambientales resueltos en la vigencia del
reporte)/Número de procesos sancionatorios ambientales vigentes en la
vigencia del reporte)*100
</t>
  </si>
  <si>
    <t>Porcentaje de peticiones, solicitudes y consultas resueltas dentro del termino legal de competencia exclusiva de la subdirección de Gestión Ambiental</t>
  </si>
  <si>
    <t>(Numero de Porcentaje de peticiones, solicitudes y consultas resueltas dentro
del termino legal de competencia exclusiva de la subdirección de Gestión
Ambiental/ total de Porcentaje de peticiones, solicitudes y consultas de
competencia de la subdirección de Gestión Ambiental) * 100</t>
  </si>
  <si>
    <t>Educación Ambiental</t>
  </si>
  <si>
    <t>Numero de capacitaciones realizadas durante la vigencia</t>
  </si>
  <si>
    <t>(No.de       capacitaciones realizadas     durante     la vigencia/No.     Total     De capacitaciones  solicitadas                        y
planificadas)*100%</t>
  </si>
  <si>
    <t>GLORIA YAZIRA FARAH VASQUEZ</t>
  </si>
  <si>
    <t xml:space="preserve">Numero  de  Asesorías educativo ambientales  realizadas por la CRA </t>
  </si>
  <si>
    <t>(Numero    de    asesorías educativo ambientales  realizadas/      Total      de asesorías  educativo ambientales planificadas</t>
  </si>
  <si>
    <t>Gestión de Proyectos Ambientales</t>
  </si>
  <si>
    <t>Promedio de días hábiles entre la radicación y evaluación de los proyectos</t>
  </si>
  <si>
    <t>(Sumatoria de días hábiles entre la fecha de radicación y la evaluación de los proyectos radicados)/proyectos radicados</t>
  </si>
  <si>
    <t>Días hábiles</t>
  </si>
  <si>
    <t>RAFAEL MORENO</t>
  </si>
  <si>
    <t>Atención en el trámite para la evaluación de proyectos</t>
  </si>
  <si>
    <t>(Proyectos evaluados en el tiempo establecido/Proyectos radicados)*100</t>
  </si>
  <si>
    <t>Gestión Humana</t>
  </si>
  <si>
    <t>Cumplimiento plan de capacitación</t>
  </si>
  <si>
    <t>(No.de capacitaciones ejecutadas/No. de capacitaciones programadas)*100%</t>
  </si>
  <si>
    <t>Milena Caballero</t>
  </si>
  <si>
    <t>Cumplimiento programa de Bienestar Laboral</t>
  </si>
  <si>
    <t>(No.de Actividades de bienestar realizadas/No. Actividades de bienestar planificadas)*100%</t>
  </si>
  <si>
    <t>(No. De funcionarios con la competencia requerida/ No. Total de funcionarios)
* 100</t>
  </si>
  <si>
    <t>(Numero de funcionarios de LNR (que no sean de gerencia pública) y carrera administrativa que se ubicaron en el nivel sobresaliente / No. total de funcionarios evaluados)*100</t>
  </si>
  <si>
    <t>Cumplimiento de Incentivos</t>
  </si>
  <si>
    <t xml:space="preserve">(Número de funcionarios que están desarrollando estudios de educación superior con apoyo económico de la CRA/
Total funcionarios carrera y LNR ) * 100
</t>
  </si>
  <si>
    <t>Gestión de infraestructura</t>
  </si>
  <si>
    <t>(Numero   de   actividades del       cronograma       de mantenimiento  realizadas
/  Numero  de  actividades del       cronograma       de mantenimiento planificadas) * 100</t>
  </si>
  <si>
    <t>Robinson Mafiol</t>
  </si>
  <si>
    <t>En el resultado 2 se informa el avance a corte de 31 de diciembre.</t>
  </si>
  <si>
    <t xml:space="preserve">(Tiempo de respuesta de
las solicitudes entrantes
de recursos físicos/
Tiempo estipulado de
respuesta de las
solicitudes)*100
(T= 7 días hábiles) </t>
  </si>
  <si>
    <t>Gestión Financiera</t>
  </si>
  <si>
    <t>Porcentaje de recaudo de cartera por autoridad ambiental</t>
  </si>
  <si>
    <t>(Monto recaudado por autoridad ambiental / Monto facturado por autoridad ambiental) *100</t>
  </si>
  <si>
    <t>FRANCIS CASTILLA VALIENTE</t>
  </si>
  <si>
    <r>
      <rPr>
        <sz val="10"/>
        <rFont val="Calibri"/>
        <family val="2"/>
        <scheme val="minor"/>
      </rPr>
      <t>(Monto Ejecutado /Monto presupuestado de inversión)
*100%</t>
    </r>
  </si>
  <si>
    <t>JERMAN BOHORQUEZ CAMARGO</t>
  </si>
  <si>
    <t>COMPLETO</t>
  </si>
  <si>
    <t>Porcentaje de ejecución presupuesto de ingresos</t>
  </si>
  <si>
    <r>
      <rPr>
        <sz val="10"/>
        <rFont val="Calibri"/>
        <family val="2"/>
        <scheme val="minor"/>
      </rPr>
      <t>(Monto Ejecutado /Monto presupuestado de ingresos)
*100%</t>
    </r>
  </si>
  <si>
    <t>Porcentaje de recaudo de cartera por tasa retributiva</t>
  </si>
  <si>
    <t>(Monto recaudado por tasa retributiva / Monto facturado por tasa retributiva) *100</t>
  </si>
  <si>
    <t>RODOLFO RICAURTE</t>
  </si>
  <si>
    <t xml:space="preserve">ESTE INDICADOR SE AFECTADO POR LOS USUARIOS QUE  INTERPONEN RECURSOS SOBRE LA FACTURAS Y EL MAS REPRESENTATIVO TRIPLE A </t>
  </si>
  <si>
    <t>Porcentaje de recaudo de cartera tasa por uso</t>
  </si>
  <si>
    <t>(Monto recaudado por tasa por uso / Monto facturado por tasa por uso) *100</t>
  </si>
  <si>
    <t xml:space="preserve">ESTE INDICADOR SE VE AFECTADO POR LOS UUARIOS QUE  INTERPONEN RECURSOS SOBRE LA FACTURAS Y EL MAS REPRESENTATIVO TRIPLE A </t>
  </si>
  <si>
    <t>Incremento en la facturación por autoridad ambiental</t>
  </si>
  <si>
    <t>((monto facturado
por autoridad
ambiental en el
periodo actual /
Monto facturado por
autoridad ambiental
en el periodo
anterior) - 1)*100</t>
  </si>
  <si>
    <t>No se realizo el calculo y esta en proceso de eliminación del indicador
SOLICITAMOS EL RETIRO DE ESTE INDICADOR DEBIDO A QUE NO SE PUEDE RESPONSABILIZAR DE EFICIENCIA DE RECAUDO A LA SUBDIRECCION FINANCIERA SI LOS MONTOS A FACTURAR NO DEPENDEN DE ESTA SUBDIRECCION Y ESTAN SUJETOS A REVISION</t>
  </si>
  <si>
    <t>Incremento en la facturación por tasas</t>
  </si>
  <si>
    <t>((monto facturado por tasas en el periodo actual / Monto facturado por tasas en el periodo anterior)- 1)*100</t>
  </si>
  <si>
    <t>El resultado de este indicador corresponde a un cálculo anual. No se evaluó trimestral
SOLICITAMOS EL RETIRO DE ESTE INDICADOR DEBIDO A QUE NO SE PUEDE RESPONSABILIZAR DE EFICIENCIA DE RECAUDO A LA SUBDIRECCION FINANCIERA SI LOS MONTOS A FACTURAR NO DEPENDEN DE ESTA SUBDIRECCION Y ESTAN SUJETOS A REVISION</t>
  </si>
  <si>
    <t>Soporte Jurídico</t>
  </si>
  <si>
    <t>(No de procesos atendidos / No de procesos recibidos o notificados)*100%</t>
  </si>
  <si>
    <t>EDUARDO CASTILLO</t>
  </si>
  <si>
    <t xml:space="preserve">Porcentaje de PQR resueltas
dentro del termino legal de
competencia exclusiva de la
oficina jurídica (Procesos de
Soporte Jurídico y
Adquisición de bienes y
servicios)
</t>
  </si>
  <si>
    <t>(Numero de PQR resueltas dentro
del termino legal de competencia
exclusiva de la oficina jurídica/ total
de PQR de competencia de la
oficina jurídica) * 100</t>
  </si>
  <si>
    <t>KAREN ARCON</t>
  </si>
  <si>
    <t>Peticiones de exclusiva competencia de la Oficina al año: 951, del I semestre: 519 y del II Semestre: 432, atendiéndose el 100%.</t>
  </si>
  <si>
    <t xml:space="preserve">Promedio de días de
respuesta a las PQR de
competencia exclusiva de la
oficina jurídica </t>
  </si>
  <si>
    <t xml:space="preserve">Sumatoria de los días de respuesta
a las PQR, por cada modalidad
(información, consulta e interés
particular y general) de
competencia exclusiva de la oficina
jurídica /total de PQR por cada
modalidad (información, consulta
e interés particular y general) de
competencia exclusiva de la oficina
jurídica
</t>
  </si>
  <si>
    <t>Información</t>
  </si>
  <si>
    <t>Consulta</t>
  </si>
  <si>
    <t>Interés general</t>
  </si>
  <si>
    <t>Gestión documental y de archivo</t>
  </si>
  <si>
    <t>Transferencias oportunas de la documentación</t>
  </si>
  <si>
    <t>(No.de Transferencias realizadas de manera oportuna por las oficinas programadas /No. Total de Transferencias esperadas) * 100%</t>
  </si>
  <si>
    <t>FABIOLA DUQUE</t>
  </si>
  <si>
    <t>De las 11 transferencias recibidas para el año 2022, de manera oportuna, se recibieron 4 transferencias:
Secretaría General (Historias Laborales);
Oficina Jurídica (peticiones)
Oficina de Control Interno ( Informes)
Dirección General (resoluciones).</t>
  </si>
  <si>
    <t>Tiempo de respuesta desde la solicitud de consulta hasta la entrega de los documentos de archivo central ubicados en la sede principal de la entidad</t>
  </si>
  <si>
    <t>Promedio de horas desde la solicitud de consulta hasta la entrega de los documentos (Numero de horas totales de las solicitudes/Numero de solicitudes)</t>
  </si>
  <si>
    <t>Cada cuatro meses</t>
  </si>
  <si>
    <t>Horas</t>
  </si>
  <si>
    <t>48 horas</t>
  </si>
  <si>
    <t>En el primer cuatrimestre se recibieron 215 solicitudes, las cuales fueron respondidas en un promedio de  34,41 horas
En el segundo cuatrimestre se recibieron 59 consultas, las cuales fueron respondidas en  57, 53 horas
En el último trimestre de 2022 se recibieron 102 consultas, las cuales fueron respondidas en un promedio de 38,38</t>
  </si>
  <si>
    <t>Reproducción y conservación preventiva de información para consulta de archivos</t>
  </si>
  <si>
    <t>(Número de series documentales digitalizadas / Total series documentales a digitalizar) * 100</t>
  </si>
  <si>
    <t>Cada cuatro años (Plan de Acción)</t>
  </si>
  <si>
    <t>Si bien es cierto se tenía un estimado de 15% al finalizar los 4 años; a octubre de 2022, se han digitalizado alrededor del 66,76% de las series documentales, con prelación a series misionales y carácter. 
Se realizó proceso de digitalización de 2600 cajas de archivo, en su mayoría de los archivos de gestión.
De las 35 Series documentales actuales, solo se tienen en cuenta 24 para obtener el resultado del indicador, ya que las otras 11, están conformadas por información generada electrónicamente.</t>
  </si>
  <si>
    <t>Transferencias de las documentación</t>
  </si>
  <si>
    <t>Plan de transferencias documentales</t>
  </si>
  <si>
    <t>SEGUIMIENTO</t>
  </si>
  <si>
    <t>Cada mes a partir del segundo semestre del año</t>
  </si>
  <si>
    <t>Revisión de fechas, objetivos y requisitos - envío de correo electrónico recordando</t>
  </si>
  <si>
    <t>se envió el correo electrónico respectivo, el 25/06/2021</t>
  </si>
  <si>
    <t>Se reenvió correo electrónico el   5/04/2022 y 9/05/2022, respectivamente.</t>
  </si>
  <si>
    <t>Adquisición de Bienes y Servicios</t>
  </si>
  <si>
    <t>Porcentaje de Contratos perfeccionados</t>
  </si>
  <si>
    <r>
      <rPr>
        <sz val="10"/>
        <rFont val="Calibri"/>
        <family val="2"/>
        <scheme val="minor"/>
      </rPr>
      <t>(No. De contratos perfeccionados / No. De procesos contractuales iniciados)
*100%</t>
    </r>
  </si>
  <si>
    <t>EFECTIVIDAD - EFICACIA</t>
  </si>
  <si>
    <t xml:space="preserve">PAOLA FONTALVO </t>
  </si>
  <si>
    <t>Porcentaje de procesos declarados desiertos</t>
  </si>
  <si>
    <t>(No. De procesos declarados desiertos / Total de procesos apertura dos) *100%</t>
  </si>
  <si>
    <t>Gestión de Sistemas</t>
  </si>
  <si>
    <t>(Actividades                        de mantenimiento realizadas / Actividades                         de mantenimiento programadas) * 100</t>
  </si>
  <si>
    <t>JOSE LIMA</t>
  </si>
  <si>
    <t>Se realizo una jornada de mantenimiento en el año</t>
  </si>
  <si>
    <t>Promedio de días en la atención de solicitudes de
soporte de las
herramientas
tecnológicas</t>
  </si>
  <si>
    <t>(Sumatoria de días entre
la radicación de la
solicitud y la atención de
esta)/Numero de
solicitudes</t>
  </si>
  <si>
    <t>LINA SAAVEDRA</t>
  </si>
  <si>
    <t>Control de Gestión</t>
  </si>
  <si>
    <t>Nivel de Satisfacción de los usuarios.</t>
  </si>
  <si>
    <t>% de encuestas con mas de 4 aspectos calificados en grado cuatro (4) o adelante</t>
  </si>
  <si>
    <t>JUAN CAMILO CALDERON</t>
  </si>
  <si>
    <t>Acciones adoptadas por incumplimiento en las metas de los indicadores</t>
  </si>
  <si>
    <t>(Planes o acciones adoptadas por incumplimiento de indicadores / Indicadores que no cumplieron la meta) * 100</t>
  </si>
  <si>
    <t>Reducción en el consumo de papel en cumplimiento de la política de cero papel</t>
  </si>
  <si>
    <t>(Numero de resmas adquiridas en el año actual / Numero de resmas adquiridas del año anterior) * 100</t>
  </si>
  <si>
    <t>10% (Reducción)</t>
  </si>
  <si>
    <t>Auditorias de Gestión</t>
  </si>
  <si>
    <t>Cumplimiento de auditorias</t>
  </si>
  <si>
    <t>Número de Auditorías realizadas:
Al menos 1 auditoría anual.</t>
  </si>
  <si>
    <t>JOSE ANTONIO CARDOZO ALVAREZ</t>
  </si>
  <si>
    <t>En el trascurso de la vigencia 2022, se han realizado auditorías especificas, según lo establecido en el cronograma de actividades determinado para la Oficina de Control Interno para la vigencia, las cuales son:
1   PUBLICACIÓN DE LOS DOCUMENTOS PRECONTRACTUALES, CONTRACTUALES Y DE EJECUCIÓN EN LA PLATAFORMA SECOP II (Proceso Adquisición de bienes y servicios).
2. AL PROCESO DE REMISION DE INFORMACION AL DIARI, DE ACUERDO CON LOS PARAMETROS FIJADOS EN LA LEY DE GARANTIAS. CIRCULAR 005 DEL 2021 CGR
3. AL PROCESO DE REMISION DE INFORMACION AL DIARI, REFERENTE A LOS ACTOS ADMINISTRATIVOS DE APERTURA DE LOS PROCESOS DE SELECCIÓN OBJETIVA Y DE LOS CONTRATOS Y/O CONVENIOS INTERADMINISTRATIVOS Y/O DE ASOCIACIÓN. OFICIO 2021EE0135382 DEL 20 AGOSTO 2021 CGR</t>
  </si>
  <si>
    <t>INDICADORES</t>
  </si>
  <si>
    <t xml:space="preserve">FICHA TÉCNICA </t>
  </si>
  <si>
    <t>RESULTADO</t>
  </si>
  <si>
    <t>Tipo de indicador</t>
  </si>
  <si>
    <t>Definición del indicador</t>
  </si>
  <si>
    <t>Acciones y/o Actividades</t>
  </si>
  <si>
    <t>Interpretación</t>
  </si>
  <si>
    <t>Personas que deben conocer el resultado</t>
  </si>
  <si>
    <t>Método de Calculo</t>
  </si>
  <si>
    <t>Fuente de información para cálculos</t>
  </si>
  <si>
    <t>Periodicidad de Reporte</t>
  </si>
  <si>
    <t>Enero</t>
  </si>
  <si>
    <t>Febrero</t>
  </si>
  <si>
    <t>Marzo</t>
  </si>
  <si>
    <t>Abril</t>
  </si>
  <si>
    <t>Mayo</t>
  </si>
  <si>
    <t>Junio</t>
  </si>
  <si>
    <t>Julio</t>
  </si>
  <si>
    <t>Agosto</t>
  </si>
  <si>
    <t>Septiembre</t>
  </si>
  <si>
    <t>Octubre</t>
  </si>
  <si>
    <t>Noviembre</t>
  </si>
  <si>
    <t>Diciembre</t>
  </si>
  <si>
    <t>ACUMULADO 2022</t>
  </si>
  <si>
    <t>ANALISIS /PLAN DE ACCION</t>
  </si>
  <si>
    <t>Estructura</t>
  </si>
  <si>
    <t>Política de SST</t>
  </si>
  <si>
    <t>La política de seguridad y salud en el trabajo y que esté comunicada</t>
  </si>
  <si>
    <t>Definición de Política del SGSST en la organización para su implementación.</t>
  </si>
  <si>
    <t>Mantener una política y comunicarla a todos los trabajos sin importar su modelo de contratación</t>
  </si>
  <si>
    <t>Alta dirección Trabajadores, COPASST</t>
  </si>
  <si>
    <t xml:space="preserve">Evidencia del Documento de la política  y registros de su comunicación </t>
  </si>
  <si>
    <t>Política, Registros de comunicación</t>
  </si>
  <si>
    <t>Revisión anual concordancia con normatividad</t>
  </si>
  <si>
    <t>Divulgación</t>
  </si>
  <si>
    <t>Comunicar a trabajadores</t>
  </si>
  <si>
    <t>Objetivos y metas</t>
  </si>
  <si>
    <t>Los objetivos y metas de seguridad y salud en el trabajo;</t>
  </si>
  <si>
    <t>Definición de Objetivos y metas de seguridad y salud en el trabajo.</t>
  </si>
  <si>
    <t>Definir los objetivos y metas para la gestión de seguridad y salud en el trabajo.</t>
  </si>
  <si>
    <t>Evidencia del Documento donde se definan los objetivos y metas para la gestión de seguridad y salud en el trabajo.</t>
  </si>
  <si>
    <t xml:space="preserve">Documento de los Objetivos y metas </t>
  </si>
  <si>
    <t>Plan de trabajo anual</t>
  </si>
  <si>
    <t>El plan de trabajo anual en seguridad y salud en el trabajo y su cronograma;</t>
  </si>
  <si>
    <t>Definición Plan de Trabajo anual en SST y cronograma</t>
  </si>
  <si>
    <t>Se cuenta con un plan de trabajo anual en seguridad y salud en el trabajo con su respectivo cronograma de actividades.</t>
  </si>
  <si>
    <t>Evidencia de un Plan de trabajo anual en seguridad y salud en el trabajo y cronograma de implementación</t>
  </si>
  <si>
    <t>Plan de trabajo anual, cronograma</t>
  </si>
  <si>
    <t>Responsabilidades</t>
  </si>
  <si>
    <t>La asignación de responsabilidades de los distintos niveles de la empresa frente al desarrollo del Sistema de Gestión de la Seguridad y Salud en el Trabajo;</t>
  </si>
  <si>
    <t>Definición de responsabilidades de los distintos niveles de la empresa</t>
  </si>
  <si>
    <t>Se ha realizado la asignación de responsabilidades de los distintos niveles de la empresa frente al desarrollo de SG SST</t>
  </si>
  <si>
    <t>Evidencia de las responsabilidades a todos los niveles de la empresa en SST</t>
  </si>
  <si>
    <t>Documento de las responsabilidades para cada cargo en SST.</t>
  </si>
  <si>
    <t>Metodología identificación de peligros</t>
  </si>
  <si>
    <t>La definición del método para identificar los peligros, para evaluar y calificar los riesgos, en el que se incluye un instrumento para que los trabajadores reporten las condiciones de trabajo peligrosas;</t>
  </si>
  <si>
    <t>Definición del método para identificar peligros y evaluar y valorar los riesgos e instrumento para el reporte de condiciones peligrosas</t>
  </si>
  <si>
    <t>Establecer un método  para la  Identificación de peligros, valoración de los riesgos, determinación de controles y mecanismos para el reporte de condiciones peligrosas</t>
  </si>
  <si>
    <t>Documento para la metodología para la identificación de peligros, valoración de riesgos, determinación de controles y reporte de condiciones de trabajo peligrosas</t>
  </si>
  <si>
    <t>Metodología de identificación de peligros</t>
  </si>
  <si>
    <t>Reporte de condiciones peligrosas</t>
  </si>
  <si>
    <t>Recursos</t>
  </si>
  <si>
    <t>La asignación de recursos humanos, físicos y financieros y de otra índole requeridos para la implementación del Sistema de Gestión de la Seguridad y Salud en el Trabajo;</t>
  </si>
  <si>
    <t>Asignación de recursos humanos, físicos y financieros.</t>
  </si>
  <si>
    <t>Se han asignado todos los recursos humanos, tecnológicos, materiales, financieros e insumos requeridos para la implementación del Sistema de Gestión de la Seguridad y Salud en el Trabajo</t>
  </si>
  <si>
    <t>Documento donde se encuentre el Presupuesto y se designen el talento humano para el desarrollo del SST</t>
  </si>
  <si>
    <t xml:space="preserve">Presupuesto y designación de los responsables del SG - SST </t>
  </si>
  <si>
    <t>Copasst /Cocolab</t>
  </si>
  <si>
    <t>La conformación y funcionamiento del COPASST y COCOLAB</t>
  </si>
  <si>
    <t>Conformación y funcionamiento del comité paritario de SST y Convivencia laboral</t>
  </si>
  <si>
    <t>Existe un mecanismo para la elección, conformación y funcionamiento del COPASST y COCOLAB</t>
  </si>
  <si>
    <t>Registros que evidencian, Elección, conformación y funcionamiento del COPASST y COCOLA, actas de reunión.</t>
  </si>
  <si>
    <t>Elección, Conformación y actas de reunión de COPASST y COCOLAB</t>
  </si>
  <si>
    <t xml:space="preserve">Mensual / Trimestral </t>
  </si>
  <si>
    <t>Documentos</t>
  </si>
  <si>
    <t>Los documentos que soportan el Sistema de Gestión de la Seguridad y Salud en el Trabajo SG-SST;</t>
  </si>
  <si>
    <t>Diseñar y mantener los documentos que requiere el SG SST</t>
  </si>
  <si>
    <t>Mantener los documentos soporte del SG SST.</t>
  </si>
  <si>
    <t>Evidencia de los Documentación soporte del SG SST/ 22  documentos exigidos por el SG SST</t>
  </si>
  <si>
    <t>Documentación del SG SST</t>
  </si>
  <si>
    <t>Condiciones de Salud</t>
  </si>
  <si>
    <t>La existencia de un procedimiento para efectuar el diagnóstico de las condiciones de salud de los trabajadores para la definición de las prioridades de control e intervención;</t>
  </si>
  <si>
    <t>Procedimiento que indique cuando solicitar el Diagnostico de condiciones de salud y la implementación de las recomendaciones, de acuerdo la realización de los exámenes médicos</t>
  </si>
  <si>
    <t>Mantener  el Diagnóstico de las condiciones de salud del periodo, que permita identificar y definir las prioridades de control e intervención en salud.</t>
  </si>
  <si>
    <t>Evidencia del Diagnóstico de las condiciones de salud que incluya a todos los trabajadores</t>
  </si>
  <si>
    <t>Informe diagnostico resultante de exámenes médicos</t>
  </si>
  <si>
    <t>anual</t>
  </si>
  <si>
    <t>Plan de Emergencia</t>
  </si>
  <si>
    <t>La existencia de un plan para prevención y atención de emergencias en la organización; y</t>
  </si>
  <si>
    <t>Diseñar un plan para prevención y atención de emergencias.</t>
  </si>
  <si>
    <t>Establecer un plan para la prevención y atención de emergencias con cobertura a todos los centros de trabajo.</t>
  </si>
  <si>
    <t>Documento del Plan para la prevención y atención de emergencias, análisis de vulnerabilidad y procedimientos de respuesta por cada centro de trabajo o con cobertura a los mismos.</t>
  </si>
  <si>
    <t>Documento plan de emergencia</t>
  </si>
  <si>
    <t>Plan de capacitación</t>
  </si>
  <si>
    <t>La definición de un plan de capacitación en seguridad y salud en el trabajo.</t>
  </si>
  <si>
    <t>Diseñar un plan de capacitación en seguridad y salud en el trabajo.</t>
  </si>
  <si>
    <t>Mantener un plan de capacitación para todos los niveles de la organización en temas relacionados con seguridad y salud en el trabajo.</t>
  </si>
  <si>
    <t>Evidencia del Plan de capacitación de seguridad y salud en el trabajo.</t>
  </si>
  <si>
    <t>Documento plan de capacitación</t>
  </si>
  <si>
    <t>Proceso</t>
  </si>
  <si>
    <t>Evaluación inicial</t>
  </si>
  <si>
    <t>Evaluación inicial (línea base);</t>
  </si>
  <si>
    <t>Realización de Evaluación inicial de acuerdo a decreto 1072 del 2015</t>
  </si>
  <si>
    <t>Efectuar la evaluación del SG SST de la empresa y  compararlo con lo exigido por el Dec 1072 de 2015</t>
  </si>
  <si>
    <t>Evidencia de la evaluación inicial</t>
  </si>
  <si>
    <t xml:space="preserve">Informe de evaluación inicial </t>
  </si>
  <si>
    <t>Ejecución del plan de trabajo anual en seguridad y salud en el trabajo y su cronograma;</t>
  </si>
  <si>
    <t>Ejecutar las actividades programadas en el plan anual.</t>
  </si>
  <si>
    <t>Desarrollar las actividades programadas en el cronograma de plan.</t>
  </si>
  <si>
    <t>(N° DE ACTIVIDADES EFECTUADAS EN EL PERIODO / NRO DE ACTIVIDADES PROGRAMADAS ) X 100</t>
  </si>
  <si>
    <t>Registro de actividades</t>
  </si>
  <si>
    <t>mensual</t>
  </si>
  <si>
    <t>plan de trabajo y cronograma del plan de trabajo</t>
  </si>
  <si>
    <t>Ejecución del plan de capacitación</t>
  </si>
  <si>
    <t>Realización de capacitaciones</t>
  </si>
  <si>
    <t>Desarrollar las actividades programadas en el plan de capacitación.</t>
  </si>
  <si>
    <t xml:space="preserve">Registros de asistencia y Plan anula de capacitación </t>
  </si>
  <si>
    <t>Intervención de los peligros identificados y los riesgos priorizados;</t>
  </si>
  <si>
    <t xml:space="preserve">Implementar controles a los riesgos </t>
  </si>
  <si>
    <t>aplicar medidas de control a los riesgos prioritarios, no aceptables.</t>
  </si>
  <si>
    <t>Numero de peligros intervenidos / Numero de peligros*100</t>
  </si>
  <si>
    <t xml:space="preserve">Matriz de peligro </t>
  </si>
  <si>
    <t>Evaluación de condiciones de salud.</t>
  </si>
  <si>
    <t>º Efectuar Evaluaciones medias Ocupacionales a todo el personal diagnostico de los exámenes Ocupacionales</t>
  </si>
  <si>
    <t>Evaluación de prevención y promoción de la salud de los trabajadores, sensibilización de riesgos en salud</t>
  </si>
  <si>
    <t xml:space="preserve">Diagnostico e condiciones de salud que incluya los exámenes médicos de todos los trabajadores </t>
  </si>
  <si>
    <t>Remisión de personal a exámenes médicos efectuados, certificados médicos ocupacionales, Informe diagnostico de Condiciones de Salud</t>
  </si>
  <si>
    <t xml:space="preserve">º Solicitar Dx de Salud </t>
  </si>
  <si>
    <t>Acciones preventivas, correctivas y de mejora</t>
  </si>
  <si>
    <t>Ejecución de las diferentes acciones preventivas, correctivas y de mejora.</t>
  </si>
  <si>
    <t>Implementar y cerrar  las  acciones preventivas, correctivas y de mejora  generadas en las investigaciones de los incidentes, accidentes y enfermedades laborales,  inspecciones de seguridad;</t>
  </si>
  <si>
    <t>Cierre  de las acciones preventivas, correctivas y mejora de los hallazgos en sst</t>
  </si>
  <si>
    <t>Numero de Acciones correctivas, preventivas y de mejora cerradas / Total de acciones  correctivas,  preventivas y de mejora levantadas por AT, EL, Incidentes, inspecciones, auditorias internas y externas, revisión por la dirección.  * 100</t>
  </si>
  <si>
    <t>Investigaciones de los incidentes, accidentes y enfermedades laborales, inspecciones, revisión gerencial, inspecciones, auditorias. Registro de AC/AP cerradas</t>
  </si>
  <si>
    <t>Mensual</t>
  </si>
  <si>
    <t>Ver cuadro de mejoramiento. No conformidad de la auditoria de otorgamiento. Plan de acción en proceso de implementación</t>
  </si>
  <si>
    <t>Mediciones Higiénicas</t>
  </si>
  <si>
    <t>Ejecución del cronograma de las mediciones ambientales ocupacionales y sus resultados</t>
  </si>
  <si>
    <t>Efectuar evaluaciones higiénicas de acuerdo a riesgos identificados</t>
  </si>
  <si>
    <t>ejecución de mediciones higiénicas programadas en sst</t>
  </si>
  <si>
    <t>Mediciones higiénicas realizadas / mediciones higiénicas planeadas * 100</t>
  </si>
  <si>
    <t>Plan Anual de trabajo</t>
  </si>
  <si>
    <t>semestral</t>
  </si>
  <si>
    <t>Sistemas de Vigilancia Epidemiológica</t>
  </si>
  <si>
    <t>Desarrollo de los programas de vigilancia epidemiológica de acuerdo con el análisis de las condiciones de salud y de trabajo y a los riesgos priorizados;</t>
  </si>
  <si>
    <t xml:space="preserve">Desarrollo de SVE de acuerdo a análisis de riesgos y resultado de las mediciones higiénicas </t>
  </si>
  <si>
    <t xml:space="preserve">Diseño de SVE de acuerdo al análisis de riesgos  y resultado de las mediciones higiénicas </t>
  </si>
  <si>
    <t xml:space="preserve">Numero de Sistemas de vigilancia Implementados / Peligros a la salud identificados que requieran la implementación de un SVE. </t>
  </si>
  <si>
    <t>Matriz de peligros y Sistema de vigilancia</t>
  </si>
  <si>
    <t>Reporte de incidentes</t>
  </si>
  <si>
    <t xml:space="preserve">Numero de reporte de incidentes </t>
  </si>
  <si>
    <t>Análisis de la participación de los trabajadores en el reporte incidentes, actos y condiciones inseguras</t>
  </si>
  <si>
    <t>Numero de Reporte de incidentes recibidos que requieren intervención</t>
  </si>
  <si>
    <t>Numero de Reporte incidentes</t>
  </si>
  <si>
    <t>Reporte de AT, EL, incidentes</t>
  </si>
  <si>
    <t>Cumplimiento de los procesos de reporte e investigación de los incidentes, accidentes de trabajo y enfermedades laborales;</t>
  </si>
  <si>
    <t>Realización de reportes e investigación de accidentes en el periodo</t>
  </si>
  <si>
    <t>Cumplimiento con el reporte e investigación del ATEL e incidentes</t>
  </si>
  <si>
    <t xml:space="preserve">Numero de reportes de AT  e  investigaciones de AT, EL e incidentes </t>
  </si>
  <si>
    <t>Reportes e investigaciones</t>
  </si>
  <si>
    <t>Registro Estadístico</t>
  </si>
  <si>
    <t>Registro estadístico de enfermedades laborales, incidentes, accidentes de trabajo y ausentismo laboral por enfermedad;</t>
  </si>
  <si>
    <t>Registro mensual de incidentes, AT, EL, ausentismo por EL, y AT</t>
  </si>
  <si>
    <t>Mantener Registro mensual de incidentes, AT, EL, ausentismo por EL y AT</t>
  </si>
  <si>
    <t>Numero de  incidentes, AT, EL, ausentismo por EL y AT registradas / Numero de   incidentes, AT, EL, ausentismo por EL y AT presentados;</t>
  </si>
  <si>
    <t>Reporte de novedades y tabla de Indicadores</t>
  </si>
  <si>
    <t>Ejecución del plan para la prevención y atención de emergencias;</t>
  </si>
  <si>
    <t>Ejecución de las actividades relacionadas con el Plan de Emergencias.</t>
  </si>
  <si>
    <t>Adecuada preparación y posible respuesta ante una emergencia</t>
  </si>
  <si>
    <t>(Actividades ejecutadas relacionadas con planes de prevención y atención de emergencias / Total actividades planeadas relacionadas con planes de prevención y atención de emergencias) x 100</t>
  </si>
  <si>
    <t>Plan Anual de Trabajo. según actividades programadas en los meses del año</t>
  </si>
  <si>
    <t xml:space="preserve">Estrategia de conservación de los documentos. </t>
  </si>
  <si>
    <t>Procedimiento de control de documentos. Archivo, trazabilidad y conservación documental.</t>
  </si>
  <si>
    <t>Implementación de estrategias adecuadas para control y conservación documental sgsst</t>
  </si>
  <si>
    <t>Numero de Documentos obligados a conservar / Numero de documentos mantenidos</t>
  </si>
  <si>
    <t>Documentos y sistema de conservación</t>
  </si>
  <si>
    <t>Resultado</t>
  </si>
  <si>
    <t>Cumplimiento de los requisitos normativos aplicables</t>
  </si>
  <si>
    <t>Medida del Cumplimiento de  los requisitos normativos aplicables</t>
  </si>
  <si>
    <t>cumplimiento de la legislación y requisitos aplicables a la empresa en materia de SST</t>
  </si>
  <si>
    <t>(Nº Aspectos legales aplicables / aspectos legales cumplidos) *100</t>
  </si>
  <si>
    <t>matriz de requisitos legales sst</t>
  </si>
  <si>
    <t>En SST se cumplen 1307 normas de 1337 en total, para un cumplimiento del 97,76%. No se cumplen las normas relacionadas con desconexión laboral. El plan de acción definido es: desarrollar e implementar procedimiento de desconexión laboral.</t>
  </si>
  <si>
    <t>En Legislación COVID y Propia de la CRA, se cumple en un 100%</t>
  </si>
  <si>
    <t>Cumplimiento de los objetivos en seguridad y salud en el trabajo - SST;</t>
  </si>
  <si>
    <t>Medida del Cumplimiento de  los objetivos establecidos para el SG SST</t>
  </si>
  <si>
    <t>Verificar el resultado de los objetivos establecidos, con las metas trazadas</t>
  </si>
  <si>
    <t>No. de objetivos cumplidos/ No. Objetivos definidos</t>
  </si>
  <si>
    <t>Despliegue de la política</t>
  </si>
  <si>
    <t>No se cumplen dos objetivos específicos:  Objetivo 1: Implementar acciones de mejora y correctivas que permitan controlar  las condiciones de trabajo y salud para los peligros identificados en la empresa. Y Objetivo 2. Cumplimiento legal.</t>
  </si>
  <si>
    <t>Debido a: 1. Incidente que se encuentra abierto correspondiente al reporte de las condiciones deficientes en el área de bodega de infraestructura ubicado en el sótano de la Corporación. El plan de acción se encuentra en implementación, dentro de las fechas programadas.</t>
  </si>
  <si>
    <t>2. No se cumplen las normas relacionadas con desconexión laboral. El plan de acción definido es: desarrollar e implementar procedimiento de desconexión laboral. En proceso de Aprobación</t>
  </si>
  <si>
    <t>Medida en que se incumplieron las actividades definida en el "Plan de trabajo anual en SST"</t>
  </si>
  <si>
    <t>Cumplimiento del plan de trabajo anual.</t>
  </si>
  <si>
    <t>Cumplimiento de la meta establecida para el Plan Anual de Trabajo</t>
  </si>
  <si>
    <t>Resultado (%) final de la ejecución del plan anual de trabajo Vs la meta establecida  para el año</t>
  </si>
  <si>
    <t>seguimiento a plan de trabajo</t>
  </si>
  <si>
    <t>Revisión de la planeación y ejecución del cronograma de SGSST</t>
  </si>
  <si>
    <t>No conformidades</t>
  </si>
  <si>
    <t>Evaluación de las no conformidades detectadas en el seguimiento al plan de trabajo anual en seguridad y salud en el trabajo;</t>
  </si>
  <si>
    <t>Evaluación de las NO conformidades detectadas por los programas</t>
  </si>
  <si>
    <t>Gestión adecuada de No conformidades del plan de trabajo</t>
  </si>
  <si>
    <t>Total de no conformidades cerradas eficazmente derivadas del plan de trabajo anual  / Total  No conformidades levantadas al plan de trabajo anual * 100</t>
  </si>
  <si>
    <t>Registro de NC/AT/EL/Inspecciones</t>
  </si>
  <si>
    <t>Cierre Eficaz de Hallazgos. Acciones preventivas, correctivas y de mejora</t>
  </si>
  <si>
    <t>La evaluación de las acciones preventivas, correctivas y de mejora, incluidas las acciones generadas en las investigaciones de los incidentes, accidentes de trabajo y enfermedades laborales, así como de las acciones generadas en las inspecciones de seguridad;</t>
  </si>
  <si>
    <t>Evaluación acciones preventivas, correctivas y de mejora  generadas en las investigaciones de los incidentes, accidentes y enfermedades laborales,  inspecciones de seguridad;</t>
  </si>
  <si>
    <t>cumplimiento de acciones de mejora al sgsst</t>
  </si>
  <si>
    <t>Numero de  AC/AP/AM cerradas eficazmente de AT, EL, Incidentes, Inspecciones  / Total de  AC/AP/AM levantadas de AT, EL, Incidentes, Inspecciones * 100</t>
  </si>
  <si>
    <t xml:space="preserve">investigación de AT, EL, Incidentes y registros de inspecciones </t>
  </si>
  <si>
    <t>Ver cuadro de mejoramiento. No conformidad de la auditoria de otorgamiento. Plan de acción en proceso de implementación.</t>
  </si>
  <si>
    <t>El cumplimiento de los programas de vigilancia epidemiológica de la salud de los trabajadores</t>
  </si>
  <si>
    <t>Cumplimiento de programas de vigilancia epidemiológica.</t>
  </si>
  <si>
    <t>Actividades de vigilancia de condiciones de salud</t>
  </si>
  <si>
    <t>No. Actividades de SVE Realizadas / No. Actividades de SVE planeadas.</t>
  </si>
  <si>
    <t>Plan anual de trabajo</t>
  </si>
  <si>
    <t>Programa de Rehabilitación</t>
  </si>
  <si>
    <t>La evaluación de los resultados de los programas de rehabilitación de la salud de los trabajadores;</t>
  </si>
  <si>
    <t>Evaluación de resultados de programas de rehabilitación.</t>
  </si>
  <si>
    <t xml:space="preserve">Ejecución de programas de  rehabilitación </t>
  </si>
  <si>
    <t>No. Trabajadores intervenidos/ No. Trabajadores población objeto de las actividades * 100</t>
  </si>
  <si>
    <t>Evidencia de actividades rehabilitación en salud</t>
  </si>
  <si>
    <t>Gestión del riesgo</t>
  </si>
  <si>
    <t>Análisis de los resultados en la implementación de las medidas de control en los peligros identificados y los riesgos priorizados; y</t>
  </si>
  <si>
    <t>Definición del método para la Identificación  y evaluación de los riesgos y aplicación de medidas de control, sobre nuevas situaciones que generen cambios en las condiciones de trabajo.</t>
  </si>
  <si>
    <t xml:space="preserve">Análisis de resultados en la intervención  de riesgos de actividades o cambio de las condiciones de trabajo, mediante la implementación de las medidas de control. </t>
  </si>
  <si>
    <t>Numero de Peligros intervenido que disminuyeron de nivel de riesgo/ total  Peligros  identificados</t>
  </si>
  <si>
    <t>matriz de peligro</t>
  </si>
  <si>
    <t>Aplicación de la metodología</t>
  </si>
  <si>
    <t>Evaluación del cumplimiento del cronograma de las mediciones ambientales ocupacionales y sus resultados si aplica.</t>
  </si>
  <si>
    <t>Cumplimiento del plan de ejecución de las mediciones higiénicas</t>
  </si>
  <si>
    <t xml:space="preserve">Cumplimiento de la meta establecida para las mediciones </t>
  </si>
  <si>
    <t>Resultado (%) final de la ejecución de mediciones Vs la meta establecida  para el año</t>
  </si>
  <si>
    <t>Registro de mediciones. Cronograma de trabajo</t>
  </si>
  <si>
    <t>Resultado Indicadores Mínimos</t>
  </si>
  <si>
    <t>Frecuencia de accidentalidad (res 312/2019)</t>
  </si>
  <si>
    <t>Número de veces que ocurre un accidente de trabajo en el mes</t>
  </si>
  <si>
    <t>Análisis de resultados en la implementación de las medidas de control.</t>
  </si>
  <si>
    <t>Por cada cien (100) trabajadores que laboraron en el mes, se presentaron X accidentes de trabajo</t>
  </si>
  <si>
    <t>(Número de accidentes de trabajo que se presentaron en el mes / Número de trabajadores en el mes) * 100</t>
  </si>
  <si>
    <t>Severidad de accidentalidad (res 312/2019)</t>
  </si>
  <si>
    <t>Número de días perdidos por accidentes de trabajo en el mes</t>
  </si>
  <si>
    <t>Por cada cien (100) trabajadores que laboraron en el mes, se perdieron X días por accidente de trabajo</t>
  </si>
  <si>
    <t>(Número de días de incapacidad por accidente de trabajo en el mes + número de días cargados en el mes / Número de trabajadores en el mes) * 100</t>
  </si>
  <si>
    <t>Proporción de accidentes de trabajo mortales</t>
  </si>
  <si>
    <t>Número de accidentes de trabajo mortales en el año</t>
  </si>
  <si>
    <t>En el año, el X% de accidentes de trabajo fueron mortales</t>
  </si>
  <si>
    <t>(Número de accidentes de trabajo mortales que se presentaron en el año / Total de accidentes de trabajo que se presentaron en el año ) * 100</t>
  </si>
  <si>
    <t>Prevalencia de la enfermedad laboral</t>
  </si>
  <si>
    <t>Número de casos de enfermedad laboral presentes en una población en un periodo de tiempo</t>
  </si>
  <si>
    <t>Por cada 100.000 trabajadores existen X casos de enfermedad laboral en el periodo Z</t>
  </si>
  <si>
    <t>(Número de casos nuevos y antiguos de enfermedad laboral en el periodo “Z” / Promedio de trabajadores en el periodo “Z”) * 100.000</t>
  </si>
  <si>
    <t>Reporte de incidentes, talento humano, ARL reportes</t>
  </si>
  <si>
    <t>Incidencia de la enfermedad laboral</t>
  </si>
  <si>
    <t>Número de casos nuevos de enfermedad laboral en una población determinada en un período de tiempo</t>
  </si>
  <si>
    <t>Por cada 100.000 trabajadores existen X casos nuevos de enfermedad laboral en el periodo Z</t>
  </si>
  <si>
    <t>(Número de casos nuevos de enfermedad laboral en el periodo “Z” / Promedio de trabajadores en el periodo “Z”) * 100.000</t>
  </si>
  <si>
    <t>Ausentismo por causa médica</t>
  </si>
  <si>
    <t>Ausentismo es la no asistencia al trabajo, con incapacidad médica</t>
  </si>
  <si>
    <t>En el mes se perdió X% de días programados de trabajo por incapacidad médica</t>
  </si>
  <si>
    <t>(Número de días de ausencia por incapacidad laboral o común en el mes / Número de días de trabajado programados en el mes ) * 100</t>
  </si>
  <si>
    <t xml:space="preserve">Incapacidades medicas, talento Humano, </t>
  </si>
  <si>
    <t>No. CONTRATO</t>
  </si>
  <si>
    <t>AÑO</t>
  </si>
  <si>
    <t>DURACIÓN
MESES</t>
  </si>
  <si>
    <t>VALOR</t>
  </si>
  <si>
    <t>CONTATRISTA</t>
  </si>
  <si>
    <t>FECHA LIQUIDACIÓN</t>
  </si>
  <si>
    <t>OBJETO</t>
  </si>
  <si>
    <t>CATEGORÍA</t>
  </si>
  <si>
    <t>IGO Co SAS</t>
  </si>
  <si>
    <t>Acompañamiento técnico al SGI</t>
  </si>
  <si>
    <t>Asesoría al SGI</t>
  </si>
  <si>
    <t>Etiquetas de fila</t>
  </si>
  <si>
    <t>Suma de VALOR</t>
  </si>
  <si>
    <t>FUMICALI SAS</t>
  </si>
  <si>
    <t>Fumigación</t>
  </si>
  <si>
    <t>Mantenimiento de la infraestructura</t>
  </si>
  <si>
    <t>Asesoría especializada</t>
  </si>
  <si>
    <t>Grupo Empresarial  NAPE</t>
  </si>
  <si>
    <t>Mantenimiento preventivo y correctivo de aires acondicionados</t>
  </si>
  <si>
    <t>Funcionamiento de vehículos</t>
  </si>
  <si>
    <t>INGERSOL Colombia SAS</t>
  </si>
  <si>
    <t>William de la Hoz Figueroa MW Mantenimiento</t>
  </si>
  <si>
    <t xml:space="preserve">Mantenimiento preventivo y correctivo de motobombas y portón </t>
  </si>
  <si>
    <t>Mantenimiento vehículos</t>
  </si>
  <si>
    <t>OFIPRINT SAS</t>
  </si>
  <si>
    <t>Elaboración de carpetas institucionales</t>
  </si>
  <si>
    <t>Suministro de papelería</t>
  </si>
  <si>
    <t>Seguros</t>
  </si>
  <si>
    <t>Servicio técnicos operarios SAS</t>
  </si>
  <si>
    <t>Auditoría energética</t>
  </si>
  <si>
    <t>Suministro de insumos</t>
  </si>
  <si>
    <t>TVEC-2022-84928</t>
  </si>
  <si>
    <t>Colombiana de Comercio SA y/o Alkosto SA</t>
  </si>
  <si>
    <t>Suministro de llantas para dos vehículos de la Entidad.</t>
  </si>
  <si>
    <t>TVEC-2022-85411</t>
  </si>
  <si>
    <t>Organización Terpel S.A.</t>
  </si>
  <si>
    <t xml:space="preserve">Suministro de Combustible (Categoría A) - Referencia Barranquilla </t>
  </si>
  <si>
    <t>Suministro de personal operativo</t>
  </si>
  <si>
    <t>TVEC-2022-87938</t>
  </si>
  <si>
    <t>Panamericana librería y papelería S.A.</t>
  </si>
  <si>
    <t xml:space="preserve">Suministro de papelería </t>
  </si>
  <si>
    <t>Suministro de productos informáticos</t>
  </si>
  <si>
    <t>TVEC-2022-88534</t>
  </si>
  <si>
    <t>Proveer Institucional SAS</t>
  </si>
  <si>
    <t>Total general</t>
  </si>
  <si>
    <t>TVEC-2022-88535</t>
  </si>
  <si>
    <t>CENCOSUD Colombia S.A.</t>
  </si>
  <si>
    <t>TVEC-2022-89551</t>
  </si>
  <si>
    <t xml:space="preserve">Suministro de Insumos de aseo y cafetería </t>
  </si>
  <si>
    <t>TVEC-2022-89590</t>
  </si>
  <si>
    <t>TVEC-2022-89592</t>
  </si>
  <si>
    <t>TVEC-2022-89593</t>
  </si>
  <si>
    <t>FERRICENTROS SAS</t>
  </si>
  <si>
    <t>Suministro de ferretería</t>
  </si>
  <si>
    <t>TVEC-2022-91251</t>
  </si>
  <si>
    <t>La Previsora S.A.</t>
  </si>
  <si>
    <t xml:space="preserve">Seguro todo riesgo de los vehículos de la Entidad </t>
  </si>
  <si>
    <t>TVEC-2022-91937</t>
  </si>
  <si>
    <t>Aseos Colombianos ASEOCOLBA S.A</t>
  </si>
  <si>
    <t>Personal de aseo y servicios generales</t>
  </si>
  <si>
    <t>TVEC-2022-94218</t>
  </si>
  <si>
    <t>Inversiones y Valores del Caribe INVALCA SAS</t>
  </si>
  <si>
    <t>Atención de emergencias (Recarga y suministro de extintores)</t>
  </si>
  <si>
    <t>TVEC-2022-94629</t>
  </si>
  <si>
    <t>Adquisición de soat</t>
  </si>
  <si>
    <t>TVEC-2022-94688</t>
  </si>
  <si>
    <t>PROSUTEC SAS</t>
  </si>
  <si>
    <t>Suministro de tintas y tóneres</t>
  </si>
  <si>
    <t>TVEC-2022-94818</t>
  </si>
  <si>
    <t>TVEC-2022-95788</t>
  </si>
  <si>
    <t>Morarci Group SAS</t>
  </si>
  <si>
    <t>Mantenimiento preventivo y correctivo de vehículos</t>
  </si>
  <si>
    <t>TVEC-2022-99947</t>
  </si>
  <si>
    <t xml:space="preserve">Renovación de 160 licencias de Kaspersky Endpoint Security Cloud </t>
  </si>
  <si>
    <t>TOTAL</t>
  </si>
  <si>
    <t>DEPENDENCIAS INVOLUCRADAS</t>
  </si>
  <si>
    <t>PETICIONES ASIGNADAS</t>
  </si>
  <si>
    <t>PETICIONES ATENDIDAS</t>
  </si>
  <si>
    <t>PORCENTAJE DE CUMPLIMIENTO</t>
  </si>
  <si>
    <t>Oficina Jurídica</t>
  </si>
  <si>
    <t>Secretaría General</t>
  </si>
  <si>
    <t>Subdirección financiera</t>
  </si>
  <si>
    <t>Oficina asesora de planeación</t>
  </si>
  <si>
    <t>Subdirección de Gestión Ambiental</t>
  </si>
  <si>
    <t>PQRS compartidas entre dos o más áreas</t>
  </si>
  <si>
    <t>Oficina de Control Interno</t>
  </si>
  <si>
    <t>TOTAL PQRS asignadas para trámite, a corte 31 de diciembre 2022</t>
  </si>
  <si>
    <t>PROCESO</t>
  </si>
  <si>
    <t>HALLAZGO DE LA NO CONFORMIDAD</t>
  </si>
  <si>
    <t>ORIGEN</t>
  </si>
  <si>
    <t>PORCENTAJE DE IMPLEMENTACIÓN</t>
  </si>
  <si>
    <t>ACCIONES PENDIENTES</t>
  </si>
  <si>
    <t>GESTIÓN DEL MEJORAMIENTO</t>
  </si>
  <si>
    <t>Suspensión del certificado de calidad desde el 30 de Abril del año 2022</t>
  </si>
  <si>
    <t>Riesgo materializado</t>
  </si>
  <si>
    <t>GESTIÓN DE LA INFRAESTRUCTURA</t>
  </si>
  <si>
    <t>La organización no mantiene la infraestructura necesaria para la operación de sus procesos y lograr la conformidad de los productos y servicios. Incumplimiento de ISO 9001:2015 - Requisito 7.1.3.
Evidencia:
-En el proceso Gestión de Infraestructura y luego de evaluada la implementación del plan de mantenimiento, no se tiene registro sistemático de las actividades de mantenimiento de vehículos a cargo de la Corporación, Mantenimiento de sedes, Fumigación y Extintores</t>
  </si>
  <si>
    <t>Auditoría interna</t>
  </si>
  <si>
    <t>GESTIÓN DE SISTEMAS</t>
  </si>
  <si>
    <r>
      <t xml:space="preserve">La organización no mantiene la infraestructura necesaria para la operación de sus procesos y lograr la conformidad de los productos y servicios. Incumplimiento de ISO 9001:2015 - Requisito 7.1.3.
</t>
    </r>
    <r>
      <rPr>
        <b/>
        <sz val="11"/>
        <color theme="1"/>
        <rFont val="Arial"/>
        <family val="2"/>
      </rPr>
      <t>Evidencia:</t>
    </r>
    <r>
      <rPr>
        <sz val="11"/>
        <color theme="1"/>
        <rFont val="Arial"/>
        <family val="2"/>
      </rPr>
      <t xml:space="preserve">
En el proceso Gestión de sistemas el cronograma de mantenimiento actualizado no establece con detalle adecuado los equipos de tecnología a los cuales aplica en plan previsto, ni permite establecer las frecuencias de mantenimiento aplicables y tampoco permite establecer los avances en las actividades de mantenimiento realizadas.</t>
    </r>
  </si>
  <si>
    <t>- Listado de bienes para dar de baja.</t>
  </si>
  <si>
    <t>MANEJO, CONTROL Y SEGUIMIENTO AMBIENTAL</t>
  </si>
  <si>
    <t>La organización no implementa la provisión del servicio bajo condiciones controladas que incluyan la implementación de actividades de seguimiento y medición en las etapas apropiadas para verificar que se cumplen los criterios para el control de los procesos o sus salidas, y los criterios de aceptación para los servicios. Incumplimiento 8.5.1 c) 9001:2015
Evidencia:
-	Oportunidad y cobertura en los trámites. Ver Observaciones / Recomendaciones de este proceso.
-	Denuncias de años anteriores no son tratadas como temas prioritarios. Ver Observaciones / Recomendaciones de este proceso.
-	Incumplimiento de plazos establecidos	en	los procedimientos.	Ver Observaciones	/ Recomendaciones de este proceso.
-	Incumplimiento de cronogramas de visitas establecidos. Ver Observaciones	/ Recomendaciones de este proceso.</t>
  </si>
  <si>
    <t>- Implementación del plan de choque propuesto por la Subdirección de Gestión ambiental</t>
  </si>
  <si>
    <t>GESTIÓN DEL TALENTO HUMANO</t>
  </si>
  <si>
    <r>
      <t xml:space="preserve">La organización no implementa los procesos necesarios para cumplir los requisitos del sistema de gestión de la SST.
</t>
    </r>
    <r>
      <rPr>
        <b/>
        <sz val="11"/>
        <color theme="1"/>
        <rFont val="Arial"/>
        <family val="2"/>
      </rPr>
      <t xml:space="preserve">Evidencia:
</t>
    </r>
    <r>
      <rPr>
        <sz val="11"/>
        <color theme="1"/>
        <rFont val="Arial"/>
        <family val="2"/>
      </rPr>
      <t>No se han realizado exámenes médicos periódicos ocupacionales para funcionarios para el año 2021.</t>
    </r>
  </si>
  <si>
    <t>SG-SST</t>
  </si>
  <si>
    <t xml:space="preserve">No se cumplen las normas relacionadas con desconexión laboral, establecido en la ley 2191 de 2022. </t>
  </si>
  <si>
    <t>Seguimiento del proceso</t>
  </si>
  <si>
    <t>- Aprobación de procedimiento de desconexión laboral.
- Divulgación e implementación de procedimiento</t>
  </si>
  <si>
    <t>El contratista Fredy Tovar Bernal se encontraba participando en la jornada de recreación FESTIVERANO 2022 organizada, patrocinada y avalada por la Corporación Autónoma Regional del Atlántico CRA como estrategia de bienestar e integración para todos sus trabajadores, específicamente en un juego amistoso de futbol playa programado como parte de las acciones recreativas de dicha jornada. De repente, ante una disputa de balón, choca contra uno de sus compañeros recibiendo un impacto sobre el hombro izquierdo que le genero una aparente luxación de dicha estructura. Refiere fuerte dolor y la sensación aguda de que el hombro no esta encajado en su posición normal. El trabajador es atendido por el personal de SST de la Corporación (enfermera de SST) y trasladado en ambulancia al hospital de Juan de Acosta por ser el sitio mas cercano para garantizar su primer auxilio. Sin embargo se realiza el presente reporte y se solicita a la ARL remisión a la Clínica Porto Azul para el tratamiento de fondo respectivo de dicho accidente.</t>
  </si>
  <si>
    <t>Accidente de Trabajo</t>
  </si>
  <si>
    <t>Ejecución de trabajos en altura sin previa autorización del personal del SG-SST</t>
  </si>
  <si>
    <t xml:space="preserve">- Instalación de puntos de anclaje de trabajo en alturas. Está incluida en plan de mantenimiento </t>
  </si>
  <si>
    <r>
      <t xml:space="preserve">La organización no ha determinado los aspectos ambientales de sus actividades que puede controlar y de aquellos que puede influir y sus impactos ambientales asociados
</t>
    </r>
    <r>
      <rPr>
        <b/>
        <sz val="11"/>
        <color theme="1"/>
        <rFont val="Arial"/>
        <family val="2"/>
      </rPr>
      <t xml:space="preserve">Evidencia:
</t>
    </r>
    <r>
      <rPr>
        <sz val="11"/>
        <color theme="1"/>
        <rFont val="Arial"/>
        <family val="2"/>
      </rPr>
      <t>Al revisar la matriz de Aspectos e impactos ambientales GM-OT-03 Versión 1, no se encontraron aspectos ambientales relacionados con el uso y mantenimiento de transformador eléctrico en la sede de la Organización ni sus correspondientes impactos. Existe la actividad uso y mantenimiento de subestación eléctrica, y controles asociados a planta eléctrica en donde sus AA no corresponden a los de un transformador</t>
    </r>
  </si>
  <si>
    <t>Auditoria externa (certificación)</t>
  </si>
  <si>
    <t>- Ejecutar el cronograma del SGA, específicamente en lo relativo a las inspecciones ambientales.</t>
  </si>
  <si>
    <r>
      <t xml:space="preserve">La organización no implementa y mantiene los procesos necesarios para cumplir los requisitos del SGI, para implementar las acciones mediante el establecimiento y la implementación del control de los procesos de acuerdo con los criterios de operación
</t>
    </r>
    <r>
      <rPr>
        <b/>
        <sz val="11"/>
        <color theme="1"/>
        <rFont val="Arial"/>
        <family val="2"/>
      </rPr>
      <t xml:space="preserve">Evidencia:
</t>
    </r>
    <r>
      <rPr>
        <sz val="11"/>
        <color theme="1"/>
        <rFont val="Arial"/>
        <family val="2"/>
      </rPr>
      <t>Durante el recorrido, el almacén se evidenció presencia filtración de agua desde el cielo raso pasando cercano a cables expuestos, RAEs y otros tipos de elementos potenciales a disposición final y bolsas o cajas con sospecha de material incautado no identificado; en el punto ecológico principal, se evidenció presencia de plagas (comején); en el área de sistemas, RAEs potenciales a disposición final; en la sala de juntas, filtración de agua en paredes cerca a caja ciega.</t>
    </r>
  </si>
  <si>
    <t>- Ejecutar las inspecciones planificadas del COPASST y del proceso de Gestión de la infraestructura.</t>
  </si>
  <si>
    <r>
      <t xml:space="preserve">La organización hace uso del logo de la certificado luego de ordenado la cancelación del certificado
</t>
    </r>
    <r>
      <rPr>
        <b/>
        <sz val="11"/>
        <color theme="1"/>
        <rFont val="Arial"/>
        <family val="2"/>
      </rPr>
      <t xml:space="preserve">Evidencia:
</t>
    </r>
    <r>
      <rPr>
        <sz val="11"/>
        <color theme="1"/>
        <rFont val="Arial"/>
        <family val="2"/>
      </rPr>
      <t xml:space="preserve">En el radicado 002692 del 2022-06-01, en las repuestas de PQR de septiembre y octubre de 2022, la denuncia 5609 del 2022 y demás documentos de comunicación, se evidenció el uso de los logos GP1000 e ISO 9001 este último de código CO-SC-CER663628 y fecha vencimiento: 2022-01-29. </t>
    </r>
  </si>
  <si>
    <t>Ejecución de las auditorías planificadas.</t>
  </si>
  <si>
    <t>SEGUIMIENTO, MEDICION Y ANALISIS DE INDICADORES</t>
  </si>
  <si>
    <t>Cod.: GM-FT-04</t>
  </si>
  <si>
    <t>PROCESO:</t>
  </si>
  <si>
    <t>Sistema de Gestión Ambiental</t>
  </si>
  <si>
    <t>FECHA:</t>
  </si>
  <si>
    <t>Dia</t>
  </si>
  <si>
    <t>Mes</t>
  </si>
  <si>
    <t>Año</t>
  </si>
  <si>
    <t>INDICADOR:</t>
  </si>
  <si>
    <t>Consumo de energía mensual</t>
  </si>
  <si>
    <t>OBJETIVO:</t>
  </si>
  <si>
    <t>Menos de</t>
  </si>
  <si>
    <t>META:</t>
  </si>
  <si>
    <t xml:space="preserve">MES </t>
  </si>
  <si>
    <t>Feb</t>
  </si>
  <si>
    <t>Mzo</t>
  </si>
  <si>
    <t>Ago</t>
  </si>
  <si>
    <t>Sept</t>
  </si>
  <si>
    <t>Oct</t>
  </si>
  <si>
    <t>Nov</t>
  </si>
  <si>
    <t>Dic</t>
  </si>
  <si>
    <t>DATO</t>
  </si>
  <si>
    <t>GRÁFICA</t>
  </si>
  <si>
    <t>Descripción:</t>
  </si>
  <si>
    <t>El indicador toma el consumo de energía de la sede principal y sede 2 establecidos en los recibos remitidos por la empresa de servicios públicos que suministra energía en el sector</t>
  </si>
  <si>
    <t>ANALISIS DE DATOS (Tendencia)</t>
  </si>
  <si>
    <r>
      <t xml:space="preserve">Oct: </t>
    </r>
    <r>
      <rPr>
        <sz val="10"/>
        <color rgb="FF000000"/>
        <rFont val="Arial"/>
        <family val="2"/>
      </rPr>
      <t xml:space="preserve">Para el mes de septiembre se expide acto administrativo dando la directriz de presencialidad en las instalaciones de la Corporación. Este evento generó el aumento de la presencia de personal en las instalaciones de la entidad.
</t>
    </r>
    <r>
      <rPr>
        <b/>
        <sz val="10"/>
        <color rgb="FF000000"/>
        <rFont val="Arial"/>
        <family val="2"/>
      </rPr>
      <t xml:space="preserve">Nov y Dic: </t>
    </r>
    <r>
      <rPr>
        <sz val="10"/>
        <color rgb="FF000000"/>
        <rFont val="Arial"/>
        <family val="2"/>
      </rPr>
      <t>Los contratos de las personas naturales gradualmente llegan a su término, disminuyendo de esta manera la presencia de personal en las instalaciones de la entidad.</t>
    </r>
  </si>
  <si>
    <t>ACCIONES DE MEJORA (tiempo estimado, recursos requeridos y responsable por ejecutar)</t>
  </si>
  <si>
    <t>Para la vigencia 2023 se debe iniciar con la modernización del sistema de iluminación de la sede principal y de la sede casa 2. De igual se debe revisar la posibilidad de modernizar los aires centrales instalados en la sede principal.</t>
  </si>
  <si>
    <t>CONTINUAR A INDICADOR AGUA</t>
  </si>
  <si>
    <t xml:space="preserve">m3 </t>
  </si>
  <si>
    <t>El indicador toma el consumo de agua de la sede principal y sede 2 establecidos en los recibos remitidos por la empresa de servicios públicos que suministra agua en el sector</t>
  </si>
  <si>
    <r>
      <rPr>
        <b/>
        <sz val="10"/>
        <color rgb="FF000000"/>
        <rFont val="Arial"/>
        <family val="2"/>
      </rPr>
      <t xml:space="preserve">- Mayo: </t>
    </r>
    <r>
      <rPr>
        <sz val="10"/>
        <color rgb="FF000000"/>
        <rFont val="Arial"/>
        <family val="2"/>
      </rPr>
      <t>Adecuación de terraza externa e infraestructura de Casa principal</t>
    </r>
  </si>
  <si>
    <t>Replantear las metas de consumo de agua.</t>
  </si>
  <si>
    <t>REGRESAR</t>
  </si>
  <si>
    <t>Principios generales y responsabilidades</t>
  </si>
  <si>
    <t>CUMPLIMIENTO GENERAL</t>
  </si>
  <si>
    <t>Gestión ambiental</t>
  </si>
  <si>
    <t>Diversidad</t>
  </si>
  <si>
    <t>Desempeño general</t>
  </si>
  <si>
    <t>Recursos naturales</t>
  </si>
  <si>
    <t>Energía</t>
  </si>
  <si>
    <t>Agua</t>
  </si>
  <si>
    <t>Vertimientos</t>
  </si>
  <si>
    <t>Aire</t>
  </si>
  <si>
    <t>Ruido</t>
  </si>
  <si>
    <t>Residuos sólidos</t>
  </si>
  <si>
    <t>Productos químicos</t>
  </si>
  <si>
    <t>Residuos peligrosos</t>
  </si>
  <si>
    <t>Requisitos específicos</t>
  </si>
  <si>
    <r>
      <rPr>
        <b/>
        <sz val="10"/>
        <rFont val="Arial"/>
        <family val="2"/>
      </rPr>
      <t xml:space="preserve">OBJETIVO: </t>
    </r>
    <r>
      <rPr>
        <sz val="10"/>
        <rFont val="Arial"/>
        <family val="2"/>
      </rPr>
      <t xml:space="preserve">Gestionar la totalidad de los requisitos legales ambientales aplicables al Sistema de Gestión Ambiental de la CRA.
</t>
    </r>
    <r>
      <rPr>
        <b/>
        <sz val="10"/>
        <rFont val="Arial"/>
        <family val="2"/>
      </rPr>
      <t xml:space="preserve">INDICADOR: </t>
    </r>
    <r>
      <rPr>
        <sz val="10"/>
        <rFont val="Arial"/>
        <family val="2"/>
      </rPr>
      <t xml:space="preserve">Promedio de cumplimiento de todos los componentes.
</t>
    </r>
    <r>
      <rPr>
        <b/>
        <sz val="10"/>
        <rFont val="Arial"/>
        <family val="2"/>
      </rPr>
      <t xml:space="preserve">META: </t>
    </r>
    <r>
      <rPr>
        <sz val="10"/>
        <rFont val="Arial"/>
        <family val="2"/>
      </rPr>
      <t>100% de requisitos cumplidos</t>
    </r>
  </si>
  <si>
    <r>
      <rPr>
        <b/>
        <sz val="10"/>
        <rFont val="Arial"/>
        <family val="2"/>
      </rPr>
      <t>VIGENCIA EVALUADA: SEGUNDO SEMESTRE 2022
FECHA EVALUACIÓN: 09/03/2023
OBSERVACIONES:</t>
    </r>
    <r>
      <rPr>
        <sz val="10"/>
        <rFont val="Arial"/>
        <family val="2"/>
      </rPr>
      <t xml:space="preserve">
</t>
    </r>
    <r>
      <rPr>
        <b/>
        <sz val="10"/>
        <rFont val="Arial"/>
        <family val="2"/>
      </rPr>
      <t>1. GESTIÓN DEL RIESGO:</t>
    </r>
    <r>
      <rPr>
        <sz val="10"/>
        <rFont val="Arial"/>
        <family val="2"/>
      </rPr>
      <t xml:space="preserve"> La aplicabilidad de la Resolución 1486 de 2018 (Reporte de contingencias ambientales) se encuentra en revisión.
</t>
    </r>
    <r>
      <rPr>
        <b/>
        <sz val="10"/>
        <rFont val="Arial"/>
        <family val="2"/>
      </rPr>
      <t>2. ENERGÍA:</t>
    </r>
    <r>
      <rPr>
        <sz val="10"/>
        <rFont val="Arial"/>
        <family val="2"/>
      </rPr>
      <t xml:space="preserve"> La entidad se encuentra en proceso de contratación de mantenimiento de sede para reemplazar gradualmente los equipos de iluminación de media eficiencia lumínica por equipos de alta eficiencia para dar cumplimiento al Decreto 2331 de 2007. Las sedes de la entidad no tienen instalada iluminación incandescente.
</t>
    </r>
    <r>
      <rPr>
        <b/>
        <sz val="10"/>
        <rFont val="Arial"/>
        <family val="2"/>
      </rPr>
      <t>3. AGUA:</t>
    </r>
    <r>
      <rPr>
        <sz val="10"/>
        <rFont val="Arial"/>
        <family val="2"/>
      </rPr>
      <t xml:space="preserve"> El Decreto 1575 de 2007 requiere el lavado de las redes hidráulicas que distribuyen agua para el consumo humano (Entendiendo agua para el consumo humano como el agua potable y la usada para la higiene personal). El proceso de contratación para mantenimiento de sede contempla el mantenimiento y desinfección de las unidades sanitarias de la entidad.
</t>
    </r>
    <r>
      <rPr>
        <b/>
        <sz val="10"/>
        <rFont val="Arial"/>
        <family val="2"/>
      </rPr>
      <t>4. AIRE:</t>
    </r>
    <r>
      <rPr>
        <sz val="10"/>
        <rFont val="Arial"/>
        <family val="2"/>
      </rPr>
      <t xml:space="preserve"> La Corporación tiene en cuenta el requisito establecido por la Ley 1972 de 2019 en la adquisición de vehículos con tecnología EURO VI.
</t>
    </r>
    <r>
      <rPr>
        <b/>
        <sz val="10"/>
        <rFont val="Arial"/>
        <family val="2"/>
      </rPr>
      <t xml:space="preserve">5. PRODUCTOS QUÍMICOS: </t>
    </r>
    <r>
      <rPr>
        <sz val="10"/>
        <rFont val="Arial"/>
        <family val="2"/>
      </rPr>
      <t>En el marco del cumplimiento de la Resolución 222 del 2011 la Entidad se encuentra en proceso de inscripción del transformador eléctrico de alimentación de la sede principal.</t>
    </r>
  </si>
  <si>
    <t>Jesús León Insignares</t>
  </si>
  <si>
    <t>Pedro Cepeda Anaya</t>
  </si>
  <si>
    <t>Director general</t>
  </si>
  <si>
    <t>Secretario general</t>
  </si>
  <si>
    <t>Profesional especializado</t>
  </si>
  <si>
    <t>Revisar listado de asistencia</t>
  </si>
  <si>
    <t>Liliana Martínez Fernández</t>
  </si>
  <si>
    <t>El porcentaje alcanzado en la ejecución del plan de trabajo anual y el desarrollo del plan de capacitación en SST dan cuenta de la suficiencia de recursos asignados para la implementación y mejora continua del SG-SST de la Corporación. El área recibió el apoyo necesario para el cumplimiento de sus objetivos y metas. El sistema hace parte del plan de acción cuatrienal y tiene presupuesto asignado que le permitió la materialización de las actividades planificadas.
De manera general, el SGI cuenta con los recursos para mantener su operación normal, prueba de esto es la obtención de la certificación por parte del ente certificador ICONTEC.</t>
  </si>
  <si>
    <r>
      <t xml:space="preserve">- Se consolidó la implementación del gestor documental ORFEO en los procesos de la entidad, plataforma que permite administrar la correspondencia interna y la gestión documental y de archivo de cada una de las dependencias de la Corporación.
- La Corporación avanzó en la implementación del rediseño institucional liderado por la Dirección General y el proceso de Gestión del Talento Humano. En la vigencia 2023 se espera consolidar esta oportunidad de mejora.
</t>
    </r>
    <r>
      <rPr>
        <b/>
        <sz val="12"/>
        <rFont val="Arial"/>
        <family val="2"/>
      </rPr>
      <t>SG-SST:</t>
    </r>
    <r>
      <rPr>
        <sz val="12"/>
        <rFont val="Arial"/>
        <family val="2"/>
      </rPr>
      <t xml:space="preserve">
- Para la vigencia 2022, y como es costumbre en el SG-SST, se llevó a cabo la Jornada de Integración, Salud y Bienestar CRA 2022. Actividad estratégica que permite una participación masiva por parte de los funcionarios y contratistas en miras de intervenir y fortalecer la cultura de seguridad, salud y prevención de los trabajadores de la Entidad. Esta actividad ejecutada el día 26 de mayo de 2022, consagra su planificación en el Plan de Trabajado Anual del SG-SST y en el Plan de Capacitación de la correspondiente vigencia.
- A pesar de que el SGI contaba con una No Conformidad relacionada con la no realización de los exámenes médicos ocupacionales, el SG-SST planificó e implemento una brigada de exámenes médicos para los funcionarios y contratistas dentro de las instalaciones de la Entidad. Esta estrategia implementada entre el 12 y 16 de septiembre de 2022, no solo permitió superar el hallazgo levantado por auditoría interna en la vigencia anterior, sino que, motivó una participación masiva y entusiasta por parte de los trabajadores para atender una cita importante con su salud.</t>
    </r>
  </si>
  <si>
    <t>Juan Camilo Calderón Beltrán
Liliana Martínez Fernández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</si>
</sst>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164" formatCode="_-&quot;$&quot;\ * #,##0_-;\-&quot;$&quot;\ * #,##0_-;_-&quot;$&quot;\ * &quot;-&quot;??_-;_-@_-"/>
    <numFmt numFmtId="165" formatCode="0.0%"/>
  </numFmts>
  <fonts count="48" x14ac:knownFonts="1">
    <font>
      <sz val="11"/>
      <color theme="1"/>
      <name val="Calibri"/>
      <family val="2"/>
      <scheme val="minor"/>
    </font>
    <font>
      <b/>
      <sz val="10"/>
      <name val="Arial"/>
      <family val="2"/>
    </font>
    <font>
      <sz val="8"/>
      <name val="Arial"/>
      <family val="2"/>
    </font>
    <font>
      <b/>
      <sz val="16"/>
      <name val="Arial"/>
      <family val="2"/>
    </font>
    <font>
      <sz val="11"/>
      <color theme="1"/>
      <name val="Arial"/>
      <family val="2"/>
    </font>
    <font>
      <b/>
      <sz val="11"/>
      <color theme="1"/>
      <name val="Arial"/>
      <family val="2"/>
    </font>
    <font>
      <b/>
      <sz val="13"/>
      <color theme="1"/>
      <name val="Arial"/>
      <family val="2"/>
    </font>
    <font>
      <b/>
      <sz val="12"/>
      <color theme="1"/>
      <name val="Arial"/>
      <family val="2"/>
    </font>
    <font>
      <sz val="13"/>
      <color theme="1"/>
      <name val="Arial"/>
      <family val="2"/>
    </font>
    <font>
      <sz val="12"/>
      <color theme="1"/>
      <name val="Arial"/>
      <family val="2"/>
    </font>
    <font>
      <sz val="12"/>
      <name val="Arial"/>
      <family val="2"/>
    </font>
    <font>
      <b/>
      <sz val="12"/>
      <name val="Arial"/>
      <family val="2"/>
    </font>
    <font>
      <sz val="10"/>
      <color theme="1"/>
      <name val="Arial"/>
      <family val="2"/>
    </font>
    <font>
      <b/>
      <sz val="13"/>
      <name val="Arial"/>
      <family val="2"/>
    </font>
    <font>
      <sz val="11"/>
      <color theme="1"/>
      <name val="Calibri"/>
      <family val="2"/>
      <scheme val="minor"/>
    </font>
    <font>
      <sz val="10"/>
      <color rgb="FF000000"/>
      <name val="Arial"/>
      <family val="2"/>
    </font>
    <font>
      <sz val="10"/>
      <color theme="1"/>
      <name val="Calibri"/>
      <family val="2"/>
      <scheme val="minor"/>
    </font>
    <font>
      <sz val="11"/>
      <color rgb="FF000000"/>
      <name val="Arial"/>
      <family val="2"/>
    </font>
    <font>
      <u/>
      <sz val="11"/>
      <color theme="10"/>
      <name val="Calibri"/>
      <family val="2"/>
      <scheme val="minor"/>
    </font>
    <font>
      <b/>
      <sz val="11"/>
      <color theme="1"/>
      <name val="Calibri"/>
      <family val="2"/>
      <scheme val="minor"/>
    </font>
    <font>
      <i/>
      <sz val="12"/>
      <color theme="1"/>
      <name val="Arial"/>
      <family val="2"/>
    </font>
    <font>
      <b/>
      <u/>
      <sz val="12"/>
      <color theme="10"/>
      <name val="Arial"/>
      <family val="2"/>
    </font>
    <font>
      <b/>
      <sz val="14"/>
      <color indexed="8"/>
      <name val="Arial"/>
      <family val="2"/>
    </font>
    <font>
      <b/>
      <sz val="11"/>
      <color indexed="8"/>
      <name val="Calibri"/>
      <family val="2"/>
    </font>
    <font>
      <b/>
      <sz val="10"/>
      <name val="Calibri"/>
      <family val="2"/>
      <scheme val="minor"/>
    </font>
    <font>
      <b/>
      <sz val="10"/>
      <color indexed="8"/>
      <name val="Calibri"/>
      <family val="2"/>
      <scheme val="minor"/>
    </font>
    <font>
      <b/>
      <sz val="10"/>
      <color theme="1"/>
      <name val="Calibri"/>
      <family val="2"/>
      <scheme val="minor"/>
    </font>
    <font>
      <sz val="10"/>
      <name val="Calibri"/>
      <family val="2"/>
      <scheme val="minor"/>
    </font>
    <font>
      <b/>
      <sz val="10"/>
      <color rgb="FF000000"/>
      <name val="Calibri"/>
      <family val="2"/>
      <scheme val="minor"/>
    </font>
    <font>
      <sz val="11"/>
      <color indexed="8"/>
      <name val="Calibri"/>
      <family val="2"/>
    </font>
    <font>
      <sz val="10"/>
      <color rgb="FF000000"/>
      <name val="Calibri"/>
      <family val="2"/>
      <scheme val="minor"/>
    </font>
    <font>
      <b/>
      <sz val="8"/>
      <color theme="1"/>
      <name val="Calibri"/>
      <family val="2"/>
      <scheme val="minor"/>
    </font>
    <font>
      <b/>
      <sz val="8"/>
      <name val="Calibri"/>
      <family val="2"/>
      <scheme val="minor"/>
    </font>
    <font>
      <sz val="10"/>
      <color rgb="FFFF0000"/>
      <name val="Calibri"/>
      <family val="2"/>
      <scheme val="minor"/>
    </font>
    <font>
      <sz val="10"/>
      <color rgb="FF000000"/>
      <name val="Times New Roman"/>
      <family val="1"/>
    </font>
    <font>
      <sz val="9"/>
      <color theme="1"/>
      <name val="Calibri"/>
      <family val="2"/>
      <scheme val="minor"/>
    </font>
    <font>
      <sz val="9"/>
      <color indexed="81"/>
      <name val="Tahoma"/>
      <family val="2"/>
    </font>
    <font>
      <sz val="10"/>
      <name val="Arial"/>
      <family val="2"/>
    </font>
    <font>
      <b/>
      <sz val="11"/>
      <name val="Arial"/>
      <family val="2"/>
    </font>
    <font>
      <sz val="10"/>
      <color theme="0"/>
      <name val="Arial"/>
      <family val="2"/>
    </font>
    <font>
      <b/>
      <sz val="10"/>
      <color rgb="FF000000"/>
      <name val="Arial"/>
      <family val="2"/>
    </font>
    <font>
      <b/>
      <sz val="20"/>
      <name val="Arial"/>
      <family val="2"/>
    </font>
    <font>
      <b/>
      <sz val="14"/>
      <name val="Arial"/>
      <family val="2"/>
    </font>
    <font>
      <sz val="9"/>
      <color rgb="FF000000"/>
      <name val="Arial"/>
      <family val="2"/>
    </font>
    <font>
      <b/>
      <sz val="10"/>
      <color rgb="FFFF0000"/>
      <name val="Arial"/>
      <family val="2"/>
    </font>
    <font>
      <sz val="11"/>
      <name val="Arial"/>
      <family val="2"/>
    </font>
    <font>
      <b/>
      <sz val="11"/>
      <color rgb="FF000000"/>
      <name val="Arial"/>
      <family val="2"/>
    </font>
    <font>
      <sz val="8"/>
      <color rgb="FF000000"/>
      <name val="Tahoma"/>
      <family val="2"/>
    </font>
  </fonts>
  <fills count="2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13"/>
        <bgColor indexed="64"/>
      </patternFill>
    </fill>
    <fill>
      <patternFill patternType="solid">
        <fgColor theme="7" tint="0.39997558519241921"/>
        <bgColor indexed="64"/>
      </patternFill>
    </fill>
    <fill>
      <patternFill patternType="solid">
        <fgColor rgb="FF00B0F0"/>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B050"/>
        <bgColor rgb="FF000000"/>
      </patternFill>
    </fill>
    <fill>
      <patternFill patternType="solid">
        <fgColor rgb="FFDDD9C4"/>
        <bgColor rgb="FF000000"/>
      </patternFill>
    </fill>
    <fill>
      <patternFill patternType="solid">
        <fgColor rgb="FFFFFFFF"/>
        <bgColor rgb="FF000000"/>
      </patternFill>
    </fill>
    <fill>
      <patternFill patternType="solid">
        <fgColor rgb="FFFFC000"/>
        <bgColor rgb="FF000000"/>
      </patternFill>
    </fill>
    <fill>
      <patternFill patternType="solid">
        <fgColor rgb="FFC4D79B"/>
        <bgColor rgb="FF000000"/>
      </patternFill>
    </fill>
    <fill>
      <patternFill patternType="solid">
        <fgColor theme="2" tint="-9.9978637043366805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style="thin">
        <color rgb="FF000000"/>
      </right>
      <top/>
      <bottom/>
      <diagonal/>
    </border>
    <border>
      <left style="thin">
        <color indexed="64"/>
      </left>
      <right style="thin">
        <color rgb="FF000000"/>
      </right>
      <top/>
      <bottom/>
      <diagonal/>
    </border>
    <border>
      <left style="thin">
        <color indexed="64"/>
      </left>
      <right style="thin">
        <color indexed="64"/>
      </right>
      <top/>
      <bottom style="thin">
        <color rgb="FF000000"/>
      </bottom>
      <diagonal/>
    </border>
    <border>
      <left style="thin">
        <color rgb="FFFFFFFF"/>
      </left>
      <right style="thin">
        <color rgb="FFFFFFFF"/>
      </right>
      <top style="thin">
        <color rgb="FFFFFFFF"/>
      </top>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s>
  <cellStyleXfs count="7">
    <xf numFmtId="0" fontId="0" fillId="0" borderId="0"/>
    <xf numFmtId="9" fontId="14" fillId="0" borderId="0" applyFont="0" applyFill="0" applyBorder="0" applyAlignment="0" applyProtection="0"/>
    <xf numFmtId="0" fontId="18" fillId="0" borderId="0" applyNumberFormat="0" applyFill="0" applyBorder="0" applyAlignment="0" applyProtection="0"/>
    <xf numFmtId="0" fontId="14" fillId="0" borderId="0"/>
    <xf numFmtId="9" fontId="29" fillId="0" borderId="0" applyFont="0" applyFill="0" applyBorder="0" applyAlignment="0" applyProtection="0"/>
    <xf numFmtId="0" fontId="34" fillId="0" borderId="0"/>
    <xf numFmtId="0" fontId="37" fillId="0" borderId="0"/>
  </cellStyleXfs>
  <cellXfs count="584">
    <xf numFmtId="0" fontId="0" fillId="0" borderId="0" xfId="0"/>
    <xf numFmtId="0" fontId="2" fillId="0" borderId="1" xfId="0" applyFont="1" applyBorder="1" applyAlignment="1">
      <alignment horizontal="center" vertical="center" wrapText="1"/>
    </xf>
    <xf numFmtId="0" fontId="4" fillId="0" borderId="0" xfId="0" applyFont="1"/>
    <xf numFmtId="0" fontId="4" fillId="0" borderId="4"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horizontal="right" vertical="top" wrapText="1"/>
    </xf>
    <xf numFmtId="0" fontId="5" fillId="0" borderId="0" xfId="0" applyFont="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7" fillId="0" borderId="0" xfId="0" applyFont="1" applyAlignment="1">
      <alignment horizontal="justify" vertical="center" wrapText="1"/>
    </xf>
    <xf numFmtId="0" fontId="7" fillId="0" borderId="0" xfId="0" applyFont="1" applyAlignment="1">
      <alignment horizontal="center" vertical="center" wrapText="1"/>
    </xf>
    <xf numFmtId="0" fontId="12" fillId="0" borderId="0" xfId="0" applyFont="1" applyAlignment="1">
      <alignment horizontal="justify" vertical="center" wrapText="1"/>
    </xf>
    <xf numFmtId="0" fontId="7" fillId="0" borderId="4" xfId="0" applyFont="1" applyBorder="1" applyAlignment="1">
      <alignment vertical="top"/>
    </xf>
    <xf numFmtId="0" fontId="7" fillId="0" borderId="5" xfId="0" applyFont="1" applyBorder="1" applyAlignment="1">
      <alignment vertical="top"/>
    </xf>
    <xf numFmtId="0" fontId="7" fillId="0" borderId="9" xfId="0" applyFont="1" applyBorder="1" applyAlignment="1">
      <alignment vertical="top"/>
    </xf>
    <xf numFmtId="0" fontId="4" fillId="0" borderId="1" xfId="0" applyFont="1" applyBorder="1" applyAlignment="1">
      <alignment horizontal="justify" vertical="center" wrapText="1"/>
    </xf>
    <xf numFmtId="0" fontId="9" fillId="0" borderId="5" xfId="0" applyFont="1" applyBorder="1" applyAlignment="1">
      <alignment vertical="top"/>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0" fontId="15" fillId="0" borderId="1" xfId="0" applyNumberFormat="1" applyFont="1" applyBorder="1" applyAlignment="1">
      <alignment horizontal="justify" vertical="center" wrapText="1"/>
    </xf>
    <xf numFmtId="0" fontId="15" fillId="0" borderId="1" xfId="0" applyFont="1" applyBorder="1" applyAlignment="1">
      <alignment horizontal="center" vertical="center" wrapText="1"/>
    </xf>
    <xf numFmtId="9" fontId="15" fillId="0" borderId="1" xfId="0" applyNumberFormat="1" applyFont="1" applyBorder="1" applyAlignment="1">
      <alignment horizontal="center" vertical="center"/>
    </xf>
    <xf numFmtId="10" fontId="15" fillId="0" borderId="1" xfId="1"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10" fontId="15" fillId="0" borderId="1" xfId="0" applyNumberFormat="1" applyFont="1" applyBorder="1" applyAlignment="1">
      <alignment horizontal="center" vertical="center"/>
    </xf>
    <xf numFmtId="4" fontId="15" fillId="0" borderId="1"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9" fontId="15" fillId="0" borderId="1" xfId="0" applyNumberFormat="1" applyFont="1" applyBorder="1" applyAlignment="1">
      <alignment horizontal="justify"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9" fontId="17" fillId="0" borderId="1" xfId="0" applyNumberFormat="1" applyFont="1" applyBorder="1" applyAlignment="1">
      <alignment horizontal="center" vertical="center"/>
    </xf>
    <xf numFmtId="10" fontId="17" fillId="0" borderId="1" xfId="1" applyNumberFormat="1" applyFont="1" applyBorder="1" applyAlignment="1">
      <alignment horizontal="center" vertical="center" wrapText="1"/>
    </xf>
    <xf numFmtId="9" fontId="17" fillId="0" borderId="1" xfId="0" applyNumberFormat="1" applyFont="1" applyBorder="1" applyAlignment="1">
      <alignment horizontal="center" vertical="center" wrapText="1"/>
    </xf>
    <xf numFmtId="10" fontId="17" fillId="0" borderId="1" xfId="0" applyNumberFormat="1" applyFont="1" applyBorder="1" applyAlignment="1">
      <alignment horizontal="center" vertical="center"/>
    </xf>
    <xf numFmtId="0" fontId="17" fillId="0" borderId="1" xfId="0" applyFont="1" applyBorder="1" applyAlignment="1">
      <alignment horizontal="justify"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6" fontId="4" fillId="0" borderId="1" xfId="0" applyNumberFormat="1" applyFont="1" applyBorder="1" applyAlignment="1">
      <alignment horizontal="center" vertical="center" wrapText="1"/>
    </xf>
    <xf numFmtId="0" fontId="4" fillId="0" borderId="1" xfId="0" quotePrefix="1" applyFont="1" applyBorder="1" applyAlignment="1">
      <alignment horizontal="center" vertical="center"/>
    </xf>
    <xf numFmtId="0" fontId="18" fillId="0" borderId="0" xfId="2" applyAlignment="1">
      <alignment horizontal="center" vertical="center"/>
    </xf>
    <xf numFmtId="0" fontId="4" fillId="0" borderId="16" xfId="0" applyFont="1" applyBorder="1" applyAlignment="1">
      <alignment horizontal="center" vertical="center" wrapText="1"/>
    </xf>
    <xf numFmtId="6" fontId="19" fillId="0" borderId="0" xfId="0" applyNumberFormat="1" applyFont="1" applyAlignment="1">
      <alignment vertical="center"/>
    </xf>
    <xf numFmtId="0" fontId="4" fillId="0" borderId="9" xfId="0" quotePrefix="1" applyFont="1" applyBorder="1" applyAlignment="1">
      <alignment horizontal="center" vertical="center"/>
    </xf>
    <xf numFmtId="2" fontId="0" fillId="0" borderId="9" xfId="0" applyNumberForma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2" fontId="0" fillId="0" borderId="8" xfId="0" applyNumberFormat="1" applyBorder="1" applyAlignment="1">
      <alignment horizontal="center" vertical="center" wrapText="1"/>
    </xf>
    <xf numFmtId="6" fontId="4" fillId="0" borderId="13" xfId="0" applyNumberFormat="1" applyFont="1" applyBorder="1" applyAlignment="1">
      <alignment horizontal="center" vertical="center" wrapText="1"/>
    </xf>
    <xf numFmtId="14" fontId="4" fillId="0" borderId="13"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pivotButton="1"/>
    <xf numFmtId="0" fontId="0" fillId="0" borderId="0" xfId="0" applyAlignment="1">
      <alignment horizontal="left"/>
    </xf>
    <xf numFmtId="164" fontId="0" fillId="0" borderId="0" xfId="0" applyNumberFormat="1"/>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vertical="center" wrapText="1"/>
    </xf>
    <xf numFmtId="10" fontId="4" fillId="0" borderId="4" xfId="1" applyNumberFormat="1" applyFont="1" applyBorder="1" applyAlignment="1">
      <alignment horizontal="center" vertical="center"/>
    </xf>
    <xf numFmtId="0" fontId="4" fillId="3" borderId="8" xfId="0" applyFont="1" applyFill="1" applyBorder="1" applyAlignment="1">
      <alignment horizontal="justify" vertical="center" wrapText="1"/>
    </xf>
    <xf numFmtId="0" fontId="4" fillId="3" borderId="13" xfId="0" applyFont="1" applyFill="1" applyBorder="1" applyAlignment="1">
      <alignment horizontal="center" vertical="center"/>
    </xf>
    <xf numFmtId="10" fontId="4" fillId="3" borderId="6" xfId="1"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center" vertical="center" wrapText="1"/>
    </xf>
    <xf numFmtId="9" fontId="4" fillId="0" borderId="1" xfId="1" applyFont="1" applyBorder="1" applyAlignment="1">
      <alignment horizontal="center" vertical="center"/>
    </xf>
    <xf numFmtId="0" fontId="4" fillId="4" borderId="1" xfId="0" quotePrefix="1" applyFont="1" applyFill="1" applyBorder="1" applyAlignment="1">
      <alignment horizontal="justify"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24" fillId="7" borderId="1" xfId="3" applyFont="1" applyFill="1" applyBorder="1" applyAlignment="1">
      <alignment horizontal="center" vertical="center" wrapText="1"/>
    </xf>
    <xf numFmtId="0" fontId="24" fillId="7" borderId="9" xfId="3" applyFont="1" applyFill="1" applyBorder="1" applyAlignment="1">
      <alignment horizontal="center" vertical="center" wrapText="1"/>
    </xf>
    <xf numFmtId="0" fontId="25" fillId="7" borderId="1" xfId="0"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1" xfId="0" applyFont="1" applyFill="1" applyBorder="1" applyAlignment="1">
      <alignment horizontal="center" vertical="center"/>
    </xf>
    <xf numFmtId="1" fontId="28" fillId="5" borderId="1" xfId="0" applyNumberFormat="1" applyFont="1" applyFill="1" applyBorder="1" applyAlignment="1">
      <alignment horizontal="center" vertical="center" wrapText="1"/>
    </xf>
    <xf numFmtId="0" fontId="16" fillId="5" borderId="1" xfId="0" applyFont="1" applyFill="1" applyBorder="1" applyAlignment="1" applyProtection="1">
      <alignment horizontal="center" vertical="center"/>
      <protection locked="0"/>
    </xf>
    <xf numFmtId="0" fontId="16" fillId="5" borderId="1" xfId="4" applyNumberFormat="1"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9"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9" fontId="28" fillId="9" borderId="1" xfId="0" applyNumberFormat="1" applyFont="1" applyFill="1" applyBorder="1" applyAlignment="1">
      <alignment horizontal="center" vertical="center" wrapText="1"/>
    </xf>
    <xf numFmtId="0" fontId="16" fillId="9" borderId="1" xfId="0" applyFont="1" applyFill="1" applyBorder="1" applyAlignment="1" applyProtection="1">
      <alignment horizontal="center" vertical="center"/>
      <protection locked="0"/>
    </xf>
    <xf numFmtId="9" fontId="16" fillId="9" borderId="1" xfId="4" applyFont="1" applyFill="1" applyBorder="1" applyAlignment="1" applyProtection="1">
      <alignment horizontal="center" vertical="center" wrapText="1"/>
      <protection locked="0"/>
    </xf>
    <xf numFmtId="0" fontId="16" fillId="9" borderId="1" xfId="0" applyFont="1" applyFill="1" applyBorder="1" applyAlignment="1" applyProtection="1">
      <alignment horizontal="center" vertical="center" wrapText="1"/>
      <protection locked="0"/>
    </xf>
    <xf numFmtId="0" fontId="28" fillId="9" borderId="1" xfId="0" applyFont="1" applyFill="1" applyBorder="1" applyAlignment="1">
      <alignment horizontal="center" vertical="center" wrapText="1"/>
    </xf>
    <xf numFmtId="1" fontId="28" fillId="9" borderId="1" xfId="1" applyNumberFormat="1" applyFont="1" applyFill="1" applyBorder="1" applyAlignment="1">
      <alignment horizontal="center" vertical="center" wrapText="1"/>
    </xf>
    <xf numFmtId="0" fontId="26" fillId="9" borderId="1" xfId="0" applyFont="1" applyFill="1" applyBorder="1" applyAlignment="1" applyProtection="1">
      <alignment horizontal="center" vertical="center"/>
      <protection locked="0"/>
    </xf>
    <xf numFmtId="9" fontId="26" fillId="9" borderId="1" xfId="1" applyFont="1" applyFill="1" applyBorder="1" applyAlignment="1" applyProtection="1">
      <alignment horizontal="center" vertical="center"/>
      <protection locked="0"/>
    </xf>
    <xf numFmtId="9" fontId="16" fillId="9" borderId="1" xfId="1" applyFont="1" applyFill="1" applyBorder="1" applyAlignment="1" applyProtection="1">
      <alignment horizontal="center" vertical="center"/>
      <protection locked="0"/>
    </xf>
    <xf numFmtId="9" fontId="26" fillId="9" borderId="1" xfId="0" applyNumberFormat="1" applyFont="1" applyFill="1" applyBorder="1" applyAlignment="1" applyProtection="1">
      <alignment horizontal="center" vertical="center"/>
      <protection locked="0"/>
    </xf>
    <xf numFmtId="9" fontId="16" fillId="9" borderId="1" xfId="0" applyNumberFormat="1" applyFont="1" applyFill="1" applyBorder="1" applyAlignment="1">
      <alignment horizontal="center" vertical="center"/>
    </xf>
    <xf numFmtId="0" fontId="27"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9" fontId="28" fillId="10" borderId="1" xfId="0" applyNumberFormat="1" applyFont="1" applyFill="1" applyBorder="1" applyAlignment="1">
      <alignment horizontal="center" vertical="center" wrapText="1"/>
    </xf>
    <xf numFmtId="9" fontId="30" fillId="10" borderId="1" xfId="0" applyNumberFormat="1" applyFont="1" applyFill="1" applyBorder="1" applyAlignment="1">
      <alignment horizontal="center" vertical="center"/>
    </xf>
    <xf numFmtId="9" fontId="16" fillId="10" borderId="1" xfId="4" applyFont="1" applyFill="1" applyBorder="1" applyAlignment="1" applyProtection="1">
      <alignment horizontal="center" vertical="center" wrapText="1"/>
      <protection locked="0"/>
    </xf>
    <xf numFmtId="0" fontId="16" fillId="10" borderId="1" xfId="0" applyFont="1" applyFill="1" applyBorder="1" applyAlignment="1" applyProtection="1">
      <alignment horizontal="center" vertical="center" wrapText="1"/>
      <protection locked="0"/>
    </xf>
    <xf numFmtId="0" fontId="16" fillId="11" borderId="1"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8" fillId="11" borderId="1" xfId="0" applyFont="1" applyFill="1" applyBorder="1" applyAlignment="1">
      <alignment horizontal="center" vertical="center" wrapText="1"/>
    </xf>
    <xf numFmtId="0" fontId="16" fillId="11" borderId="1" xfId="0" applyFont="1" applyFill="1" applyBorder="1" applyAlignment="1">
      <alignment horizontal="center" vertical="center"/>
    </xf>
    <xf numFmtId="9" fontId="16" fillId="11" borderId="1" xfId="4" applyFont="1" applyFill="1" applyBorder="1" applyAlignment="1" applyProtection="1">
      <alignment horizontal="center" vertical="center" wrapText="1"/>
      <protection locked="0"/>
    </xf>
    <xf numFmtId="9" fontId="28" fillId="11" borderId="1" xfId="0" applyNumberFormat="1" applyFont="1" applyFill="1" applyBorder="1" applyAlignment="1">
      <alignment horizontal="center" vertical="center" wrapText="1"/>
    </xf>
    <xf numFmtId="9" fontId="30" fillId="11" borderId="1" xfId="0" applyNumberFormat="1" applyFont="1" applyFill="1" applyBorder="1" applyAlignment="1">
      <alignment horizontal="center" vertical="center"/>
    </xf>
    <xf numFmtId="0" fontId="16" fillId="6" borderId="1" xfId="0" applyFont="1" applyFill="1" applyBorder="1" applyAlignment="1" applyProtection="1">
      <alignment horizontal="center" vertical="center" wrapText="1"/>
      <protection locked="0"/>
    </xf>
    <xf numFmtId="9" fontId="26" fillId="6" borderId="1" xfId="4" applyFont="1" applyFill="1" applyBorder="1" applyAlignment="1" applyProtection="1">
      <alignment horizontal="center" vertical="center" wrapText="1"/>
      <protection locked="0"/>
    </xf>
    <xf numFmtId="9" fontId="16" fillId="6" borderId="1" xfId="4"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protection locked="0"/>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9" fontId="26" fillId="6" borderId="1" xfId="0" applyNumberFormat="1" applyFont="1" applyFill="1" applyBorder="1" applyAlignment="1">
      <alignment horizontal="center" vertical="center"/>
    </xf>
    <xf numFmtId="9" fontId="16" fillId="6" borderId="1" xfId="0" applyNumberFormat="1" applyFont="1" applyFill="1" applyBorder="1" applyAlignment="1">
      <alignment horizontal="center" vertical="center"/>
    </xf>
    <xf numFmtId="0" fontId="16" fillId="12" borderId="1" xfId="0" applyFont="1" applyFill="1" applyBorder="1" applyAlignment="1" applyProtection="1">
      <alignment horizontal="center" vertical="center" wrapText="1"/>
      <protection locked="0"/>
    </xf>
    <xf numFmtId="0" fontId="16" fillId="12" borderId="1" xfId="0" applyFont="1" applyFill="1" applyBorder="1" applyAlignment="1" applyProtection="1">
      <alignment horizontal="center" vertical="center"/>
      <protection locked="0"/>
    </xf>
    <xf numFmtId="9" fontId="26" fillId="12" borderId="1" xfId="4" applyFont="1" applyFill="1" applyBorder="1" applyAlignment="1" applyProtection="1">
      <alignment horizontal="center" vertical="center" wrapText="1"/>
      <protection locked="0"/>
    </xf>
    <xf numFmtId="9" fontId="16" fillId="12" borderId="1" xfId="4" applyFont="1" applyFill="1" applyBorder="1" applyAlignment="1" applyProtection="1">
      <alignment horizontal="center" vertical="center" wrapText="1"/>
      <protection locked="0"/>
    </xf>
    <xf numFmtId="9" fontId="24" fillId="12" borderId="1" xfId="4" applyFont="1" applyFill="1" applyBorder="1" applyAlignment="1">
      <alignment horizontal="center" vertical="center"/>
    </xf>
    <xf numFmtId="9" fontId="30" fillId="12" borderId="1" xfId="4" applyFont="1" applyFill="1" applyBorder="1" applyAlignment="1">
      <alignment horizontal="center" vertical="center"/>
    </xf>
    <xf numFmtId="0" fontId="16" fillId="12" borderId="1" xfId="0" applyFont="1" applyFill="1" applyBorder="1" applyAlignment="1">
      <alignment horizontal="center" vertical="center" wrapText="1"/>
    </xf>
    <xf numFmtId="9" fontId="26" fillId="12" borderId="1" xfId="0" applyNumberFormat="1" applyFont="1" applyFill="1" applyBorder="1" applyAlignment="1" applyProtection="1">
      <alignment horizontal="center" vertical="center"/>
      <protection locked="0"/>
    </xf>
    <xf numFmtId="9" fontId="16" fillId="12" borderId="1" xfId="0" applyNumberFormat="1" applyFont="1" applyFill="1" applyBorder="1" applyAlignment="1" applyProtection="1">
      <alignment horizontal="center" vertical="center"/>
      <protection locked="0"/>
    </xf>
    <xf numFmtId="9" fontId="24" fillId="12" borderId="1" xfId="0" applyNumberFormat="1" applyFont="1" applyFill="1" applyBorder="1" applyAlignment="1" applyProtection="1">
      <alignment horizontal="center" vertical="center"/>
      <protection locked="0"/>
    </xf>
    <xf numFmtId="0" fontId="27" fillId="13" borderId="1" xfId="0" applyFont="1" applyFill="1" applyBorder="1" applyAlignment="1">
      <alignment horizontal="center" vertical="center" wrapText="1"/>
    </xf>
    <xf numFmtId="9" fontId="28" fillId="13" borderId="1" xfId="0" applyNumberFormat="1" applyFont="1" applyFill="1" applyBorder="1" applyAlignment="1">
      <alignment horizontal="center" vertical="center" wrapText="1"/>
    </xf>
    <xf numFmtId="10" fontId="30" fillId="13" borderId="1" xfId="1" applyNumberFormat="1" applyFont="1" applyFill="1" applyBorder="1" applyAlignment="1">
      <alignment horizontal="center" vertical="center"/>
    </xf>
    <xf numFmtId="0" fontId="16" fillId="13" borderId="1" xfId="0" applyFont="1" applyFill="1" applyBorder="1" applyAlignment="1">
      <alignment horizontal="center" vertical="center" wrapText="1"/>
    </xf>
    <xf numFmtId="9" fontId="30" fillId="13" borderId="1" xfId="1" applyFont="1" applyFill="1" applyBorder="1" applyAlignment="1">
      <alignment horizontal="center" vertical="center"/>
    </xf>
    <xf numFmtId="0" fontId="16" fillId="13" borderId="1" xfId="0" applyFont="1" applyFill="1" applyBorder="1" applyAlignment="1" applyProtection="1">
      <alignment horizontal="center" vertical="center"/>
      <protection locked="0"/>
    </xf>
    <xf numFmtId="9" fontId="16" fillId="13" borderId="1" xfId="4" applyFont="1" applyFill="1" applyBorder="1" applyAlignment="1" applyProtection="1">
      <alignment horizontal="center" vertical="center"/>
      <protection locked="0"/>
    </xf>
    <xf numFmtId="0" fontId="16" fillId="13" borderId="1" xfId="0" applyFont="1" applyFill="1" applyBorder="1" applyAlignment="1" applyProtection="1">
      <alignment horizontal="center" vertical="center" wrapText="1"/>
      <protection locked="0"/>
    </xf>
    <xf numFmtId="9" fontId="26" fillId="13" borderId="1" xfId="0" applyNumberFormat="1" applyFont="1" applyFill="1" applyBorder="1" applyAlignment="1" applyProtection="1">
      <alignment horizontal="center" vertical="center"/>
      <protection locked="0"/>
    </xf>
    <xf numFmtId="9" fontId="16" fillId="13" borderId="1" xfId="1" applyFont="1" applyFill="1" applyBorder="1" applyAlignment="1" applyProtection="1">
      <alignment horizontal="center" vertical="center"/>
      <protection locked="0"/>
    </xf>
    <xf numFmtId="9" fontId="16" fillId="13" borderId="1" xfId="0" applyNumberFormat="1" applyFont="1" applyFill="1" applyBorder="1" applyAlignment="1">
      <alignment horizontal="center" vertical="center"/>
    </xf>
    <xf numFmtId="0" fontId="27" fillId="14" borderId="1" xfId="0" applyFont="1" applyFill="1" applyBorder="1" applyAlignment="1">
      <alignment horizontal="left" vertical="center" wrapText="1"/>
    </xf>
    <xf numFmtId="0" fontId="27" fillId="14" borderId="1" xfId="0" applyFont="1" applyFill="1" applyBorder="1" applyAlignment="1">
      <alignment horizontal="center" vertical="center" wrapText="1"/>
    </xf>
    <xf numFmtId="9" fontId="28" fillId="14" borderId="1" xfId="0" applyNumberFormat="1" applyFont="1" applyFill="1" applyBorder="1" applyAlignment="1">
      <alignment horizontal="center" vertical="center" wrapText="1"/>
    </xf>
    <xf numFmtId="9" fontId="30" fillId="14" borderId="1" xfId="0" applyNumberFormat="1" applyFont="1" applyFill="1" applyBorder="1" applyAlignment="1">
      <alignment horizontal="center" vertical="center"/>
    </xf>
    <xf numFmtId="9" fontId="16" fillId="14" borderId="1" xfId="4" applyFont="1" applyFill="1" applyBorder="1" applyAlignment="1" applyProtection="1">
      <alignment horizontal="center" vertical="center"/>
      <protection locked="0"/>
    </xf>
    <xf numFmtId="0" fontId="16" fillId="14" borderId="1" xfId="0" applyFont="1" applyFill="1" applyBorder="1" applyAlignment="1">
      <alignment horizontal="center" vertical="center" wrapText="1"/>
    </xf>
    <xf numFmtId="0" fontId="16" fillId="14" borderId="1" xfId="0" applyFont="1" applyFill="1" applyBorder="1" applyAlignment="1">
      <alignment vertical="center" wrapText="1"/>
    </xf>
    <xf numFmtId="9" fontId="24" fillId="14" borderId="1" xfId="0" applyNumberFormat="1" applyFont="1" applyFill="1" applyBorder="1" applyAlignment="1">
      <alignment horizontal="center" vertical="center" wrapText="1"/>
    </xf>
    <xf numFmtId="0" fontId="27" fillId="4" borderId="1" xfId="5" applyFont="1" applyFill="1" applyBorder="1" applyAlignment="1">
      <alignment horizontal="center" vertical="center" wrapText="1"/>
    </xf>
    <xf numFmtId="0" fontId="30" fillId="4" borderId="1" xfId="5" applyFont="1" applyFill="1" applyBorder="1" applyAlignment="1">
      <alignment horizontal="center" vertical="center" wrapText="1"/>
    </xf>
    <xf numFmtId="9" fontId="28" fillId="4" borderId="1" xfId="5" applyNumberFormat="1" applyFont="1" applyFill="1" applyBorder="1" applyAlignment="1">
      <alignment horizontal="center" vertical="center" wrapText="1"/>
    </xf>
    <xf numFmtId="9" fontId="16" fillId="4"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27" fillId="4" borderId="1" xfId="5" applyFont="1" applyFill="1" applyBorder="1" applyAlignment="1">
      <alignment horizontal="right" vertical="center" wrapText="1"/>
    </xf>
    <xf numFmtId="10" fontId="16" fillId="4" borderId="1" xfId="0" applyNumberFormat="1" applyFont="1" applyFill="1" applyBorder="1" applyAlignment="1">
      <alignment horizontal="center" vertical="center"/>
    </xf>
    <xf numFmtId="0" fontId="16" fillId="4" borderId="1" xfId="0" applyFont="1" applyFill="1" applyBorder="1" applyAlignment="1">
      <alignment vertical="center"/>
    </xf>
    <xf numFmtId="0" fontId="27" fillId="12" borderId="1" xfId="0" applyFont="1" applyFill="1" applyBorder="1" applyAlignment="1">
      <alignment horizontal="center" vertical="center" wrapText="1"/>
    </xf>
    <xf numFmtId="9" fontId="28" fillId="12" borderId="1" xfId="0" applyNumberFormat="1" applyFont="1" applyFill="1" applyBorder="1" applyAlignment="1">
      <alignment horizontal="center" vertical="center" wrapText="1"/>
    </xf>
    <xf numFmtId="9" fontId="26" fillId="12" borderId="1" xfId="0" applyNumberFormat="1" applyFont="1" applyFill="1" applyBorder="1" applyAlignment="1">
      <alignment horizontal="center" vertical="center"/>
    </xf>
    <xf numFmtId="9" fontId="28" fillId="12" borderId="1" xfId="0" applyNumberFormat="1" applyFont="1" applyFill="1" applyBorder="1" applyAlignment="1">
      <alignment horizontal="center" vertical="center"/>
    </xf>
    <xf numFmtId="0" fontId="16" fillId="12" borderId="1" xfId="0" applyFont="1" applyFill="1" applyBorder="1" applyAlignment="1">
      <alignment horizontal="center" vertical="center"/>
    </xf>
    <xf numFmtId="0" fontId="16" fillId="12" borderId="1" xfId="0" applyFont="1" applyFill="1" applyBorder="1" applyAlignment="1">
      <alignment vertical="center" wrapText="1"/>
    </xf>
    <xf numFmtId="0" fontId="27" fillId="12" borderId="1" xfId="5" applyFont="1" applyFill="1" applyBorder="1" applyAlignment="1">
      <alignment horizontal="center" vertical="center" wrapText="1"/>
    </xf>
    <xf numFmtId="0" fontId="28" fillId="12" borderId="1" xfId="5" applyFont="1" applyFill="1" applyBorder="1" applyAlignment="1">
      <alignment horizontal="center" vertical="center" wrapText="1"/>
    </xf>
    <xf numFmtId="0" fontId="30" fillId="12" borderId="1" xfId="0" applyFont="1" applyFill="1" applyBorder="1" applyAlignment="1">
      <alignment horizontal="center" vertical="center"/>
    </xf>
    <xf numFmtId="0" fontId="16" fillId="12" borderId="1" xfId="0" applyFont="1" applyFill="1" applyBorder="1" applyAlignment="1">
      <alignment vertical="center"/>
    </xf>
    <xf numFmtId="0" fontId="27" fillId="15" borderId="1" xfId="5" applyFont="1" applyFill="1" applyBorder="1" applyAlignment="1">
      <alignment horizontal="center" vertical="center" wrapText="1"/>
    </xf>
    <xf numFmtId="0" fontId="27" fillId="15" borderId="1" xfId="5" applyFont="1" applyFill="1" applyBorder="1" applyAlignment="1">
      <alignment horizontal="left" vertical="center" wrapText="1"/>
    </xf>
    <xf numFmtId="9" fontId="28" fillId="15" borderId="1" xfId="5" applyNumberFormat="1" applyFont="1" applyFill="1" applyBorder="1" applyAlignment="1">
      <alignment horizontal="center" vertical="center" wrapText="1"/>
    </xf>
    <xf numFmtId="9" fontId="26" fillId="15" borderId="1" xfId="0" applyNumberFormat="1" applyFont="1" applyFill="1" applyBorder="1" applyAlignment="1">
      <alignment horizontal="center" vertical="center"/>
    </xf>
    <xf numFmtId="0" fontId="16" fillId="15" borderId="1" xfId="0" applyFont="1" applyFill="1" applyBorder="1" applyAlignment="1">
      <alignment horizontal="center" vertical="center"/>
    </xf>
    <xf numFmtId="0" fontId="16" fillId="15" borderId="1" xfId="0" applyFont="1" applyFill="1" applyBorder="1" applyAlignment="1">
      <alignment horizontal="center" vertical="center" wrapText="1"/>
    </xf>
    <xf numFmtId="0" fontId="16" fillId="15" borderId="1" xfId="0" applyFont="1" applyFill="1" applyBorder="1" applyAlignment="1">
      <alignment vertical="center"/>
    </xf>
    <xf numFmtId="9" fontId="26" fillId="15" borderId="1" xfId="0" applyNumberFormat="1" applyFont="1" applyFill="1" applyBorder="1" applyAlignment="1">
      <alignment horizontal="center" vertical="center" wrapText="1"/>
    </xf>
    <xf numFmtId="0" fontId="27" fillId="16" borderId="1" xfId="0" applyFont="1" applyFill="1" applyBorder="1" applyAlignment="1">
      <alignment horizontal="center" vertical="center" wrapText="1"/>
    </xf>
    <xf numFmtId="9" fontId="28" fillId="16" borderId="1" xfId="0" applyNumberFormat="1" applyFont="1" applyFill="1" applyBorder="1" applyAlignment="1">
      <alignment horizontal="center" vertical="center" wrapText="1"/>
    </xf>
    <xf numFmtId="9" fontId="26" fillId="16" borderId="1" xfId="0" applyNumberFormat="1" applyFont="1" applyFill="1" applyBorder="1" applyAlignment="1">
      <alignment horizontal="center" vertical="center"/>
    </xf>
    <xf numFmtId="0" fontId="16" fillId="16" borderId="1" xfId="0" applyFont="1" applyFill="1" applyBorder="1" applyAlignment="1">
      <alignment horizontal="center" vertical="center"/>
    </xf>
    <xf numFmtId="0" fontId="16" fillId="16" borderId="1" xfId="0" applyFont="1" applyFill="1" applyBorder="1" applyAlignment="1">
      <alignment horizontal="center" vertical="center" wrapText="1"/>
    </xf>
    <xf numFmtId="0" fontId="35" fillId="16" borderId="1" xfId="0" applyFont="1" applyFill="1" applyBorder="1" applyAlignment="1">
      <alignment horizontal="center" vertical="center" wrapText="1"/>
    </xf>
    <xf numFmtId="0" fontId="19" fillId="0" borderId="0" xfId="0" applyFont="1"/>
    <xf numFmtId="0" fontId="17" fillId="0" borderId="16" xfId="0" applyFont="1" applyBorder="1" applyAlignment="1">
      <alignment horizontal="justify" vertical="center" wrapText="1"/>
    </xf>
    <xf numFmtId="0" fontId="17" fillId="0" borderId="1" xfId="0" applyFont="1" applyBorder="1" applyAlignment="1">
      <alignment horizontal="justify" vertical="center" wrapText="1"/>
    </xf>
    <xf numFmtId="1" fontId="17" fillId="0" borderId="1" xfId="0" applyNumberFormat="1" applyFont="1" applyBorder="1" applyAlignment="1">
      <alignment horizontal="center" vertical="center" wrapText="1"/>
    </xf>
    <xf numFmtId="9" fontId="17" fillId="0" borderId="1" xfId="1" applyFont="1" applyBorder="1" applyAlignment="1">
      <alignment horizontal="center" vertical="center" wrapText="1"/>
    </xf>
    <xf numFmtId="165" fontId="16" fillId="9" borderId="1" xfId="1" applyNumberFormat="1" applyFont="1" applyFill="1" applyBorder="1" applyAlignment="1" applyProtection="1">
      <alignment horizontal="center" vertical="center"/>
      <protection locked="0"/>
    </xf>
    <xf numFmtId="1" fontId="15" fillId="0" borderId="1" xfId="0" applyNumberFormat="1" applyFont="1" applyBorder="1" applyAlignment="1">
      <alignment horizontal="center" vertical="center"/>
    </xf>
    <xf numFmtId="0" fontId="0" fillId="0" borderId="0" xfId="0" applyAlignment="1">
      <alignment wrapText="1"/>
    </xf>
    <xf numFmtId="1" fontId="28" fillId="14" borderId="1" xfId="0" applyNumberFormat="1" applyFont="1" applyFill="1" applyBorder="1" applyAlignment="1">
      <alignment horizontal="center" vertical="center" wrapText="1"/>
    </xf>
    <xf numFmtId="1" fontId="30" fillId="14" borderId="1" xfId="0" applyNumberFormat="1" applyFont="1" applyFill="1" applyBorder="1" applyAlignment="1">
      <alignment horizontal="center" vertical="center" wrapText="1"/>
    </xf>
    <xf numFmtId="2" fontId="16" fillId="14" borderId="1" xfId="4" applyNumberFormat="1" applyFont="1" applyFill="1" applyBorder="1" applyAlignment="1" applyProtection="1">
      <alignment horizontal="center" vertical="center" wrapText="1"/>
      <protection locked="0"/>
    </xf>
    <xf numFmtId="2" fontId="15" fillId="0" borderId="1" xfId="0" applyNumberFormat="1" applyFont="1" applyBorder="1" applyAlignment="1">
      <alignment horizontal="center" vertical="center"/>
    </xf>
    <xf numFmtId="10" fontId="17" fillId="0" borderId="0" xfId="0" applyNumberFormat="1" applyFont="1" applyAlignment="1">
      <alignment horizontal="center" vertical="center"/>
    </xf>
    <xf numFmtId="165" fontId="15" fillId="0" borderId="1" xfId="0" applyNumberFormat="1" applyFont="1" applyBorder="1" applyAlignment="1">
      <alignment horizontal="center" vertical="center"/>
    </xf>
    <xf numFmtId="165" fontId="26" fillId="15" borderId="1" xfId="0" applyNumberFormat="1" applyFont="1" applyFill="1" applyBorder="1" applyAlignment="1">
      <alignment horizontal="center" vertical="center"/>
    </xf>
    <xf numFmtId="9" fontId="15" fillId="17" borderId="1" xfId="0" applyNumberFormat="1" applyFont="1" applyFill="1" applyBorder="1" applyAlignment="1">
      <alignment horizontal="justify" vertical="center"/>
    </xf>
    <xf numFmtId="9" fontId="15" fillId="17" borderId="1" xfId="0" applyNumberFormat="1" applyFont="1" applyFill="1" applyBorder="1" applyAlignment="1">
      <alignment horizontal="justify" vertical="center" wrapText="1"/>
    </xf>
    <xf numFmtId="0" fontId="37" fillId="0" borderId="0" xfId="6" applyAlignment="1">
      <alignment horizontal="center"/>
    </xf>
    <xf numFmtId="0" fontId="37" fillId="0" borderId="0" xfId="6"/>
    <xf numFmtId="0" fontId="1" fillId="0" borderId="0" xfId="6" applyFont="1" applyAlignment="1">
      <alignment horizontal="right"/>
    </xf>
    <xf numFmtId="0" fontId="1" fillId="0" borderId="0" xfId="6" applyFont="1" applyAlignment="1">
      <alignment horizontal="center"/>
    </xf>
    <xf numFmtId="0" fontId="1" fillId="0" borderId="1" xfId="6" applyFont="1" applyBorder="1" applyAlignment="1">
      <alignment horizontal="center"/>
    </xf>
    <xf numFmtId="0" fontId="1" fillId="0" borderId="0" xfId="6" applyFont="1"/>
    <xf numFmtId="0" fontId="1" fillId="0" borderId="1" xfId="6" applyFont="1" applyBorder="1"/>
    <xf numFmtId="0" fontId="37" fillId="0" borderId="1" xfId="6" applyBorder="1" applyAlignment="1">
      <alignment horizontal="center"/>
    </xf>
    <xf numFmtId="0" fontId="37" fillId="0" borderId="11" xfId="6" applyBorder="1" applyAlignment="1">
      <alignment vertical="center" wrapText="1"/>
    </xf>
    <xf numFmtId="10" fontId="37" fillId="0" borderId="0" xfId="6" applyNumberFormat="1"/>
    <xf numFmtId="0" fontId="39" fillId="0" borderId="0" xfId="6" applyFont="1"/>
    <xf numFmtId="0" fontId="11" fillId="0" borderId="22" xfId="6" applyFont="1" applyBorder="1" applyAlignment="1">
      <alignment horizontal="right"/>
    </xf>
    <xf numFmtId="0" fontId="37" fillId="0" borderId="23" xfId="6" applyBorder="1"/>
    <xf numFmtId="0" fontId="37" fillId="0" borderId="24" xfId="6" applyBorder="1"/>
    <xf numFmtId="0" fontId="11" fillId="0" borderId="25" xfId="6" applyFont="1" applyBorder="1" applyAlignment="1">
      <alignment horizontal="center"/>
    </xf>
    <xf numFmtId="0" fontId="1" fillId="0" borderId="25" xfId="6" applyFont="1" applyBorder="1" applyAlignment="1">
      <alignment horizontal="center"/>
    </xf>
    <xf numFmtId="0" fontId="1" fillId="0" borderId="27" xfId="6" applyFont="1" applyBorder="1" applyAlignment="1">
      <alignment horizontal="center"/>
    </xf>
    <xf numFmtId="0" fontId="37" fillId="0" borderId="28" xfId="6" applyBorder="1"/>
    <xf numFmtId="0" fontId="37" fillId="18" borderId="0" xfId="6" applyFill="1"/>
    <xf numFmtId="9" fontId="37" fillId="0" borderId="0" xfId="6" applyNumberFormat="1"/>
    <xf numFmtId="0" fontId="4" fillId="0" borderId="13" xfId="0" applyFont="1" applyBorder="1" applyAlignment="1">
      <alignment horizontal="justify" vertical="center" wrapText="1"/>
    </xf>
    <xf numFmtId="0" fontId="17" fillId="0" borderId="13" xfId="0" applyFont="1" applyBorder="1" applyAlignment="1">
      <alignment horizontal="justify" vertical="center" wrapText="1"/>
    </xf>
    <xf numFmtId="0" fontId="9"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13" xfId="0" applyFont="1" applyBorder="1" applyAlignment="1">
      <alignment horizontal="center" vertical="center" wrapText="1"/>
    </xf>
    <xf numFmtId="9" fontId="9" fillId="0" borderId="13" xfId="1" applyFont="1" applyBorder="1" applyAlignment="1">
      <alignment horizontal="center" vertical="center" wrapText="1"/>
    </xf>
    <xf numFmtId="0" fontId="7" fillId="0" borderId="1" xfId="0" applyFont="1" applyBorder="1" applyAlignment="1">
      <alignment horizontal="center" vertical="center" textRotation="90" wrapText="1"/>
    </xf>
    <xf numFmtId="9" fontId="42" fillId="0" borderId="1" xfId="0" applyNumberFormat="1" applyFont="1" applyBorder="1" applyAlignment="1">
      <alignment horizontal="center" vertical="center" wrapText="1"/>
    </xf>
    <xf numFmtId="0" fontId="43" fillId="0" borderId="1" xfId="0" applyFont="1" applyBorder="1" applyAlignment="1">
      <alignment horizontal="center" vertical="center" wrapText="1"/>
    </xf>
    <xf numFmtId="0" fontId="44" fillId="0" borderId="30" xfId="0" applyFont="1" applyBorder="1" applyAlignment="1">
      <alignment horizontal="center" vertical="center"/>
    </xf>
    <xf numFmtId="10" fontId="42" fillId="0" borderId="1" xfId="0" applyNumberFormat="1" applyFont="1" applyBorder="1" applyAlignment="1">
      <alignment horizontal="center" vertical="center" wrapText="1"/>
    </xf>
    <xf numFmtId="0" fontId="44" fillId="22" borderId="30" xfId="0" applyFont="1" applyFill="1" applyBorder="1" applyAlignment="1">
      <alignment horizontal="center" vertical="center" wrapText="1"/>
    </xf>
    <xf numFmtId="0" fontId="45" fillId="0" borderId="16" xfId="0" applyFont="1" applyBorder="1" applyAlignment="1">
      <alignment horizontal="center" vertical="center" wrapText="1"/>
    </xf>
    <xf numFmtId="0" fontId="45" fillId="0" borderId="13" xfId="0" applyFont="1" applyBorder="1" applyAlignment="1">
      <alignment horizontal="center" vertical="center" wrapText="1"/>
    </xf>
    <xf numFmtId="0" fontId="44" fillId="22" borderId="31" xfId="0" applyFont="1" applyFill="1" applyBorder="1" applyAlignment="1">
      <alignment horizontal="center" vertical="center" wrapText="1"/>
    </xf>
    <xf numFmtId="0" fontId="44" fillId="22" borderId="35" xfId="0" applyFont="1" applyFill="1" applyBorder="1" applyAlignment="1">
      <alignment horizontal="center" vertical="center" wrapText="1"/>
    </xf>
    <xf numFmtId="0" fontId="44" fillId="22" borderId="33" xfId="0" applyFont="1" applyFill="1" applyBorder="1" applyAlignment="1">
      <alignment horizontal="center" vertical="center" wrapText="1"/>
    </xf>
    <xf numFmtId="0" fontId="1" fillId="0" borderId="1" xfId="0" applyFont="1" applyBorder="1" applyAlignment="1">
      <alignment horizontal="center" vertical="center"/>
    </xf>
    <xf numFmtId="0" fontId="45" fillId="21"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1" fillId="0" borderId="0" xfId="0" applyFont="1" applyAlignment="1">
      <alignment horizontal="center" vertical="center"/>
    </xf>
    <xf numFmtId="0" fontId="1" fillId="23" borderId="38" xfId="0" applyFont="1" applyFill="1" applyBorder="1" applyAlignment="1">
      <alignment horizontal="center" vertical="center" wrapText="1"/>
    </xf>
    <xf numFmtId="0" fontId="38" fillId="23" borderId="38" xfId="0" applyFont="1" applyFill="1" applyBorder="1" applyAlignment="1">
      <alignment horizontal="center" vertical="center" wrapText="1"/>
    </xf>
    <xf numFmtId="0" fontId="37" fillId="21" borderId="13" xfId="0" applyFont="1" applyFill="1" applyBorder="1" applyAlignment="1">
      <alignment horizontal="center" vertical="center" wrapText="1"/>
    </xf>
    <xf numFmtId="0" fontId="37" fillId="21" borderId="17" xfId="0" applyFont="1" applyFill="1" applyBorder="1" applyAlignment="1">
      <alignment horizontal="center" vertical="center" wrapText="1"/>
    </xf>
    <xf numFmtId="0" fontId="37" fillId="21" borderId="16" xfId="0" applyFont="1" applyFill="1" applyBorder="1" applyAlignment="1">
      <alignment horizontal="center" vertical="center" wrapText="1"/>
    </xf>
    <xf numFmtId="0" fontId="3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7" fillId="21" borderId="1" xfId="0" applyFont="1" applyFill="1" applyBorder="1" applyAlignment="1">
      <alignment horizontal="center" vertical="center" wrapText="1"/>
    </xf>
    <xf numFmtId="0" fontId="45" fillId="0" borderId="1" xfId="0" applyFont="1" applyBorder="1" applyAlignment="1">
      <alignment horizontal="center" vertical="center"/>
    </xf>
    <xf numFmtId="9" fontId="37" fillId="20" borderId="1" xfId="0" applyNumberFormat="1" applyFont="1" applyFill="1" applyBorder="1" applyAlignment="1">
      <alignment horizontal="center" vertical="center" wrapText="1"/>
    </xf>
    <xf numFmtId="9" fontId="42" fillId="19" borderId="4" xfId="0" applyNumberFormat="1" applyFont="1" applyFill="1" applyBorder="1" applyAlignment="1">
      <alignment horizontal="center" vertical="center"/>
    </xf>
    <xf numFmtId="0" fontId="1" fillId="0" borderId="30" xfId="0" applyFont="1" applyBorder="1" applyAlignment="1">
      <alignment horizontal="center" vertical="center"/>
    </xf>
    <xf numFmtId="0" fontId="45" fillId="0" borderId="1" xfId="0" applyFont="1" applyBorder="1" applyAlignment="1">
      <alignment horizontal="center" vertical="center" wrapText="1"/>
    </xf>
    <xf numFmtId="0" fontId="38" fillId="0" borderId="1" xfId="0" applyFont="1" applyBorder="1" applyAlignment="1">
      <alignment horizontal="center" vertical="center" wrapText="1"/>
    </xf>
    <xf numFmtId="9" fontId="45" fillId="20" borderId="1" xfId="0" applyNumberFormat="1" applyFont="1" applyFill="1" applyBorder="1" applyAlignment="1">
      <alignment horizontal="center" vertical="center" wrapText="1"/>
    </xf>
    <xf numFmtId="0" fontId="45" fillId="21" borderId="13" xfId="0" applyFont="1" applyFill="1" applyBorder="1" applyAlignment="1">
      <alignment horizontal="center" vertical="center" wrapText="1"/>
    </xf>
    <xf numFmtId="0" fontId="45" fillId="21" borderId="16" xfId="0" applyFont="1" applyFill="1" applyBorder="1" applyAlignment="1">
      <alignment horizontal="center" vertical="center" wrapText="1"/>
    </xf>
    <xf numFmtId="9" fontId="45" fillId="20" borderId="16" xfId="0" applyNumberFormat="1" applyFont="1" applyFill="1" applyBorder="1" applyAlignment="1">
      <alignment horizontal="center" vertical="center" wrapText="1"/>
    </xf>
    <xf numFmtId="0" fontId="37" fillId="21" borderId="4" xfId="0" applyFont="1" applyFill="1" applyBorder="1" applyAlignment="1">
      <alignment horizontal="center" vertical="center" wrapText="1"/>
    </xf>
    <xf numFmtId="0" fontId="17" fillId="0" borderId="30" xfId="0" applyFont="1" applyBorder="1"/>
    <xf numFmtId="9" fontId="45" fillId="20" borderId="30" xfId="0" applyNumberFormat="1" applyFont="1" applyFill="1" applyBorder="1" applyAlignment="1">
      <alignment horizontal="center" vertical="center" wrapText="1"/>
    </xf>
    <xf numFmtId="0" fontId="45" fillId="0" borderId="30" xfId="0" applyFont="1" applyBorder="1" applyAlignment="1">
      <alignment horizontal="center" vertical="center" wrapText="1"/>
    </xf>
    <xf numFmtId="9" fontId="42" fillId="0" borderId="9" xfId="0" applyNumberFormat="1" applyFont="1" applyBorder="1" applyAlignment="1">
      <alignment horizontal="center" vertical="center" wrapText="1"/>
    </xf>
    <xf numFmtId="0" fontId="43" fillId="0" borderId="5" xfId="0" applyFont="1" applyBorder="1" applyAlignment="1">
      <alignment horizontal="center" vertical="center" wrapText="1"/>
    </xf>
    <xf numFmtId="0" fontId="43" fillId="0" borderId="1" xfId="0" applyFont="1" applyBorder="1" applyAlignment="1">
      <alignment vertical="center" wrapText="1"/>
    </xf>
    <xf numFmtId="0" fontId="45" fillId="20" borderId="1" xfId="0" applyFont="1" applyFill="1" applyBorder="1" applyAlignment="1">
      <alignment horizontal="center" vertical="center" wrapText="1"/>
    </xf>
    <xf numFmtId="0" fontId="45" fillId="0" borderId="1" xfId="0" applyFont="1" applyBorder="1" applyAlignment="1">
      <alignment vertical="center" wrapText="1"/>
    </xf>
    <xf numFmtId="0" fontId="46" fillId="0" borderId="1" xfId="0" applyFont="1" applyBorder="1" applyAlignment="1">
      <alignment horizontal="center" vertical="center" wrapText="1"/>
    </xf>
    <xf numFmtId="10" fontId="45" fillId="20" borderId="1" xfId="0" applyNumberFormat="1" applyFont="1" applyFill="1" applyBorder="1" applyAlignment="1">
      <alignment horizontal="center" vertical="center" wrapText="1"/>
    </xf>
    <xf numFmtId="0" fontId="9" fillId="4" borderId="6" xfId="0" applyFont="1" applyFill="1" applyBorder="1" applyAlignment="1">
      <alignment horizontal="justify" vertical="center" wrapText="1"/>
    </xf>
    <xf numFmtId="0" fontId="9" fillId="4" borderId="7" xfId="0" applyFont="1" applyFill="1" applyBorder="1" applyAlignment="1">
      <alignment horizontal="justify" vertical="center" wrapText="1"/>
    </xf>
    <xf numFmtId="0" fontId="9" fillId="4" borderId="8" xfId="0" applyFont="1" applyFill="1" applyBorder="1" applyAlignment="1">
      <alignment horizontal="justify" vertical="center" wrapText="1"/>
    </xf>
    <xf numFmtId="10" fontId="17" fillId="0" borderId="1" xfId="0" applyNumberFormat="1" applyFont="1" applyBorder="1" applyAlignment="1">
      <alignment horizontal="justify" vertical="center" wrapText="1"/>
    </xf>
    <xf numFmtId="9" fontId="15" fillId="0" borderId="1" xfId="0" applyNumberFormat="1" applyFont="1" applyBorder="1" applyAlignment="1">
      <alignment horizontal="justify" vertical="center"/>
    </xf>
    <xf numFmtId="9" fontId="4" fillId="0" borderId="1" xfId="1" applyFont="1" applyFill="1" applyBorder="1" applyAlignment="1">
      <alignment horizontal="center" vertical="center"/>
    </xf>
    <xf numFmtId="0" fontId="4" fillId="0" borderId="1" xfId="0" quotePrefix="1" applyFont="1" applyBorder="1" applyAlignment="1">
      <alignment horizontal="justify" vertical="center" wrapText="1"/>
    </xf>
    <xf numFmtId="0" fontId="16" fillId="24" borderId="1" xfId="0" applyFont="1" applyFill="1" applyBorder="1" applyAlignment="1">
      <alignment horizontal="center" vertical="center" wrapText="1"/>
    </xf>
    <xf numFmtId="0" fontId="27" fillId="24" borderId="1" xfId="0" applyFont="1" applyFill="1" applyBorder="1" applyAlignment="1">
      <alignment horizontal="center" vertical="center" wrapText="1"/>
    </xf>
    <xf numFmtId="9" fontId="30" fillId="24" borderId="1" xfId="0" applyNumberFormat="1" applyFont="1" applyFill="1" applyBorder="1" applyAlignment="1">
      <alignment horizontal="center" vertical="center" wrapText="1"/>
    </xf>
    <xf numFmtId="9" fontId="26" fillId="24" borderId="1" xfId="0" applyNumberFormat="1" applyFont="1" applyFill="1" applyBorder="1" applyAlignment="1" applyProtection="1">
      <alignment horizontal="center" vertical="center"/>
      <protection locked="0"/>
    </xf>
    <xf numFmtId="9" fontId="26" fillId="24" borderId="1" xfId="1" applyFont="1" applyFill="1" applyBorder="1" applyAlignment="1" applyProtection="1">
      <alignment horizontal="center" vertical="center"/>
      <protection locked="0"/>
    </xf>
    <xf numFmtId="9" fontId="16" fillId="24" borderId="1" xfId="4" applyFont="1" applyFill="1" applyBorder="1" applyAlignment="1" applyProtection="1">
      <alignment horizontal="center" vertical="center" wrapText="1"/>
      <protection locked="0"/>
    </xf>
    <xf numFmtId="0" fontId="16" fillId="24" borderId="1" xfId="0" applyFont="1" applyFill="1" applyBorder="1" applyAlignment="1" applyProtection="1">
      <alignment horizontal="center" vertical="center" wrapText="1"/>
      <protection locked="0"/>
    </xf>
    <xf numFmtId="0" fontId="16" fillId="24" borderId="1" xfId="0" applyFont="1" applyFill="1" applyBorder="1" applyAlignment="1" applyProtection="1">
      <alignment horizontal="center" vertical="center"/>
      <protection locked="0"/>
    </xf>
    <xf numFmtId="9" fontId="26" fillId="24" borderId="1" xfId="4" applyFont="1" applyFill="1" applyBorder="1" applyAlignment="1" applyProtection="1">
      <alignment horizontal="center" vertical="center"/>
      <protection locked="0"/>
    </xf>
    <xf numFmtId="0" fontId="30" fillId="24" borderId="1" xfId="0" applyFont="1" applyFill="1" applyBorder="1" applyAlignment="1">
      <alignment horizontal="center" vertical="center" wrapText="1"/>
    </xf>
    <xf numFmtId="0" fontId="26" fillId="24" borderId="1" xfId="4" applyNumberFormat="1" applyFont="1" applyFill="1" applyBorder="1" applyAlignment="1" applyProtection="1">
      <alignment horizontal="center" vertical="center" wrapText="1"/>
      <protection locked="0"/>
    </xf>
    <xf numFmtId="9" fontId="16" fillId="24" borderId="1" xfId="0" applyNumberFormat="1" applyFont="1" applyFill="1" applyBorder="1" applyAlignment="1" applyProtection="1">
      <alignment horizontal="center" vertical="center"/>
      <protection locked="0"/>
    </xf>
    <xf numFmtId="9" fontId="26" fillId="24" borderId="1" xfId="4" applyFont="1" applyFill="1" applyBorder="1" applyAlignment="1" applyProtection="1">
      <alignment horizontal="center" vertical="center" wrapText="1"/>
      <protection locked="0"/>
    </xf>
    <xf numFmtId="9" fontId="28" fillId="5" borderId="1" xfId="0" applyNumberFormat="1" applyFont="1" applyFill="1" applyBorder="1" applyAlignment="1">
      <alignment horizontal="center" vertical="center" wrapText="1"/>
    </xf>
    <xf numFmtId="9" fontId="33" fillId="5" borderId="1" xfId="0" applyNumberFormat="1" applyFont="1" applyFill="1" applyBorder="1" applyAlignment="1" applyProtection="1">
      <alignment horizontal="justify" vertical="center"/>
      <protection locked="0"/>
    </xf>
    <xf numFmtId="0" fontId="30" fillId="5" borderId="1" xfId="0" applyFont="1" applyFill="1" applyBorder="1" applyAlignment="1">
      <alignment horizontal="justify" vertical="center"/>
    </xf>
    <xf numFmtId="0" fontId="16" fillId="5"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2" fontId="16" fillId="5" borderId="1" xfId="0" applyNumberFormat="1" applyFont="1" applyFill="1" applyBorder="1" applyAlignment="1" applyProtection="1">
      <alignment horizontal="justify" vertical="center"/>
      <protection locked="0"/>
    </xf>
    <xf numFmtId="0" fontId="16" fillId="5" borderId="1" xfId="0" applyFont="1" applyFill="1" applyBorder="1" applyAlignment="1">
      <alignment horizontal="justify" vertical="center" wrapText="1"/>
    </xf>
    <xf numFmtId="9" fontId="26" fillId="5" borderId="1" xfId="0" applyNumberFormat="1" applyFont="1" applyFill="1" applyBorder="1" applyAlignment="1" applyProtection="1">
      <alignment horizontal="center" vertical="center"/>
      <protection locked="0"/>
    </xf>
    <xf numFmtId="10" fontId="16" fillId="5" borderId="1" xfId="0" applyNumberFormat="1" applyFont="1" applyFill="1" applyBorder="1" applyAlignment="1" applyProtection="1">
      <alignment horizontal="justify" vertical="center"/>
      <protection locked="0"/>
    </xf>
    <xf numFmtId="0" fontId="16" fillId="5" borderId="1" xfId="0" applyFont="1" applyFill="1" applyBorder="1" applyAlignment="1">
      <alignment horizontal="justify" vertical="center"/>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16" fillId="5" borderId="1" xfId="0" applyFont="1" applyFill="1" applyBorder="1"/>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1" xfId="0" applyFont="1" applyBorder="1" applyAlignment="1">
      <alignment horizontal="justify" vertical="center" wrapText="1"/>
    </xf>
    <xf numFmtId="0" fontId="9" fillId="0" borderId="4" xfId="0" applyFont="1" applyBorder="1" applyAlignment="1">
      <alignment horizontal="justify" vertical="top" wrapText="1"/>
    </xf>
    <xf numFmtId="0" fontId="9" fillId="0" borderId="5" xfId="0" applyFont="1" applyBorder="1" applyAlignment="1">
      <alignment horizontal="justify" vertical="top" wrapText="1"/>
    </xf>
    <xf numFmtId="0" fontId="9" fillId="0" borderId="9" xfId="0" applyFont="1" applyBorder="1" applyAlignment="1">
      <alignment horizontal="justify" vertical="top" wrapText="1"/>
    </xf>
    <xf numFmtId="0" fontId="9" fillId="0" borderId="2" xfId="0" applyFont="1" applyBorder="1" applyAlignment="1">
      <alignment horizontal="justify" vertical="center" wrapText="1"/>
    </xf>
    <xf numFmtId="0" fontId="9" fillId="0" borderId="0" xfId="0" applyFont="1" applyAlignment="1">
      <alignment horizontal="justify" vertical="center" wrapText="1"/>
    </xf>
    <xf numFmtId="0" fontId="9" fillId="0" borderId="3" xfId="0" applyFont="1" applyBorder="1" applyAlignment="1">
      <alignment horizontal="justify" vertical="center" wrapText="1"/>
    </xf>
    <xf numFmtId="0" fontId="6" fillId="0" borderId="1" xfId="0" applyFont="1" applyBorder="1" applyAlignment="1">
      <alignment horizontal="left" vertical="center"/>
    </xf>
    <xf numFmtId="0" fontId="21" fillId="0" borderId="2" xfId="2" applyFont="1" applyBorder="1" applyAlignment="1">
      <alignment horizontal="center" vertical="center" wrapText="1"/>
    </xf>
    <xf numFmtId="0" fontId="21" fillId="0" borderId="0" xfId="2" applyFont="1" applyAlignment="1">
      <alignment horizontal="center" vertical="center" wrapText="1"/>
    </xf>
    <xf numFmtId="0" fontId="21" fillId="0" borderId="3" xfId="2" applyFont="1" applyBorder="1" applyAlignment="1">
      <alignment horizontal="center" vertical="center" wrapText="1"/>
    </xf>
    <xf numFmtId="0" fontId="10" fillId="0" borderId="1" xfId="2" applyFont="1" applyFill="1" applyBorder="1" applyAlignment="1">
      <alignment horizontal="justify" vertical="center" wrapText="1"/>
    </xf>
    <xf numFmtId="0" fontId="9" fillId="0" borderId="6" xfId="0" applyFont="1" applyBorder="1" applyAlignment="1">
      <alignment horizontal="justify" vertical="top" wrapText="1"/>
    </xf>
    <xf numFmtId="0" fontId="9" fillId="0" borderId="7" xfId="0" applyFont="1" applyBorder="1" applyAlignment="1">
      <alignment horizontal="justify" vertical="top"/>
    </xf>
    <xf numFmtId="0" fontId="9" fillId="0" borderId="8" xfId="0" applyFont="1" applyBorder="1" applyAlignment="1">
      <alignment horizontal="justify" vertical="top"/>
    </xf>
    <xf numFmtId="0" fontId="9" fillId="0" borderId="10" xfId="0" applyFont="1" applyBorder="1" applyAlignment="1">
      <alignment horizontal="justify" vertical="top"/>
    </xf>
    <xf numFmtId="0" fontId="9" fillId="0" borderId="11" xfId="0" applyFont="1" applyBorder="1" applyAlignment="1">
      <alignment horizontal="justify" vertical="top"/>
    </xf>
    <xf numFmtId="0" fontId="9" fillId="0" borderId="12" xfId="0" applyFont="1" applyBorder="1" applyAlignment="1">
      <alignment horizontal="justify" vertical="top"/>
    </xf>
    <xf numFmtId="0" fontId="9" fillId="0" borderId="6" xfId="0" applyFont="1" applyBorder="1" applyAlignment="1">
      <alignment horizontal="justify" vertical="center" wrapText="1"/>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10" xfId="0" applyFont="1" applyBorder="1" applyAlignment="1">
      <alignment horizontal="justify" vertical="center"/>
    </xf>
    <xf numFmtId="0" fontId="7" fillId="0" borderId="11" xfId="0" applyFont="1" applyBorder="1" applyAlignment="1">
      <alignment horizontal="justify" vertical="center"/>
    </xf>
    <xf numFmtId="0" fontId="7" fillId="0" borderId="12" xfId="0" applyFont="1" applyBorder="1" applyAlignment="1">
      <alignment horizontal="justify" vertical="center"/>
    </xf>
    <xf numFmtId="0" fontId="21" fillId="0" borderId="6" xfId="2" applyFont="1" applyBorder="1" applyAlignment="1">
      <alignment horizontal="center" vertical="center" wrapText="1"/>
    </xf>
    <xf numFmtId="0" fontId="21" fillId="0" borderId="7" xfId="2" applyFont="1" applyBorder="1" applyAlignment="1">
      <alignment horizontal="center" vertical="center"/>
    </xf>
    <xf numFmtId="0" fontId="21" fillId="0" borderId="8" xfId="2" applyFont="1" applyBorder="1" applyAlignment="1">
      <alignment horizontal="center" vertical="center"/>
    </xf>
    <xf numFmtId="0" fontId="21" fillId="0" borderId="10" xfId="2" applyFont="1" applyBorder="1" applyAlignment="1">
      <alignment horizontal="center" vertical="center"/>
    </xf>
    <xf numFmtId="0" fontId="21" fillId="0" borderId="11" xfId="2" applyFont="1" applyBorder="1" applyAlignment="1">
      <alignment horizontal="center" vertical="center"/>
    </xf>
    <xf numFmtId="0" fontId="21" fillId="0" borderId="12" xfId="2" applyFont="1" applyBorder="1" applyAlignment="1">
      <alignment horizontal="center" vertical="center"/>
    </xf>
    <xf numFmtId="0" fontId="6" fillId="0" borderId="1" xfId="0" applyFont="1" applyBorder="1" applyAlignment="1">
      <alignment horizontal="left" vertical="center" wrapText="1"/>
    </xf>
    <xf numFmtId="0" fontId="7" fillId="0" borderId="4" xfId="0" applyFont="1" applyBorder="1" applyAlignment="1">
      <alignment vertical="top"/>
    </xf>
    <xf numFmtId="0" fontId="7" fillId="0" borderId="5" xfId="0" applyFont="1" applyBorder="1" applyAlignment="1">
      <alignment vertical="top"/>
    </xf>
    <xf numFmtId="0" fontId="7" fillId="0" borderId="9" xfId="0" applyFont="1" applyBorder="1" applyAlignment="1">
      <alignment vertical="top"/>
    </xf>
    <xf numFmtId="0" fontId="9" fillId="0" borderId="4"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9" xfId="0" applyFont="1" applyBorder="1" applyAlignment="1">
      <alignment horizontal="justify"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21" fillId="0" borderId="4" xfId="2" applyFont="1" applyBorder="1" applyAlignment="1">
      <alignment horizontal="center" vertical="center"/>
    </xf>
    <xf numFmtId="0" fontId="21" fillId="0" borderId="5" xfId="2" applyFont="1" applyBorder="1" applyAlignment="1">
      <alignment horizontal="center" vertical="center"/>
    </xf>
    <xf numFmtId="0" fontId="21" fillId="0" borderId="9" xfId="2" applyFont="1" applyBorder="1" applyAlignment="1">
      <alignment horizontal="center" vertical="center"/>
    </xf>
    <xf numFmtId="0" fontId="7" fillId="0" borderId="4" xfId="0" applyFont="1" applyBorder="1" applyAlignment="1">
      <alignment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4" fillId="0" borderId="5" xfId="0" applyFont="1" applyBorder="1" applyAlignment="1">
      <alignment horizontal="center" vertical="top" wrapText="1"/>
    </xf>
    <xf numFmtId="0" fontId="4" fillId="0" borderId="9" xfId="0" applyFont="1" applyBorder="1" applyAlignment="1">
      <alignment horizontal="center" vertical="top" wrapText="1"/>
    </xf>
    <xf numFmtId="14" fontId="4" fillId="0" borderId="4" xfId="0" applyNumberFormat="1" applyFont="1" applyBorder="1" applyAlignment="1">
      <alignment horizontal="center"/>
    </xf>
    <xf numFmtId="0" fontId="4" fillId="0" borderId="5" xfId="0" applyFont="1" applyBorder="1" applyAlignment="1">
      <alignment horizontal="center"/>
    </xf>
    <xf numFmtId="0" fontId="4" fillId="0" borderId="9" xfId="0" applyFont="1" applyBorder="1" applyAlignment="1">
      <alignment horizontal="center"/>
    </xf>
    <xf numFmtId="0" fontId="10" fillId="0" borderId="1" xfId="2" applyFont="1" applyBorder="1" applyAlignment="1">
      <alignment horizontal="left" vertical="center" wrapText="1"/>
    </xf>
    <xf numFmtId="0" fontId="7" fillId="0" borderId="1"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2" xfId="0" applyFont="1" applyBorder="1" applyAlignment="1">
      <alignment horizontal="justify" vertical="center" wrapText="1"/>
    </xf>
    <xf numFmtId="0" fontId="6" fillId="2" borderId="1" xfId="0" applyFont="1" applyFill="1" applyBorder="1" applyAlignment="1">
      <alignment horizontal="left" vertical="center"/>
    </xf>
    <xf numFmtId="0" fontId="6" fillId="2" borderId="13" xfId="0" applyFont="1" applyFill="1" applyBorder="1" applyAlignment="1">
      <alignment horizontal="left" vertical="center"/>
    </xf>
    <xf numFmtId="0" fontId="10" fillId="0" borderId="6" xfId="0" applyFont="1" applyBorder="1" applyAlignment="1">
      <alignment horizontal="justify" vertical="center" wrapText="1"/>
    </xf>
    <xf numFmtId="0" fontId="11" fillId="0" borderId="7" xfId="0" applyFont="1" applyBorder="1" applyAlignment="1">
      <alignment horizontal="justify" vertical="center"/>
    </xf>
    <xf numFmtId="0" fontId="11" fillId="0" borderId="8" xfId="0" applyFont="1" applyBorder="1" applyAlignment="1">
      <alignment horizontal="justify" vertical="center"/>
    </xf>
    <xf numFmtId="0" fontId="11" fillId="0" borderId="10" xfId="0" applyFont="1" applyBorder="1" applyAlignment="1">
      <alignment horizontal="justify" vertical="center"/>
    </xf>
    <xf numFmtId="0" fontId="11" fillId="0" borderId="11" xfId="0" applyFont="1" applyBorder="1" applyAlignment="1">
      <alignment horizontal="justify" vertical="center"/>
    </xf>
    <xf numFmtId="0" fontId="11" fillId="0" borderId="12" xfId="0" applyFont="1" applyBorder="1" applyAlignment="1">
      <alignment horizontal="justify" vertical="center"/>
    </xf>
    <xf numFmtId="0" fontId="9" fillId="0" borderId="6" xfId="0" applyFont="1" applyBorder="1" applyAlignment="1">
      <alignment horizontal="justify" vertical="center"/>
    </xf>
    <xf numFmtId="0" fontId="21" fillId="0" borderId="7" xfId="2" applyFont="1" applyBorder="1" applyAlignment="1">
      <alignment horizontal="center" vertical="center" wrapText="1"/>
    </xf>
    <xf numFmtId="0" fontId="21" fillId="0" borderId="8" xfId="2" applyFont="1" applyBorder="1" applyAlignment="1">
      <alignment horizontal="center" vertical="center" wrapText="1"/>
    </xf>
    <xf numFmtId="0" fontId="13" fillId="0" borderId="1" xfId="0" applyFont="1" applyBorder="1" applyAlignment="1">
      <alignment horizontal="lef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 xfId="0" applyFont="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2" fillId="0" borderId="5" xfId="0" applyFont="1" applyBorder="1" applyAlignment="1">
      <alignment horizontal="center" vertical="center" wrapText="1"/>
    </xf>
    <xf numFmtId="0" fontId="5" fillId="0" borderId="1"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5" fillId="0" borderId="4" xfId="0" applyFont="1" applyBorder="1" applyAlignment="1">
      <alignment horizontal="center"/>
    </xf>
    <xf numFmtId="0" fontId="5" fillId="0" borderId="5" xfId="0" applyFont="1" applyBorder="1" applyAlignment="1">
      <alignment horizontal="center"/>
    </xf>
    <xf numFmtId="0" fontId="5" fillId="0" borderId="9" xfId="0" applyFont="1" applyBorder="1" applyAlignment="1">
      <alignment horizontal="center"/>
    </xf>
    <xf numFmtId="0" fontId="9" fillId="0" borderId="1" xfId="0" quotePrefix="1" applyFont="1" applyBorder="1" applyAlignment="1">
      <alignment horizontal="justify" vertical="center" wrapText="1"/>
    </xf>
    <xf numFmtId="0" fontId="9" fillId="0" borderId="1" xfId="0" applyFont="1" applyBorder="1" applyAlignment="1">
      <alignment horizontal="justify" vertical="center" wrapText="1"/>
    </xf>
    <xf numFmtId="0" fontId="21" fillId="0" borderId="4" xfId="2" quotePrefix="1" applyFont="1" applyBorder="1" applyAlignment="1">
      <alignment horizontal="center" vertical="center"/>
    </xf>
    <xf numFmtId="0" fontId="21" fillId="0" borderId="5" xfId="2" quotePrefix="1" applyFont="1" applyBorder="1" applyAlignment="1">
      <alignment horizontal="center" vertical="center"/>
    </xf>
    <xf numFmtId="0" fontId="9" fillId="0" borderId="2" xfId="0" quotePrefix="1" applyFont="1" applyBorder="1" applyAlignment="1">
      <alignment horizontal="justify" vertical="center"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9" xfId="0" applyFont="1" applyBorder="1" applyAlignment="1">
      <alignment horizontal="left" vertical="center"/>
    </xf>
    <xf numFmtId="0" fontId="9" fillId="0" borderId="6" xfId="0" quotePrefix="1" applyFont="1" applyBorder="1" applyAlignment="1">
      <alignment horizontal="justify" vertical="center" wrapText="1"/>
    </xf>
    <xf numFmtId="0" fontId="9" fillId="0" borderId="10" xfId="0" applyFont="1" applyBorder="1" applyAlignment="1">
      <alignment horizontal="justify" vertical="center" wrapText="1"/>
    </xf>
    <xf numFmtId="0" fontId="9" fillId="0" borderId="1" xfId="0" applyFont="1" applyBorder="1" applyAlignment="1">
      <alignment horizontal="justify"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justify" vertical="center" wrapText="1"/>
    </xf>
    <xf numFmtId="0" fontId="9" fillId="0" borderId="1" xfId="0" applyFont="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left" vertical="center"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8" fillId="0" borderId="1"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21" fillId="0" borderId="6" xfId="2" applyFont="1" applyFill="1" applyBorder="1" applyAlignment="1">
      <alignment horizontal="center" vertical="center"/>
    </xf>
    <xf numFmtId="0" fontId="21" fillId="0" borderId="7" xfId="2" applyFont="1" applyFill="1" applyBorder="1" applyAlignment="1">
      <alignment horizontal="center" vertical="center"/>
    </xf>
    <xf numFmtId="0" fontId="21" fillId="0" borderId="8" xfId="2" applyFont="1" applyFill="1" applyBorder="1" applyAlignment="1">
      <alignment horizontal="center" vertical="center"/>
    </xf>
    <xf numFmtId="0" fontId="21" fillId="0" borderId="10" xfId="2" applyFont="1" applyFill="1" applyBorder="1" applyAlignment="1">
      <alignment horizontal="center" vertical="center"/>
    </xf>
    <xf numFmtId="0" fontId="21" fillId="0" borderId="11" xfId="2" applyFont="1" applyFill="1" applyBorder="1" applyAlignment="1">
      <alignment horizontal="center" vertical="center"/>
    </xf>
    <xf numFmtId="0" fontId="21" fillId="0" borderId="12" xfId="2" applyFont="1" applyFill="1" applyBorder="1" applyAlignment="1">
      <alignment horizontal="center" vertical="center"/>
    </xf>
    <xf numFmtId="0" fontId="21" fillId="0" borderId="1" xfId="2" applyFont="1" applyBorder="1" applyAlignment="1">
      <alignment horizontal="center" vertical="center" wrapText="1"/>
    </xf>
    <xf numFmtId="0" fontId="21" fillId="0" borderId="4" xfId="2" quotePrefix="1" applyFont="1" applyFill="1" applyBorder="1" applyAlignment="1">
      <alignment horizontal="center" vertical="center" wrapText="1"/>
    </xf>
    <xf numFmtId="0" fontId="21" fillId="0" borderId="5" xfId="2" applyFont="1" applyFill="1" applyBorder="1" applyAlignment="1">
      <alignment horizontal="center" vertical="center" wrapText="1"/>
    </xf>
    <xf numFmtId="0" fontId="21" fillId="0" borderId="9" xfId="2" applyFont="1" applyFill="1" applyBorder="1" applyAlignment="1">
      <alignment horizontal="center" vertical="center" wrapText="1"/>
    </xf>
    <xf numFmtId="0" fontId="7" fillId="0" borderId="10"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6" xfId="0" applyFont="1" applyBorder="1" applyAlignment="1">
      <alignment horizontal="justify" vertical="center" wrapText="1"/>
    </xf>
    <xf numFmtId="0" fontId="17" fillId="0" borderId="13" xfId="0" applyFont="1" applyBorder="1" applyAlignment="1">
      <alignment horizontal="justify" vertical="center" wrapText="1"/>
    </xf>
    <xf numFmtId="0" fontId="17" fillId="0" borderId="17" xfId="0" applyFont="1" applyBorder="1" applyAlignment="1">
      <alignment horizontal="justify" vertical="center" wrapText="1"/>
    </xf>
    <xf numFmtId="0" fontId="17" fillId="0" borderId="16" xfId="0" applyFont="1" applyBorder="1" applyAlignment="1">
      <alignment horizontal="justify"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justify" vertical="center" wrapText="1"/>
    </xf>
    <xf numFmtId="0" fontId="4" fillId="0" borderId="17"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xf>
    <xf numFmtId="0" fontId="7" fillId="0" borderId="1" xfId="0" applyFont="1" applyBorder="1" applyAlignment="1">
      <alignment horizontal="center" vertical="center"/>
    </xf>
    <xf numFmtId="0" fontId="26" fillId="8" borderId="1" xfId="0" applyFont="1" applyFill="1"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2"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9" xfId="0" applyFont="1" applyBorder="1" applyAlignment="1">
      <alignment horizontal="center" vertical="center"/>
    </xf>
    <xf numFmtId="0" fontId="16" fillId="8" borderId="1" xfId="0" applyFont="1" applyFill="1" applyBorder="1" applyAlignment="1">
      <alignment horizontal="center" vertical="center"/>
    </xf>
    <xf numFmtId="0" fontId="26" fillId="8" borderId="1" xfId="0" applyFont="1" applyFill="1" applyBorder="1" applyAlignment="1" applyProtection="1">
      <alignment horizontal="center" vertical="center"/>
      <protection locked="0"/>
    </xf>
    <xf numFmtId="0" fontId="16" fillId="8" borderId="1" xfId="0" applyFont="1" applyFill="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4" fillId="8" borderId="1" xfId="3" applyFont="1" applyFill="1" applyBorder="1" applyAlignment="1">
      <alignment horizontal="center" vertical="center" wrapText="1"/>
    </xf>
    <xf numFmtId="0" fontId="16" fillId="14" borderId="13" xfId="0" applyFont="1" applyFill="1" applyBorder="1" applyAlignment="1">
      <alignment horizontal="center" vertical="center" wrapText="1"/>
    </xf>
    <xf numFmtId="0" fontId="16" fillId="14" borderId="17"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27" fillId="14" borderId="13" xfId="0" applyFont="1" applyFill="1" applyBorder="1" applyAlignment="1">
      <alignment horizontal="center" vertical="center" wrapText="1"/>
    </xf>
    <xf numFmtId="0" fontId="27" fillId="14" borderId="17" xfId="0" applyFont="1" applyFill="1" applyBorder="1" applyAlignment="1">
      <alignment horizontal="center" vertical="center" wrapText="1"/>
    </xf>
    <xf numFmtId="0" fontId="27" fillId="14" borderId="16" xfId="0" applyFont="1" applyFill="1" applyBorder="1" applyAlignment="1">
      <alignment horizontal="center" vertical="center" wrapText="1"/>
    </xf>
    <xf numFmtId="9" fontId="45" fillId="20" borderId="13" xfId="0" applyNumberFormat="1" applyFont="1" applyFill="1" applyBorder="1" applyAlignment="1">
      <alignment horizontal="center" vertical="center" wrapText="1"/>
    </xf>
    <xf numFmtId="9" fontId="45" fillId="20" borderId="16" xfId="0" applyNumberFormat="1" applyFont="1" applyFill="1" applyBorder="1" applyAlignment="1">
      <alignment horizontal="center" vertical="center" wrapText="1"/>
    </xf>
    <xf numFmtId="9" fontId="42" fillId="0" borderId="13" xfId="0" applyNumberFormat="1" applyFont="1" applyBorder="1" applyAlignment="1">
      <alignment horizontal="center" vertical="center" wrapText="1"/>
    </xf>
    <xf numFmtId="9" fontId="42" fillId="0" borderId="16" xfId="0" applyNumberFormat="1" applyFont="1" applyBorder="1" applyAlignment="1">
      <alignment horizontal="center" vertical="center" wrapText="1"/>
    </xf>
    <xf numFmtId="10" fontId="42" fillId="0" borderId="13" xfId="0" applyNumberFormat="1" applyFont="1" applyBorder="1" applyAlignment="1">
      <alignment horizontal="center" vertical="center" wrapText="1"/>
    </xf>
    <xf numFmtId="10" fontId="42" fillId="0" borderId="16" xfId="0" applyNumberFormat="1" applyFont="1" applyBorder="1" applyAlignment="1">
      <alignment horizontal="center" vertical="center" wrapText="1"/>
    </xf>
    <xf numFmtId="9" fontId="42" fillId="19" borderId="34" xfId="0" applyNumberFormat="1" applyFont="1" applyFill="1" applyBorder="1" applyAlignment="1">
      <alignment horizontal="center" vertical="center"/>
    </xf>
    <xf numFmtId="9" fontId="42" fillId="19" borderId="32" xfId="0" applyNumberFormat="1" applyFont="1" applyFill="1" applyBorder="1" applyAlignment="1">
      <alignment horizontal="center" vertical="center"/>
    </xf>
    <xf numFmtId="0" fontId="44" fillId="0" borderId="33" xfId="0" applyFont="1" applyBorder="1" applyAlignment="1">
      <alignment horizontal="center" vertical="center"/>
    </xf>
    <xf numFmtId="0" fontId="44" fillId="0" borderId="31" xfId="0" applyFont="1" applyBorder="1" applyAlignment="1">
      <alignment horizontal="center" vertical="center"/>
    </xf>
    <xf numFmtId="0" fontId="45" fillId="0" borderId="13" xfId="0" applyFont="1" applyBorder="1" applyAlignment="1">
      <alignment horizontal="center" vertical="center" wrapText="1"/>
    </xf>
    <xf numFmtId="0" fontId="45" fillId="0" borderId="16"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6" xfId="0" applyFont="1" applyBorder="1" applyAlignment="1">
      <alignment horizontal="center" vertical="center" wrapText="1"/>
    </xf>
    <xf numFmtId="0" fontId="45" fillId="21" borderId="13" xfId="0" applyFont="1" applyFill="1" applyBorder="1" applyAlignment="1">
      <alignment horizontal="center" vertical="center" wrapText="1"/>
    </xf>
    <xf numFmtId="0" fontId="45" fillId="21" borderId="16" xfId="0" applyFont="1" applyFill="1" applyBorder="1" applyAlignment="1">
      <alignment horizontal="center" vertical="center" wrapText="1"/>
    </xf>
    <xf numFmtId="9" fontId="42" fillId="19" borderId="36" xfId="0" applyNumberFormat="1" applyFont="1" applyFill="1" applyBorder="1" applyAlignment="1">
      <alignment horizontal="center" vertical="center"/>
    </xf>
    <xf numFmtId="0" fontId="43" fillId="0" borderId="13" xfId="0" applyFont="1" applyBorder="1" applyAlignment="1">
      <alignment horizontal="center" vertical="center" wrapText="1"/>
    </xf>
    <xf numFmtId="0" fontId="43" fillId="0" borderId="16" xfId="0" applyFont="1" applyBorder="1" applyAlignment="1">
      <alignment horizontal="center" vertical="center" wrapText="1"/>
    </xf>
    <xf numFmtId="0" fontId="37" fillId="21" borderId="13" xfId="0" applyFont="1" applyFill="1" applyBorder="1" applyAlignment="1">
      <alignment horizontal="center" vertical="center" wrapText="1"/>
    </xf>
    <xf numFmtId="0" fontId="37" fillId="21" borderId="16" xfId="0" applyFont="1" applyFill="1" applyBorder="1" applyAlignment="1">
      <alignment horizontal="center" vertical="center" wrapText="1"/>
    </xf>
    <xf numFmtId="0" fontId="37" fillId="0" borderId="13" xfId="0" applyFont="1" applyBorder="1" applyAlignment="1">
      <alignment horizontal="center" vertical="center" wrapText="1"/>
    </xf>
    <xf numFmtId="0" fontId="37"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37" fillId="21" borderId="17" xfId="0" applyFont="1" applyFill="1" applyBorder="1" applyAlignment="1">
      <alignment horizontal="center" vertical="center" wrapText="1"/>
    </xf>
    <xf numFmtId="0" fontId="38" fillId="0" borderId="17" xfId="0" applyFont="1" applyBorder="1" applyAlignment="1">
      <alignment horizontal="center" vertical="center" wrapText="1"/>
    </xf>
    <xf numFmtId="0" fontId="45" fillId="21" borderId="17"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9" fontId="45" fillId="20" borderId="17" xfId="0" applyNumberFormat="1" applyFont="1" applyFill="1" applyBorder="1" applyAlignment="1">
      <alignment horizontal="center" vertical="center" wrapText="1"/>
    </xf>
    <xf numFmtId="9" fontId="42" fillId="0" borderId="17" xfId="0" applyNumberFormat="1" applyFont="1" applyBorder="1" applyAlignment="1">
      <alignment horizontal="center" vertical="center" wrapText="1"/>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1" fillId="0" borderId="31" xfId="0" applyFont="1" applyBorder="1" applyAlignment="1">
      <alignment horizontal="center" vertical="center"/>
    </xf>
    <xf numFmtId="0" fontId="45" fillId="0" borderId="37" xfId="0" applyFont="1" applyBorder="1" applyAlignment="1">
      <alignment horizontal="center" vertical="center" wrapText="1"/>
    </xf>
    <xf numFmtId="0" fontId="45" fillId="20" borderId="13" xfId="0" applyFont="1" applyFill="1" applyBorder="1" applyAlignment="1">
      <alignment horizontal="center" vertical="center" wrapText="1"/>
    </xf>
    <xf numFmtId="0" fontId="45" fillId="20" borderId="37"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38" fillId="0" borderId="13" xfId="0" applyFont="1" applyBorder="1" applyAlignment="1">
      <alignment horizontal="center" vertical="center"/>
    </xf>
    <xf numFmtId="0" fontId="38" fillId="0" borderId="16" xfId="0" applyFont="1" applyBorder="1" applyAlignment="1">
      <alignment horizontal="center" vertical="center"/>
    </xf>
    <xf numFmtId="9" fontId="37" fillId="20" borderId="13" xfId="0" applyNumberFormat="1" applyFont="1" applyFill="1" applyBorder="1" applyAlignment="1">
      <alignment horizontal="center" vertical="center" wrapText="1"/>
    </xf>
    <xf numFmtId="9" fontId="37" fillId="20" borderId="16" xfId="0" applyNumberFormat="1" applyFont="1" applyFill="1" applyBorder="1" applyAlignment="1">
      <alignment horizontal="center" vertical="center" wrapText="1"/>
    </xf>
    <xf numFmtId="0" fontId="42" fillId="23" borderId="41" xfId="0" applyFont="1" applyFill="1" applyBorder="1" applyAlignment="1">
      <alignment horizontal="center" vertical="center" wrapText="1"/>
    </xf>
    <xf numFmtId="0" fontId="42" fillId="23" borderId="40" xfId="0" applyFont="1" applyFill="1" applyBorder="1" applyAlignment="1">
      <alignment horizontal="center" vertical="center" wrapText="1"/>
    </xf>
    <xf numFmtId="0" fontId="42" fillId="23" borderId="39" xfId="0" applyFont="1" applyFill="1" applyBorder="1" applyAlignment="1">
      <alignment horizontal="center" vertical="center" wrapText="1"/>
    </xf>
    <xf numFmtId="0" fontId="37" fillId="0" borderId="17" xfId="0" applyFont="1" applyBorder="1" applyAlignment="1">
      <alignment horizontal="center" vertical="center" wrapText="1"/>
    </xf>
    <xf numFmtId="0" fontId="1" fillId="0" borderId="17" xfId="0" applyFont="1" applyBorder="1" applyAlignment="1">
      <alignment horizontal="center" vertical="center" wrapText="1"/>
    </xf>
    <xf numFmtId="9" fontId="37" fillId="20" borderId="17" xfId="0" applyNumberFormat="1" applyFont="1" applyFill="1" applyBorder="1" applyAlignment="1">
      <alignment horizontal="center" vertical="center" wrapText="1"/>
    </xf>
    <xf numFmtId="0" fontId="19" fillId="0" borderId="7" xfId="0" applyFont="1" applyBorder="1" applyAlignment="1">
      <alignment horizontal="center" vertical="center"/>
    </xf>
    <xf numFmtId="0" fontId="7" fillId="3" borderId="1" xfId="0" applyFont="1" applyFill="1" applyBorder="1" applyAlignment="1">
      <alignment horizontal="center" vertical="center"/>
    </xf>
    <xf numFmtId="0" fontId="4" fillId="4" borderId="1" xfId="0" applyFont="1" applyFill="1" applyBorder="1" applyAlignment="1">
      <alignment horizontal="justify" vertical="center" wrapText="1"/>
    </xf>
    <xf numFmtId="0" fontId="11" fillId="0" borderId="22" xfId="6" applyFont="1" applyBorder="1" applyAlignment="1">
      <alignment horizontal="left"/>
    </xf>
    <xf numFmtId="0" fontId="11" fillId="0" borderId="23" xfId="6" applyFont="1" applyBorder="1" applyAlignment="1">
      <alignment horizontal="left"/>
    </xf>
    <xf numFmtId="0" fontId="11" fillId="0" borderId="24" xfId="6" applyFont="1" applyBorder="1" applyAlignment="1">
      <alignment horizontal="left"/>
    </xf>
    <xf numFmtId="0" fontId="40" fillId="0" borderId="25" xfId="6" applyFont="1" applyBorder="1" applyAlignment="1">
      <alignment horizontal="justify" vertical="center" wrapText="1"/>
    </xf>
    <xf numFmtId="0" fontId="1" fillId="0" borderId="0" xfId="6" applyFont="1" applyAlignment="1">
      <alignment horizontal="justify" vertical="center" wrapText="1"/>
    </xf>
    <xf numFmtId="0" fontId="1" fillId="0" borderId="26" xfId="6" applyFont="1" applyBorder="1" applyAlignment="1">
      <alignment horizontal="justify" vertical="center" wrapText="1"/>
    </xf>
    <xf numFmtId="0" fontId="1" fillId="0" borderId="25" xfId="6" applyFont="1" applyBorder="1" applyAlignment="1">
      <alignment horizontal="justify" vertical="center" wrapText="1"/>
    </xf>
    <xf numFmtId="0" fontId="1" fillId="0" borderId="27" xfId="6" applyFont="1" applyBorder="1" applyAlignment="1">
      <alignment horizontal="justify" vertical="center" wrapText="1"/>
    </xf>
    <xf numFmtId="0" fontId="1" fillId="0" borderId="28" xfId="6" applyFont="1" applyBorder="1" applyAlignment="1">
      <alignment horizontal="justify" vertical="center" wrapText="1"/>
    </xf>
    <xf numFmtId="0" fontId="1" fillId="0" borderId="29" xfId="6" applyFont="1" applyBorder="1" applyAlignment="1">
      <alignment horizontal="justify" vertical="center" wrapText="1"/>
    </xf>
    <xf numFmtId="0" fontId="37" fillId="0" borderId="25" xfId="6" applyBorder="1" applyAlignment="1">
      <alignment horizontal="justify" vertical="center" wrapText="1"/>
    </xf>
    <xf numFmtId="0" fontId="37" fillId="0" borderId="0" xfId="6" applyAlignment="1">
      <alignment horizontal="justify" vertical="center" wrapText="1"/>
    </xf>
    <xf numFmtId="0" fontId="37" fillId="0" borderId="26" xfId="6" applyBorder="1" applyAlignment="1">
      <alignment horizontal="justify" vertical="center" wrapText="1"/>
    </xf>
    <xf numFmtId="0" fontId="37" fillId="0" borderId="27" xfId="6" applyBorder="1" applyAlignment="1">
      <alignment horizontal="justify" vertical="center" wrapText="1"/>
    </xf>
    <xf numFmtId="0" fontId="37" fillId="0" borderId="28" xfId="6" applyBorder="1" applyAlignment="1">
      <alignment horizontal="justify" vertical="center" wrapText="1"/>
    </xf>
    <xf numFmtId="0" fontId="37" fillId="0" borderId="29" xfId="6" applyBorder="1" applyAlignment="1">
      <alignment horizontal="justify" vertical="center" wrapText="1"/>
    </xf>
    <xf numFmtId="0" fontId="21" fillId="0" borderId="23" xfId="2" applyFont="1" applyBorder="1" applyAlignment="1">
      <alignment horizontal="center" vertical="center" wrapText="1"/>
    </xf>
    <xf numFmtId="0" fontId="37" fillId="0" borderId="0" xfId="6" applyAlignment="1">
      <alignment horizontal="justify" vertical="center"/>
    </xf>
    <xf numFmtId="0" fontId="37" fillId="0" borderId="26" xfId="6" applyBorder="1" applyAlignment="1">
      <alignment horizontal="justify" vertical="center"/>
    </xf>
    <xf numFmtId="0" fontId="37" fillId="0" borderId="28" xfId="6" applyBorder="1" applyAlignment="1">
      <alignment horizontal="justify" vertical="center"/>
    </xf>
    <xf numFmtId="0" fontId="37" fillId="0" borderId="29" xfId="6" applyBorder="1" applyAlignment="1">
      <alignment horizontal="justify" vertical="center"/>
    </xf>
    <xf numFmtId="0" fontId="37" fillId="0" borderId="0" xfId="6" applyAlignment="1">
      <alignment horizontal="center"/>
    </xf>
    <xf numFmtId="0" fontId="37" fillId="0" borderId="20" xfId="6" applyBorder="1" applyAlignment="1">
      <alignment horizontal="center"/>
    </xf>
    <xf numFmtId="0" fontId="38" fillId="0" borderId="18" xfId="6" applyFont="1" applyBorder="1" applyAlignment="1">
      <alignment horizontal="center" vertical="center" wrapText="1"/>
    </xf>
    <xf numFmtId="0" fontId="38" fillId="0" borderId="19" xfId="6" applyFont="1" applyBorder="1" applyAlignment="1">
      <alignment horizontal="center" vertical="center" wrapText="1"/>
    </xf>
    <xf numFmtId="0" fontId="38" fillId="0" borderId="14" xfId="6" applyFont="1" applyBorder="1" applyAlignment="1">
      <alignment horizontal="center" vertical="center" wrapText="1"/>
    </xf>
    <xf numFmtId="0" fontId="37" fillId="0" borderId="21" xfId="6" applyBorder="1" applyAlignment="1">
      <alignment horizontal="center"/>
    </xf>
    <xf numFmtId="0" fontId="37" fillId="0" borderId="18" xfId="6" applyBorder="1" applyAlignment="1">
      <alignment horizontal="center"/>
    </xf>
    <xf numFmtId="0" fontId="37" fillId="0" borderId="19" xfId="6" applyBorder="1" applyAlignment="1">
      <alignment horizontal="center"/>
    </xf>
    <xf numFmtId="0" fontId="37" fillId="0" borderId="14" xfId="6" applyBorder="1" applyAlignment="1">
      <alignment horizontal="center"/>
    </xf>
    <xf numFmtId="0" fontId="37" fillId="0" borderId="15" xfId="6" applyBorder="1" applyAlignment="1">
      <alignment horizontal="center"/>
    </xf>
    <xf numFmtId="0" fontId="37" fillId="0" borderId="11" xfId="6" applyBorder="1"/>
    <xf numFmtId="0" fontId="1" fillId="0" borderId="0" xfId="6" applyFont="1" applyAlignment="1">
      <alignment horizontal="center"/>
    </xf>
    <xf numFmtId="0" fontId="1" fillId="0" borderId="3" xfId="6" applyFont="1" applyBorder="1" applyAlignment="1">
      <alignment horizontal="center"/>
    </xf>
    <xf numFmtId="0" fontId="37" fillId="0" borderId="11" xfId="6" applyBorder="1" applyAlignment="1">
      <alignment horizontal="center" vertical="center" wrapText="1"/>
    </xf>
    <xf numFmtId="0" fontId="37" fillId="0" borderId="12" xfId="6" applyBorder="1" applyAlignment="1">
      <alignment horizontal="center" vertical="center" wrapText="1"/>
    </xf>
    <xf numFmtId="0" fontId="1" fillId="0" borderId="23" xfId="6" applyFont="1" applyBorder="1" applyAlignment="1">
      <alignment horizontal="left"/>
    </xf>
    <xf numFmtId="0" fontId="40" fillId="0" borderId="25" xfId="6" quotePrefix="1" applyFont="1" applyBorder="1" applyAlignment="1">
      <alignment horizontal="justify" vertical="center" wrapText="1"/>
    </xf>
    <xf numFmtId="0" fontId="21" fillId="0" borderId="23" xfId="2" applyFont="1" applyBorder="1" applyAlignment="1">
      <alignment horizontal="center" vertical="center"/>
    </xf>
    <xf numFmtId="0" fontId="21" fillId="0" borderId="0" xfId="2" applyFont="1" applyAlignment="1">
      <alignment horizontal="center" vertical="center"/>
    </xf>
    <xf numFmtId="0" fontId="41" fillId="18" borderId="0" xfId="6" applyFont="1" applyFill="1" applyAlignment="1">
      <alignment horizontal="center" vertical="center"/>
    </xf>
    <xf numFmtId="0" fontId="37" fillId="18" borderId="4" xfId="6" applyFill="1" applyBorder="1" applyAlignment="1">
      <alignment horizontal="justify" vertical="center" wrapText="1"/>
    </xf>
    <xf numFmtId="0" fontId="37" fillId="18" borderId="5" xfId="6" applyFill="1" applyBorder="1" applyAlignment="1">
      <alignment horizontal="justify" vertical="center"/>
    </xf>
    <xf numFmtId="0" fontId="37" fillId="18" borderId="9" xfId="6" applyFill="1" applyBorder="1" applyAlignment="1">
      <alignment horizontal="justify" vertical="center"/>
    </xf>
    <xf numFmtId="0" fontId="37" fillId="18" borderId="1" xfId="6" applyFill="1" applyBorder="1" applyAlignment="1">
      <alignment horizontal="justify"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cellXfs>
  <cellStyles count="7">
    <cellStyle name="Hipervínculo" xfId="2" builtinId="8"/>
    <cellStyle name="Normal" xfId="0" builtinId="0"/>
    <cellStyle name="Normal 2" xfId="5" xr:uid="{EFD78CC3-C3A7-4CB3-A763-7684974F1B5B}"/>
    <cellStyle name="Normal 3" xfId="3" xr:uid="{ECABC109-FC16-4B15-B5B8-8A77E6BE9BBC}"/>
    <cellStyle name="Normal 4" xfId="6" xr:uid="{AB1F9005-4E85-4C02-98F9-23A85677FB7A}"/>
    <cellStyle name="Porcentaje" xfId="1" builtinId="5"/>
    <cellStyle name="Porcentaje 2" xfId="4" xr:uid="{00477A57-77AB-41C0-AD40-4DA0414BCBB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C000"/>
        </patternFill>
      </fill>
    </dxf>
    <dxf>
      <font>
        <b val="0"/>
        <i val="0"/>
        <strike val="0"/>
        <condense val="0"/>
        <extend val="0"/>
        <outline val="0"/>
        <shadow val="0"/>
        <u val="none"/>
        <vertAlign val="baseline"/>
        <sz val="11"/>
        <color theme="1"/>
        <name val="Arial"/>
        <family val="2"/>
        <scheme val="none"/>
      </font>
      <numFmt numFmtId="14" formatCode="0.0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dxf>
    <dxf>
      <border outline="0">
        <bottom style="thin">
          <color indexed="64"/>
        </bottom>
      </border>
    </dxf>
    <dxf>
      <font>
        <strike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0" formatCode="&quot;$&quot;\ #,##0;[Red]\-&quot;$&quot;\ #,##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numFmt numFmtId="164" formatCode="_-&quot;$&quot;\ * #,##0_-;\-&quot;$&quot;\ * #,##0_-;_-&quot;$&quot;\ *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[GM-FT-03 Informe de revisión por la dirección 2022.xlsx] Proveedores SGI!TablaDinámica11</c:name>
    <c:fmtId val="0"/>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Valor por categoría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ivotFmts>
      <c:pivotFm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 Proveedores SGI'!$AC$2</c:f>
              <c:strCache>
                <c:ptCount val="1"/>
                <c:pt idx="0">
                  <c:v>Total</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 Proveedores SGI'!$AB$3:$AB$13</c:f>
              <c:strCache>
                <c:ptCount val="10"/>
                <c:pt idx="0">
                  <c:v>Asesoría al SGI</c:v>
                </c:pt>
                <c:pt idx="1">
                  <c:v>Asesoría especializada</c:v>
                </c:pt>
                <c:pt idx="2">
                  <c:v>Funcionamiento de vehículos</c:v>
                </c:pt>
                <c:pt idx="3">
                  <c:v>Mantenimiento de la infraestructura</c:v>
                </c:pt>
                <c:pt idx="4">
                  <c:v>Mantenimiento vehículos</c:v>
                </c:pt>
                <c:pt idx="5">
                  <c:v>Seguros</c:v>
                </c:pt>
                <c:pt idx="6">
                  <c:v>Suministro de insumos</c:v>
                </c:pt>
                <c:pt idx="7">
                  <c:v>Suministro de papelería</c:v>
                </c:pt>
                <c:pt idx="8">
                  <c:v>Suministro de personal operativo</c:v>
                </c:pt>
                <c:pt idx="9">
                  <c:v>Suministro de productos informáticos</c:v>
                </c:pt>
              </c:strCache>
            </c:strRef>
          </c:cat>
          <c:val>
            <c:numRef>
              <c:f>' Proveedores SGI'!$AC$3:$AC$13</c:f>
              <c:numCache>
                <c:formatCode>_-"$"\ * #,##0_-;\-"$"\ * #,##0_-;_-"$"\ * "-"??_-;_-@_-</c:formatCode>
                <c:ptCount val="10"/>
                <c:pt idx="0">
                  <c:v>153724200</c:v>
                </c:pt>
                <c:pt idx="1">
                  <c:v>110000000</c:v>
                </c:pt>
                <c:pt idx="2">
                  <c:v>45000000</c:v>
                </c:pt>
                <c:pt idx="3">
                  <c:v>65334694.390000001</c:v>
                </c:pt>
                <c:pt idx="4">
                  <c:v>49182956</c:v>
                </c:pt>
                <c:pt idx="5">
                  <c:v>18515602</c:v>
                </c:pt>
                <c:pt idx="6">
                  <c:v>56882770</c:v>
                </c:pt>
                <c:pt idx="7">
                  <c:v>39009254</c:v>
                </c:pt>
                <c:pt idx="8">
                  <c:v>125892095.37</c:v>
                </c:pt>
                <c:pt idx="9">
                  <c:v>12896000</c:v>
                </c:pt>
              </c:numCache>
            </c:numRef>
          </c:val>
          <c:extLst>
            <c:ext xmlns:c16="http://schemas.microsoft.com/office/drawing/2014/chart" uri="{C3380CC4-5D6E-409C-BE32-E72D297353CC}">
              <c16:uniqueId val="{00000000-1C08-42AD-BC95-903F36A224D6}"/>
            </c:ext>
          </c:extLst>
        </c:ser>
        <c:dLbls>
          <c:showLegendKey val="0"/>
          <c:showVal val="0"/>
          <c:showCatName val="0"/>
          <c:showSerName val="0"/>
          <c:showPercent val="0"/>
          <c:showBubbleSize val="0"/>
        </c:dLbls>
        <c:gapWidth val="115"/>
        <c:overlap val="-20"/>
        <c:axId val="1172871760"/>
        <c:axId val="1172861680"/>
      </c:barChart>
      <c:catAx>
        <c:axId val="11728717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400" b="0" i="0" u="none" strike="noStrike" kern="1200" baseline="0">
                <a:solidFill>
                  <a:schemeClr val="lt1">
                    <a:lumMod val="85000"/>
                  </a:schemeClr>
                </a:solidFill>
                <a:latin typeface="Arial" panose="020B0604020202020204" pitchFamily="34" charset="0"/>
                <a:ea typeface="+mn-ea"/>
                <a:cs typeface="+mn-cs"/>
              </a:defRPr>
            </a:pPr>
            <a:endParaRPr lang="es-CO"/>
          </a:p>
        </c:txPr>
        <c:crossAx val="1172861680"/>
        <c:crosses val="autoZero"/>
        <c:auto val="1"/>
        <c:lblAlgn val="ctr"/>
        <c:lblOffset val="100"/>
        <c:noMultiLvlLbl val="0"/>
      </c:catAx>
      <c:valAx>
        <c:axId val="1172861680"/>
        <c:scaling>
          <c:orientation val="minMax"/>
        </c:scaling>
        <c:delete val="0"/>
        <c:axPos val="b"/>
        <c:majorGridlines>
          <c:spPr>
            <a:ln w="9525" cap="flat" cmpd="sng" algn="ctr">
              <a:solidFill>
                <a:schemeClr val="lt1">
                  <a:lumMod val="95000"/>
                  <a:alpha val="10000"/>
                </a:schemeClr>
              </a:solidFill>
              <a:round/>
            </a:ln>
            <a:effectLst/>
          </c:spPr>
        </c:majorGridlines>
        <c:numFmt formatCode="_-&quot;$&quot;\ * #,##0_-;\-&quot;$&quot;\ * #,##0_-;_-&quot;$&quot;\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172871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5303972396517E-2"/>
          <c:y val="0.13017789090783013"/>
          <c:w val="0.71752713343264529"/>
          <c:h val="0.67455816197693763"/>
        </c:manualLayout>
      </c:layout>
      <c:lineChart>
        <c:grouping val="standard"/>
        <c:varyColors val="0"/>
        <c:ser>
          <c:idx val="0"/>
          <c:order val="0"/>
          <c:tx>
            <c:v>Dato mensual</c:v>
          </c:tx>
          <c:spPr>
            <a:ln w="25400">
              <a:solidFill>
                <a:srgbClr val="000000"/>
              </a:solidFill>
              <a:prstDash val="solid"/>
            </a:ln>
            <a:effectLst>
              <a:glow rad="12700">
                <a:schemeClr val="accent1">
                  <a:alpha val="40000"/>
                </a:schemeClr>
              </a:glow>
            </a:effectLst>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Energía!$C$12:$N$12</c:f>
              <c:strCache>
                <c:ptCount val="12"/>
                <c:pt idx="0">
                  <c:v>Enero</c:v>
                </c:pt>
                <c:pt idx="1">
                  <c:v>Feb</c:v>
                </c:pt>
                <c:pt idx="2">
                  <c:v>Mzo</c:v>
                </c:pt>
                <c:pt idx="3">
                  <c:v>Abril</c:v>
                </c:pt>
                <c:pt idx="4">
                  <c:v>Mayo</c:v>
                </c:pt>
                <c:pt idx="5">
                  <c:v>Junio</c:v>
                </c:pt>
                <c:pt idx="6">
                  <c:v>Julio</c:v>
                </c:pt>
                <c:pt idx="7">
                  <c:v>Ago</c:v>
                </c:pt>
                <c:pt idx="8">
                  <c:v>Sept</c:v>
                </c:pt>
                <c:pt idx="9">
                  <c:v>Oct</c:v>
                </c:pt>
                <c:pt idx="10">
                  <c:v>Nov</c:v>
                </c:pt>
                <c:pt idx="11">
                  <c:v>Dic</c:v>
                </c:pt>
              </c:strCache>
            </c:strRef>
          </c:cat>
          <c:val>
            <c:numRef>
              <c:f>Energía!$C$13:$N$13</c:f>
              <c:numCache>
                <c:formatCode>General</c:formatCode>
                <c:ptCount val="12"/>
                <c:pt idx="0">
                  <c:v>14429</c:v>
                </c:pt>
                <c:pt idx="1">
                  <c:v>13728</c:v>
                </c:pt>
                <c:pt idx="2">
                  <c:v>13012</c:v>
                </c:pt>
                <c:pt idx="3">
                  <c:v>14916</c:v>
                </c:pt>
                <c:pt idx="4">
                  <c:v>12499</c:v>
                </c:pt>
                <c:pt idx="5">
                  <c:v>14095</c:v>
                </c:pt>
                <c:pt idx="6">
                  <c:v>16516</c:v>
                </c:pt>
                <c:pt idx="7">
                  <c:v>14292</c:v>
                </c:pt>
                <c:pt idx="8">
                  <c:v>14563</c:v>
                </c:pt>
                <c:pt idx="9">
                  <c:v>18155</c:v>
                </c:pt>
                <c:pt idx="10">
                  <c:v>17747</c:v>
                </c:pt>
                <c:pt idx="11">
                  <c:v>15631</c:v>
                </c:pt>
              </c:numCache>
            </c:numRef>
          </c:val>
          <c:smooth val="0"/>
          <c:extLst>
            <c:ext xmlns:c16="http://schemas.microsoft.com/office/drawing/2014/chart" uri="{C3380CC4-5D6E-409C-BE32-E72D297353CC}">
              <c16:uniqueId val="{00000000-6F95-4744-9A0D-312E4573A35B}"/>
            </c:ext>
          </c:extLst>
        </c:ser>
        <c:ser>
          <c:idx val="1"/>
          <c:order val="1"/>
          <c:tx>
            <c:v>Meta</c:v>
          </c:tx>
          <c:spPr>
            <a:ln>
              <a:solidFill>
                <a:srgbClr val="FF0000">
                  <a:alpha val="95000"/>
                </a:srgbClr>
              </a:solidFill>
            </a:ln>
          </c:spPr>
          <c:marker>
            <c:symbol val="none"/>
          </c:marker>
          <c:val>
            <c:numRef>
              <c:f>Energía!$C$14:$N$14</c:f>
              <c:numCache>
                <c:formatCode>General</c:formatCode>
                <c:ptCount val="12"/>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numCache>
            </c:numRef>
          </c:val>
          <c:smooth val="0"/>
          <c:extLst>
            <c:ext xmlns:c16="http://schemas.microsoft.com/office/drawing/2014/chart" uri="{C3380CC4-5D6E-409C-BE32-E72D297353CC}">
              <c16:uniqueId val="{00000001-6F95-4744-9A0D-312E4573A35B}"/>
            </c:ext>
          </c:extLst>
        </c:ser>
        <c:dLbls>
          <c:showLegendKey val="0"/>
          <c:showVal val="0"/>
          <c:showCatName val="0"/>
          <c:showSerName val="0"/>
          <c:showPercent val="0"/>
          <c:showBubbleSize val="0"/>
        </c:dLbls>
        <c:smooth val="0"/>
        <c:axId val="791685311"/>
        <c:axId val="1"/>
      </c:lineChart>
      <c:catAx>
        <c:axId val="791685311"/>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s-CO"/>
          </a:p>
        </c:txPr>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s-CO"/>
          </a:p>
        </c:txPr>
        <c:crossAx val="791685311"/>
        <c:crosses val="autoZero"/>
        <c:crossBetween val="between"/>
      </c:valAx>
      <c:spPr>
        <a:solidFill>
          <a:srgbClr val="C0C0C0"/>
        </a:solidFill>
        <a:ln w="12700">
          <a:solidFill>
            <a:srgbClr val="808080"/>
          </a:solidFill>
          <a:prstDash val="solid"/>
        </a:ln>
      </c:spPr>
    </c:plotArea>
    <c:legend>
      <c:legendPos val="r"/>
      <c:layout>
        <c:manualLayout>
          <c:xMode val="edge"/>
          <c:yMode val="edge"/>
          <c:x val="0.83368979215435912"/>
          <c:y val="0.39053378682694251"/>
          <c:w val="0.14415070582393416"/>
          <c:h val="0.30986124882279836"/>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es-CO"/>
    </a:p>
  </c:txPr>
  <c:printSettings>
    <c:headerFooter alignWithMargins="0"/>
    <c:pageMargins b="1" l="0.75000000000000033" r="0.75000000000000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5303972396517E-2"/>
          <c:y val="0.13017789090783013"/>
          <c:w val="0.71752713343264529"/>
          <c:h val="0.67455816197693763"/>
        </c:manualLayout>
      </c:layout>
      <c:lineChart>
        <c:grouping val="standard"/>
        <c:varyColors val="0"/>
        <c:ser>
          <c:idx val="0"/>
          <c:order val="0"/>
          <c:tx>
            <c:v>Dato mensual</c:v>
          </c:tx>
          <c:spPr>
            <a:ln w="25400">
              <a:solidFill>
                <a:srgbClr val="000000"/>
              </a:solidFill>
              <a:prstDash val="solid"/>
            </a:ln>
            <a:effectLst>
              <a:glow rad="12700">
                <a:schemeClr val="accent1">
                  <a:alpha val="40000"/>
                </a:schemeClr>
              </a:glow>
            </a:effectLst>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Agua!$C$12:$N$12</c:f>
              <c:strCache>
                <c:ptCount val="12"/>
                <c:pt idx="0">
                  <c:v>Enero</c:v>
                </c:pt>
                <c:pt idx="1">
                  <c:v>Feb</c:v>
                </c:pt>
                <c:pt idx="2">
                  <c:v>Mzo</c:v>
                </c:pt>
                <c:pt idx="3">
                  <c:v>Abril</c:v>
                </c:pt>
                <c:pt idx="4">
                  <c:v>Mayo</c:v>
                </c:pt>
                <c:pt idx="5">
                  <c:v>Junio</c:v>
                </c:pt>
                <c:pt idx="6">
                  <c:v>Julio</c:v>
                </c:pt>
                <c:pt idx="7">
                  <c:v>Ago</c:v>
                </c:pt>
                <c:pt idx="8">
                  <c:v>Sept</c:v>
                </c:pt>
                <c:pt idx="9">
                  <c:v>Oct</c:v>
                </c:pt>
                <c:pt idx="10">
                  <c:v>Nov</c:v>
                </c:pt>
                <c:pt idx="11">
                  <c:v>Dic</c:v>
                </c:pt>
              </c:strCache>
            </c:strRef>
          </c:cat>
          <c:val>
            <c:numRef>
              <c:f>Agua!$C$13:$N$13</c:f>
              <c:numCache>
                <c:formatCode>General</c:formatCode>
                <c:ptCount val="12"/>
                <c:pt idx="0">
                  <c:v>88</c:v>
                </c:pt>
                <c:pt idx="1">
                  <c:v>75</c:v>
                </c:pt>
                <c:pt idx="2">
                  <c:v>76</c:v>
                </c:pt>
                <c:pt idx="3">
                  <c:v>117</c:v>
                </c:pt>
                <c:pt idx="4">
                  <c:v>123</c:v>
                </c:pt>
                <c:pt idx="5">
                  <c:v>86</c:v>
                </c:pt>
                <c:pt idx="6">
                  <c:v>85</c:v>
                </c:pt>
                <c:pt idx="7">
                  <c:v>82</c:v>
                </c:pt>
                <c:pt idx="8">
                  <c:v>92</c:v>
                </c:pt>
                <c:pt idx="9">
                  <c:v>89</c:v>
                </c:pt>
                <c:pt idx="10">
                  <c:v>83</c:v>
                </c:pt>
                <c:pt idx="11">
                  <c:v>84</c:v>
                </c:pt>
              </c:numCache>
            </c:numRef>
          </c:val>
          <c:smooth val="0"/>
          <c:extLst>
            <c:ext xmlns:c16="http://schemas.microsoft.com/office/drawing/2014/chart" uri="{C3380CC4-5D6E-409C-BE32-E72D297353CC}">
              <c16:uniqueId val="{00000000-F79E-4CF0-BDEE-1BEF68BD59C4}"/>
            </c:ext>
          </c:extLst>
        </c:ser>
        <c:ser>
          <c:idx val="1"/>
          <c:order val="1"/>
          <c:tx>
            <c:v>Meta</c:v>
          </c:tx>
          <c:spPr>
            <a:ln>
              <a:solidFill>
                <a:srgbClr val="FF0000">
                  <a:alpha val="95000"/>
                </a:srgbClr>
              </a:solidFill>
            </a:ln>
          </c:spPr>
          <c:marker>
            <c:symbol val="none"/>
          </c:marker>
          <c:val>
            <c:numRef>
              <c:f>Agua!$C$14:$N$14</c:f>
              <c:numCache>
                <c:formatCode>General</c:formatCode>
                <c:ptCount val="12"/>
                <c:pt idx="0">
                  <c:v>110</c:v>
                </c:pt>
                <c:pt idx="1">
                  <c:v>110</c:v>
                </c:pt>
                <c:pt idx="2">
                  <c:v>110</c:v>
                </c:pt>
                <c:pt idx="3">
                  <c:v>110</c:v>
                </c:pt>
                <c:pt idx="4">
                  <c:v>110</c:v>
                </c:pt>
                <c:pt idx="5">
                  <c:v>110</c:v>
                </c:pt>
                <c:pt idx="6">
                  <c:v>110</c:v>
                </c:pt>
                <c:pt idx="7">
                  <c:v>110</c:v>
                </c:pt>
                <c:pt idx="8">
                  <c:v>110</c:v>
                </c:pt>
                <c:pt idx="9">
                  <c:v>110</c:v>
                </c:pt>
                <c:pt idx="10">
                  <c:v>110</c:v>
                </c:pt>
                <c:pt idx="11">
                  <c:v>110</c:v>
                </c:pt>
              </c:numCache>
            </c:numRef>
          </c:val>
          <c:smooth val="0"/>
          <c:extLst>
            <c:ext xmlns:c16="http://schemas.microsoft.com/office/drawing/2014/chart" uri="{C3380CC4-5D6E-409C-BE32-E72D297353CC}">
              <c16:uniqueId val="{00000001-F79E-4CF0-BDEE-1BEF68BD59C4}"/>
            </c:ext>
          </c:extLst>
        </c:ser>
        <c:dLbls>
          <c:showLegendKey val="0"/>
          <c:showVal val="0"/>
          <c:showCatName val="0"/>
          <c:showSerName val="0"/>
          <c:showPercent val="0"/>
          <c:showBubbleSize val="0"/>
        </c:dLbls>
        <c:smooth val="0"/>
        <c:axId val="791685311"/>
        <c:axId val="1"/>
      </c:lineChart>
      <c:catAx>
        <c:axId val="791685311"/>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s-CO"/>
          </a:p>
        </c:txPr>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s-CO"/>
          </a:p>
        </c:txPr>
        <c:crossAx val="791685311"/>
        <c:crosses val="autoZero"/>
        <c:crossBetween val="between"/>
      </c:valAx>
      <c:spPr>
        <a:solidFill>
          <a:srgbClr val="C0C0C0"/>
        </a:solidFill>
        <a:ln w="12700">
          <a:solidFill>
            <a:srgbClr val="808080"/>
          </a:solidFill>
          <a:prstDash val="solid"/>
        </a:ln>
      </c:spPr>
    </c:plotArea>
    <c:legend>
      <c:legendPos val="r"/>
      <c:layout>
        <c:manualLayout>
          <c:xMode val="edge"/>
          <c:yMode val="edge"/>
          <c:x val="0.83368979215435912"/>
          <c:y val="0.39053378682694251"/>
          <c:w val="0.14415070582393416"/>
          <c:h val="0.30986124882279836"/>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es-CO"/>
    </a:p>
  </c:txPr>
  <c:printSettings>
    <c:headerFooter alignWithMargins="0"/>
    <c:pageMargins b="1" l="0.75000000000000033" r="0.75000000000000033"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Cumplimiento por componente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'Req SGA'!$AA$1:$AA$15</c15:sqref>
                  </c15:fullRef>
                </c:ext>
              </c:extLst>
              <c:f>('Req SGA'!$AA$1:$AA$3,'Req SGA'!$AA$5:$AA$15)</c:f>
              <c:strCache>
                <c:ptCount val="14"/>
                <c:pt idx="0">
                  <c:v>Principios generales y responsabilidades</c:v>
                </c:pt>
                <c:pt idx="1">
                  <c:v>Gestión ambiental</c:v>
                </c:pt>
                <c:pt idx="2">
                  <c:v>Diversidad</c:v>
                </c:pt>
                <c:pt idx="3">
                  <c:v>Gestión del riesgo</c:v>
                </c:pt>
                <c:pt idx="4">
                  <c:v>Recursos naturales</c:v>
                </c:pt>
                <c:pt idx="5">
                  <c:v>Energía</c:v>
                </c:pt>
                <c:pt idx="6">
                  <c:v>Agua</c:v>
                </c:pt>
                <c:pt idx="7">
                  <c:v>Vertimientos</c:v>
                </c:pt>
                <c:pt idx="8">
                  <c:v>Aire</c:v>
                </c:pt>
                <c:pt idx="9">
                  <c:v>Ruido</c:v>
                </c:pt>
                <c:pt idx="10">
                  <c:v>Residuos sólidos</c:v>
                </c:pt>
                <c:pt idx="11">
                  <c:v>Productos químicos</c:v>
                </c:pt>
                <c:pt idx="12">
                  <c:v>Residuos peligrosos</c:v>
                </c:pt>
                <c:pt idx="13">
                  <c:v>Requisitos específicos</c:v>
                </c:pt>
              </c:strCache>
            </c:strRef>
          </c:cat>
          <c:val>
            <c:numRef>
              <c:extLst>
                <c:ext xmlns:c15="http://schemas.microsoft.com/office/drawing/2012/chart" uri="{02D57815-91ED-43cb-92C2-25804820EDAC}">
                  <c15:fullRef>
                    <c15:sqref>'Req SGA'!$AB$1:$AB$15</c15:sqref>
                  </c15:fullRef>
                </c:ext>
              </c:extLst>
              <c:f>('Req SGA'!$AB$1:$AB$3,'Req SGA'!$AB$5:$AB$15)</c:f>
              <c:numCache>
                <c:formatCode>0%</c:formatCode>
                <c:ptCount val="14"/>
                <c:pt idx="0">
                  <c:v>1</c:v>
                </c:pt>
                <c:pt idx="1">
                  <c:v>1</c:v>
                </c:pt>
                <c:pt idx="2">
                  <c:v>1</c:v>
                </c:pt>
                <c:pt idx="3">
                  <c:v>1</c:v>
                </c:pt>
                <c:pt idx="4">
                  <c:v>1</c:v>
                </c:pt>
                <c:pt idx="5">
                  <c:v>0.88888888888888884</c:v>
                </c:pt>
                <c:pt idx="6">
                  <c:v>0.66666666666666663</c:v>
                </c:pt>
                <c:pt idx="7">
                  <c:v>1</c:v>
                </c:pt>
                <c:pt idx="8">
                  <c:v>1</c:v>
                </c:pt>
                <c:pt idx="9">
                  <c:v>1</c:v>
                </c:pt>
                <c:pt idx="10">
                  <c:v>1</c:v>
                </c:pt>
                <c:pt idx="11">
                  <c:v>0.98113207547169812</c:v>
                </c:pt>
                <c:pt idx="12">
                  <c:v>1</c:v>
                </c:pt>
                <c:pt idx="13">
                  <c:v>1</c:v>
                </c:pt>
              </c:numCache>
            </c:numRef>
          </c:val>
          <c:extLst>
            <c:ext xmlns:c16="http://schemas.microsoft.com/office/drawing/2014/chart" uri="{C3380CC4-5D6E-409C-BE32-E72D297353CC}">
              <c16:uniqueId val="{00000000-F6BF-4DC6-BDF3-F30F9998716F}"/>
            </c:ext>
          </c:extLst>
        </c:ser>
        <c:dLbls>
          <c:showLegendKey val="0"/>
          <c:showVal val="0"/>
          <c:showCatName val="0"/>
          <c:showSerName val="0"/>
          <c:showPercent val="0"/>
          <c:showBubbleSize val="0"/>
        </c:dLbls>
        <c:gapWidth val="150"/>
        <c:shape val="box"/>
        <c:axId val="593544527"/>
        <c:axId val="593538287"/>
        <c:axId val="0"/>
      </c:bar3DChart>
      <c:catAx>
        <c:axId val="59354452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538287"/>
        <c:crosses val="autoZero"/>
        <c:auto val="1"/>
        <c:lblAlgn val="ctr"/>
        <c:lblOffset val="100"/>
        <c:noMultiLvlLbl val="0"/>
      </c:catAx>
      <c:valAx>
        <c:axId val="5935382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5445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92D050"/>
            </a:solidFill>
          </c:spPr>
          <c:dPt>
            <c:idx val="0"/>
            <c:bubble3D val="0"/>
            <c:spPr>
              <a:solidFill>
                <a:srgbClr val="92D050"/>
              </a:solidFill>
              <a:ln w="19050">
                <a:solidFill>
                  <a:schemeClr val="lt1"/>
                </a:solidFill>
              </a:ln>
              <a:effectLst/>
            </c:spPr>
            <c:extLst>
              <c:ext xmlns:c16="http://schemas.microsoft.com/office/drawing/2014/chart" uri="{C3380CC4-5D6E-409C-BE32-E72D297353CC}">
                <c16:uniqueId val="{00000001-EBD2-4404-BF8D-5706CFFDDA22}"/>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EBD2-4404-BF8D-5706CFFDDA22}"/>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5-EBD2-4404-BF8D-5706CFFDDA22}"/>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EBD2-4404-BF8D-5706CFFDDA22}"/>
              </c:ext>
            </c:extLst>
          </c:dPt>
          <c:dPt>
            <c:idx val="4"/>
            <c:bubble3D val="0"/>
            <c:spPr>
              <a:solidFill>
                <a:srgbClr val="92D050"/>
              </a:solidFill>
              <a:ln w="19050">
                <a:solidFill>
                  <a:schemeClr val="lt1"/>
                </a:solidFill>
              </a:ln>
              <a:effectLst/>
            </c:spPr>
            <c:extLst>
              <c:ext xmlns:c16="http://schemas.microsoft.com/office/drawing/2014/chart" uri="{C3380CC4-5D6E-409C-BE32-E72D297353CC}">
                <c16:uniqueId val="{00000009-EBD2-4404-BF8D-5706CFFDDA22}"/>
              </c:ext>
            </c:extLst>
          </c:dPt>
          <c:dPt>
            <c:idx val="5"/>
            <c:bubble3D val="0"/>
            <c:spPr>
              <a:solidFill>
                <a:srgbClr val="92D050"/>
              </a:solidFill>
              <a:ln w="19050">
                <a:solidFill>
                  <a:schemeClr val="lt1"/>
                </a:solidFill>
              </a:ln>
              <a:effectLst/>
            </c:spPr>
            <c:extLst>
              <c:ext xmlns:c16="http://schemas.microsoft.com/office/drawing/2014/chart" uri="{C3380CC4-5D6E-409C-BE32-E72D297353CC}">
                <c16:uniqueId val="{0000000B-EBD2-4404-BF8D-5706CFFDDA22}"/>
              </c:ext>
            </c:extLst>
          </c:dPt>
          <c:dPt>
            <c:idx val="6"/>
            <c:bubble3D val="0"/>
            <c:spPr>
              <a:solidFill>
                <a:srgbClr val="92D050"/>
              </a:solidFill>
              <a:ln w="19050">
                <a:solidFill>
                  <a:schemeClr val="lt1"/>
                </a:solidFill>
              </a:ln>
              <a:effectLst/>
            </c:spPr>
            <c:extLst>
              <c:ext xmlns:c16="http://schemas.microsoft.com/office/drawing/2014/chart" uri="{C3380CC4-5D6E-409C-BE32-E72D297353CC}">
                <c16:uniqueId val="{0000000D-EBD2-4404-BF8D-5706CFFDDA22}"/>
              </c:ext>
            </c:extLst>
          </c:dPt>
          <c:dPt>
            <c:idx val="7"/>
            <c:bubble3D val="0"/>
            <c:spPr>
              <a:solidFill>
                <a:srgbClr val="92D050"/>
              </a:solidFill>
              <a:ln w="19050">
                <a:solidFill>
                  <a:schemeClr val="lt1"/>
                </a:solidFill>
              </a:ln>
              <a:effectLst/>
            </c:spPr>
            <c:extLst>
              <c:ext xmlns:c16="http://schemas.microsoft.com/office/drawing/2014/chart" uri="{C3380CC4-5D6E-409C-BE32-E72D297353CC}">
                <c16:uniqueId val="{0000000F-EBD2-4404-BF8D-5706CFFDDA22}"/>
              </c:ext>
            </c:extLst>
          </c:dPt>
          <c:dPt>
            <c:idx val="8"/>
            <c:bubble3D val="0"/>
            <c:spPr>
              <a:solidFill>
                <a:srgbClr val="92D050"/>
              </a:solidFill>
              <a:ln w="19050">
                <a:solidFill>
                  <a:schemeClr val="lt1"/>
                </a:solidFill>
              </a:ln>
              <a:effectLst/>
            </c:spPr>
            <c:extLst>
              <c:ext xmlns:c16="http://schemas.microsoft.com/office/drawing/2014/chart" uri="{C3380CC4-5D6E-409C-BE32-E72D297353CC}">
                <c16:uniqueId val="{00000011-EBD2-4404-BF8D-5706CFFDDA22}"/>
              </c:ext>
            </c:extLst>
          </c:dPt>
          <c:dPt>
            <c:idx val="9"/>
            <c:bubble3D val="0"/>
            <c:spPr>
              <a:solidFill>
                <a:srgbClr val="92D050"/>
              </a:solidFill>
              <a:ln w="19050">
                <a:solidFill>
                  <a:schemeClr val="lt1"/>
                </a:solidFill>
              </a:ln>
              <a:effectLst/>
            </c:spPr>
            <c:extLst>
              <c:ext xmlns:c16="http://schemas.microsoft.com/office/drawing/2014/chart" uri="{C3380CC4-5D6E-409C-BE32-E72D297353CC}">
                <c16:uniqueId val="{00000013-EBD2-4404-BF8D-5706CFFDDA22}"/>
              </c:ext>
            </c:extLst>
          </c:dPt>
          <c:dPt>
            <c:idx val="10"/>
            <c:bubble3D val="0"/>
            <c:spPr>
              <a:solidFill>
                <a:srgbClr val="92D050"/>
              </a:solidFill>
              <a:ln w="19050">
                <a:solidFill>
                  <a:schemeClr val="lt1"/>
                </a:solidFill>
              </a:ln>
              <a:effectLst/>
            </c:spPr>
            <c:extLst>
              <c:ext xmlns:c16="http://schemas.microsoft.com/office/drawing/2014/chart" uri="{C3380CC4-5D6E-409C-BE32-E72D297353CC}">
                <c16:uniqueId val="{00000015-EBD2-4404-BF8D-5706CFFDDA22}"/>
              </c:ext>
            </c:extLst>
          </c:dPt>
          <c:dPt>
            <c:idx val="11"/>
            <c:bubble3D val="0"/>
            <c:spPr>
              <a:solidFill>
                <a:srgbClr val="92D050"/>
              </a:solidFill>
              <a:ln w="19050">
                <a:solidFill>
                  <a:schemeClr val="lt1"/>
                </a:solidFill>
              </a:ln>
              <a:effectLst/>
            </c:spPr>
            <c:extLst>
              <c:ext xmlns:c16="http://schemas.microsoft.com/office/drawing/2014/chart" uri="{C3380CC4-5D6E-409C-BE32-E72D297353CC}">
                <c16:uniqueId val="{00000017-EBD2-4404-BF8D-5706CFFDDA22}"/>
              </c:ext>
            </c:extLst>
          </c:dPt>
          <c:dPt>
            <c:idx val="12"/>
            <c:bubble3D val="0"/>
            <c:spPr>
              <a:solidFill>
                <a:srgbClr val="92D050"/>
              </a:solidFill>
              <a:ln w="19050">
                <a:solidFill>
                  <a:schemeClr val="lt1"/>
                </a:solidFill>
              </a:ln>
              <a:effectLst/>
            </c:spPr>
            <c:extLst>
              <c:ext xmlns:c16="http://schemas.microsoft.com/office/drawing/2014/chart" uri="{C3380CC4-5D6E-409C-BE32-E72D297353CC}">
                <c16:uniqueId val="{00000019-EBD2-4404-BF8D-5706CFFDDA22}"/>
              </c:ext>
            </c:extLst>
          </c:dPt>
          <c:dPt>
            <c:idx val="13"/>
            <c:bubble3D val="0"/>
            <c:spPr>
              <a:solidFill>
                <a:srgbClr val="92D050"/>
              </a:solidFill>
              <a:ln w="19050">
                <a:solidFill>
                  <a:schemeClr val="lt1"/>
                </a:solidFill>
              </a:ln>
              <a:effectLst/>
            </c:spPr>
            <c:extLst>
              <c:ext xmlns:c16="http://schemas.microsoft.com/office/drawing/2014/chart" uri="{C3380CC4-5D6E-409C-BE32-E72D297353CC}">
                <c16:uniqueId val="{0000001B-EBD2-4404-BF8D-5706CFFDDA22}"/>
              </c:ext>
            </c:extLst>
          </c:dPt>
          <c:dPt>
            <c:idx val="14"/>
            <c:bubble3D val="0"/>
            <c:spPr>
              <a:solidFill>
                <a:srgbClr val="92D050"/>
              </a:solidFill>
              <a:ln w="19050">
                <a:solidFill>
                  <a:schemeClr val="lt1"/>
                </a:solidFill>
              </a:ln>
              <a:effectLst/>
            </c:spPr>
            <c:extLst>
              <c:ext xmlns:c16="http://schemas.microsoft.com/office/drawing/2014/chart" uri="{C3380CC4-5D6E-409C-BE32-E72D297353CC}">
                <c16:uniqueId val="{0000001D-EBD2-4404-BF8D-5706CFFDDA22}"/>
              </c:ext>
            </c:extLst>
          </c:dPt>
          <c:dPt>
            <c:idx val="15"/>
            <c:bubble3D val="0"/>
            <c:spPr>
              <a:solidFill>
                <a:srgbClr val="92D050"/>
              </a:solidFill>
              <a:ln w="19050">
                <a:solidFill>
                  <a:schemeClr val="lt1"/>
                </a:solidFill>
              </a:ln>
              <a:effectLst/>
            </c:spPr>
            <c:extLst>
              <c:ext xmlns:c16="http://schemas.microsoft.com/office/drawing/2014/chart" uri="{C3380CC4-5D6E-409C-BE32-E72D297353CC}">
                <c16:uniqueId val="{0000001F-EBD2-4404-BF8D-5706CFFDDA22}"/>
              </c:ext>
            </c:extLst>
          </c:dPt>
          <c:dPt>
            <c:idx val="16"/>
            <c:bubble3D val="0"/>
            <c:spPr>
              <a:solidFill>
                <a:srgbClr val="92D050"/>
              </a:solidFill>
              <a:ln w="19050">
                <a:solidFill>
                  <a:schemeClr val="lt1"/>
                </a:solidFill>
              </a:ln>
              <a:effectLst/>
            </c:spPr>
            <c:extLst>
              <c:ext xmlns:c16="http://schemas.microsoft.com/office/drawing/2014/chart" uri="{C3380CC4-5D6E-409C-BE32-E72D297353CC}">
                <c16:uniqueId val="{00000021-EBD2-4404-BF8D-5706CFFDDA22}"/>
              </c:ext>
            </c:extLst>
          </c:dPt>
          <c:dPt>
            <c:idx val="17"/>
            <c:bubble3D val="0"/>
            <c:spPr>
              <a:solidFill>
                <a:srgbClr val="92D050"/>
              </a:solidFill>
              <a:ln w="19050">
                <a:solidFill>
                  <a:schemeClr val="lt1"/>
                </a:solidFill>
              </a:ln>
              <a:effectLst/>
            </c:spPr>
            <c:extLst>
              <c:ext xmlns:c16="http://schemas.microsoft.com/office/drawing/2014/chart" uri="{C3380CC4-5D6E-409C-BE32-E72D297353CC}">
                <c16:uniqueId val="{00000023-EBD2-4404-BF8D-5706CFFDDA22}"/>
              </c:ext>
            </c:extLst>
          </c:dPt>
          <c:dPt>
            <c:idx val="18"/>
            <c:bubble3D val="0"/>
            <c:spPr>
              <a:solidFill>
                <a:srgbClr val="92D050"/>
              </a:solidFill>
              <a:ln w="19050">
                <a:solidFill>
                  <a:schemeClr val="lt1"/>
                </a:solidFill>
              </a:ln>
              <a:effectLst/>
            </c:spPr>
            <c:extLst>
              <c:ext xmlns:c16="http://schemas.microsoft.com/office/drawing/2014/chart" uri="{C3380CC4-5D6E-409C-BE32-E72D297353CC}">
                <c16:uniqueId val="{00000025-EBD2-4404-BF8D-5706CFFDDA22}"/>
              </c:ext>
            </c:extLst>
          </c:dPt>
          <c:dPt>
            <c:idx val="19"/>
            <c:bubble3D val="0"/>
            <c:spPr>
              <a:solidFill>
                <a:srgbClr val="92D050"/>
              </a:solidFill>
              <a:ln w="19050">
                <a:solidFill>
                  <a:schemeClr val="lt1"/>
                </a:solidFill>
              </a:ln>
              <a:effectLst/>
            </c:spPr>
            <c:extLst>
              <c:ext xmlns:c16="http://schemas.microsoft.com/office/drawing/2014/chart" uri="{C3380CC4-5D6E-409C-BE32-E72D297353CC}">
                <c16:uniqueId val="{00000027-EBD2-4404-BF8D-5706CFFDDA22}"/>
              </c:ext>
            </c:extLst>
          </c:dPt>
          <c:dPt>
            <c:idx val="20"/>
            <c:bubble3D val="0"/>
            <c:spPr>
              <a:solidFill>
                <a:srgbClr val="92D050"/>
              </a:solidFill>
              <a:ln w="19050">
                <a:solidFill>
                  <a:schemeClr val="lt1"/>
                </a:solidFill>
              </a:ln>
              <a:effectLst/>
            </c:spPr>
            <c:extLst>
              <c:ext xmlns:c16="http://schemas.microsoft.com/office/drawing/2014/chart" uri="{C3380CC4-5D6E-409C-BE32-E72D297353CC}">
                <c16:uniqueId val="{00000029-EBD2-4404-BF8D-5706CFFDDA22}"/>
              </c:ext>
            </c:extLst>
          </c:dPt>
          <c:dPt>
            <c:idx val="21"/>
            <c:bubble3D val="0"/>
            <c:spPr>
              <a:solidFill>
                <a:srgbClr val="92D050"/>
              </a:solidFill>
              <a:ln w="19050">
                <a:solidFill>
                  <a:schemeClr val="lt1"/>
                </a:solidFill>
              </a:ln>
              <a:effectLst/>
            </c:spPr>
            <c:extLst>
              <c:ext xmlns:c16="http://schemas.microsoft.com/office/drawing/2014/chart" uri="{C3380CC4-5D6E-409C-BE32-E72D297353CC}">
                <c16:uniqueId val="{0000002B-EBD2-4404-BF8D-5706CFFDDA22}"/>
              </c:ext>
            </c:extLst>
          </c:dPt>
          <c:dPt>
            <c:idx val="22"/>
            <c:bubble3D val="0"/>
            <c:spPr>
              <a:solidFill>
                <a:srgbClr val="92D050"/>
              </a:solidFill>
              <a:ln w="19050">
                <a:solidFill>
                  <a:schemeClr val="lt1"/>
                </a:solidFill>
              </a:ln>
              <a:effectLst/>
            </c:spPr>
            <c:extLst>
              <c:ext xmlns:c16="http://schemas.microsoft.com/office/drawing/2014/chart" uri="{C3380CC4-5D6E-409C-BE32-E72D297353CC}">
                <c16:uniqueId val="{0000002D-EBD2-4404-BF8D-5706CFFDDA22}"/>
              </c:ext>
            </c:extLst>
          </c:dPt>
          <c:dPt>
            <c:idx val="23"/>
            <c:bubble3D val="0"/>
            <c:spPr>
              <a:solidFill>
                <a:srgbClr val="92D050"/>
              </a:solidFill>
              <a:ln w="19050">
                <a:solidFill>
                  <a:schemeClr val="lt1"/>
                </a:solidFill>
              </a:ln>
              <a:effectLst/>
            </c:spPr>
            <c:extLst>
              <c:ext xmlns:c16="http://schemas.microsoft.com/office/drawing/2014/chart" uri="{C3380CC4-5D6E-409C-BE32-E72D297353CC}">
                <c16:uniqueId val="{0000002F-EBD2-4404-BF8D-5706CFFDDA22}"/>
              </c:ext>
            </c:extLst>
          </c:dPt>
          <c:dPt>
            <c:idx val="24"/>
            <c:bubble3D val="0"/>
            <c:spPr>
              <a:solidFill>
                <a:srgbClr val="92D050"/>
              </a:solidFill>
              <a:ln w="19050">
                <a:solidFill>
                  <a:schemeClr val="lt1"/>
                </a:solidFill>
              </a:ln>
              <a:effectLst/>
            </c:spPr>
            <c:extLst>
              <c:ext xmlns:c16="http://schemas.microsoft.com/office/drawing/2014/chart" uri="{C3380CC4-5D6E-409C-BE32-E72D297353CC}">
                <c16:uniqueId val="{00000031-EBD2-4404-BF8D-5706CFFDDA22}"/>
              </c:ext>
            </c:extLst>
          </c:dPt>
          <c: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val>
          <c:extLst>
            <c:ext xmlns:c16="http://schemas.microsoft.com/office/drawing/2014/chart" uri="{C3380CC4-5D6E-409C-BE32-E72D297353CC}">
              <c16:uniqueId val="{00000032-EBD2-4404-BF8D-5706CFFDDA22}"/>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'Req SGA'!$AA$4</c:f>
              <c:strCache>
                <c:ptCount val="1"/>
                <c:pt idx="0">
                  <c:v>Desempeño general</c:v>
                </c:pt>
              </c:strCache>
            </c:strRef>
          </c:tx>
          <c:dPt>
            <c:idx val="0"/>
            <c:bubble3D val="0"/>
            <c:spPr>
              <a:noFill/>
              <a:ln w="19050">
                <a:solidFill>
                  <a:schemeClr val="lt1"/>
                </a:solidFill>
              </a:ln>
              <a:effectLst/>
            </c:spPr>
            <c:extLst>
              <c:ext xmlns:c16="http://schemas.microsoft.com/office/drawing/2014/chart" uri="{C3380CC4-5D6E-409C-BE32-E72D297353CC}">
                <c16:uniqueId val="{00000034-EBD2-4404-BF8D-5706CFFDDA22}"/>
              </c:ext>
            </c:extLst>
          </c:dPt>
          <c:dPt>
            <c:idx val="1"/>
            <c:bubble3D val="0"/>
            <c:spPr>
              <a:solidFill>
                <a:schemeClr val="bg1">
                  <a:alpha val="85000"/>
                </a:schemeClr>
              </a:solidFill>
              <a:ln w="19050">
                <a:solidFill>
                  <a:schemeClr val="lt1"/>
                </a:solidFill>
              </a:ln>
              <a:effectLst/>
            </c:spPr>
            <c:extLst>
              <c:ext xmlns:c16="http://schemas.microsoft.com/office/drawing/2014/chart" uri="{C3380CC4-5D6E-409C-BE32-E72D297353CC}">
                <c16:uniqueId val="{00000036-EBD2-4404-BF8D-5706CFFDDA22}"/>
              </c:ext>
            </c:extLst>
          </c:dPt>
          <c:val>
            <c:numRef>
              <c:f>'Req SGA'!$AB$16:$AB$17</c:f>
              <c:numCache>
                <c:formatCode>0.00%</c:formatCode>
                <c:ptCount val="2"/>
                <c:pt idx="0">
                  <c:v>0.95788069372975038</c:v>
                </c:pt>
                <c:pt idx="1">
                  <c:v>4.2119306270249623E-2</c:v>
                </c:pt>
              </c:numCache>
            </c:numRef>
          </c:val>
          <c:extLst>
            <c:ext xmlns:c16="http://schemas.microsoft.com/office/drawing/2014/chart" uri="{C3380CC4-5D6E-409C-BE32-E72D297353CC}">
              <c16:uniqueId val="{00000037-EBD2-4404-BF8D-5706CFFDDA22}"/>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0.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0.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95250</xdr:rowOff>
        </xdr:from>
        <xdr:to>
          <xdr:col>5</xdr:col>
          <xdr:colOff>104775</xdr:colOff>
          <xdr:row>5</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1 SEM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4</xdr:row>
          <xdr:rowOff>104775</xdr:rowOff>
        </xdr:from>
        <xdr:to>
          <xdr:col>6</xdr:col>
          <xdr:colOff>390525</xdr:colOff>
          <xdr:row>5</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2 SEM</a:t>
              </a:r>
            </a:p>
          </xdr:txBody>
        </xdr:sp>
        <xdr:clientData/>
      </xdr:twoCellAnchor>
    </mc:Choice>
    <mc:Fallback/>
  </mc:AlternateContent>
  <xdr:twoCellAnchor editAs="oneCell">
    <xdr:from>
      <xdr:col>1</xdr:col>
      <xdr:colOff>19050</xdr:colOff>
      <xdr:row>1</xdr:row>
      <xdr:rowOff>9525</xdr:rowOff>
    </xdr:from>
    <xdr:to>
      <xdr:col>2</xdr:col>
      <xdr:colOff>714375</xdr:colOff>
      <xdr:row>3</xdr:row>
      <xdr:rowOff>95250</xdr:rowOff>
    </xdr:to>
    <xdr:pic>
      <xdr:nvPicPr>
        <xdr:cNvPr id="1321" name="5 Imagen">
          <a:extLst>
            <a:ext uri="{FF2B5EF4-FFF2-40B4-BE49-F238E27FC236}">
              <a16:creationId xmlns:a16="http://schemas.microsoft.com/office/drawing/2014/main" id="{00000000-0008-0000-0000-00002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46" y="150329"/>
          <a:ext cx="1573281" cy="1294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5</xdr:row>
          <xdr:rowOff>95250</xdr:rowOff>
        </xdr:from>
        <xdr:to>
          <xdr:col>5</xdr:col>
          <xdr:colOff>104775</xdr:colOff>
          <xdr:row>6</xdr:row>
          <xdr:rowOff>104775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1 SEM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xdr:row>
          <xdr:rowOff>104775</xdr:rowOff>
        </xdr:from>
        <xdr:to>
          <xdr:col>6</xdr:col>
          <xdr:colOff>390525</xdr:colOff>
          <xdr:row>6</xdr:row>
          <xdr:rowOff>104775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2 SEM</a:t>
              </a:r>
            </a:p>
          </xdr:txBody>
        </xdr:sp>
        <xdr:clientData/>
      </xdr:twoCellAnchor>
    </mc:Choice>
    <mc:Fallback/>
  </mc:AlternateContent>
  <xdr:twoCellAnchor editAs="oneCell">
    <xdr:from>
      <xdr:col>9</xdr:col>
      <xdr:colOff>390524</xdr:colOff>
      <xdr:row>0</xdr:row>
      <xdr:rowOff>85726</xdr:rowOff>
    </xdr:from>
    <xdr:to>
      <xdr:col>11</xdr:col>
      <xdr:colOff>295274</xdr:colOff>
      <xdr:row>3</xdr:row>
      <xdr:rowOff>180976</xdr:rowOff>
    </xdr:to>
    <xdr:pic>
      <xdr:nvPicPr>
        <xdr:cNvPr id="8" name="15 Imagen">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6476999" y="85726"/>
          <a:ext cx="189547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587602</xdr:colOff>
      <xdr:row>65</xdr:row>
      <xdr:rowOff>97337</xdr:rowOff>
    </xdr:from>
    <xdr:to>
      <xdr:col>9</xdr:col>
      <xdr:colOff>355782</xdr:colOff>
      <xdr:row>65</xdr:row>
      <xdr:rowOff>2769577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43487" y="34951510"/>
          <a:ext cx="4054430" cy="2672240"/>
        </a:xfrm>
        <a:prstGeom prst="rect">
          <a:avLst/>
        </a:prstGeom>
        <a:noFill/>
        <a:ln>
          <a:noFill/>
        </a:ln>
      </xdr:spPr>
    </xdr:pic>
    <xdr:clientData/>
  </xdr:twoCellAnchor>
  <xdr:twoCellAnchor editAs="oneCell">
    <xdr:from>
      <xdr:col>1</xdr:col>
      <xdr:colOff>139122</xdr:colOff>
      <xdr:row>60</xdr:row>
      <xdr:rowOff>122900</xdr:rowOff>
    </xdr:from>
    <xdr:to>
      <xdr:col>6</xdr:col>
      <xdr:colOff>336178</xdr:colOff>
      <xdr:row>60</xdr:row>
      <xdr:rowOff>2352228</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3946" y="29202165"/>
          <a:ext cx="3738114" cy="2229328"/>
        </a:xfrm>
        <a:prstGeom prst="rect">
          <a:avLst/>
        </a:prstGeom>
        <a:noFill/>
        <a:ln>
          <a:noFill/>
        </a:ln>
      </xdr:spPr>
    </xdr:pic>
    <xdr:clientData/>
  </xdr:twoCellAnchor>
  <xdr:twoCellAnchor editAs="oneCell">
    <xdr:from>
      <xdr:col>6</xdr:col>
      <xdr:colOff>401597</xdr:colOff>
      <xdr:row>60</xdr:row>
      <xdr:rowOff>117995</xdr:rowOff>
    </xdr:from>
    <xdr:to>
      <xdr:col>11</xdr:col>
      <xdr:colOff>583054</xdr:colOff>
      <xdr:row>60</xdr:row>
      <xdr:rowOff>2382204</xdr:rowOff>
    </xdr:to>
    <xdr:pic>
      <xdr:nvPicPr>
        <xdr:cNvPr id="4" name="Imagen 3" descr="Gráfico&#10;&#10;Descripción generada automáticament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987479" y="29197260"/>
          <a:ext cx="4462104" cy="2264209"/>
        </a:xfrm>
        <a:prstGeom prst="rect">
          <a:avLst/>
        </a:prstGeom>
        <a:noFill/>
        <a:ln>
          <a:noFill/>
        </a:ln>
      </xdr:spPr>
    </xdr:pic>
    <xdr:clientData/>
  </xdr:twoCellAnchor>
  <xdr:twoCellAnchor editAs="oneCell">
    <xdr:from>
      <xdr:col>4</xdr:col>
      <xdr:colOff>390525</xdr:colOff>
      <xdr:row>85</xdr:row>
      <xdr:rowOff>1</xdr:rowOff>
    </xdr:from>
    <xdr:to>
      <xdr:col>9</xdr:col>
      <xdr:colOff>133837</xdr:colOff>
      <xdr:row>85</xdr:row>
      <xdr:rowOff>2511137</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6"/>
        <a:stretch>
          <a:fillRect/>
        </a:stretch>
      </xdr:blipFill>
      <xdr:spPr>
        <a:xfrm>
          <a:off x="2659207" y="52508728"/>
          <a:ext cx="3397448" cy="2511136"/>
        </a:xfrm>
        <a:prstGeom prst="rect">
          <a:avLst/>
        </a:prstGeom>
      </xdr:spPr>
    </xdr:pic>
    <xdr:clientData/>
  </xdr:twoCellAnchor>
  <xdr:twoCellAnchor editAs="oneCell">
    <xdr:from>
      <xdr:col>1</xdr:col>
      <xdr:colOff>33617</xdr:colOff>
      <xdr:row>84</xdr:row>
      <xdr:rowOff>28141</xdr:rowOff>
    </xdr:from>
    <xdr:to>
      <xdr:col>11</xdr:col>
      <xdr:colOff>571500</xdr:colOff>
      <xdr:row>84</xdr:row>
      <xdr:rowOff>3454212</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441" y="49065082"/>
          <a:ext cx="8359588" cy="342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304800</xdr:colOff>
      <xdr:row>1</xdr:row>
      <xdr:rowOff>44760</xdr:rowOff>
    </xdr:from>
    <xdr:ext cx="1076325" cy="970715"/>
    <xdr:pic>
      <xdr:nvPicPr>
        <xdr:cNvPr id="2" name="3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235260"/>
          <a:ext cx="1076325" cy="970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304799</xdr:colOff>
      <xdr:row>1</xdr:row>
      <xdr:rowOff>9526</xdr:rowOff>
    </xdr:from>
    <xdr:ext cx="1095375" cy="1055673"/>
    <xdr:pic>
      <xdr:nvPicPr>
        <xdr:cNvPr id="3" name="15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l="10959" t="15550" r="15723" b="13467"/>
        <a:stretch>
          <a:fillRect/>
        </a:stretch>
      </xdr:blipFill>
      <xdr:spPr bwMode="auto">
        <a:xfrm>
          <a:off x="12134849" y="200026"/>
          <a:ext cx="1095375" cy="1055673"/>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8</xdr:col>
      <xdr:colOff>755197</xdr:colOff>
      <xdr:row>1</xdr:row>
      <xdr:rowOff>9523</xdr:rowOff>
    </xdr:from>
    <xdr:to>
      <xdr:col>19</xdr:col>
      <xdr:colOff>748393</xdr:colOff>
      <xdr:row>11</xdr:row>
      <xdr:rowOff>598713</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476250</xdr:colOff>
      <xdr:row>15</xdr:row>
      <xdr:rowOff>0</xdr:rowOff>
    </xdr:from>
    <xdr:to>
      <xdr:col>7</xdr:col>
      <xdr:colOff>409575</xdr:colOff>
      <xdr:row>24</xdr:row>
      <xdr:rowOff>114300</xdr:rowOff>
    </xdr:to>
    <xdr:graphicFrame macro="">
      <xdr:nvGraphicFramePr>
        <xdr:cNvPr id="2" name="Chart 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47625</xdr:rowOff>
    </xdr:from>
    <xdr:to>
      <xdr:col>0</xdr:col>
      <xdr:colOff>1952625</xdr:colOff>
      <xdr:row>2</xdr:row>
      <xdr:rowOff>95250</xdr:rowOff>
    </xdr:to>
    <xdr:pic>
      <xdr:nvPicPr>
        <xdr:cNvPr id="3" name="5 Imagen">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47625"/>
          <a:ext cx="187642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48746</xdr:colOff>
      <xdr:row>0</xdr:row>
      <xdr:rowOff>168089</xdr:rowOff>
    </xdr:from>
    <xdr:to>
      <xdr:col>13</xdr:col>
      <xdr:colOff>632017</xdr:colOff>
      <xdr:row>2</xdr:row>
      <xdr:rowOff>56030</xdr:rowOff>
    </xdr:to>
    <xdr:pic>
      <xdr:nvPicPr>
        <xdr:cNvPr id="4" name="15 Imagen">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959" t="15550" r="15723" b="13467"/>
        <a:stretch>
          <a:fillRect/>
        </a:stretch>
      </xdr:blipFill>
      <xdr:spPr bwMode="auto">
        <a:xfrm>
          <a:off x="10135721" y="168089"/>
          <a:ext cx="1335746" cy="13262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476250</xdr:colOff>
      <xdr:row>15</xdr:row>
      <xdr:rowOff>0</xdr:rowOff>
    </xdr:from>
    <xdr:to>
      <xdr:col>7</xdr:col>
      <xdr:colOff>409575</xdr:colOff>
      <xdr:row>24</xdr:row>
      <xdr:rowOff>114300</xdr:rowOff>
    </xdr:to>
    <xdr:graphicFrame macro="">
      <xdr:nvGraphicFramePr>
        <xdr:cNvPr id="2" name="Chart 3">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47625</xdr:rowOff>
    </xdr:from>
    <xdr:to>
      <xdr:col>0</xdr:col>
      <xdr:colOff>1952625</xdr:colOff>
      <xdr:row>2</xdr:row>
      <xdr:rowOff>95250</xdr:rowOff>
    </xdr:to>
    <xdr:pic>
      <xdr:nvPicPr>
        <xdr:cNvPr id="3" name="5 Imagen">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47625"/>
          <a:ext cx="187642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37539</xdr:colOff>
      <xdr:row>0</xdr:row>
      <xdr:rowOff>190500</xdr:rowOff>
    </xdr:from>
    <xdr:to>
      <xdr:col>13</xdr:col>
      <xdr:colOff>581348</xdr:colOff>
      <xdr:row>2</xdr:row>
      <xdr:rowOff>11206</xdr:rowOff>
    </xdr:to>
    <xdr:pic>
      <xdr:nvPicPr>
        <xdr:cNvPr id="4" name="15 Imagen">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959" t="15550" r="15723" b="13467"/>
        <a:stretch>
          <a:fillRect/>
        </a:stretch>
      </xdr:blipFill>
      <xdr:spPr bwMode="auto">
        <a:xfrm>
          <a:off x="9838764" y="190500"/>
          <a:ext cx="1267709" cy="1258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0</xdr:row>
      <xdr:rowOff>138112</xdr:rowOff>
    </xdr:from>
    <xdr:to>
      <xdr:col>8</xdr:col>
      <xdr:colOff>57150</xdr:colOff>
      <xdr:row>20</xdr:row>
      <xdr:rowOff>38100</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161925</xdr:colOff>
      <xdr:row>1</xdr:row>
      <xdr:rowOff>114300</xdr:rowOff>
    </xdr:from>
    <xdr:to>
      <xdr:col>13</xdr:col>
      <xdr:colOff>544768</xdr:colOff>
      <xdr:row>18</xdr:row>
      <xdr:rowOff>74049</xdr:rowOff>
    </xdr:to>
    <xdr:graphicFrame macro="">
      <xdr:nvGraphicFramePr>
        <xdr:cNvPr id="3" name="Gráfico 2">
          <a:extLst>
            <a:ext uri="{FF2B5EF4-FFF2-40B4-BE49-F238E27FC236}">
              <a16:creationId xmlns:a16="http://schemas.microsoft.com/office/drawing/2014/main" id="{00000000-0008-0000-0900-000003000000}"/>
            </a:ext>
            <a:ext uri="{147F2762-F138-4A5C-976F-8EAC2B608ADB}">
              <a16:predDERef xmlns:a16="http://schemas.microsoft.com/office/drawing/2014/main" pred="{D14964C5-0623-9C99-5244-C97920D001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0.32459</cdr:x>
      <cdr:y>0.40149</cdr:y>
    </cdr:from>
    <cdr:to>
      <cdr:x>0.68271</cdr:x>
      <cdr:y>0.57403</cdr:y>
    </cdr:to>
    <cdr:sp macro="" textlink="'Req SGA'!$AB$16">
      <cdr:nvSpPr>
        <cdr:cNvPr id="2" name="CuadroTexto 13">
          <a:extLst xmlns:a="http://schemas.openxmlformats.org/drawingml/2006/main">
            <a:ext uri="{FF2B5EF4-FFF2-40B4-BE49-F238E27FC236}">
              <a16:creationId xmlns:a16="http://schemas.microsoft.com/office/drawing/2014/main" id="{EB78A700-4246-46C6-A5A0-F3AC92AC5884}"/>
            </a:ext>
          </a:extLst>
        </cdr:cNvPr>
        <cdr:cNvSpPr txBox="1"/>
      </cdr:nvSpPr>
      <cdr:spPr>
        <a:xfrm xmlns:a="http://schemas.openxmlformats.org/drawingml/2006/main">
          <a:off x="1113611" y="1089025"/>
          <a:ext cx="1228671" cy="46801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fld id="{3BC1DE87-53D3-472A-969A-5F2BC4262FA4}" type="TxLink">
            <a:rPr lang="en-US" sz="2400" b="0" i="0" u="none" strike="noStrike">
              <a:solidFill>
                <a:srgbClr val="000000"/>
              </a:solidFill>
              <a:latin typeface="Arial"/>
              <a:ea typeface="Calibri"/>
              <a:cs typeface="Arial"/>
            </a:rPr>
            <a:pPr algn="ctr"/>
            <a:t>95,79%</a:t>
          </a:fld>
          <a:endParaRPr lang="es-MX" sz="24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rautonomagovco-my.sharepoint.com/personal/sgi_crautonoma_gov_co/Documents/SGI%20CRA/1-%202023/6.1.3%20Requisitos%20legales/GM-FT-12%20Matriz%20de%20Requisitos%20Legales%20y%20Otros%20Requisitos%20Ambientales%20v1.xlsx" TargetMode="External"/><Relationship Id="rId1" Type="http://schemas.openxmlformats.org/officeDocument/2006/relationships/externalLinkPath" Target="/personal/sgi_crautonoma_gov_co/Documents/SGI%20CRA/1-%202023/6.1.3%20Requisitos%20legales/GM-FT-12%20Matriz%20de%20Requisitos%20Legales%20y%20Otros%20Requisitos%20Ambientale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val Cump 2021-2"/>
      <sheetName val="Req de misionalidad"/>
      <sheetName val="Eval Cump 2022-1"/>
      <sheetName val="Eval Cump 2022-2"/>
      <sheetName val="1. Principios Gen. y Resp"/>
      <sheetName val="2. Gest. Ambiental"/>
      <sheetName val="3. Diversidad"/>
      <sheetName val="4. Riesgo"/>
      <sheetName val="5. RRNN"/>
      <sheetName val="6. Energia"/>
      <sheetName val="7. Agua"/>
      <sheetName val="8. Vertimientos"/>
      <sheetName val="9. Aire"/>
      <sheetName val="11. Ruido"/>
      <sheetName val="12. Res. Solidos"/>
      <sheetName val="13. Productos químicos"/>
      <sheetName val="14. RESPEL"/>
      <sheetName val="15. Req. Especificos"/>
      <sheetName val="Control de Actualización"/>
      <sheetName val="Control de cambios"/>
    </sheetNames>
    <sheetDataSet>
      <sheetData sheetId="0"/>
      <sheetData sheetId="1"/>
      <sheetData sheetId="2"/>
      <sheetData sheetId="3"/>
      <sheetData sheetId="4">
        <row r="62">
          <cell r="I62">
            <v>1</v>
          </cell>
        </row>
      </sheetData>
      <sheetData sheetId="5">
        <row r="12">
          <cell r="I12">
            <v>1</v>
          </cell>
        </row>
      </sheetData>
      <sheetData sheetId="6">
        <row r="13">
          <cell r="I13">
            <v>1</v>
          </cell>
        </row>
      </sheetData>
      <sheetData sheetId="7">
        <row r="22">
          <cell r="I22">
            <v>1</v>
          </cell>
        </row>
      </sheetData>
      <sheetData sheetId="8">
        <row r="13">
          <cell r="I13">
            <v>1</v>
          </cell>
        </row>
      </sheetData>
      <sheetData sheetId="9">
        <row r="16">
          <cell r="I16">
            <v>0.88888888888888884</v>
          </cell>
        </row>
      </sheetData>
      <sheetData sheetId="10">
        <row r="12">
          <cell r="I12">
            <v>0.66666666666666663</v>
          </cell>
        </row>
      </sheetData>
      <sheetData sheetId="11">
        <row r="13">
          <cell r="I13">
            <v>1</v>
          </cell>
        </row>
      </sheetData>
      <sheetData sheetId="12">
        <row r="36">
          <cell r="I36">
            <v>1</v>
          </cell>
        </row>
      </sheetData>
      <sheetData sheetId="13">
        <row r="26">
          <cell r="I26">
            <v>1</v>
          </cell>
        </row>
      </sheetData>
      <sheetData sheetId="14">
        <row r="40">
          <cell r="I40">
            <v>1</v>
          </cell>
        </row>
      </sheetData>
      <sheetData sheetId="15">
        <row r="79">
          <cell r="I79">
            <v>0.98113207547169812</v>
          </cell>
        </row>
      </sheetData>
      <sheetData sheetId="16">
        <row r="53">
          <cell r="I53">
            <v>1</v>
          </cell>
        </row>
      </sheetData>
      <sheetData sheetId="17">
        <row r="7">
          <cell r="I7">
            <v>1</v>
          </cell>
        </row>
      </sheetData>
      <sheetData sheetId="18"/>
      <sheetData sheetId="1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amilo Calderón Beltrán" refreshedDate="45036.495319907408" createdVersion="8" refreshedVersion="8" minRefreshableVersion="3" recordCount="25" xr:uid="{744BE352-A6DF-43ED-B23F-5A2D4690338B}">
  <cacheSource type="worksheet">
    <worksheetSource name="Tabla2"/>
  </cacheSource>
  <cacheFields count="8">
    <cacheField name="No. CONTRATO" numFmtId="0">
      <sharedItems containsMixedTypes="1" containsNumber="1" containsInteger="1" minValue="212" maxValue="365"/>
    </cacheField>
    <cacheField name="AÑO" numFmtId="0">
      <sharedItems containsSemiMixedTypes="0" containsString="0" containsNumber="1" containsInteger="1" minValue="2021" maxValue="2022"/>
    </cacheField>
    <cacheField name="DURACIÓN_x000a_MESES" numFmtId="0">
      <sharedItems containsMixedTypes="1" containsNumber="1" minValue="0.5" maxValue="12"/>
    </cacheField>
    <cacheField name="VALOR" numFmtId="6">
      <sharedItems containsSemiMixedTypes="0" containsString="0" containsNumber="1" minValue="2396150" maxValue="125892095.37"/>
    </cacheField>
    <cacheField name="CONTATRISTA" numFmtId="0">
      <sharedItems count="18">
        <s v="IGO Co SAS"/>
        <s v="FUMICALI SAS"/>
        <s v="Grupo Empresarial  NAPE"/>
        <s v="INGERSOL Colombia SAS"/>
        <s v="William de la Hoz Figueroa MW Mantenimiento"/>
        <s v="OFIPRINT SAS"/>
        <s v="Servicio técnicos operarios SAS"/>
        <s v="Colombiana de Comercio SA y/o Alkosto SA"/>
        <s v="Organización Terpel S.A."/>
        <s v="Panamericana librería y papelería S.A."/>
        <s v="Proveer Institucional SAS"/>
        <s v="CENCOSUD Colombia S.A."/>
        <s v="FERRICENTROS SAS"/>
        <s v="La Previsora S.A."/>
        <s v="Aseos Colombianos ASEOCOLBA S.A"/>
        <s v="Inversiones y Valores del Caribe INVALCA SAS"/>
        <s v="PROSUTEC SAS"/>
        <s v="Morarci Group SAS"/>
      </sharedItems>
    </cacheField>
    <cacheField name="FECHA LIQUIDACIÓN" numFmtId="14">
      <sharedItems containsSemiMixedTypes="0" containsNonDate="0" containsDate="1" containsString="0" minDate="2022-02-07T00:00:00" maxDate="2023-03-04T00:00:00"/>
    </cacheField>
    <cacheField name="OBJETO" numFmtId="0">
      <sharedItems count="18">
        <s v="Acompañamiento técnico al SGI"/>
        <s v="Fumigación"/>
        <s v="Mantenimiento preventivo y correctivo de aires acondicionados"/>
        <s v="Mantenimiento preventivo y correctivo de motobombas y portón "/>
        <s v="Elaboración de carpetas institucionales"/>
        <s v="Auditoría energética"/>
        <s v="Suministro de llantas para dos vehiculos de la Entidad."/>
        <s v="Suministro de Combustible (Categoría A) - Referencia Barranquilla "/>
        <s v="Suministro de papeleria "/>
        <s v="Suministro de Insumos de aseo y cafeteria "/>
        <s v="Suministro de ferreteria"/>
        <s v="Seguro todo riesgo de los vehiculos de la Entidad "/>
        <s v="Personal de aseo y servicios generales"/>
        <s v="Atencion de emergencias (Recarga y suministro de extintores)"/>
        <s v="Adquisicion de soat"/>
        <s v="Sumistro de tintas y toneres"/>
        <s v="Mantenimiento preventivo y correctivo de vehiculos"/>
        <s v="Renovacion de 160 licencias de Kaspersky Endpoint Security Cloud "/>
      </sharedItems>
    </cacheField>
    <cacheField name="CATEGORÍA" numFmtId="0">
      <sharedItems count="10">
        <s v="Asesoría al SGI"/>
        <s v="Mantenimiento de la infraestructura"/>
        <s v="Suministro de papelería"/>
        <s v="Asesoría especializada"/>
        <s v="Mantenimiento vehículos"/>
        <s v="Funcionamiento de vehículos"/>
        <s v="Suministro de insumos"/>
        <s v="Seguros"/>
        <s v="Suministro de personal operativo"/>
        <s v="Suministro de productos informát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
  <r>
    <n v="237"/>
    <n v="2022"/>
    <n v="6"/>
    <n v="118643000"/>
    <x v="0"/>
    <d v="2022-09-23T00:00:00"/>
    <x v="0"/>
    <x v="0"/>
  </r>
  <r>
    <n v="365"/>
    <n v="2022"/>
    <n v="1.5"/>
    <n v="35081200"/>
    <x v="0"/>
    <d v="2023-01-13T00:00:00"/>
    <x v="0"/>
    <x v="0"/>
  </r>
  <r>
    <n v="267"/>
    <n v="2022"/>
    <n v="7"/>
    <n v="14792429"/>
    <x v="1"/>
    <d v="2023-03-03T00:00:00"/>
    <x v="1"/>
    <x v="1"/>
  </r>
  <r>
    <n v="296"/>
    <n v="2021"/>
    <n v="6"/>
    <n v="20000000"/>
    <x v="2"/>
    <d v="2022-06-09T00:00:00"/>
    <x v="2"/>
    <x v="1"/>
  </r>
  <r>
    <n v="349"/>
    <n v="2022"/>
    <n v="3"/>
    <n v="6759200"/>
    <x v="3"/>
    <d v="2023-01-30T00:00:00"/>
    <x v="2"/>
    <x v="1"/>
  </r>
  <r>
    <n v="263"/>
    <n v="2021"/>
    <n v="12"/>
    <n v="16000000"/>
    <x v="4"/>
    <d v="2022-11-18T00:00:00"/>
    <x v="3"/>
    <x v="1"/>
  </r>
  <r>
    <n v="262"/>
    <n v="2022"/>
    <n v="0.5"/>
    <n v="5117000"/>
    <x v="5"/>
    <d v="2022-08-03T00:00:00"/>
    <x v="4"/>
    <x v="2"/>
  </r>
  <r>
    <n v="212"/>
    <n v="2022"/>
    <n v="2"/>
    <n v="110000000"/>
    <x v="6"/>
    <d v="2022-08-16T00:00:00"/>
    <x v="5"/>
    <x v="3"/>
  </r>
  <r>
    <s v="TVEC-2022-84928"/>
    <n v="2022"/>
    <s v="N/A"/>
    <n v="4869260"/>
    <x v="7"/>
    <d v="2022-02-07T00:00:00"/>
    <x v="6"/>
    <x v="4"/>
  </r>
  <r>
    <s v="TVEC-2022-85411"/>
    <n v="2022"/>
    <s v="N/A"/>
    <n v="30000000"/>
    <x v="8"/>
    <d v="2022-02-17T00:00:00"/>
    <x v="7"/>
    <x v="5"/>
  </r>
  <r>
    <s v="TVEC-2022-87938"/>
    <n v="2022"/>
    <s v="N/A"/>
    <n v="23420987"/>
    <x v="9"/>
    <d v="2022-04-05T00:00:00"/>
    <x v="8"/>
    <x v="2"/>
  </r>
  <r>
    <s v="TVEC-2022-88534"/>
    <n v="2022"/>
    <s v="N/A"/>
    <n v="5384250"/>
    <x v="10"/>
    <d v="2022-04-20T00:00:00"/>
    <x v="8"/>
    <x v="2"/>
  </r>
  <r>
    <s v="TVEC-2022-88535"/>
    <n v="2022"/>
    <s v="N/A"/>
    <n v="5087017"/>
    <x v="11"/>
    <d v="2022-04-20T00:00:00"/>
    <x v="8"/>
    <x v="2"/>
  </r>
  <r>
    <s v="TVEC-2022-89551"/>
    <n v="2022"/>
    <s v="N/A"/>
    <n v="7866212"/>
    <x v="9"/>
    <d v="2022-05-09T00:00:00"/>
    <x v="9"/>
    <x v="6"/>
  </r>
  <r>
    <s v="TVEC-2022-89590"/>
    <n v="2022"/>
    <s v="N/A"/>
    <n v="7240028"/>
    <x v="10"/>
    <d v="2022-05-10T00:00:00"/>
    <x v="9"/>
    <x v="6"/>
  </r>
  <r>
    <s v="TVEC-2022-89592"/>
    <n v="2022"/>
    <s v="N/A"/>
    <n v="3387640"/>
    <x v="11"/>
    <d v="2022-05-10T00:00:00"/>
    <x v="9"/>
    <x v="6"/>
  </r>
  <r>
    <s v="TVEC-2022-89593"/>
    <n v="2022"/>
    <s v="N/A"/>
    <n v="2396150"/>
    <x v="12"/>
    <d v="2022-05-10T00:00:00"/>
    <x v="10"/>
    <x v="6"/>
  </r>
  <r>
    <s v="TVEC-2022-91251"/>
    <n v="2022"/>
    <s v="N/A"/>
    <n v="15275661"/>
    <x v="13"/>
    <d v="2022-06-03T00:00:00"/>
    <x v="11"/>
    <x v="7"/>
  </r>
  <r>
    <s v="TVEC-2022-91937"/>
    <n v="2022"/>
    <s v="N/A"/>
    <n v="125892095.37"/>
    <x v="14"/>
    <d v="2023-01-16T00:00:00"/>
    <x v="12"/>
    <x v="8"/>
  </r>
  <r>
    <s v="TVEC-2022-94218"/>
    <n v="2022"/>
    <s v="N/A"/>
    <n v="7783065.3899999997"/>
    <x v="15"/>
    <d v="2022-08-03T00:00:00"/>
    <x v="13"/>
    <x v="1"/>
  </r>
  <r>
    <s v="TVEC-2022-94629"/>
    <n v="2022"/>
    <s v="N/A"/>
    <n v="3239941"/>
    <x v="13"/>
    <d v="2022-08-13T00:00:00"/>
    <x v="14"/>
    <x v="7"/>
  </r>
  <r>
    <s v="TVEC-2022-94688"/>
    <n v="2022"/>
    <s v="N/A"/>
    <n v="35992740"/>
    <x v="16"/>
    <d v="2022-08-16T00:00:00"/>
    <x v="15"/>
    <x v="6"/>
  </r>
  <r>
    <s v="TVEC-2022-94818"/>
    <n v="2022"/>
    <s v="N/A"/>
    <n v="15000000"/>
    <x v="8"/>
    <d v="2022-08-18T00:00:00"/>
    <x v="7"/>
    <x v="5"/>
  </r>
  <r>
    <s v="TVEC-2022-95788"/>
    <n v="2022"/>
    <s v="N/A"/>
    <n v="44313696"/>
    <x v="17"/>
    <d v="2022-09-09T00:00:00"/>
    <x v="16"/>
    <x v="4"/>
  </r>
  <r>
    <s v="TVEC-2022-99947"/>
    <n v="2022"/>
    <s v="N/A"/>
    <n v="12896000"/>
    <x v="9"/>
    <d v="2022-11-21T00:00:00"/>
    <x v="17"/>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C49275E-1878-41D0-892B-2188E96BBFAD}" name="TablaDinámica1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B2:AC13" firstHeaderRow="1" firstDataRow="1" firstDataCol="1"/>
  <pivotFields count="8">
    <pivotField showAll="0"/>
    <pivotField showAll="0"/>
    <pivotField showAll="0"/>
    <pivotField dataField="1" numFmtId="6" showAll="0"/>
    <pivotField showAll="0">
      <items count="19">
        <item x="14"/>
        <item x="11"/>
        <item x="7"/>
        <item x="12"/>
        <item x="1"/>
        <item x="2"/>
        <item x="0"/>
        <item x="3"/>
        <item x="15"/>
        <item x="13"/>
        <item x="17"/>
        <item x="5"/>
        <item x="8"/>
        <item x="9"/>
        <item x="16"/>
        <item x="10"/>
        <item x="6"/>
        <item x="4"/>
        <item t="default"/>
      </items>
    </pivotField>
    <pivotField numFmtId="14" showAll="0"/>
    <pivotField showAll="0">
      <items count="19">
        <item x="0"/>
        <item x="14"/>
        <item x="13"/>
        <item x="5"/>
        <item x="4"/>
        <item x="1"/>
        <item x="2"/>
        <item x="3"/>
        <item x="16"/>
        <item x="12"/>
        <item x="17"/>
        <item x="11"/>
        <item x="7"/>
        <item x="10"/>
        <item x="9"/>
        <item x="6"/>
        <item x="8"/>
        <item x="15"/>
        <item t="default"/>
      </items>
    </pivotField>
    <pivotField axis="axisRow" showAll="0">
      <items count="11">
        <item x="0"/>
        <item x="3"/>
        <item x="5"/>
        <item x="1"/>
        <item x="4"/>
        <item x="7"/>
        <item x="6"/>
        <item x="2"/>
        <item x="8"/>
        <item x="9"/>
        <item t="default"/>
      </items>
    </pivotField>
  </pivotFields>
  <rowFields count="1">
    <field x="7"/>
  </rowFields>
  <rowItems count="11">
    <i>
      <x/>
    </i>
    <i>
      <x v="1"/>
    </i>
    <i>
      <x v="2"/>
    </i>
    <i>
      <x v="3"/>
    </i>
    <i>
      <x v="4"/>
    </i>
    <i>
      <x v="5"/>
    </i>
    <i>
      <x v="6"/>
    </i>
    <i>
      <x v="7"/>
    </i>
    <i>
      <x v="8"/>
    </i>
    <i>
      <x v="9"/>
    </i>
    <i t="grand">
      <x/>
    </i>
  </rowItems>
  <colItems count="1">
    <i/>
  </colItems>
  <dataFields count="1">
    <dataField name="Suma de VALOR" fld="3" baseField="0" baseItem="0" numFmtId="164"/>
  </dataFields>
  <formats count="1">
    <format dxfId="31">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446C510-1F64-4BE3-ABDB-E7173BDE6343}" name="Tabla2" displayName="Tabla2" ref="A1:H26" totalsRowShown="0" headerRowDxfId="30" headerRowBorderDxfId="29" tableBorderDxfId="28" totalsRowBorderDxfId="27">
  <autoFilter ref="A1:H26" xr:uid="{C446C510-1F64-4BE3-ABDB-E7173BDE6343}"/>
  <tableColumns count="8">
    <tableColumn id="1" xr3:uid="{62C1B9F9-9932-4F24-8F3D-224ABB0F0E8B}" name="No. CONTRATO" dataDxfId="26"/>
    <tableColumn id="2" xr3:uid="{70648026-3C71-4C58-81C6-45D50FAF58A1}" name="AÑO" dataDxfId="25"/>
    <tableColumn id="3" xr3:uid="{C7D0B58E-12AF-4E8D-A786-B6D3E45FA3F9}" name="DURACIÓN_x000a_MESES" dataDxfId="24"/>
    <tableColumn id="4" xr3:uid="{CFC71598-A181-4118-ADA0-0B63EF60F601}" name="VALOR" dataDxfId="23"/>
    <tableColumn id="5" xr3:uid="{6AF25C20-03AA-4B93-B572-C3936CEA3FB2}" name="CONTATRISTA" dataDxfId="22"/>
    <tableColumn id="6" xr3:uid="{BD4E81FA-9149-435B-B009-C2ED39194248}" name="FECHA LIQUIDACIÓN" dataDxfId="21"/>
    <tableColumn id="7" xr3:uid="{48A4C133-3F83-4978-B8A8-C4CAAD5CCF76}" name="OBJETO" dataDxfId="20"/>
    <tableColumn id="8" xr3:uid="{FD9F91E4-07A1-4AF7-81E5-8885392C5CEB}" name="CATEGORÍA" dataDxfId="19"/>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848D61-D43B-4807-9C33-982F9B3C536B}" name="Tabla1" displayName="Tabla1" ref="A1:D10" totalsRowShown="0" headerRowDxfId="18" dataDxfId="16" headerRowBorderDxfId="17" tableBorderDxfId="15" totalsRowBorderDxfId="14">
  <autoFilter ref="A1:D10" xr:uid="{86848D61-D43B-4807-9C33-982F9B3C536B}"/>
  <tableColumns count="4">
    <tableColumn id="1" xr3:uid="{9AA949B1-98DC-413E-BA62-2251E4592090}" name="DEPENDENCIAS INVOLUCRADAS" dataDxfId="13"/>
    <tableColumn id="2" xr3:uid="{8004ADE8-19D3-4908-BCB3-047321F02A5B}" name="PETICIONES ASIGNADAS" dataDxfId="12"/>
    <tableColumn id="3" xr3:uid="{51A0E786-0A7E-4B44-847F-6A3DE5FCAC49}" name="PETICIONES ATENDIDAS" dataDxfId="11"/>
    <tableColumn id="4" xr3:uid="{F8D28044-7C29-4B79-A430-CF77E15F802D}" name="PORCENTAJE DE CUMPLIMIENTO" dataDxfId="10" dataCellStyle="Porcentaje">
      <calculatedColumnFormula>C2/B2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Informe%20Gesti&#243;n%20de%20Riesgos%202022.docx" TargetMode="External"/><Relationship Id="rId7" Type="http://schemas.openxmlformats.org/officeDocument/2006/relationships/ctrlProp" Target="../ctrlProps/ctrlProp1.xml"/><Relationship Id="rId2" Type="http://schemas.openxmlformats.org/officeDocument/2006/relationships/hyperlink" Target="Informe%20Gesti&#243;n%20de%20Riesgos%202022.docx" TargetMode="External"/><Relationship Id="rId1" Type="http://schemas.openxmlformats.org/officeDocument/2006/relationships/hyperlink" Target="Informe%20encuesta%20de%20satisfacci&#243;n%202022.xlsx" TargetMode="External"/><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0"/>
  <sheetViews>
    <sheetView showGridLines="0" tabSelected="1" view="pageBreakPreview" zoomScaleNormal="100" zoomScaleSheetLayoutView="100" workbookViewId="0">
      <selection activeCell="B21" sqref="B21:L21"/>
    </sheetView>
  </sheetViews>
  <sheetFormatPr baseColWidth="10" defaultColWidth="11.42578125" defaultRowHeight="14.25" x14ac:dyDescent="0.2"/>
  <cols>
    <col min="1" max="1" width="0.7109375" style="2" customWidth="1"/>
    <col min="2" max="2" width="12.28515625" style="2" customWidth="1"/>
    <col min="3" max="3" width="11.7109375" style="2" customWidth="1"/>
    <col min="4" max="4" width="9.28515625" style="2" customWidth="1"/>
    <col min="5" max="5" width="8.42578125" style="2" customWidth="1"/>
    <col min="6" max="6" width="11.42578125" style="2"/>
    <col min="7" max="7" width="10" style="2" customWidth="1"/>
    <col min="8" max="8" width="12.28515625" style="2" customWidth="1"/>
    <col min="9" max="9" width="12.7109375" style="2" customWidth="1"/>
    <col min="10" max="10" width="14.85546875" style="2" customWidth="1"/>
    <col min="11" max="11" width="14.28515625" style="2" customWidth="1"/>
    <col min="12" max="12" width="9.7109375" style="2" customWidth="1"/>
    <col min="13" max="16384" width="11.42578125" style="2"/>
  </cols>
  <sheetData>
    <row r="1" spans="1:12" ht="11.25" customHeight="1" x14ac:dyDescent="0.2"/>
    <row r="2" spans="1:12" ht="20.25" x14ac:dyDescent="0.2">
      <c r="B2" s="390"/>
      <c r="C2" s="390"/>
      <c r="D2" s="391" t="s">
        <v>0</v>
      </c>
      <c r="E2" s="392"/>
      <c r="F2" s="392"/>
      <c r="G2" s="392"/>
      <c r="H2" s="392"/>
      <c r="I2" s="393"/>
      <c r="J2" s="379"/>
      <c r="K2" s="380"/>
      <c r="L2" s="381"/>
    </row>
    <row r="3" spans="1:12" ht="75" customHeight="1" x14ac:dyDescent="0.2">
      <c r="B3" s="390"/>
      <c r="C3" s="390"/>
      <c r="D3" s="391" t="s">
        <v>1</v>
      </c>
      <c r="E3" s="392"/>
      <c r="F3" s="392"/>
      <c r="G3" s="392"/>
      <c r="H3" s="392"/>
      <c r="I3" s="393"/>
      <c r="J3" s="382"/>
      <c r="K3" s="383"/>
      <c r="L3" s="384"/>
    </row>
    <row r="4" spans="1:12" ht="15.75" customHeight="1" x14ac:dyDescent="0.2">
      <c r="B4" s="390"/>
      <c r="C4" s="390"/>
      <c r="D4" s="388" t="s">
        <v>2</v>
      </c>
      <c r="E4" s="389"/>
      <c r="F4" s="1" t="s">
        <v>3</v>
      </c>
      <c r="G4" s="388" t="s">
        <v>4</v>
      </c>
      <c r="H4" s="394"/>
      <c r="I4" s="389"/>
      <c r="J4" s="385"/>
      <c r="K4" s="386"/>
      <c r="L4" s="387"/>
    </row>
    <row r="6" spans="1:12" ht="29.25" customHeight="1" x14ac:dyDescent="0.2">
      <c r="B6" s="350" t="s">
        <v>5</v>
      </c>
      <c r="C6" s="351"/>
      <c r="D6" s="352"/>
      <c r="E6" s="3"/>
      <c r="F6" s="4"/>
      <c r="G6" s="5" t="s">
        <v>6</v>
      </c>
      <c r="H6" s="356">
        <v>2022</v>
      </c>
      <c r="I6" s="356"/>
      <c r="J6" s="356"/>
      <c r="K6" s="356"/>
      <c r="L6" s="357"/>
    </row>
    <row r="7" spans="1:12" ht="15" x14ac:dyDescent="0.2">
      <c r="B7" s="353" t="s">
        <v>7</v>
      </c>
      <c r="C7" s="354"/>
      <c r="D7" s="355"/>
      <c r="E7" s="358"/>
      <c r="F7" s="359"/>
      <c r="G7" s="359"/>
      <c r="H7" s="359"/>
      <c r="I7" s="359"/>
      <c r="J7" s="359"/>
      <c r="K7" s="359"/>
      <c r="L7" s="360"/>
    </row>
    <row r="8" spans="1:12" ht="20.100000000000001" customHeight="1" x14ac:dyDescent="0.2">
      <c r="B8" s="353" t="s">
        <v>8</v>
      </c>
      <c r="C8" s="354"/>
      <c r="D8" s="355"/>
      <c r="E8" s="347" t="s">
        <v>9</v>
      </c>
      <c r="F8" s="348"/>
      <c r="G8" s="348"/>
      <c r="H8" s="348"/>
      <c r="I8" s="348"/>
      <c r="J8" s="348"/>
      <c r="K8" s="348"/>
      <c r="L8" s="349"/>
    </row>
    <row r="9" spans="1:12" ht="33" customHeight="1" x14ac:dyDescent="0.2">
      <c r="B9" s="353" t="s">
        <v>10</v>
      </c>
      <c r="C9" s="354"/>
      <c r="D9" s="355"/>
      <c r="E9" s="347" t="s">
        <v>852</v>
      </c>
      <c r="F9" s="348"/>
      <c r="G9" s="348"/>
      <c r="H9" s="348"/>
      <c r="I9" s="348"/>
      <c r="J9" s="348"/>
      <c r="K9" s="348"/>
      <c r="L9" s="349"/>
    </row>
    <row r="11" spans="1:12" ht="15.75" customHeight="1" x14ac:dyDescent="0.2">
      <c r="B11" s="367" t="s">
        <v>11</v>
      </c>
      <c r="C11" s="367"/>
      <c r="D11" s="367"/>
      <c r="E11" s="367"/>
      <c r="F11" s="367"/>
      <c r="G11" s="367"/>
      <c r="H11" s="367"/>
      <c r="I11" s="367"/>
      <c r="J11" s="367"/>
      <c r="K11" s="367"/>
      <c r="L11" s="367"/>
    </row>
    <row r="12" spans="1:12" x14ac:dyDescent="0.2">
      <c r="B12" s="368"/>
      <c r="C12" s="368"/>
      <c r="D12" s="368"/>
      <c r="E12" s="368"/>
      <c r="F12" s="368"/>
      <c r="G12" s="368"/>
      <c r="H12" s="368"/>
      <c r="I12" s="368"/>
      <c r="J12" s="368"/>
      <c r="K12" s="368"/>
      <c r="L12" s="368"/>
    </row>
    <row r="13" spans="1:12" ht="27" customHeight="1" x14ac:dyDescent="0.2">
      <c r="B13" s="300" t="s">
        <v>12</v>
      </c>
      <c r="C13" s="301"/>
      <c r="D13" s="301"/>
      <c r="E13" s="301"/>
      <c r="F13" s="301"/>
      <c r="G13" s="301"/>
      <c r="H13" s="301"/>
      <c r="I13" s="301"/>
      <c r="J13" s="301"/>
      <c r="K13" s="301"/>
      <c r="L13" s="302"/>
    </row>
    <row r="14" spans="1:12" ht="108" customHeight="1" x14ac:dyDescent="0.2">
      <c r="B14" s="363" t="s">
        <v>13</v>
      </c>
      <c r="C14" s="363"/>
      <c r="D14" s="363"/>
      <c r="E14" s="363"/>
      <c r="F14" s="363"/>
      <c r="G14" s="363"/>
      <c r="H14" s="363"/>
      <c r="I14" s="363"/>
      <c r="J14" s="363"/>
      <c r="K14" s="363"/>
      <c r="L14" s="364"/>
    </row>
    <row r="15" spans="1:12" ht="108" customHeight="1" x14ac:dyDescent="0.2">
      <c r="A15" s="40"/>
      <c r="B15" s="365"/>
      <c r="C15" s="365"/>
      <c r="D15" s="365"/>
      <c r="E15" s="365"/>
      <c r="F15" s="365"/>
      <c r="G15" s="365"/>
      <c r="H15" s="365"/>
      <c r="I15" s="365"/>
      <c r="J15" s="365"/>
      <c r="K15" s="365"/>
      <c r="L15" s="366"/>
    </row>
    <row r="16" spans="1:12" ht="15" x14ac:dyDescent="0.2">
      <c r="B16" s="304"/>
      <c r="C16" s="305"/>
      <c r="D16" s="305"/>
      <c r="E16" s="305"/>
      <c r="F16" s="305"/>
      <c r="G16" s="305"/>
      <c r="H16" s="305"/>
      <c r="I16" s="305"/>
      <c r="J16" s="305"/>
      <c r="K16" s="305"/>
      <c r="L16" s="306"/>
    </row>
    <row r="17" spans="2:12" ht="16.5" x14ac:dyDescent="0.2">
      <c r="B17" s="303" t="s">
        <v>14</v>
      </c>
      <c r="C17" s="303"/>
      <c r="D17" s="303"/>
      <c r="E17" s="303"/>
      <c r="F17" s="303"/>
      <c r="G17" s="303"/>
      <c r="H17" s="303"/>
      <c r="I17" s="303"/>
      <c r="J17" s="303"/>
      <c r="K17" s="303"/>
      <c r="L17" s="303"/>
    </row>
    <row r="18" spans="2:12" ht="17.25" customHeight="1" x14ac:dyDescent="0.2">
      <c r="B18" s="303" t="s">
        <v>15</v>
      </c>
      <c r="C18" s="303"/>
      <c r="D18" s="303"/>
      <c r="E18" s="303"/>
      <c r="F18" s="303"/>
      <c r="G18" s="303"/>
      <c r="H18" s="303"/>
      <c r="I18" s="303"/>
      <c r="J18" s="303"/>
      <c r="K18" s="303"/>
      <c r="L18" s="303"/>
    </row>
    <row r="19" spans="2:12" ht="45.75" customHeight="1" x14ac:dyDescent="0.2">
      <c r="B19" s="369" t="s">
        <v>16</v>
      </c>
      <c r="C19" s="370"/>
      <c r="D19" s="370"/>
      <c r="E19" s="370"/>
      <c r="F19" s="370"/>
      <c r="G19" s="370"/>
      <c r="H19" s="370"/>
      <c r="I19" s="370"/>
      <c r="J19" s="370"/>
      <c r="K19" s="370"/>
      <c r="L19" s="371"/>
    </row>
    <row r="20" spans="2:12" ht="45.75" customHeight="1" x14ac:dyDescent="0.2">
      <c r="B20" s="372"/>
      <c r="C20" s="373"/>
      <c r="D20" s="373"/>
      <c r="E20" s="373"/>
      <c r="F20" s="373"/>
      <c r="G20" s="373"/>
      <c r="H20" s="373"/>
      <c r="I20" s="373"/>
      <c r="J20" s="373"/>
      <c r="K20" s="373"/>
      <c r="L20" s="374"/>
    </row>
    <row r="21" spans="2:12" ht="16.5" x14ac:dyDescent="0.2">
      <c r="B21" s="303" t="s">
        <v>17</v>
      </c>
      <c r="C21" s="303"/>
      <c r="D21" s="303"/>
      <c r="E21" s="303"/>
      <c r="F21" s="303"/>
      <c r="G21" s="303"/>
      <c r="H21" s="303"/>
      <c r="I21" s="303"/>
      <c r="J21" s="303"/>
      <c r="K21" s="303"/>
      <c r="L21" s="303"/>
    </row>
    <row r="22" spans="2:12" ht="59.25" customHeight="1" x14ac:dyDescent="0.2">
      <c r="B22" s="404" t="s">
        <v>18</v>
      </c>
      <c r="C22" s="404"/>
      <c r="D22" s="404"/>
      <c r="E22" s="404"/>
      <c r="F22" s="404"/>
      <c r="G22" s="404"/>
      <c r="H22" s="404"/>
      <c r="I22" s="404"/>
      <c r="J22" s="404"/>
      <c r="K22" s="404"/>
      <c r="L22" s="404"/>
    </row>
    <row r="23" spans="2:12" ht="87.75" customHeight="1" x14ac:dyDescent="0.2">
      <c r="B23" s="441" t="s">
        <v>19</v>
      </c>
      <c r="C23" s="325"/>
      <c r="D23" s="325"/>
      <c r="E23" s="325"/>
      <c r="F23" s="325"/>
      <c r="G23" s="325"/>
      <c r="H23" s="325"/>
      <c r="I23" s="325"/>
      <c r="J23" s="325"/>
      <c r="K23" s="325"/>
      <c r="L23" s="326"/>
    </row>
    <row r="24" spans="2:12" ht="96.75" customHeight="1" x14ac:dyDescent="0.2">
      <c r="B24" s="412" t="s">
        <v>20</v>
      </c>
      <c r="C24" s="325"/>
      <c r="D24" s="325"/>
      <c r="E24" s="325"/>
      <c r="F24" s="325"/>
      <c r="G24" s="325"/>
      <c r="H24" s="325"/>
      <c r="I24" s="325"/>
      <c r="J24" s="325"/>
      <c r="K24" s="325"/>
      <c r="L24" s="326"/>
    </row>
    <row r="25" spans="2:12" ht="64.5" customHeight="1" x14ac:dyDescent="0.2">
      <c r="B25" s="424" t="s">
        <v>21</v>
      </c>
      <c r="C25" s="425"/>
      <c r="D25" s="425"/>
      <c r="E25" s="425"/>
      <c r="F25" s="425"/>
      <c r="G25" s="425"/>
      <c r="H25" s="425"/>
      <c r="I25" s="425"/>
      <c r="J25" s="425"/>
      <c r="K25" s="425"/>
      <c r="L25" s="426"/>
    </row>
    <row r="26" spans="2:12" ht="64.5" customHeight="1" x14ac:dyDescent="0.2">
      <c r="B26" s="424" t="s">
        <v>22</v>
      </c>
      <c r="C26" s="425"/>
      <c r="D26" s="425"/>
      <c r="E26" s="425"/>
      <c r="F26" s="425"/>
      <c r="G26" s="425"/>
      <c r="H26" s="425"/>
      <c r="I26" s="425"/>
      <c r="J26" s="425"/>
      <c r="K26" s="425"/>
      <c r="L26" s="426"/>
    </row>
    <row r="27" spans="2:12" ht="64.5" customHeight="1" x14ac:dyDescent="0.2">
      <c r="B27" s="424" t="s">
        <v>23</v>
      </c>
      <c r="C27" s="425"/>
      <c r="D27" s="425"/>
      <c r="E27" s="425"/>
      <c r="F27" s="425"/>
      <c r="G27" s="425"/>
      <c r="H27" s="425"/>
      <c r="I27" s="425"/>
      <c r="J27" s="425"/>
      <c r="K27" s="425"/>
      <c r="L27" s="426"/>
    </row>
    <row r="28" spans="2:12" ht="64.5" customHeight="1" x14ac:dyDescent="0.2">
      <c r="B28" s="424" t="s">
        <v>24</v>
      </c>
      <c r="C28" s="425"/>
      <c r="D28" s="425"/>
      <c r="E28" s="425"/>
      <c r="F28" s="425"/>
      <c r="G28" s="425"/>
      <c r="H28" s="425"/>
      <c r="I28" s="425"/>
      <c r="J28" s="425"/>
      <c r="K28" s="425"/>
      <c r="L28" s="426"/>
    </row>
    <row r="29" spans="2:12" ht="64.5" customHeight="1" x14ac:dyDescent="0.2">
      <c r="B29" s="424" t="s">
        <v>25</v>
      </c>
      <c r="C29" s="425"/>
      <c r="D29" s="425"/>
      <c r="E29" s="425"/>
      <c r="F29" s="425"/>
      <c r="G29" s="425"/>
      <c r="H29" s="425"/>
      <c r="I29" s="425"/>
      <c r="J29" s="425"/>
      <c r="K29" s="425"/>
      <c r="L29" s="426"/>
    </row>
    <row r="30" spans="2:12" ht="78.75" customHeight="1" x14ac:dyDescent="0.2">
      <c r="B30" s="321" t="s">
        <v>26</v>
      </c>
      <c r="C30" s="322"/>
      <c r="D30" s="322"/>
      <c r="E30" s="322"/>
      <c r="F30" s="322"/>
      <c r="G30" s="322"/>
      <c r="H30" s="322"/>
      <c r="I30" s="322"/>
      <c r="J30" s="322"/>
      <c r="K30" s="322"/>
      <c r="L30" s="323"/>
    </row>
    <row r="31" spans="2:12" ht="78.75" customHeight="1" x14ac:dyDescent="0.2">
      <c r="B31" s="321" t="s">
        <v>27</v>
      </c>
      <c r="C31" s="322"/>
      <c r="D31" s="322"/>
      <c r="E31" s="322"/>
      <c r="F31" s="322"/>
      <c r="G31" s="322"/>
      <c r="H31" s="322"/>
      <c r="I31" s="322"/>
      <c r="J31" s="322"/>
      <c r="K31" s="322"/>
      <c r="L31" s="323"/>
    </row>
    <row r="32" spans="2:12" ht="121.5" customHeight="1" x14ac:dyDescent="0.2">
      <c r="B32" s="321" t="s">
        <v>28</v>
      </c>
      <c r="C32" s="322"/>
      <c r="D32" s="322"/>
      <c r="E32" s="322"/>
      <c r="F32" s="322"/>
      <c r="G32" s="322"/>
      <c r="H32" s="322"/>
      <c r="I32" s="322"/>
      <c r="J32" s="322"/>
      <c r="K32" s="322"/>
      <c r="L32" s="323"/>
    </row>
    <row r="33" spans="2:12" ht="75" customHeight="1" x14ac:dyDescent="0.2">
      <c r="B33" s="321" t="s">
        <v>29</v>
      </c>
      <c r="C33" s="322"/>
      <c r="D33" s="322"/>
      <c r="E33" s="322"/>
      <c r="F33" s="322"/>
      <c r="G33" s="322"/>
      <c r="H33" s="322"/>
      <c r="I33" s="322"/>
      <c r="J33" s="322"/>
      <c r="K33" s="322"/>
      <c r="L33" s="323"/>
    </row>
    <row r="34" spans="2:12" ht="17.25" customHeight="1" x14ac:dyDescent="0.2">
      <c r="B34" s="303" t="s">
        <v>30</v>
      </c>
      <c r="C34" s="303"/>
      <c r="D34" s="303"/>
      <c r="E34" s="303"/>
      <c r="F34" s="303"/>
      <c r="G34" s="303"/>
      <c r="H34" s="303"/>
      <c r="I34" s="303"/>
      <c r="J34" s="303"/>
      <c r="K34" s="303"/>
      <c r="L34" s="303"/>
    </row>
    <row r="35" spans="2:12" ht="43.5" customHeight="1" x14ac:dyDescent="0.2">
      <c r="B35" s="375" t="s">
        <v>31</v>
      </c>
      <c r="C35" s="322"/>
      <c r="D35" s="322"/>
      <c r="E35" s="322"/>
      <c r="F35" s="322"/>
      <c r="G35" s="322"/>
      <c r="H35" s="322"/>
      <c r="I35" s="322"/>
      <c r="J35" s="322"/>
      <c r="K35" s="322"/>
      <c r="L35" s="323"/>
    </row>
    <row r="36" spans="2:12" ht="43.5" customHeight="1" x14ac:dyDescent="0.2">
      <c r="B36" s="324"/>
      <c r="C36" s="325"/>
      <c r="D36" s="325"/>
      <c r="E36" s="325"/>
      <c r="F36" s="325"/>
      <c r="G36" s="325"/>
      <c r="H36" s="325"/>
      <c r="I36" s="325"/>
      <c r="J36" s="325"/>
      <c r="K36" s="325"/>
      <c r="L36" s="326"/>
    </row>
    <row r="37" spans="2:12" ht="17.25" customHeight="1" x14ac:dyDescent="0.2">
      <c r="B37" s="303" t="s">
        <v>32</v>
      </c>
      <c r="C37" s="303"/>
      <c r="D37" s="303"/>
      <c r="E37" s="303"/>
      <c r="F37" s="303"/>
      <c r="G37" s="303"/>
      <c r="H37" s="303"/>
      <c r="I37" s="303"/>
      <c r="J37" s="303"/>
      <c r="K37" s="303"/>
      <c r="L37" s="303"/>
    </row>
    <row r="38" spans="2:12" ht="26.25" customHeight="1" x14ac:dyDescent="0.2">
      <c r="B38" s="327" t="s">
        <v>33</v>
      </c>
      <c r="C38" s="328"/>
      <c r="D38" s="328"/>
      <c r="E38" s="328"/>
      <c r="F38" s="328"/>
      <c r="G38" s="328"/>
      <c r="H38" s="328"/>
      <c r="I38" s="328"/>
      <c r="J38" s="328"/>
      <c r="K38" s="328"/>
      <c r="L38" s="329"/>
    </row>
    <row r="39" spans="2:12" ht="26.25" customHeight="1" x14ac:dyDescent="0.2">
      <c r="B39" s="330"/>
      <c r="C39" s="331"/>
      <c r="D39" s="331"/>
      <c r="E39" s="331"/>
      <c r="F39" s="331"/>
      <c r="G39" s="331"/>
      <c r="H39" s="331"/>
      <c r="I39" s="331"/>
      <c r="J39" s="331"/>
      <c r="K39" s="331"/>
      <c r="L39" s="332"/>
    </row>
    <row r="40" spans="2:12" ht="17.25" customHeight="1" x14ac:dyDescent="0.2">
      <c r="B40" s="310" t="s">
        <v>34</v>
      </c>
      <c r="C40" s="310"/>
      <c r="D40" s="310"/>
      <c r="E40" s="310"/>
      <c r="F40" s="310"/>
      <c r="G40" s="310"/>
      <c r="H40" s="310"/>
      <c r="I40" s="310"/>
      <c r="J40" s="310"/>
      <c r="K40" s="310"/>
      <c r="L40" s="310"/>
    </row>
    <row r="41" spans="2:12" ht="17.25" customHeight="1" x14ac:dyDescent="0.2">
      <c r="B41" s="310" t="s">
        <v>35</v>
      </c>
      <c r="C41" s="310"/>
      <c r="D41" s="310"/>
      <c r="E41" s="310"/>
      <c r="F41" s="310"/>
      <c r="G41" s="310"/>
      <c r="H41" s="310"/>
      <c r="I41" s="310"/>
      <c r="J41" s="310"/>
      <c r="K41" s="310"/>
      <c r="L41" s="310"/>
    </row>
    <row r="42" spans="2:12" ht="17.25" customHeight="1" x14ac:dyDescent="0.2">
      <c r="B42" s="310" t="s">
        <v>36</v>
      </c>
      <c r="C42" s="310"/>
      <c r="D42" s="310"/>
      <c r="E42" s="310"/>
      <c r="F42" s="310"/>
      <c r="G42" s="310"/>
      <c r="H42" s="310"/>
      <c r="I42" s="310"/>
      <c r="J42" s="310"/>
      <c r="K42" s="310"/>
      <c r="L42" s="310"/>
    </row>
    <row r="43" spans="2:12" ht="19.899999999999999" customHeight="1" x14ac:dyDescent="0.2">
      <c r="B43" s="311" t="s">
        <v>37</v>
      </c>
      <c r="C43" s="312"/>
      <c r="D43" s="312"/>
      <c r="E43" s="312"/>
      <c r="F43" s="312"/>
      <c r="G43" s="312"/>
      <c r="H43" s="312"/>
      <c r="I43" s="312"/>
      <c r="J43" s="312"/>
      <c r="K43" s="312"/>
      <c r="L43" s="313"/>
    </row>
    <row r="44" spans="2:12" ht="22.15" customHeight="1" x14ac:dyDescent="0.2">
      <c r="B44" s="311"/>
      <c r="C44" s="312"/>
      <c r="D44" s="312"/>
      <c r="E44" s="312"/>
      <c r="F44" s="312"/>
      <c r="G44" s="312"/>
      <c r="H44" s="312"/>
      <c r="I44" s="312"/>
      <c r="J44" s="312"/>
      <c r="K44" s="312"/>
      <c r="L44" s="313"/>
    </row>
    <row r="45" spans="2:12" ht="25.15" customHeight="1" x14ac:dyDescent="0.2">
      <c r="B45" s="311"/>
      <c r="C45" s="312"/>
      <c r="D45" s="312"/>
      <c r="E45" s="312"/>
      <c r="F45" s="312"/>
      <c r="G45" s="312"/>
      <c r="H45" s="312"/>
      <c r="I45" s="312"/>
      <c r="J45" s="312"/>
      <c r="K45" s="312"/>
      <c r="L45" s="313"/>
    </row>
    <row r="46" spans="2:12" ht="17.25" customHeight="1" x14ac:dyDescent="0.2">
      <c r="B46" s="310" t="s">
        <v>38</v>
      </c>
      <c r="C46" s="310"/>
      <c r="D46" s="310"/>
      <c r="E46" s="310"/>
      <c r="F46" s="310"/>
      <c r="G46" s="310"/>
      <c r="H46" s="310"/>
      <c r="I46" s="310"/>
      <c r="J46" s="310"/>
      <c r="K46" s="310"/>
      <c r="L46" s="310"/>
    </row>
    <row r="47" spans="2:12" ht="17.25" customHeight="1" x14ac:dyDescent="0.2">
      <c r="B47" s="327" t="s">
        <v>39</v>
      </c>
      <c r="C47" s="376"/>
      <c r="D47" s="376"/>
      <c r="E47" s="376"/>
      <c r="F47" s="376"/>
      <c r="G47" s="376"/>
      <c r="H47" s="376"/>
      <c r="I47" s="376"/>
      <c r="J47" s="376"/>
      <c r="K47" s="376"/>
      <c r="L47" s="377"/>
    </row>
    <row r="48" spans="2:12" ht="17.25" customHeight="1" x14ac:dyDescent="0.2">
      <c r="B48" s="311"/>
      <c r="C48" s="312"/>
      <c r="D48" s="312"/>
      <c r="E48" s="312"/>
      <c r="F48" s="312"/>
      <c r="G48" s="312"/>
      <c r="H48" s="312"/>
      <c r="I48" s="312"/>
      <c r="J48" s="312"/>
      <c r="K48" s="312"/>
      <c r="L48" s="313"/>
    </row>
    <row r="49" spans="2:12" ht="17.25" customHeight="1" x14ac:dyDescent="0.2">
      <c r="B49" s="311"/>
      <c r="C49" s="312"/>
      <c r="D49" s="312"/>
      <c r="E49" s="312"/>
      <c r="F49" s="312"/>
      <c r="G49" s="312"/>
      <c r="H49" s="312"/>
      <c r="I49" s="312"/>
      <c r="J49" s="312"/>
      <c r="K49" s="312"/>
      <c r="L49" s="313"/>
    </row>
    <row r="50" spans="2:12" ht="17.25" customHeight="1" x14ac:dyDescent="0.2">
      <c r="B50" s="378" t="s">
        <v>40</v>
      </c>
      <c r="C50" s="378"/>
      <c r="D50" s="378"/>
      <c r="E50" s="378"/>
      <c r="F50" s="378"/>
      <c r="G50" s="378"/>
      <c r="H50" s="378"/>
      <c r="I50" s="378"/>
      <c r="J50" s="378"/>
      <c r="K50" s="378"/>
      <c r="L50" s="378"/>
    </row>
    <row r="51" spans="2:12" ht="22.5" customHeight="1" x14ac:dyDescent="0.2">
      <c r="B51" s="327" t="s">
        <v>41</v>
      </c>
      <c r="C51" s="328"/>
      <c r="D51" s="328"/>
      <c r="E51" s="328"/>
      <c r="F51" s="328"/>
      <c r="G51" s="328"/>
      <c r="H51" s="328"/>
      <c r="I51" s="328"/>
      <c r="J51" s="328"/>
      <c r="K51" s="328"/>
      <c r="L51" s="329"/>
    </row>
    <row r="52" spans="2:12" ht="22.5" customHeight="1" x14ac:dyDescent="0.2">
      <c r="B52" s="330"/>
      <c r="C52" s="331"/>
      <c r="D52" s="331"/>
      <c r="E52" s="331"/>
      <c r="F52" s="331"/>
      <c r="G52" s="331"/>
      <c r="H52" s="331"/>
      <c r="I52" s="331"/>
      <c r="J52" s="331"/>
      <c r="K52" s="331"/>
      <c r="L52" s="332"/>
    </row>
    <row r="53" spans="2:12" ht="17.25" customHeight="1" x14ac:dyDescent="0.2">
      <c r="B53" s="310" t="s">
        <v>42</v>
      </c>
      <c r="C53" s="310"/>
      <c r="D53" s="310"/>
      <c r="E53" s="310"/>
      <c r="F53" s="310"/>
      <c r="G53" s="310"/>
      <c r="H53" s="310"/>
      <c r="I53" s="310"/>
      <c r="J53" s="310"/>
      <c r="K53" s="310"/>
      <c r="L53" s="310"/>
    </row>
    <row r="54" spans="2:12" ht="21.75" customHeight="1" x14ac:dyDescent="0.2">
      <c r="B54" s="431" t="s">
        <v>43</v>
      </c>
      <c r="C54" s="432"/>
      <c r="D54" s="432"/>
      <c r="E54" s="432"/>
      <c r="F54" s="432"/>
      <c r="G54" s="432"/>
      <c r="H54" s="432"/>
      <c r="I54" s="432"/>
      <c r="J54" s="432"/>
      <c r="K54" s="432"/>
      <c r="L54" s="433"/>
    </row>
    <row r="55" spans="2:12" ht="21.75" customHeight="1" x14ac:dyDescent="0.2">
      <c r="B55" s="434"/>
      <c r="C55" s="435"/>
      <c r="D55" s="435"/>
      <c r="E55" s="435"/>
      <c r="F55" s="435"/>
      <c r="G55" s="435"/>
      <c r="H55" s="435"/>
      <c r="I55" s="435"/>
      <c r="J55" s="435"/>
      <c r="K55" s="435"/>
      <c r="L55" s="436"/>
    </row>
    <row r="56" spans="2:12" ht="16.5" x14ac:dyDescent="0.2">
      <c r="B56" s="303" t="s">
        <v>44</v>
      </c>
      <c r="C56" s="303"/>
      <c r="D56" s="303"/>
      <c r="E56" s="303"/>
      <c r="F56" s="303"/>
      <c r="G56" s="303"/>
      <c r="H56" s="303"/>
      <c r="I56" s="303"/>
      <c r="J56" s="303"/>
      <c r="K56" s="303"/>
      <c r="L56" s="303"/>
    </row>
    <row r="57" spans="2:12" ht="85.5" customHeight="1" x14ac:dyDescent="0.2">
      <c r="B57" s="321" t="s">
        <v>45</v>
      </c>
      <c r="C57" s="363"/>
      <c r="D57" s="363"/>
      <c r="E57" s="363"/>
      <c r="F57" s="363"/>
      <c r="G57" s="363"/>
      <c r="H57" s="363"/>
      <c r="I57" s="363"/>
      <c r="J57" s="363"/>
      <c r="K57" s="363"/>
      <c r="L57" s="364"/>
    </row>
    <row r="58" spans="2:12" ht="15.75" x14ac:dyDescent="0.2">
      <c r="B58" s="414" t="s">
        <v>46</v>
      </c>
      <c r="C58" s="415"/>
      <c r="D58" s="415"/>
      <c r="E58" s="415"/>
      <c r="F58" s="415"/>
      <c r="G58" s="415"/>
      <c r="H58" s="415"/>
      <c r="I58" s="415"/>
      <c r="J58" s="415"/>
      <c r="K58" s="415"/>
      <c r="L58" s="416"/>
    </row>
    <row r="59" spans="2:12" ht="67.5" customHeight="1" x14ac:dyDescent="0.2">
      <c r="B59" s="18" t="s">
        <v>47</v>
      </c>
      <c r="C59" s="18" t="s">
        <v>48</v>
      </c>
      <c r="D59" s="223" t="s">
        <v>49</v>
      </c>
      <c r="E59" s="223" t="s">
        <v>50</v>
      </c>
      <c r="F59" s="417" t="s">
        <v>51</v>
      </c>
      <c r="G59" s="417"/>
      <c r="H59" s="417"/>
      <c r="I59" s="417"/>
      <c r="J59" s="417"/>
      <c r="K59" s="417"/>
      <c r="L59" s="417"/>
    </row>
    <row r="60" spans="2:12" ht="30" customHeight="1" x14ac:dyDescent="0.2">
      <c r="B60" s="219" t="s">
        <v>52</v>
      </c>
      <c r="C60" s="219">
        <v>1</v>
      </c>
      <c r="D60" s="219">
        <v>1</v>
      </c>
      <c r="E60" s="220">
        <v>1</v>
      </c>
      <c r="F60" s="337" t="s">
        <v>53</v>
      </c>
      <c r="G60" s="338"/>
      <c r="H60" s="338"/>
      <c r="I60" s="338"/>
      <c r="J60" s="338"/>
      <c r="K60" s="338"/>
      <c r="L60" s="339"/>
    </row>
    <row r="61" spans="2:12" ht="201.75" customHeight="1" x14ac:dyDescent="0.2">
      <c r="B61" s="421"/>
      <c r="C61" s="422"/>
      <c r="D61" s="422"/>
      <c r="E61" s="422"/>
      <c r="F61" s="422"/>
      <c r="G61" s="422"/>
      <c r="H61" s="422"/>
      <c r="I61" s="422"/>
      <c r="J61" s="422"/>
      <c r="K61" s="422"/>
      <c r="L61" s="423"/>
    </row>
    <row r="62" spans="2:12" ht="15.75" x14ac:dyDescent="0.2">
      <c r="B62" s="414" t="s">
        <v>54</v>
      </c>
      <c r="C62" s="415"/>
      <c r="D62" s="415"/>
      <c r="E62" s="415"/>
      <c r="F62" s="415"/>
      <c r="G62" s="415"/>
      <c r="H62" s="415"/>
      <c r="I62" s="415"/>
      <c r="J62" s="415"/>
      <c r="K62" s="415"/>
      <c r="L62" s="416"/>
    </row>
    <row r="63" spans="2:12" ht="64.5" customHeight="1" x14ac:dyDescent="0.2">
      <c r="B63" s="417" t="s">
        <v>55</v>
      </c>
      <c r="C63" s="417"/>
      <c r="D63" s="18" t="s">
        <v>56</v>
      </c>
      <c r="E63" s="223" t="s">
        <v>57</v>
      </c>
      <c r="F63" s="223" t="s">
        <v>58</v>
      </c>
      <c r="G63" s="223" t="s">
        <v>59</v>
      </c>
      <c r="H63" s="223" t="s">
        <v>60</v>
      </c>
      <c r="I63" s="417" t="s">
        <v>61</v>
      </c>
      <c r="J63" s="417"/>
      <c r="K63" s="417"/>
      <c r="L63" s="417"/>
    </row>
    <row r="64" spans="2:12" ht="107.25" customHeight="1" x14ac:dyDescent="0.2">
      <c r="B64" s="418" t="s">
        <v>62</v>
      </c>
      <c r="C64" s="418"/>
      <c r="D64" s="221">
        <v>20</v>
      </c>
      <c r="E64" s="221">
        <v>19</v>
      </c>
      <c r="F64" s="221">
        <v>1</v>
      </c>
      <c r="G64" s="222">
        <f>+E64/D64</f>
        <v>0.95</v>
      </c>
      <c r="H64" s="222">
        <f>+F64/D64</f>
        <v>0.05</v>
      </c>
      <c r="I64" s="419" t="s">
        <v>63</v>
      </c>
      <c r="J64" s="419"/>
      <c r="K64" s="419"/>
      <c r="L64" s="419"/>
    </row>
    <row r="65" spans="2:12" ht="68.25" customHeight="1" x14ac:dyDescent="0.2">
      <c r="B65" s="420" t="s">
        <v>64</v>
      </c>
      <c r="C65" s="420"/>
      <c r="D65" s="420"/>
      <c r="E65" s="420"/>
      <c r="F65" s="420"/>
      <c r="G65" s="420"/>
      <c r="H65" s="420"/>
      <c r="I65" s="420"/>
      <c r="J65" s="420"/>
      <c r="K65" s="420"/>
      <c r="L65" s="420"/>
    </row>
    <row r="66" spans="2:12" ht="224.25" customHeight="1" x14ac:dyDescent="0.2">
      <c r="B66" s="421"/>
      <c r="C66" s="422"/>
      <c r="D66" s="422"/>
      <c r="E66" s="422"/>
      <c r="F66" s="422"/>
      <c r="G66" s="422"/>
      <c r="H66" s="422"/>
      <c r="I66" s="422"/>
      <c r="J66" s="422"/>
      <c r="K66" s="422"/>
      <c r="L66" s="423"/>
    </row>
    <row r="67" spans="2:12" ht="26.25" customHeight="1" x14ac:dyDescent="0.2">
      <c r="B67" s="362" t="s">
        <v>65</v>
      </c>
      <c r="C67" s="362"/>
      <c r="D67" s="362"/>
      <c r="E67" s="362"/>
      <c r="F67" s="362"/>
      <c r="G67" s="362"/>
      <c r="H67" s="362"/>
      <c r="I67" s="362"/>
      <c r="J67" s="362"/>
      <c r="K67" s="362"/>
      <c r="L67" s="362"/>
    </row>
    <row r="68" spans="2:12" ht="54" customHeight="1" x14ac:dyDescent="0.2">
      <c r="B68" s="361" t="s">
        <v>66</v>
      </c>
      <c r="C68" s="361"/>
      <c r="D68" s="361"/>
      <c r="E68" s="361"/>
      <c r="F68" s="361"/>
      <c r="G68" s="361"/>
      <c r="H68" s="361"/>
      <c r="I68" s="361"/>
      <c r="J68" s="361"/>
      <c r="K68" s="361"/>
      <c r="L68" s="361"/>
    </row>
    <row r="69" spans="2:12" ht="26.25" customHeight="1" x14ac:dyDescent="0.2">
      <c r="B69" s="362" t="s">
        <v>67</v>
      </c>
      <c r="C69" s="362"/>
      <c r="D69" s="362"/>
      <c r="E69" s="362"/>
      <c r="F69" s="362"/>
      <c r="G69" s="362"/>
      <c r="H69" s="362"/>
      <c r="I69" s="362"/>
      <c r="J69" s="362"/>
      <c r="K69" s="362"/>
      <c r="L69" s="362"/>
    </row>
    <row r="70" spans="2:12" ht="54" customHeight="1" x14ac:dyDescent="0.2">
      <c r="B70" s="437" t="s">
        <v>68</v>
      </c>
      <c r="C70" s="437"/>
      <c r="D70" s="437"/>
      <c r="E70" s="437"/>
      <c r="F70" s="437"/>
      <c r="G70" s="437"/>
      <c r="H70" s="437"/>
      <c r="I70" s="437"/>
      <c r="J70" s="437"/>
      <c r="K70" s="437"/>
      <c r="L70" s="437"/>
    </row>
    <row r="71" spans="2:12" ht="26.25" customHeight="1" x14ac:dyDescent="0.2">
      <c r="B71" s="362" t="s">
        <v>69</v>
      </c>
      <c r="C71" s="362"/>
      <c r="D71" s="362"/>
      <c r="E71" s="362"/>
      <c r="F71" s="362"/>
      <c r="G71" s="362"/>
      <c r="H71" s="362"/>
      <c r="I71" s="362"/>
      <c r="J71" s="362"/>
      <c r="K71" s="362"/>
      <c r="L71" s="362"/>
    </row>
    <row r="72" spans="2:12" ht="143.25" customHeight="1" x14ac:dyDescent="0.2">
      <c r="B72" s="314" t="s">
        <v>70</v>
      </c>
      <c r="C72" s="314"/>
      <c r="D72" s="314"/>
      <c r="E72" s="314"/>
      <c r="F72" s="314"/>
      <c r="G72" s="314"/>
      <c r="H72" s="314"/>
      <c r="I72" s="314"/>
      <c r="J72" s="314"/>
      <c r="K72" s="314"/>
      <c r="L72" s="314"/>
    </row>
    <row r="73" spans="2:12" ht="20.45" customHeight="1" x14ac:dyDescent="0.2">
      <c r="B73" s="10"/>
      <c r="C73" s="11"/>
      <c r="D73" s="12"/>
      <c r="E73" s="12"/>
      <c r="F73" s="12"/>
      <c r="G73" s="12"/>
      <c r="H73" s="12"/>
      <c r="I73" s="12"/>
      <c r="J73" s="11"/>
      <c r="K73" s="10"/>
      <c r="L73" s="10"/>
    </row>
    <row r="74" spans="2:12" ht="17.25" customHeight="1" x14ac:dyDescent="0.2">
      <c r="B74" s="310" t="s">
        <v>71</v>
      </c>
      <c r="C74" s="310"/>
      <c r="D74" s="310"/>
      <c r="E74" s="310"/>
      <c r="F74" s="310"/>
      <c r="G74" s="310"/>
      <c r="H74" s="310"/>
      <c r="I74" s="310"/>
      <c r="J74" s="310"/>
      <c r="K74" s="310"/>
      <c r="L74" s="310"/>
    </row>
    <row r="75" spans="2:12" ht="17.25" customHeight="1" x14ac:dyDescent="0.2">
      <c r="B75" s="346" t="s">
        <v>72</v>
      </c>
      <c r="C75" s="335"/>
      <c r="D75" s="335"/>
      <c r="E75" s="335"/>
      <c r="F75" s="335"/>
      <c r="G75" s="335"/>
      <c r="H75" s="335"/>
      <c r="I75" s="335"/>
      <c r="J75" s="335"/>
      <c r="K75" s="335"/>
      <c r="L75" s="336"/>
    </row>
    <row r="76" spans="2:12" ht="45" customHeight="1" x14ac:dyDescent="0.2">
      <c r="B76" s="343" t="s">
        <v>43</v>
      </c>
      <c r="C76" s="344"/>
      <c r="D76" s="344"/>
      <c r="E76" s="344"/>
      <c r="F76" s="344"/>
      <c r="G76" s="344"/>
      <c r="H76" s="344"/>
      <c r="I76" s="344"/>
      <c r="J76" s="344"/>
      <c r="K76" s="344"/>
      <c r="L76" s="345"/>
    </row>
    <row r="77" spans="2:12" ht="17.25" customHeight="1" x14ac:dyDescent="0.2">
      <c r="B77" s="334" t="s">
        <v>73</v>
      </c>
      <c r="C77" s="335"/>
      <c r="D77" s="335"/>
      <c r="E77" s="335"/>
      <c r="F77" s="335"/>
      <c r="G77" s="335"/>
      <c r="H77" s="335"/>
      <c r="I77" s="335"/>
      <c r="J77" s="335"/>
      <c r="K77" s="335"/>
      <c r="L77" s="336"/>
    </row>
    <row r="78" spans="2:12" ht="45" customHeight="1" x14ac:dyDescent="0.2">
      <c r="B78" s="438" t="s">
        <v>74</v>
      </c>
      <c r="C78" s="439"/>
      <c r="D78" s="439"/>
      <c r="E78" s="439"/>
      <c r="F78" s="439"/>
      <c r="G78" s="439"/>
      <c r="H78" s="439"/>
      <c r="I78" s="439"/>
      <c r="J78" s="439"/>
      <c r="K78" s="439"/>
      <c r="L78" s="440"/>
    </row>
    <row r="79" spans="2:12" ht="17.25" customHeight="1" x14ac:dyDescent="0.2">
      <c r="B79" s="334" t="s">
        <v>75</v>
      </c>
      <c r="C79" s="335"/>
      <c r="D79" s="335"/>
      <c r="E79" s="335"/>
      <c r="F79" s="335"/>
      <c r="G79" s="335"/>
      <c r="H79" s="335"/>
      <c r="I79" s="335"/>
      <c r="J79" s="335"/>
      <c r="K79" s="335"/>
      <c r="L79" s="336"/>
    </row>
    <row r="80" spans="2:12" customFormat="1" ht="45" customHeight="1" x14ac:dyDescent="0.25">
      <c r="B80" s="343" t="s">
        <v>76</v>
      </c>
      <c r="C80" s="344"/>
      <c r="D80" s="344"/>
      <c r="E80" s="344"/>
      <c r="F80" s="344"/>
      <c r="G80" s="344"/>
      <c r="H80" s="344"/>
      <c r="I80" s="344"/>
      <c r="J80" s="344"/>
      <c r="K80" s="344"/>
      <c r="L80" s="345"/>
    </row>
    <row r="81" spans="2:12" ht="17.25" customHeight="1" x14ac:dyDescent="0.2">
      <c r="B81" s="13"/>
      <c r="C81" s="14"/>
      <c r="D81" s="14"/>
      <c r="E81" s="14"/>
      <c r="F81" s="14"/>
      <c r="G81" s="17"/>
      <c r="H81" s="14"/>
      <c r="I81" s="14"/>
      <c r="J81" s="14"/>
      <c r="K81" s="14"/>
      <c r="L81" s="15"/>
    </row>
    <row r="82" spans="2:12" ht="17.25" customHeight="1" x14ac:dyDescent="0.2">
      <c r="B82" s="310" t="s">
        <v>77</v>
      </c>
      <c r="C82" s="310"/>
      <c r="D82" s="310"/>
      <c r="E82" s="310"/>
      <c r="F82" s="310"/>
      <c r="G82" s="310"/>
      <c r="H82" s="310"/>
      <c r="I82" s="310"/>
      <c r="J82" s="310"/>
      <c r="K82" s="310"/>
      <c r="L82" s="310"/>
    </row>
    <row r="83" spans="2:12" ht="17.25" customHeight="1" x14ac:dyDescent="0.2">
      <c r="B83" s="7" t="s">
        <v>78</v>
      </c>
      <c r="C83" s="8"/>
      <c r="D83" s="8"/>
      <c r="E83" s="8"/>
      <c r="F83" s="8"/>
      <c r="G83" s="8"/>
      <c r="H83" s="8"/>
      <c r="I83" s="8"/>
      <c r="J83" s="8"/>
      <c r="K83" s="8"/>
      <c r="L83" s="9"/>
    </row>
    <row r="84" spans="2:12" ht="74.25" customHeight="1" x14ac:dyDescent="0.2">
      <c r="B84" s="337" t="s">
        <v>79</v>
      </c>
      <c r="C84" s="338"/>
      <c r="D84" s="338"/>
      <c r="E84" s="338"/>
      <c r="F84" s="338"/>
      <c r="G84" s="338"/>
      <c r="H84" s="338"/>
      <c r="I84" s="338"/>
      <c r="J84" s="338"/>
      <c r="K84" s="338"/>
      <c r="L84" s="339"/>
    </row>
    <row r="85" spans="2:12" ht="275.25" customHeight="1" x14ac:dyDescent="0.2">
      <c r="B85" s="340"/>
      <c r="C85" s="341"/>
      <c r="D85" s="341"/>
      <c r="E85" s="341"/>
      <c r="F85" s="341"/>
      <c r="G85" s="341"/>
      <c r="H85" s="341"/>
      <c r="I85" s="341"/>
      <c r="J85" s="341"/>
      <c r="K85" s="341"/>
      <c r="L85" s="342"/>
    </row>
    <row r="86" spans="2:12" ht="201.75" customHeight="1" x14ac:dyDescent="0.2">
      <c r="B86" s="267"/>
      <c r="C86" s="268"/>
      <c r="D86" s="268"/>
      <c r="E86" s="268"/>
      <c r="F86" s="268"/>
      <c r="G86" s="268"/>
      <c r="H86" s="268"/>
      <c r="I86" s="268"/>
      <c r="J86" s="268"/>
      <c r="K86" s="268"/>
      <c r="L86" s="269"/>
    </row>
    <row r="87" spans="2:12" ht="17.25" customHeight="1" x14ac:dyDescent="0.2">
      <c r="B87" s="7" t="s">
        <v>80</v>
      </c>
      <c r="C87" s="8"/>
      <c r="D87" s="8"/>
      <c r="E87" s="8"/>
      <c r="F87" s="8"/>
      <c r="G87" s="8"/>
      <c r="H87" s="8"/>
      <c r="I87" s="8"/>
      <c r="J87" s="8"/>
      <c r="K87" s="8"/>
      <c r="L87" s="9"/>
    </row>
    <row r="88" spans="2:12" ht="74.25" customHeight="1" x14ac:dyDescent="0.2">
      <c r="B88" s="327" t="s">
        <v>81</v>
      </c>
      <c r="C88" s="376"/>
      <c r="D88" s="376"/>
      <c r="E88" s="376"/>
      <c r="F88" s="376"/>
      <c r="G88" s="376"/>
      <c r="H88" s="376"/>
      <c r="I88" s="376"/>
      <c r="J88" s="376"/>
      <c r="K88" s="376"/>
      <c r="L88" s="377"/>
    </row>
    <row r="89" spans="2:12" ht="17.25" customHeight="1" x14ac:dyDescent="0.2">
      <c r="B89" s="333" t="s">
        <v>82</v>
      </c>
      <c r="C89" s="333"/>
      <c r="D89" s="333"/>
      <c r="E89" s="333"/>
      <c r="F89" s="333"/>
      <c r="G89" s="333"/>
      <c r="H89" s="333"/>
      <c r="I89" s="333"/>
      <c r="J89" s="333"/>
      <c r="K89" s="333"/>
      <c r="L89" s="333"/>
    </row>
    <row r="90" spans="2:12" ht="16.5" x14ac:dyDescent="0.2">
      <c r="B90" s="333" t="s">
        <v>83</v>
      </c>
      <c r="C90" s="333"/>
      <c r="D90" s="333"/>
      <c r="E90" s="333"/>
      <c r="F90" s="333"/>
      <c r="G90" s="333"/>
      <c r="H90" s="333"/>
      <c r="I90" s="333"/>
      <c r="J90" s="333"/>
      <c r="K90" s="333"/>
      <c r="L90" s="333"/>
    </row>
    <row r="91" spans="2:12" ht="108.75" customHeight="1" x14ac:dyDescent="0.2">
      <c r="B91" s="428" t="s">
        <v>84</v>
      </c>
      <c r="C91" s="429"/>
      <c r="D91" s="429"/>
      <c r="E91" s="429"/>
      <c r="F91" s="429"/>
      <c r="G91" s="429"/>
      <c r="H91" s="429"/>
      <c r="I91" s="429"/>
      <c r="J91" s="429"/>
      <c r="K91" s="429"/>
      <c r="L91" s="430"/>
    </row>
    <row r="92" spans="2:12" ht="168" customHeight="1" x14ac:dyDescent="0.2">
      <c r="B92" s="428" t="s">
        <v>85</v>
      </c>
      <c r="C92" s="429"/>
      <c r="D92" s="429"/>
      <c r="E92" s="429"/>
      <c r="F92" s="429"/>
      <c r="G92" s="429"/>
      <c r="H92" s="429"/>
      <c r="I92" s="429"/>
      <c r="J92" s="429"/>
      <c r="K92" s="429"/>
      <c r="L92" s="430"/>
    </row>
    <row r="93" spans="2:12" ht="151.5" customHeight="1" x14ac:dyDescent="0.2">
      <c r="B93" s="428" t="s">
        <v>86</v>
      </c>
      <c r="C93" s="429"/>
      <c r="D93" s="429"/>
      <c r="E93" s="429"/>
      <c r="F93" s="429"/>
      <c r="G93" s="429"/>
      <c r="H93" s="429"/>
      <c r="I93" s="429"/>
      <c r="J93" s="429"/>
      <c r="K93" s="429"/>
      <c r="L93" s="430"/>
    </row>
    <row r="94" spans="2:12" ht="67.5" customHeight="1" x14ac:dyDescent="0.2">
      <c r="B94" s="428" t="s">
        <v>87</v>
      </c>
      <c r="C94" s="429"/>
      <c r="D94" s="429"/>
      <c r="E94" s="429"/>
      <c r="F94" s="429"/>
      <c r="G94" s="429"/>
      <c r="H94" s="429"/>
      <c r="I94" s="429"/>
      <c r="J94" s="429"/>
      <c r="K94" s="429"/>
      <c r="L94" s="430"/>
    </row>
    <row r="95" spans="2:12" ht="16.5" x14ac:dyDescent="0.2">
      <c r="B95" s="310" t="s">
        <v>88</v>
      </c>
      <c r="C95" s="310"/>
      <c r="D95" s="310"/>
      <c r="E95" s="310"/>
      <c r="F95" s="310"/>
      <c r="G95" s="310"/>
      <c r="H95" s="310"/>
      <c r="I95" s="310"/>
      <c r="J95" s="310"/>
      <c r="K95" s="310"/>
      <c r="L95" s="310"/>
    </row>
    <row r="96" spans="2:12" ht="122.25" customHeight="1" x14ac:dyDescent="0.2">
      <c r="B96" s="427" t="s">
        <v>89</v>
      </c>
      <c r="C96" s="427"/>
      <c r="D96" s="427"/>
      <c r="E96" s="427"/>
      <c r="F96" s="427"/>
      <c r="G96" s="427"/>
      <c r="H96" s="427"/>
      <c r="I96" s="427"/>
      <c r="J96" s="427"/>
      <c r="K96" s="427"/>
      <c r="L96" s="427"/>
    </row>
    <row r="97" spans="2:12" ht="135.75" customHeight="1" x14ac:dyDescent="0.2">
      <c r="B97" s="427" t="s">
        <v>90</v>
      </c>
      <c r="C97" s="427"/>
      <c r="D97" s="427"/>
      <c r="E97" s="427"/>
      <c r="F97" s="427"/>
      <c r="G97" s="427"/>
      <c r="H97" s="427"/>
      <c r="I97" s="427"/>
      <c r="J97" s="427"/>
      <c r="K97" s="427"/>
      <c r="L97" s="427"/>
    </row>
    <row r="98" spans="2:12" ht="150.75" customHeight="1" x14ac:dyDescent="0.2">
      <c r="B98" s="427" t="s">
        <v>91</v>
      </c>
      <c r="C98" s="427"/>
      <c r="D98" s="427"/>
      <c r="E98" s="427"/>
      <c r="F98" s="427"/>
      <c r="G98" s="427"/>
      <c r="H98" s="427"/>
      <c r="I98" s="427"/>
      <c r="J98" s="427"/>
      <c r="K98" s="427"/>
      <c r="L98" s="427"/>
    </row>
    <row r="99" spans="2:12" ht="89.25" customHeight="1" x14ac:dyDescent="0.2">
      <c r="B99" s="427" t="s">
        <v>92</v>
      </c>
      <c r="C99" s="427"/>
      <c r="D99" s="427"/>
      <c r="E99" s="427"/>
      <c r="F99" s="427"/>
      <c r="G99" s="427"/>
      <c r="H99" s="427"/>
      <c r="I99" s="427"/>
      <c r="J99" s="427"/>
      <c r="K99" s="427"/>
      <c r="L99" s="427"/>
    </row>
    <row r="100" spans="2:12" ht="16.5" x14ac:dyDescent="0.2">
      <c r="B100" s="310" t="s">
        <v>93</v>
      </c>
      <c r="C100" s="310"/>
      <c r="D100" s="310"/>
      <c r="E100" s="310"/>
      <c r="F100" s="310"/>
      <c r="G100" s="310"/>
      <c r="H100" s="310"/>
      <c r="I100" s="310"/>
      <c r="J100" s="310"/>
      <c r="K100" s="310"/>
      <c r="L100" s="310"/>
    </row>
    <row r="101" spans="2:12" ht="48.75" customHeight="1" x14ac:dyDescent="0.2">
      <c r="B101" s="405" t="s">
        <v>94</v>
      </c>
      <c r="C101" s="406"/>
      <c r="D101" s="406"/>
      <c r="E101" s="406"/>
      <c r="F101" s="406"/>
      <c r="G101" s="406"/>
      <c r="H101" s="406"/>
      <c r="I101" s="406"/>
      <c r="J101" s="406"/>
      <c r="K101" s="406"/>
      <c r="L101" s="406"/>
    </row>
    <row r="102" spans="2:12" ht="15.75" customHeight="1" x14ac:dyDescent="0.2">
      <c r="B102" s="310" t="s">
        <v>95</v>
      </c>
      <c r="C102" s="310"/>
      <c r="D102" s="310"/>
      <c r="E102" s="310"/>
      <c r="F102" s="310"/>
      <c r="G102" s="310"/>
      <c r="H102" s="310"/>
      <c r="I102" s="310"/>
      <c r="J102" s="310"/>
      <c r="K102" s="310"/>
      <c r="L102" s="310"/>
    </row>
    <row r="103" spans="2:12" ht="169.5" customHeight="1" x14ac:dyDescent="0.2">
      <c r="B103" s="404" t="s">
        <v>96</v>
      </c>
      <c r="C103" s="404"/>
      <c r="D103" s="404"/>
      <c r="E103" s="404"/>
      <c r="F103" s="404"/>
      <c r="G103" s="404"/>
      <c r="H103" s="404"/>
      <c r="I103" s="404"/>
      <c r="J103" s="404"/>
      <c r="K103" s="404"/>
      <c r="L103" s="404"/>
    </row>
    <row r="104" spans="2:12" ht="102.75" customHeight="1" x14ac:dyDescent="0.2">
      <c r="B104" s="404" t="s">
        <v>97</v>
      </c>
      <c r="C104" s="413"/>
      <c r="D104" s="413"/>
      <c r="E104" s="413"/>
      <c r="F104" s="413"/>
      <c r="G104" s="413"/>
      <c r="H104" s="413"/>
      <c r="I104" s="413"/>
      <c r="J104" s="413"/>
      <c r="K104" s="413"/>
      <c r="L104" s="413"/>
    </row>
    <row r="105" spans="2:12" ht="87.75" customHeight="1" x14ac:dyDescent="0.2">
      <c r="B105" s="404" t="s">
        <v>98</v>
      </c>
      <c r="C105" s="413"/>
      <c r="D105" s="413"/>
      <c r="E105" s="413"/>
      <c r="F105" s="413"/>
      <c r="G105" s="413"/>
      <c r="H105" s="413"/>
      <c r="I105" s="413"/>
      <c r="J105" s="413"/>
      <c r="K105" s="413"/>
      <c r="L105" s="413"/>
    </row>
    <row r="106" spans="2:12" ht="264.75" customHeight="1" x14ac:dyDescent="0.2">
      <c r="B106" s="404" t="s">
        <v>99</v>
      </c>
      <c r="C106" s="413"/>
      <c r="D106" s="413"/>
      <c r="E106" s="413"/>
      <c r="F106" s="413"/>
      <c r="G106" s="413"/>
      <c r="H106" s="413"/>
      <c r="I106" s="413"/>
      <c r="J106" s="413"/>
      <c r="K106" s="413"/>
      <c r="L106" s="413"/>
    </row>
    <row r="107" spans="2:12" ht="16.5" x14ac:dyDescent="0.2">
      <c r="B107" s="303" t="s">
        <v>100</v>
      </c>
      <c r="C107" s="303"/>
      <c r="D107" s="303"/>
      <c r="E107" s="303"/>
      <c r="F107" s="303"/>
      <c r="G107" s="303"/>
      <c r="H107" s="303"/>
      <c r="I107" s="303"/>
      <c r="J107" s="303"/>
      <c r="K107" s="303"/>
      <c r="L107" s="303"/>
    </row>
    <row r="108" spans="2:12" ht="54" customHeight="1" x14ac:dyDescent="0.2">
      <c r="B108" s="321" t="s">
        <v>850</v>
      </c>
      <c r="C108" s="322"/>
      <c r="D108" s="322"/>
      <c r="E108" s="322"/>
      <c r="F108" s="322"/>
      <c r="G108" s="322"/>
      <c r="H108" s="322"/>
      <c r="I108" s="322"/>
      <c r="J108" s="322"/>
      <c r="K108" s="322"/>
      <c r="L108" s="323"/>
    </row>
    <row r="109" spans="2:12" ht="54" customHeight="1" x14ac:dyDescent="0.2">
      <c r="B109" s="324"/>
      <c r="C109" s="325"/>
      <c r="D109" s="325"/>
      <c r="E109" s="325"/>
      <c r="F109" s="325"/>
      <c r="G109" s="325"/>
      <c r="H109" s="325"/>
      <c r="I109" s="325"/>
      <c r="J109" s="325"/>
      <c r="K109" s="325"/>
      <c r="L109" s="326"/>
    </row>
    <row r="110" spans="2:12" ht="15.75" customHeight="1" x14ac:dyDescent="0.2">
      <c r="B110" s="310" t="s">
        <v>101</v>
      </c>
      <c r="C110" s="310"/>
      <c r="D110" s="310"/>
      <c r="E110" s="310"/>
      <c r="F110" s="310"/>
      <c r="G110" s="310"/>
      <c r="H110" s="310"/>
      <c r="I110" s="310"/>
      <c r="J110" s="310"/>
      <c r="K110" s="310"/>
      <c r="L110" s="310"/>
    </row>
    <row r="111" spans="2:12" ht="23.25" customHeight="1" x14ac:dyDescent="0.2">
      <c r="B111" s="327" t="s">
        <v>33</v>
      </c>
      <c r="C111" s="328"/>
      <c r="D111" s="328"/>
      <c r="E111" s="328"/>
      <c r="F111" s="328"/>
      <c r="G111" s="328"/>
      <c r="H111" s="328"/>
      <c r="I111" s="328"/>
      <c r="J111" s="328"/>
      <c r="K111" s="328"/>
      <c r="L111" s="329"/>
    </row>
    <row r="112" spans="2:12" ht="23.25" customHeight="1" x14ac:dyDescent="0.2">
      <c r="B112" s="330"/>
      <c r="C112" s="331"/>
      <c r="D112" s="331"/>
      <c r="E112" s="331"/>
      <c r="F112" s="331"/>
      <c r="G112" s="331"/>
      <c r="H112" s="331"/>
      <c r="I112" s="331"/>
      <c r="J112" s="331"/>
      <c r="K112" s="331"/>
      <c r="L112" s="332"/>
    </row>
    <row r="113" spans="2:12" ht="16.5" x14ac:dyDescent="0.2">
      <c r="B113" s="333" t="s">
        <v>102</v>
      </c>
      <c r="C113" s="333"/>
      <c r="D113" s="333"/>
      <c r="E113" s="333"/>
      <c r="F113" s="333"/>
      <c r="G113" s="333"/>
      <c r="H113" s="333"/>
      <c r="I113" s="333"/>
      <c r="J113" s="333"/>
      <c r="K113" s="333"/>
      <c r="L113" s="333"/>
    </row>
    <row r="114" spans="2:12" ht="155.25" customHeight="1" x14ac:dyDescent="0.2">
      <c r="B114" s="315" t="s">
        <v>103</v>
      </c>
      <c r="C114" s="316"/>
      <c r="D114" s="316"/>
      <c r="E114" s="316"/>
      <c r="F114" s="316"/>
      <c r="G114" s="316"/>
      <c r="H114" s="316"/>
      <c r="I114" s="316"/>
      <c r="J114" s="316"/>
      <c r="K114" s="316"/>
      <c r="L114" s="317"/>
    </row>
    <row r="115" spans="2:12" ht="155.25" customHeight="1" x14ac:dyDescent="0.2">
      <c r="B115" s="318"/>
      <c r="C115" s="319"/>
      <c r="D115" s="319"/>
      <c r="E115" s="319"/>
      <c r="F115" s="319"/>
      <c r="G115" s="319"/>
      <c r="H115" s="319"/>
      <c r="I115" s="319"/>
      <c r="J115" s="319"/>
      <c r="K115" s="319"/>
      <c r="L115" s="320"/>
    </row>
    <row r="116" spans="2:12" ht="16.5" x14ac:dyDescent="0.2">
      <c r="B116" s="303" t="s">
        <v>104</v>
      </c>
      <c r="C116" s="303"/>
      <c r="D116" s="303"/>
      <c r="E116" s="303"/>
      <c r="F116" s="303"/>
      <c r="G116" s="303"/>
      <c r="H116" s="303"/>
      <c r="I116" s="303"/>
      <c r="J116" s="303"/>
      <c r="K116" s="303"/>
      <c r="L116" s="303"/>
    </row>
    <row r="117" spans="2:12" ht="157.5" customHeight="1" x14ac:dyDescent="0.2">
      <c r="B117" s="407" t="s">
        <v>851</v>
      </c>
      <c r="C117" s="308"/>
      <c r="D117" s="308"/>
      <c r="E117" s="308"/>
      <c r="F117" s="308"/>
      <c r="G117" s="308"/>
      <c r="H117" s="308"/>
      <c r="I117" s="308"/>
      <c r="J117" s="308"/>
      <c r="K117" s="308"/>
      <c r="L117" s="309"/>
    </row>
    <row r="118" spans="2:12" ht="157.5" customHeight="1" x14ac:dyDescent="0.2">
      <c r="B118" s="307"/>
      <c r="C118" s="308"/>
      <c r="D118" s="308"/>
      <c r="E118" s="308"/>
      <c r="F118" s="308"/>
      <c r="G118" s="308"/>
      <c r="H118" s="308"/>
      <c r="I118" s="308"/>
      <c r="J118" s="308"/>
      <c r="K118" s="308"/>
      <c r="L118" s="309"/>
    </row>
    <row r="119" spans="2:12" ht="15" x14ac:dyDescent="0.2">
      <c r="B119" s="6"/>
      <c r="C119" s="6"/>
      <c r="D119" s="6"/>
      <c r="E119" s="6"/>
      <c r="F119" s="6"/>
      <c r="G119" s="6"/>
      <c r="H119" s="6"/>
      <c r="I119" s="6"/>
      <c r="J119" s="6"/>
      <c r="K119" s="6"/>
      <c r="L119" s="6"/>
    </row>
    <row r="121" spans="2:12" ht="17.25" customHeight="1" x14ac:dyDescent="0.2">
      <c r="B121" s="367" t="s">
        <v>105</v>
      </c>
      <c r="C121" s="367"/>
      <c r="D121" s="367"/>
      <c r="E121" s="367"/>
      <c r="F121" s="367"/>
      <c r="G121" s="367"/>
      <c r="H121" s="367"/>
      <c r="I121" s="367"/>
      <c r="J121" s="367"/>
      <c r="K121" s="367"/>
      <c r="L121" s="367"/>
    </row>
    <row r="122" spans="2:12" x14ac:dyDescent="0.2">
      <c r="B122" s="367"/>
      <c r="C122" s="367"/>
      <c r="D122" s="367"/>
      <c r="E122" s="367"/>
      <c r="F122" s="367"/>
      <c r="G122" s="367"/>
      <c r="H122" s="367"/>
      <c r="I122" s="367"/>
      <c r="J122" s="367"/>
      <c r="K122" s="367"/>
      <c r="L122" s="367"/>
    </row>
    <row r="123" spans="2:12" ht="19.5" customHeight="1" x14ac:dyDescent="0.2">
      <c r="B123" s="310" t="s">
        <v>106</v>
      </c>
      <c r="C123" s="310"/>
      <c r="D123" s="310"/>
      <c r="E123" s="310"/>
      <c r="F123" s="310"/>
      <c r="G123" s="310"/>
      <c r="H123" s="310"/>
      <c r="I123" s="310"/>
      <c r="J123" s="310"/>
      <c r="K123" s="310"/>
      <c r="L123" s="310"/>
    </row>
    <row r="124" spans="2:12" ht="133.5" customHeight="1" x14ac:dyDescent="0.2">
      <c r="B124" s="307" t="s">
        <v>107</v>
      </c>
      <c r="C124" s="308"/>
      <c r="D124" s="308"/>
      <c r="E124" s="308"/>
      <c r="F124" s="308"/>
      <c r="G124" s="308"/>
      <c r="H124" s="308"/>
      <c r="I124" s="308"/>
      <c r="J124" s="308"/>
      <c r="K124" s="308"/>
      <c r="L124" s="309"/>
    </row>
    <row r="125" spans="2:12" ht="133.5" customHeight="1" x14ac:dyDescent="0.2">
      <c r="B125" s="307"/>
      <c r="C125" s="308"/>
      <c r="D125" s="308"/>
      <c r="E125" s="308"/>
      <c r="F125" s="308"/>
      <c r="G125" s="308"/>
      <c r="H125" s="308"/>
      <c r="I125" s="308"/>
      <c r="J125" s="308"/>
      <c r="K125" s="308"/>
      <c r="L125" s="309"/>
    </row>
    <row r="126" spans="2:12" ht="19.5" customHeight="1" x14ac:dyDescent="0.2">
      <c r="B126" s="300" t="s">
        <v>108</v>
      </c>
      <c r="C126" s="301"/>
      <c r="D126" s="301"/>
      <c r="E126" s="301"/>
      <c r="F126" s="301"/>
      <c r="G126" s="301"/>
      <c r="H126" s="301"/>
      <c r="I126" s="301"/>
      <c r="J126" s="301"/>
      <c r="K126" s="301"/>
      <c r="L126" s="302"/>
    </row>
    <row r="127" spans="2:12" ht="199.5" customHeight="1" x14ac:dyDescent="0.2">
      <c r="B127" s="407" t="s">
        <v>109</v>
      </c>
      <c r="C127" s="308"/>
      <c r="D127" s="308"/>
      <c r="E127" s="308"/>
      <c r="F127" s="308"/>
      <c r="G127" s="308"/>
      <c r="H127" s="308"/>
      <c r="I127" s="308"/>
      <c r="J127" s="308"/>
      <c r="K127" s="308"/>
      <c r="L127" s="309"/>
    </row>
    <row r="128" spans="2:12" ht="208.5" customHeight="1" x14ac:dyDescent="0.2">
      <c r="B128" s="307"/>
      <c r="C128" s="308"/>
      <c r="D128" s="308"/>
      <c r="E128" s="308"/>
      <c r="F128" s="308"/>
      <c r="G128" s="308"/>
      <c r="H128" s="308"/>
      <c r="I128" s="308"/>
      <c r="J128" s="308"/>
      <c r="K128" s="308"/>
      <c r="L128" s="309"/>
    </row>
    <row r="129" spans="2:12" ht="19.5" customHeight="1" x14ac:dyDescent="0.2">
      <c r="B129" s="300" t="s">
        <v>110</v>
      </c>
      <c r="C129" s="301"/>
      <c r="D129" s="301"/>
      <c r="E129" s="301"/>
      <c r="F129" s="301"/>
      <c r="G129" s="301"/>
      <c r="H129" s="301"/>
      <c r="I129" s="301"/>
      <c r="J129" s="301"/>
      <c r="K129" s="301"/>
      <c r="L129" s="302"/>
    </row>
    <row r="130" spans="2:12" ht="157.5" customHeight="1" x14ac:dyDescent="0.2">
      <c r="B130" s="307" t="s">
        <v>111</v>
      </c>
      <c r="C130" s="308"/>
      <c r="D130" s="308"/>
      <c r="E130" s="308"/>
      <c r="F130" s="308"/>
      <c r="G130" s="308"/>
      <c r="H130" s="308"/>
      <c r="I130" s="308"/>
      <c r="J130" s="308"/>
      <c r="K130" s="308"/>
      <c r="L130" s="309"/>
    </row>
    <row r="131" spans="2:12" ht="157.5" customHeight="1" x14ac:dyDescent="0.2">
      <c r="B131" s="307"/>
      <c r="C131" s="308"/>
      <c r="D131" s="308"/>
      <c r="E131" s="308"/>
      <c r="F131" s="308"/>
      <c r="G131" s="308"/>
      <c r="H131" s="308"/>
      <c r="I131" s="308"/>
      <c r="J131" s="308"/>
      <c r="K131" s="308"/>
      <c r="L131" s="309"/>
    </row>
    <row r="132" spans="2:12" ht="19.5" customHeight="1" x14ac:dyDescent="0.2">
      <c r="B132" s="408" t="s">
        <v>112</v>
      </c>
      <c r="C132" s="409"/>
      <c r="D132" s="409"/>
      <c r="E132" s="409"/>
      <c r="F132" s="409"/>
      <c r="G132" s="409"/>
      <c r="H132" s="409"/>
      <c r="I132" s="409"/>
      <c r="J132" s="409"/>
      <c r="K132" s="409"/>
      <c r="L132" s="410"/>
    </row>
    <row r="133" spans="2:12" ht="73.5" customHeight="1" x14ac:dyDescent="0.2">
      <c r="B133" s="411" t="s">
        <v>113</v>
      </c>
      <c r="C133" s="363"/>
      <c r="D133" s="363"/>
      <c r="E133" s="363"/>
      <c r="F133" s="363"/>
      <c r="G133" s="363"/>
      <c r="H133" s="363"/>
      <c r="I133" s="363"/>
      <c r="J133" s="363"/>
      <c r="K133" s="363"/>
      <c r="L133" s="364"/>
    </row>
    <row r="134" spans="2:12" ht="73.5" customHeight="1" x14ac:dyDescent="0.2">
      <c r="B134" s="412"/>
      <c r="C134" s="365"/>
      <c r="D134" s="365"/>
      <c r="E134" s="365"/>
      <c r="F134" s="365"/>
      <c r="G134" s="365"/>
      <c r="H134" s="365"/>
      <c r="I134" s="365"/>
      <c r="J134" s="365"/>
      <c r="K134" s="365"/>
      <c r="L134" s="366"/>
    </row>
    <row r="135" spans="2:12" ht="19.5" customHeight="1" x14ac:dyDescent="0.2">
      <c r="B135" s="300" t="s">
        <v>114</v>
      </c>
      <c r="C135" s="301"/>
      <c r="D135" s="301"/>
      <c r="E135" s="301"/>
      <c r="F135" s="301"/>
      <c r="G135" s="301"/>
      <c r="H135" s="301"/>
      <c r="I135" s="301"/>
      <c r="J135" s="301"/>
      <c r="K135" s="301"/>
      <c r="L135" s="302"/>
    </row>
    <row r="136" spans="2:12" ht="165.75" customHeight="1" x14ac:dyDescent="0.2">
      <c r="B136" s="307" t="s">
        <v>115</v>
      </c>
      <c r="C136" s="308"/>
      <c r="D136" s="308"/>
      <c r="E136" s="308"/>
      <c r="F136" s="308"/>
      <c r="G136" s="308"/>
      <c r="H136" s="308"/>
      <c r="I136" s="308"/>
      <c r="J136" s="308"/>
      <c r="K136" s="308"/>
      <c r="L136" s="309"/>
    </row>
    <row r="137" spans="2:12" ht="165.75" customHeight="1" x14ac:dyDescent="0.2">
      <c r="B137" s="307"/>
      <c r="C137" s="308"/>
      <c r="D137" s="308"/>
      <c r="E137" s="308"/>
      <c r="F137" s="308"/>
      <c r="G137" s="308"/>
      <c r="H137" s="308"/>
      <c r="I137" s="308"/>
      <c r="J137" s="308"/>
      <c r="K137" s="308"/>
      <c r="L137" s="309"/>
    </row>
    <row r="138" spans="2:12" ht="19.5" customHeight="1" x14ac:dyDescent="0.2">
      <c r="B138" s="408" t="s">
        <v>116</v>
      </c>
      <c r="C138" s="409"/>
      <c r="D138" s="409"/>
      <c r="E138" s="409"/>
      <c r="F138" s="409"/>
      <c r="G138" s="409"/>
      <c r="H138" s="409"/>
      <c r="I138" s="409"/>
      <c r="J138" s="409"/>
      <c r="K138" s="409"/>
      <c r="L138" s="410"/>
    </row>
    <row r="139" spans="2:12" ht="96" customHeight="1" x14ac:dyDescent="0.2">
      <c r="B139" s="407" t="s">
        <v>117</v>
      </c>
      <c r="C139" s="308"/>
      <c r="D139" s="308"/>
      <c r="E139" s="308"/>
      <c r="F139" s="308"/>
      <c r="G139" s="308"/>
      <c r="H139" s="308"/>
      <c r="I139" s="308"/>
      <c r="J139" s="308"/>
      <c r="K139" s="308"/>
      <c r="L139" s="309"/>
    </row>
    <row r="140" spans="2:12" ht="96" customHeight="1" x14ac:dyDescent="0.2">
      <c r="B140" s="307"/>
      <c r="C140" s="308"/>
      <c r="D140" s="308"/>
      <c r="E140" s="308"/>
      <c r="F140" s="308"/>
      <c r="G140" s="308"/>
      <c r="H140" s="308"/>
      <c r="I140" s="308"/>
      <c r="J140" s="308"/>
      <c r="K140" s="308"/>
      <c r="L140" s="309"/>
    </row>
    <row r="141" spans="2:12" ht="19.5" customHeight="1" x14ac:dyDescent="0.2">
      <c r="B141" s="333" t="s">
        <v>118</v>
      </c>
      <c r="C141" s="333" t="s">
        <v>119</v>
      </c>
      <c r="D141" s="333" t="s">
        <v>119</v>
      </c>
      <c r="E141" s="333" t="s">
        <v>119</v>
      </c>
      <c r="F141" s="333" t="s">
        <v>119</v>
      </c>
      <c r="G141" s="333" t="s">
        <v>119</v>
      </c>
      <c r="H141" s="333" t="s">
        <v>119</v>
      </c>
      <c r="I141" s="333" t="s">
        <v>119</v>
      </c>
      <c r="J141" s="333" t="s">
        <v>119</v>
      </c>
      <c r="K141" s="333" t="s">
        <v>119</v>
      </c>
      <c r="L141" s="333" t="s">
        <v>119</v>
      </c>
    </row>
    <row r="142" spans="2:12" ht="69.75" customHeight="1" x14ac:dyDescent="0.2">
      <c r="B142" s="403" t="s">
        <v>120</v>
      </c>
      <c r="C142" s="404"/>
      <c r="D142" s="404"/>
      <c r="E142" s="404"/>
      <c r="F142" s="404"/>
      <c r="G142" s="404"/>
      <c r="H142" s="404"/>
      <c r="I142" s="404"/>
      <c r="J142" s="404"/>
      <c r="K142" s="404"/>
      <c r="L142" s="404"/>
    </row>
    <row r="143" spans="2:12" ht="69.75" customHeight="1" x14ac:dyDescent="0.2">
      <c r="B143" s="404"/>
      <c r="C143" s="404"/>
      <c r="D143" s="404"/>
      <c r="E143" s="404"/>
      <c r="F143" s="404"/>
      <c r="G143" s="404"/>
      <c r="H143" s="404"/>
      <c r="I143" s="404"/>
      <c r="J143" s="404"/>
      <c r="K143" s="404"/>
      <c r="L143" s="404"/>
    </row>
    <row r="145" spans="2:12" ht="15" x14ac:dyDescent="0.25">
      <c r="B145" s="395" t="s">
        <v>121</v>
      </c>
      <c r="C145" s="395"/>
      <c r="D145" s="395"/>
      <c r="E145" s="395"/>
      <c r="F145" s="395"/>
      <c r="G145" s="395"/>
      <c r="H145" s="395"/>
      <c r="I145" s="395"/>
      <c r="J145" s="395"/>
      <c r="K145" s="395"/>
      <c r="L145" s="395"/>
    </row>
    <row r="146" spans="2:12" ht="15" x14ac:dyDescent="0.25">
      <c r="B146" s="395" t="s">
        <v>122</v>
      </c>
      <c r="C146" s="395"/>
      <c r="D146" s="395"/>
      <c r="E146" s="400" t="s">
        <v>123</v>
      </c>
      <c r="F146" s="401"/>
      <c r="G146" s="402"/>
      <c r="H146" s="400" t="s">
        <v>124</v>
      </c>
      <c r="I146" s="401"/>
      <c r="J146" s="401"/>
      <c r="K146" s="401"/>
      <c r="L146" s="402"/>
    </row>
    <row r="147" spans="2:12" ht="18.95" customHeight="1" x14ac:dyDescent="0.2">
      <c r="B147" s="399" t="s">
        <v>843</v>
      </c>
      <c r="C147" s="399"/>
      <c r="D147" s="399"/>
      <c r="E147" s="396" t="s">
        <v>845</v>
      </c>
      <c r="F147" s="397"/>
      <c r="G147" s="398"/>
      <c r="H147" s="575" t="s">
        <v>848</v>
      </c>
      <c r="I147" s="576"/>
      <c r="J147" s="576"/>
      <c r="K147" s="576"/>
      <c r="L147" s="577"/>
    </row>
    <row r="148" spans="2:12" ht="18.95" customHeight="1" x14ac:dyDescent="0.2">
      <c r="B148" s="399" t="s">
        <v>844</v>
      </c>
      <c r="C148" s="399"/>
      <c r="D148" s="399"/>
      <c r="E148" s="396" t="s">
        <v>846</v>
      </c>
      <c r="F148" s="397"/>
      <c r="G148" s="398"/>
      <c r="H148" s="578"/>
      <c r="I148" s="579"/>
      <c r="J148" s="579"/>
      <c r="K148" s="579"/>
      <c r="L148" s="580"/>
    </row>
    <row r="149" spans="2:12" ht="18.95" customHeight="1" x14ac:dyDescent="0.2">
      <c r="B149" s="399" t="s">
        <v>849</v>
      </c>
      <c r="C149" s="399"/>
      <c r="D149" s="399"/>
      <c r="E149" s="396" t="s">
        <v>847</v>
      </c>
      <c r="F149" s="397"/>
      <c r="G149" s="398"/>
      <c r="H149" s="578"/>
      <c r="I149" s="579"/>
      <c r="J149" s="579"/>
      <c r="K149" s="579"/>
      <c r="L149" s="580"/>
    </row>
    <row r="150" spans="2:12" ht="18.95" customHeight="1" x14ac:dyDescent="0.2">
      <c r="B150" s="399" t="s">
        <v>241</v>
      </c>
      <c r="C150" s="399"/>
      <c r="D150" s="399"/>
      <c r="E150" s="396" t="s">
        <v>847</v>
      </c>
      <c r="F150" s="397"/>
      <c r="G150" s="398"/>
      <c r="H150" s="581"/>
      <c r="I150" s="582"/>
      <c r="J150" s="582"/>
      <c r="K150" s="582"/>
      <c r="L150" s="583"/>
    </row>
  </sheetData>
  <mergeCells count="132">
    <mergeCell ref="H147:L150"/>
    <mergeCell ref="B31:L31"/>
    <mergeCell ref="B32:L32"/>
    <mergeCell ref="B33:L33"/>
    <mergeCell ref="B23:L23"/>
    <mergeCell ref="B57:L57"/>
    <mergeCell ref="B58:L58"/>
    <mergeCell ref="F59:L59"/>
    <mergeCell ref="F60:L60"/>
    <mergeCell ref="B61:L61"/>
    <mergeCell ref="B51:L52"/>
    <mergeCell ref="B22:L22"/>
    <mergeCell ref="B24:L24"/>
    <mergeCell ref="B25:L25"/>
    <mergeCell ref="B26:L26"/>
    <mergeCell ref="B27:L27"/>
    <mergeCell ref="B28:L28"/>
    <mergeCell ref="B29:L29"/>
    <mergeCell ref="B30:L30"/>
    <mergeCell ref="B99:L99"/>
    <mergeCell ref="B96:L96"/>
    <mergeCell ref="B91:L91"/>
    <mergeCell ref="B92:L92"/>
    <mergeCell ref="B93:L93"/>
    <mergeCell ref="B94:L94"/>
    <mergeCell ref="B97:L97"/>
    <mergeCell ref="B98:L98"/>
    <mergeCell ref="B89:L89"/>
    <mergeCell ref="B95:L95"/>
    <mergeCell ref="B54:L55"/>
    <mergeCell ref="B77:L77"/>
    <mergeCell ref="B70:L70"/>
    <mergeCell ref="B88:L88"/>
    <mergeCell ref="B78:L78"/>
    <mergeCell ref="B74:L74"/>
    <mergeCell ref="B76:L76"/>
    <mergeCell ref="B69:L69"/>
    <mergeCell ref="B62:L62"/>
    <mergeCell ref="B63:C63"/>
    <mergeCell ref="I63:L63"/>
    <mergeCell ref="B64:C64"/>
    <mergeCell ref="I64:L64"/>
    <mergeCell ref="B65:L65"/>
    <mergeCell ref="B66:L66"/>
    <mergeCell ref="B141:L141"/>
    <mergeCell ref="B101:L101"/>
    <mergeCell ref="B139:L140"/>
    <mergeCell ref="B113:L113"/>
    <mergeCell ref="B129:L129"/>
    <mergeCell ref="B117:L118"/>
    <mergeCell ref="B121:L122"/>
    <mergeCell ref="B126:L126"/>
    <mergeCell ref="B132:L132"/>
    <mergeCell ref="B135:L135"/>
    <mergeCell ref="B138:L138"/>
    <mergeCell ref="B124:L125"/>
    <mergeCell ref="B123:L123"/>
    <mergeCell ref="B127:L128"/>
    <mergeCell ref="B136:L137"/>
    <mergeCell ref="B133:L134"/>
    <mergeCell ref="B103:L103"/>
    <mergeCell ref="B104:L104"/>
    <mergeCell ref="B105:L105"/>
    <mergeCell ref="B106:L106"/>
    <mergeCell ref="J2:L4"/>
    <mergeCell ref="D4:E4"/>
    <mergeCell ref="B2:C4"/>
    <mergeCell ref="D2:I2"/>
    <mergeCell ref="D3:I3"/>
    <mergeCell ref="G4:I4"/>
    <mergeCell ref="B145:L145"/>
    <mergeCell ref="E150:G150"/>
    <mergeCell ref="B146:D146"/>
    <mergeCell ref="B147:D147"/>
    <mergeCell ref="B148:D148"/>
    <mergeCell ref="B149:D149"/>
    <mergeCell ref="B150:D150"/>
    <mergeCell ref="H146:L146"/>
    <mergeCell ref="E147:G147"/>
    <mergeCell ref="E148:G148"/>
    <mergeCell ref="E149:G149"/>
    <mergeCell ref="E146:G146"/>
    <mergeCell ref="B142:L143"/>
    <mergeCell ref="B107:L107"/>
    <mergeCell ref="E8:L8"/>
    <mergeCell ref="B6:D6"/>
    <mergeCell ref="B7:D7"/>
    <mergeCell ref="H6:L6"/>
    <mergeCell ref="E7:L7"/>
    <mergeCell ref="B8:D8"/>
    <mergeCell ref="B68:L68"/>
    <mergeCell ref="B71:L71"/>
    <mergeCell ref="B14:L15"/>
    <mergeCell ref="B9:D9"/>
    <mergeCell ref="E9:L9"/>
    <mergeCell ref="B11:L12"/>
    <mergeCell ref="B67:L67"/>
    <mergeCell ref="B37:L37"/>
    <mergeCell ref="B19:L20"/>
    <mergeCell ref="B35:L36"/>
    <mergeCell ref="B34:L34"/>
    <mergeCell ref="B40:L40"/>
    <mergeCell ref="B56:L56"/>
    <mergeCell ref="B41:L41"/>
    <mergeCell ref="B53:L53"/>
    <mergeCell ref="B47:L49"/>
    <mergeCell ref="B38:L39"/>
    <mergeCell ref="B50:L50"/>
    <mergeCell ref="B13:L13"/>
    <mergeCell ref="B17:L17"/>
    <mergeCell ref="B18:L18"/>
    <mergeCell ref="B16:L16"/>
    <mergeCell ref="B21:L21"/>
    <mergeCell ref="B130:L131"/>
    <mergeCell ref="B46:L46"/>
    <mergeCell ref="B42:L42"/>
    <mergeCell ref="B43:L45"/>
    <mergeCell ref="B72:L72"/>
    <mergeCell ref="B116:L116"/>
    <mergeCell ref="B114:L115"/>
    <mergeCell ref="B100:L100"/>
    <mergeCell ref="B110:L110"/>
    <mergeCell ref="B108:L109"/>
    <mergeCell ref="B111:L112"/>
    <mergeCell ref="B102:L102"/>
    <mergeCell ref="B82:L82"/>
    <mergeCell ref="B90:L90"/>
    <mergeCell ref="B79:L79"/>
    <mergeCell ref="B84:L84"/>
    <mergeCell ref="B85:L85"/>
    <mergeCell ref="B80:L80"/>
    <mergeCell ref="B75:L75"/>
  </mergeCells>
  <hyperlinks>
    <hyperlink ref="B101:L101" location="' Proveedores SGI'!A1" display="Proveedores SGI" xr:uid="{CC64E3D3-6A2D-419B-A1C4-6A274970A690}"/>
    <hyperlink ref="B51:L52" location="'Cumplimiento P y O'!A1" display="Cumplimiento de política y objetivos" xr:uid="{C2C1CE84-1A69-4C73-87B7-577559D59892}"/>
    <hyperlink ref="B43:L45" r:id="rId1" display="Informe encuesta de satisfacción" xr:uid="{4CF697E4-C686-4EBF-BC45-BE36D206F612}"/>
    <hyperlink ref="B47:L49" location="PQRS!A1" display="Informe PQRS" xr:uid="{3A3C2FC6-870E-42AB-AC7E-376B8C4B5D8E}"/>
    <hyperlink ref="B38:L39" r:id="rId2" display="Informe de gestión de riesgos" xr:uid="{416E2E04-80F8-490A-BA70-C1E8E477511F}"/>
    <hyperlink ref="B111:L112" r:id="rId3" display="Informe de gestión de riesgos" xr:uid="{38A672A5-26C3-4B4E-BCA9-E6267721FB35}"/>
    <hyperlink ref="B70:L70" location="'A. Correctivas'!A1" display="ACCIONES CORRECTIVAS" xr:uid="{08751D19-3741-4DDA-9B2D-BF63CC4759B0}"/>
    <hyperlink ref="B54:L55" location="Indicadores!A1" display="Informe de indicadores" xr:uid="{60AD6174-77A6-4EDE-8972-6E99E338F3B7}"/>
    <hyperlink ref="B76:L76" location="Indicadores!A1" display="Informe de indicadores" xr:uid="{CA0AC5DB-5134-4F7D-8198-898FF7325381}"/>
    <hyperlink ref="B80:L80" location="Energía!A1" display="Indicadores del SGA" xr:uid="{F4D4ABC8-7EB5-45D5-AA35-FF1089A72B2C}"/>
    <hyperlink ref="B88:L88" location="'Req SGA'!A1" display="Evaluación de cumplimiento de requisitos legales y otros requisitos ambientales" xr:uid="{2E787571-A448-486C-B0FC-9315BE30D15F}"/>
    <hyperlink ref="B78:L78" location="'Indicadores SST'!A1" display="'Indicadores SST'!A1" xr:uid="{FCC02359-6433-4371-A87F-02A97354F9B8}"/>
  </hyperlinks>
  <pageMargins left="0.70866141732283472" right="0.70866141732283472" top="0.74803149606299213" bottom="0.74803149606299213" header="0.31496062992125984" footer="0.31496062992125984"/>
  <pageSetup paperSize="9" scale="68" orientation="portrait" r:id="rId4"/>
  <rowBreaks count="2" manualBreakCount="2">
    <brk id="45" max="16383" man="1"/>
    <brk id="118"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4</xdr:col>
                    <xdr:colOff>0</xdr:colOff>
                    <xdr:row>4</xdr:row>
                    <xdr:rowOff>95250</xdr:rowOff>
                  </from>
                  <to>
                    <xdr:col>5</xdr:col>
                    <xdr:colOff>104775</xdr:colOff>
                    <xdr:row>5</xdr:row>
                    <xdr:rowOff>295275</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5</xdr:col>
                    <xdr:colOff>390525</xdr:colOff>
                    <xdr:row>4</xdr:row>
                    <xdr:rowOff>104775</xdr:rowOff>
                  </from>
                  <to>
                    <xdr:col>6</xdr:col>
                    <xdr:colOff>390525</xdr:colOff>
                    <xdr:row>5</xdr:row>
                    <xdr:rowOff>295275</xdr:rowOff>
                  </to>
                </anchor>
              </controlPr>
            </control>
          </mc:Choice>
        </mc:AlternateContent>
        <mc:AlternateContent xmlns:mc="http://schemas.openxmlformats.org/markup-compatibility/2006">
          <mc:Choice Requires="x14">
            <control shapeId="1200" r:id="rId9" name="Check Box 176">
              <controlPr defaultSize="0" autoFill="0" autoLine="0" autoPict="0">
                <anchor moveWithCells="1">
                  <from>
                    <xdr:col>4</xdr:col>
                    <xdr:colOff>0</xdr:colOff>
                    <xdr:row>5</xdr:row>
                    <xdr:rowOff>95250</xdr:rowOff>
                  </from>
                  <to>
                    <xdr:col>5</xdr:col>
                    <xdr:colOff>104775</xdr:colOff>
                    <xdr:row>6</xdr:row>
                    <xdr:rowOff>104775</xdr:rowOff>
                  </to>
                </anchor>
              </controlPr>
            </control>
          </mc:Choice>
        </mc:AlternateContent>
        <mc:AlternateContent xmlns:mc="http://schemas.openxmlformats.org/markup-compatibility/2006">
          <mc:Choice Requires="x14">
            <control shapeId="1201" r:id="rId10" name="Check Box 177">
              <controlPr defaultSize="0" autoFill="0" autoLine="0" autoPict="0">
                <anchor moveWithCells="1">
                  <from>
                    <xdr:col>5</xdr:col>
                    <xdr:colOff>390525</xdr:colOff>
                    <xdr:row>5</xdr:row>
                    <xdr:rowOff>104775</xdr:rowOff>
                  </from>
                  <to>
                    <xdr:col>6</xdr:col>
                    <xdr:colOff>390525</xdr:colOff>
                    <xdr:row>6</xdr:row>
                    <xdr:rowOff>104775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8658E-2843-4A84-B654-63DAE97BD025}">
  <dimension ref="A1:AB54"/>
  <sheetViews>
    <sheetView zoomScale="112" zoomScaleNormal="112" workbookViewId="0">
      <selection activeCell="B99" sqref="B99:L99"/>
    </sheetView>
  </sheetViews>
  <sheetFormatPr baseColWidth="10" defaultColWidth="11.42578125" defaultRowHeight="12.75" x14ac:dyDescent="0.2"/>
  <cols>
    <col min="1" max="16384" width="11.42578125" style="198"/>
  </cols>
  <sheetData>
    <row r="1" spans="1:28" x14ac:dyDescent="0.2">
      <c r="A1" s="215"/>
      <c r="B1" s="215"/>
      <c r="C1" s="215"/>
      <c r="D1" s="215"/>
      <c r="E1" s="215"/>
      <c r="F1" s="215"/>
      <c r="G1" s="215"/>
      <c r="H1" s="215"/>
      <c r="I1" s="215"/>
      <c r="J1" s="215"/>
      <c r="K1" s="215"/>
      <c r="L1" s="215"/>
      <c r="M1" s="215"/>
      <c r="N1" s="215"/>
      <c r="O1" s="215"/>
      <c r="P1" s="215"/>
      <c r="Q1" s="215"/>
      <c r="AA1" s="198" t="s">
        <v>826</v>
      </c>
      <c r="AB1" s="216">
        <f>'[1]1. Principios Gen. y Resp'!I62</f>
        <v>1</v>
      </c>
    </row>
    <row r="2" spans="1:28" x14ac:dyDescent="0.2">
      <c r="A2" s="215"/>
      <c r="B2" s="215"/>
      <c r="C2" s="215"/>
      <c r="D2" s="215"/>
      <c r="E2" s="215"/>
      <c r="F2" s="215"/>
      <c r="G2" s="215"/>
      <c r="H2" s="215"/>
      <c r="I2" s="215"/>
      <c r="J2" s="570" t="s">
        <v>827</v>
      </c>
      <c r="K2" s="570"/>
      <c r="L2" s="570"/>
      <c r="M2" s="570"/>
      <c r="N2" s="570"/>
      <c r="O2" s="215"/>
      <c r="P2" s="215"/>
      <c r="Q2" s="215"/>
      <c r="AA2" s="198" t="s">
        <v>828</v>
      </c>
      <c r="AB2" s="216">
        <f>'[1]2. Gest. Ambiental'!I12</f>
        <v>1</v>
      </c>
    </row>
    <row r="3" spans="1:28" x14ac:dyDescent="0.2">
      <c r="A3" s="215"/>
      <c r="B3" s="215"/>
      <c r="C3" s="215"/>
      <c r="D3" s="215"/>
      <c r="E3" s="215"/>
      <c r="F3" s="215"/>
      <c r="G3" s="215"/>
      <c r="H3" s="215"/>
      <c r="I3" s="215"/>
      <c r="J3" s="570"/>
      <c r="K3" s="570"/>
      <c r="L3" s="570"/>
      <c r="M3" s="570"/>
      <c r="N3" s="570"/>
      <c r="O3" s="215"/>
      <c r="P3" s="215"/>
      <c r="Q3" s="215"/>
      <c r="AA3" s="198" t="s">
        <v>829</v>
      </c>
      <c r="AB3" s="216">
        <f>'[1]3. Diversidad'!I13</f>
        <v>1</v>
      </c>
    </row>
    <row r="4" spans="1:28" x14ac:dyDescent="0.2">
      <c r="A4" s="215"/>
      <c r="B4" s="215"/>
      <c r="C4" s="215"/>
      <c r="D4" s="215"/>
      <c r="E4" s="215"/>
      <c r="F4" s="215"/>
      <c r="G4" s="215"/>
      <c r="H4" s="215"/>
      <c r="I4" s="215"/>
      <c r="J4" s="215"/>
      <c r="K4" s="215"/>
      <c r="L4" s="215"/>
      <c r="M4" s="215"/>
      <c r="N4" s="215"/>
      <c r="O4" s="215"/>
      <c r="P4" s="215"/>
      <c r="Q4" s="215"/>
      <c r="AA4" s="198" t="s">
        <v>830</v>
      </c>
    </row>
    <row r="5" spans="1:28" x14ac:dyDescent="0.2">
      <c r="A5" s="215"/>
      <c r="B5" s="215"/>
      <c r="C5" s="215"/>
      <c r="D5" s="215"/>
      <c r="E5" s="215"/>
      <c r="F5" s="215"/>
      <c r="G5" s="215"/>
      <c r="H5" s="215"/>
      <c r="I5" s="215"/>
      <c r="J5" s="215"/>
      <c r="K5" s="215"/>
      <c r="L5" s="215"/>
      <c r="M5" s="215"/>
      <c r="N5" s="215"/>
      <c r="O5" s="215"/>
      <c r="P5" s="215"/>
      <c r="Q5" s="215"/>
      <c r="AA5" s="198" t="s">
        <v>630</v>
      </c>
      <c r="AB5" s="216">
        <f>'[1]4. Riesgo'!I22</f>
        <v>1</v>
      </c>
    </row>
    <row r="6" spans="1:28" x14ac:dyDescent="0.2">
      <c r="A6" s="215"/>
      <c r="B6" s="215"/>
      <c r="C6" s="215"/>
      <c r="D6" s="215"/>
      <c r="E6" s="215"/>
      <c r="F6" s="215"/>
      <c r="G6" s="215"/>
      <c r="H6" s="215"/>
      <c r="I6" s="215"/>
      <c r="J6" s="215"/>
      <c r="K6" s="215"/>
      <c r="L6" s="215"/>
      <c r="M6" s="215"/>
      <c r="N6" s="215"/>
      <c r="O6" s="215"/>
      <c r="P6" s="215"/>
      <c r="Q6" s="215"/>
      <c r="AA6" s="198" t="s">
        <v>831</v>
      </c>
      <c r="AB6" s="216">
        <f>'[1]5. RRNN'!I13</f>
        <v>1</v>
      </c>
    </row>
    <row r="7" spans="1:28" x14ac:dyDescent="0.2">
      <c r="A7" s="215"/>
      <c r="B7" s="215"/>
      <c r="C7" s="215"/>
      <c r="D7" s="215"/>
      <c r="E7" s="215"/>
      <c r="F7" s="215"/>
      <c r="G7" s="215"/>
      <c r="H7" s="215"/>
      <c r="I7" s="215"/>
      <c r="J7" s="215"/>
      <c r="K7" s="215"/>
      <c r="L7" s="215"/>
      <c r="M7" s="215"/>
      <c r="N7" s="215"/>
      <c r="O7" s="215"/>
      <c r="P7" s="215"/>
      <c r="Q7" s="215"/>
      <c r="AA7" s="198" t="s">
        <v>832</v>
      </c>
      <c r="AB7" s="216">
        <f>'[1]6. Energia'!I16</f>
        <v>0.88888888888888884</v>
      </c>
    </row>
    <row r="8" spans="1:28" x14ac:dyDescent="0.2">
      <c r="A8" s="215"/>
      <c r="B8" s="215"/>
      <c r="C8" s="215"/>
      <c r="D8" s="215"/>
      <c r="E8" s="215"/>
      <c r="F8" s="215"/>
      <c r="G8" s="215"/>
      <c r="H8" s="215"/>
      <c r="I8" s="215"/>
      <c r="J8" s="215"/>
      <c r="K8" s="215"/>
      <c r="L8" s="215"/>
      <c r="M8" s="215"/>
      <c r="N8" s="215"/>
      <c r="O8" s="215"/>
      <c r="P8" s="215"/>
      <c r="Q8" s="215"/>
      <c r="AA8" s="198" t="s">
        <v>833</v>
      </c>
      <c r="AB8" s="216">
        <f>'[1]7. Agua'!I12</f>
        <v>0.66666666666666663</v>
      </c>
    </row>
    <row r="9" spans="1:28" x14ac:dyDescent="0.2">
      <c r="A9" s="215"/>
      <c r="B9" s="215"/>
      <c r="C9" s="215"/>
      <c r="D9" s="215"/>
      <c r="E9" s="215"/>
      <c r="F9" s="215"/>
      <c r="G9" s="215"/>
      <c r="H9" s="215"/>
      <c r="I9" s="215"/>
      <c r="J9" s="215"/>
      <c r="K9" s="215"/>
      <c r="L9" s="215"/>
      <c r="M9" s="215"/>
      <c r="N9" s="215"/>
      <c r="O9" s="215"/>
      <c r="P9" s="215"/>
      <c r="Q9" s="215"/>
      <c r="AA9" s="198" t="s">
        <v>834</v>
      </c>
      <c r="AB9" s="216">
        <f>'[1]8. Vertimientos'!I13</f>
        <v>1</v>
      </c>
    </row>
    <row r="10" spans="1:28" x14ac:dyDescent="0.2">
      <c r="A10" s="215"/>
      <c r="B10" s="215"/>
      <c r="C10" s="215"/>
      <c r="D10" s="215"/>
      <c r="E10" s="215"/>
      <c r="F10" s="215"/>
      <c r="G10" s="215"/>
      <c r="H10" s="215"/>
      <c r="I10" s="215"/>
      <c r="J10" s="215"/>
      <c r="K10" s="215"/>
      <c r="L10" s="215"/>
      <c r="M10" s="215"/>
      <c r="N10" s="215"/>
      <c r="O10" s="215"/>
      <c r="P10" s="215"/>
      <c r="Q10" s="215"/>
      <c r="AA10" s="198" t="s">
        <v>835</v>
      </c>
      <c r="AB10" s="216">
        <f>'[1]9. Aire'!I36</f>
        <v>1</v>
      </c>
    </row>
    <row r="11" spans="1:28" x14ac:dyDescent="0.2">
      <c r="A11" s="215"/>
      <c r="B11" s="215"/>
      <c r="C11" s="215"/>
      <c r="D11" s="215"/>
      <c r="E11" s="215"/>
      <c r="F11" s="215"/>
      <c r="G11" s="215"/>
      <c r="H11" s="215"/>
      <c r="I11" s="215"/>
      <c r="J11" s="215"/>
      <c r="K11" s="215"/>
      <c r="L11" s="215"/>
      <c r="M11" s="215"/>
      <c r="N11" s="215"/>
      <c r="O11" s="215"/>
      <c r="P11" s="215"/>
      <c r="Q11" s="215"/>
      <c r="AA11" s="198" t="s">
        <v>836</v>
      </c>
      <c r="AB11" s="216">
        <f>'[1]11. Ruido'!I26</f>
        <v>1</v>
      </c>
    </row>
    <row r="12" spans="1:28" x14ac:dyDescent="0.2">
      <c r="A12" s="215"/>
      <c r="B12" s="215"/>
      <c r="C12" s="215"/>
      <c r="D12" s="215"/>
      <c r="E12" s="215"/>
      <c r="F12" s="215"/>
      <c r="G12" s="215"/>
      <c r="H12" s="215"/>
      <c r="I12" s="215"/>
      <c r="J12" s="215"/>
      <c r="K12" s="215"/>
      <c r="L12" s="215"/>
      <c r="M12" s="215"/>
      <c r="N12" s="215"/>
      <c r="O12" s="215"/>
      <c r="P12" s="215"/>
      <c r="Q12" s="215"/>
      <c r="AA12" s="198" t="s">
        <v>837</v>
      </c>
      <c r="AB12" s="216">
        <f>'[1]12. Res. Solidos'!I40</f>
        <v>1</v>
      </c>
    </row>
    <row r="13" spans="1:28" x14ac:dyDescent="0.2">
      <c r="A13" s="215"/>
      <c r="B13" s="215"/>
      <c r="C13" s="215"/>
      <c r="D13" s="215"/>
      <c r="E13" s="215"/>
      <c r="F13" s="215"/>
      <c r="G13" s="215"/>
      <c r="H13" s="215"/>
      <c r="I13" s="215"/>
      <c r="J13" s="215"/>
      <c r="K13" s="215"/>
      <c r="L13" s="215"/>
      <c r="M13" s="215"/>
      <c r="N13" s="215"/>
      <c r="O13" s="215"/>
      <c r="P13" s="215"/>
      <c r="Q13" s="215"/>
      <c r="AA13" s="198" t="s">
        <v>838</v>
      </c>
      <c r="AB13" s="216">
        <f>'[1]13. Productos químicos'!I79</f>
        <v>0.98113207547169812</v>
      </c>
    </row>
    <row r="14" spans="1:28" x14ac:dyDescent="0.2">
      <c r="A14" s="215"/>
      <c r="B14" s="215"/>
      <c r="C14" s="215"/>
      <c r="D14" s="215"/>
      <c r="E14" s="215"/>
      <c r="F14" s="215"/>
      <c r="G14" s="215"/>
      <c r="H14" s="215"/>
      <c r="I14" s="215"/>
      <c r="J14" s="215"/>
      <c r="K14" s="215"/>
      <c r="L14" s="215"/>
      <c r="M14" s="215"/>
      <c r="N14" s="215"/>
      <c r="O14" s="215"/>
      <c r="P14" s="215"/>
      <c r="Q14" s="215"/>
      <c r="AA14" s="198" t="s">
        <v>839</v>
      </c>
      <c r="AB14" s="216">
        <f>'[1]14. RESPEL'!I53</f>
        <v>1</v>
      </c>
    </row>
    <row r="15" spans="1:28" x14ac:dyDescent="0.2">
      <c r="A15" s="215"/>
      <c r="B15" s="215"/>
      <c r="C15" s="215"/>
      <c r="D15" s="215"/>
      <c r="E15" s="215"/>
      <c r="F15" s="215"/>
      <c r="G15" s="215"/>
      <c r="H15" s="215"/>
      <c r="I15" s="215"/>
      <c r="J15" s="215"/>
      <c r="K15" s="215"/>
      <c r="L15" s="215"/>
      <c r="M15" s="215"/>
      <c r="N15" s="215"/>
      <c r="O15" s="215"/>
      <c r="P15" s="215"/>
      <c r="Q15" s="215"/>
      <c r="AA15" s="198" t="s">
        <v>840</v>
      </c>
      <c r="AB15" s="216">
        <f>'[1]15. Req. Especificos'!I7</f>
        <v>1</v>
      </c>
    </row>
    <row r="16" spans="1:28" x14ac:dyDescent="0.2">
      <c r="A16" s="215"/>
      <c r="B16" s="215"/>
      <c r="C16" s="215"/>
      <c r="D16" s="215"/>
      <c r="E16" s="215"/>
      <c r="F16" s="215"/>
      <c r="G16" s="215"/>
      <c r="H16" s="215"/>
      <c r="I16" s="215"/>
      <c r="J16" s="215"/>
      <c r="K16" s="215"/>
      <c r="L16" s="215"/>
      <c r="M16" s="215"/>
      <c r="N16" s="215"/>
      <c r="O16" s="215"/>
      <c r="P16" s="215"/>
      <c r="Q16" s="215"/>
      <c r="AB16" s="206">
        <f>AVERAGE(AB5:AB15)</f>
        <v>0.95788069372975038</v>
      </c>
    </row>
    <row r="17" spans="1:28" x14ac:dyDescent="0.2">
      <c r="A17" s="215"/>
      <c r="B17" s="215"/>
      <c r="C17" s="215"/>
      <c r="D17" s="215"/>
      <c r="E17" s="215"/>
      <c r="F17" s="215"/>
      <c r="G17" s="215"/>
      <c r="H17" s="215"/>
      <c r="I17" s="215"/>
      <c r="J17" s="215"/>
      <c r="K17" s="215"/>
      <c r="L17" s="215"/>
      <c r="M17" s="215"/>
      <c r="N17" s="215"/>
      <c r="O17" s="215"/>
      <c r="P17" s="215"/>
      <c r="Q17" s="215"/>
      <c r="AB17" s="206">
        <f>100%-AB16</f>
        <v>4.2119306270249623E-2</v>
      </c>
    </row>
    <row r="18" spans="1:28" x14ac:dyDescent="0.2">
      <c r="A18" s="215"/>
      <c r="B18" s="215"/>
      <c r="C18" s="215"/>
      <c r="D18" s="215"/>
      <c r="E18" s="215"/>
      <c r="F18" s="215"/>
      <c r="G18" s="215"/>
      <c r="H18" s="215"/>
      <c r="I18" s="215"/>
      <c r="J18" s="215"/>
      <c r="K18" s="215"/>
      <c r="L18" s="215"/>
      <c r="M18" s="215"/>
      <c r="N18" s="215"/>
      <c r="O18" s="215"/>
      <c r="P18" s="215"/>
      <c r="Q18" s="215"/>
    </row>
    <row r="19" spans="1:28" x14ac:dyDescent="0.2">
      <c r="A19" s="215"/>
      <c r="B19" s="215"/>
      <c r="C19" s="215"/>
      <c r="D19" s="215"/>
      <c r="E19" s="215"/>
      <c r="F19" s="215"/>
      <c r="G19" s="215"/>
      <c r="H19" s="215"/>
      <c r="I19" s="215"/>
      <c r="J19" s="215"/>
      <c r="K19" s="215"/>
      <c r="L19" s="215"/>
      <c r="M19" s="215"/>
      <c r="N19" s="215"/>
      <c r="O19" s="215"/>
      <c r="P19" s="215"/>
      <c r="Q19" s="215"/>
    </row>
    <row r="20" spans="1:28" x14ac:dyDescent="0.2">
      <c r="A20" s="215"/>
      <c r="B20" s="215"/>
      <c r="C20" s="215"/>
      <c r="D20" s="215"/>
      <c r="E20" s="215"/>
      <c r="F20" s="215"/>
      <c r="G20" s="215"/>
      <c r="H20" s="215"/>
      <c r="I20" s="215"/>
      <c r="J20" s="215"/>
      <c r="K20" s="215"/>
      <c r="L20" s="215"/>
      <c r="M20" s="215"/>
      <c r="N20" s="215"/>
      <c r="O20" s="215"/>
      <c r="P20" s="215"/>
      <c r="Q20" s="215"/>
    </row>
    <row r="21" spans="1:28" x14ac:dyDescent="0.2">
      <c r="A21" s="215"/>
      <c r="B21" s="215"/>
      <c r="C21" s="215"/>
      <c r="D21" s="215"/>
      <c r="E21" s="215"/>
      <c r="F21" s="215"/>
      <c r="G21" s="215"/>
      <c r="H21" s="215"/>
      <c r="I21" s="215"/>
      <c r="J21" s="215"/>
      <c r="K21" s="215"/>
      <c r="L21" s="215"/>
      <c r="M21" s="215"/>
      <c r="N21" s="215"/>
      <c r="O21" s="215"/>
      <c r="P21" s="215"/>
      <c r="Q21" s="215"/>
    </row>
    <row r="22" spans="1:28" ht="46.5" customHeight="1" x14ac:dyDescent="0.2">
      <c r="A22" s="571" t="s">
        <v>841</v>
      </c>
      <c r="B22" s="572"/>
      <c r="C22" s="572"/>
      <c r="D22" s="572"/>
      <c r="E22" s="572"/>
      <c r="F22" s="572"/>
      <c r="G22" s="572"/>
      <c r="H22" s="572"/>
      <c r="I22" s="572"/>
      <c r="J22" s="572"/>
      <c r="K22" s="572"/>
      <c r="L22" s="572"/>
      <c r="M22" s="572"/>
      <c r="N22" s="573"/>
      <c r="O22" s="215"/>
      <c r="P22" s="215"/>
      <c r="Q22" s="215"/>
    </row>
    <row r="23" spans="1:28" x14ac:dyDescent="0.2">
      <c r="A23" s="215"/>
      <c r="B23" s="215"/>
      <c r="C23" s="215"/>
      <c r="D23" s="215"/>
      <c r="E23" s="215"/>
      <c r="F23" s="215"/>
      <c r="G23" s="215"/>
      <c r="H23" s="215"/>
      <c r="I23" s="215"/>
      <c r="J23" s="215"/>
      <c r="K23" s="215"/>
      <c r="L23" s="215"/>
      <c r="M23" s="215"/>
      <c r="N23" s="215"/>
      <c r="O23" s="215"/>
      <c r="P23" s="215"/>
      <c r="Q23" s="215"/>
    </row>
    <row r="24" spans="1:28" ht="18.75" customHeight="1" x14ac:dyDescent="0.2">
      <c r="A24" s="574" t="s">
        <v>842</v>
      </c>
      <c r="B24" s="574"/>
      <c r="C24" s="574"/>
      <c r="D24" s="574"/>
      <c r="E24" s="574"/>
      <c r="F24" s="574"/>
      <c r="G24" s="574"/>
      <c r="H24" s="574"/>
      <c r="I24" s="574"/>
      <c r="J24" s="574"/>
      <c r="K24" s="574"/>
      <c r="L24" s="574"/>
      <c r="M24" s="574"/>
      <c r="N24" s="574"/>
      <c r="O24" s="215"/>
      <c r="P24" s="215"/>
      <c r="Q24" s="215"/>
    </row>
    <row r="25" spans="1:28" ht="18.75" customHeight="1" x14ac:dyDescent="0.2">
      <c r="A25" s="574"/>
      <c r="B25" s="574"/>
      <c r="C25" s="574"/>
      <c r="D25" s="574"/>
      <c r="E25" s="574"/>
      <c r="F25" s="574"/>
      <c r="G25" s="574"/>
      <c r="H25" s="574"/>
      <c r="I25" s="574"/>
      <c r="J25" s="574"/>
      <c r="K25" s="574"/>
      <c r="L25" s="574"/>
      <c r="M25" s="574"/>
      <c r="N25" s="574"/>
      <c r="O25" s="215"/>
      <c r="P25" s="215"/>
      <c r="Q25" s="215"/>
    </row>
    <row r="26" spans="1:28" ht="18.75" customHeight="1" x14ac:dyDescent="0.2">
      <c r="A26" s="574"/>
      <c r="B26" s="574"/>
      <c r="C26" s="574"/>
      <c r="D26" s="574"/>
      <c r="E26" s="574"/>
      <c r="F26" s="574"/>
      <c r="G26" s="574"/>
      <c r="H26" s="574"/>
      <c r="I26" s="574"/>
      <c r="J26" s="574"/>
      <c r="K26" s="574"/>
      <c r="L26" s="574"/>
      <c r="M26" s="574"/>
      <c r="N26" s="574"/>
      <c r="O26" s="215"/>
      <c r="P26" s="215"/>
      <c r="Q26" s="215"/>
    </row>
    <row r="27" spans="1:28" ht="18.75" customHeight="1" x14ac:dyDescent="0.2">
      <c r="A27" s="574"/>
      <c r="B27" s="574"/>
      <c r="C27" s="574"/>
      <c r="D27" s="574"/>
      <c r="E27" s="574"/>
      <c r="F27" s="574"/>
      <c r="G27" s="574"/>
      <c r="H27" s="574"/>
      <c r="I27" s="574"/>
      <c r="J27" s="574"/>
      <c r="K27" s="574"/>
      <c r="L27" s="574"/>
      <c r="M27" s="574"/>
      <c r="N27" s="574"/>
      <c r="O27" s="215"/>
      <c r="P27" s="215"/>
      <c r="Q27" s="215"/>
    </row>
    <row r="28" spans="1:28" ht="18.75" customHeight="1" x14ac:dyDescent="0.2">
      <c r="A28" s="574"/>
      <c r="B28" s="574"/>
      <c r="C28" s="574"/>
      <c r="D28" s="574"/>
      <c r="E28" s="574"/>
      <c r="F28" s="574"/>
      <c r="G28" s="574"/>
      <c r="H28" s="574"/>
      <c r="I28" s="574"/>
      <c r="J28" s="574"/>
      <c r="K28" s="574"/>
      <c r="L28" s="574"/>
      <c r="M28" s="574"/>
      <c r="N28" s="574"/>
      <c r="O28" s="215"/>
      <c r="P28" s="215"/>
      <c r="Q28" s="215"/>
    </row>
    <row r="29" spans="1:28" ht="18.75" customHeight="1" x14ac:dyDescent="0.2">
      <c r="A29" s="574"/>
      <c r="B29" s="574"/>
      <c r="C29" s="574"/>
      <c r="D29" s="574"/>
      <c r="E29" s="574"/>
      <c r="F29" s="574"/>
      <c r="G29" s="574"/>
      <c r="H29" s="574"/>
      <c r="I29" s="574"/>
      <c r="J29" s="574"/>
      <c r="K29" s="574"/>
      <c r="L29" s="574"/>
      <c r="M29" s="574"/>
      <c r="N29" s="574"/>
      <c r="O29" s="215"/>
      <c r="P29" s="215"/>
      <c r="Q29" s="215"/>
    </row>
    <row r="30" spans="1:28" ht="18.75" customHeight="1" x14ac:dyDescent="0.2">
      <c r="A30" s="574"/>
      <c r="B30" s="574"/>
      <c r="C30" s="574"/>
      <c r="D30" s="574"/>
      <c r="E30" s="574"/>
      <c r="F30" s="574"/>
      <c r="G30" s="574"/>
      <c r="H30" s="574"/>
      <c r="I30" s="574"/>
      <c r="J30" s="574"/>
      <c r="K30" s="574"/>
      <c r="L30" s="574"/>
      <c r="M30" s="574"/>
      <c r="N30" s="574"/>
      <c r="O30" s="215"/>
      <c r="P30" s="215"/>
      <c r="Q30" s="215"/>
    </row>
    <row r="31" spans="1:28" ht="18.75" customHeight="1" x14ac:dyDescent="0.2">
      <c r="A31" s="574"/>
      <c r="B31" s="574"/>
      <c r="C31" s="574"/>
      <c r="D31" s="574"/>
      <c r="E31" s="574"/>
      <c r="F31" s="574"/>
      <c r="G31" s="574"/>
      <c r="H31" s="574"/>
      <c r="I31" s="574"/>
      <c r="J31" s="574"/>
      <c r="K31" s="574"/>
      <c r="L31" s="574"/>
      <c r="M31" s="574"/>
      <c r="N31" s="574"/>
      <c r="O31" s="215"/>
      <c r="P31" s="215"/>
      <c r="Q31" s="215"/>
    </row>
    <row r="32" spans="1:28" x14ac:dyDescent="0.2">
      <c r="A32" s="215"/>
      <c r="B32" s="215"/>
      <c r="C32" s="215"/>
      <c r="D32" s="215"/>
      <c r="E32" s="215"/>
      <c r="F32" s="215"/>
      <c r="G32" s="215"/>
      <c r="H32" s="215"/>
      <c r="I32" s="215"/>
      <c r="J32" s="215"/>
      <c r="K32" s="215"/>
      <c r="L32" s="215"/>
      <c r="M32" s="215"/>
      <c r="N32" s="215"/>
      <c r="O32" s="215"/>
      <c r="P32" s="215"/>
      <c r="Q32" s="215"/>
    </row>
    <row r="33" spans="1:17" x14ac:dyDescent="0.2">
      <c r="A33" s="215"/>
      <c r="B33" s="215"/>
      <c r="C33" s="215"/>
      <c r="D33" s="215"/>
      <c r="E33" s="215"/>
      <c r="F33" s="215"/>
      <c r="G33" s="215"/>
      <c r="H33" s="215"/>
      <c r="I33" s="215"/>
      <c r="J33" s="215"/>
      <c r="K33" s="215"/>
      <c r="L33" s="215"/>
      <c r="M33" s="215"/>
      <c r="N33" s="215"/>
      <c r="O33" s="215"/>
      <c r="P33" s="215"/>
      <c r="Q33" s="215"/>
    </row>
    <row r="34" spans="1:17" x14ac:dyDescent="0.2">
      <c r="A34" s="215"/>
      <c r="B34" s="215"/>
      <c r="C34" s="215"/>
      <c r="D34" s="215"/>
      <c r="E34" s="215"/>
      <c r="F34" s="215"/>
      <c r="G34" s="215"/>
      <c r="H34" s="215"/>
      <c r="I34" s="215"/>
      <c r="J34" s="215"/>
      <c r="K34" s="215"/>
      <c r="L34" s="215"/>
      <c r="M34" s="215"/>
      <c r="N34" s="215"/>
      <c r="O34" s="215"/>
      <c r="P34" s="215"/>
      <c r="Q34" s="215"/>
    </row>
    <row r="35" spans="1:17" x14ac:dyDescent="0.2">
      <c r="A35" s="215"/>
      <c r="B35" s="215"/>
      <c r="C35" s="215"/>
      <c r="D35" s="215"/>
      <c r="E35" s="215"/>
      <c r="F35" s="215"/>
      <c r="G35" s="215"/>
      <c r="H35" s="215"/>
      <c r="I35" s="215"/>
      <c r="J35" s="215"/>
      <c r="K35" s="215"/>
      <c r="L35" s="215"/>
      <c r="M35" s="215"/>
      <c r="N35" s="215"/>
      <c r="O35" s="215"/>
      <c r="P35" s="215"/>
      <c r="Q35" s="215"/>
    </row>
    <row r="36" spans="1:17" x14ac:dyDescent="0.2">
      <c r="A36" s="215"/>
      <c r="B36" s="215"/>
      <c r="C36" s="215"/>
      <c r="D36" s="215"/>
      <c r="E36" s="215"/>
      <c r="F36" s="215"/>
      <c r="G36" s="215"/>
      <c r="H36" s="215"/>
      <c r="I36" s="215"/>
      <c r="J36" s="215"/>
      <c r="K36" s="215"/>
      <c r="L36" s="215"/>
      <c r="M36" s="215"/>
      <c r="N36" s="215"/>
      <c r="O36" s="215"/>
      <c r="P36" s="215"/>
      <c r="Q36" s="215"/>
    </row>
    <row r="37" spans="1:17" x14ac:dyDescent="0.2">
      <c r="A37" s="215"/>
      <c r="B37" s="215"/>
      <c r="C37" s="215"/>
      <c r="D37" s="215"/>
      <c r="E37" s="215"/>
      <c r="F37" s="215"/>
      <c r="G37" s="215"/>
      <c r="H37" s="215"/>
      <c r="I37" s="215"/>
      <c r="J37" s="215"/>
      <c r="K37" s="215"/>
      <c r="L37" s="215"/>
      <c r="M37" s="215"/>
      <c r="N37" s="215"/>
      <c r="O37" s="215"/>
      <c r="P37" s="215"/>
      <c r="Q37" s="215"/>
    </row>
    <row r="38" spans="1:17" x14ac:dyDescent="0.2">
      <c r="A38" s="215"/>
      <c r="B38" s="215"/>
      <c r="C38" s="215"/>
      <c r="D38" s="215"/>
      <c r="E38" s="215"/>
      <c r="F38" s="215"/>
      <c r="G38" s="215"/>
      <c r="H38" s="215"/>
      <c r="I38" s="215"/>
      <c r="J38" s="215"/>
      <c r="K38" s="215"/>
      <c r="L38" s="215"/>
      <c r="M38" s="215"/>
      <c r="N38" s="215"/>
      <c r="O38" s="215"/>
      <c r="P38" s="215"/>
      <c r="Q38" s="215"/>
    </row>
    <row r="39" spans="1:17" x14ac:dyDescent="0.2">
      <c r="A39" s="215"/>
      <c r="B39" s="215"/>
      <c r="C39" s="215"/>
      <c r="D39" s="215"/>
      <c r="E39" s="215"/>
      <c r="F39" s="215"/>
      <c r="G39" s="215"/>
      <c r="H39" s="215"/>
      <c r="I39" s="215"/>
      <c r="J39" s="215"/>
      <c r="K39" s="215"/>
      <c r="L39" s="215"/>
      <c r="M39" s="215"/>
      <c r="N39" s="215"/>
      <c r="O39" s="215"/>
      <c r="P39" s="215"/>
      <c r="Q39" s="215"/>
    </row>
    <row r="40" spans="1:17" x14ac:dyDescent="0.2">
      <c r="A40" s="215"/>
      <c r="B40" s="215"/>
      <c r="C40" s="215"/>
      <c r="D40" s="215"/>
      <c r="E40" s="215"/>
      <c r="F40" s="215"/>
      <c r="G40" s="215"/>
      <c r="H40" s="215"/>
      <c r="I40" s="215"/>
      <c r="J40" s="215"/>
      <c r="K40" s="215"/>
      <c r="L40" s="215"/>
      <c r="M40" s="215"/>
      <c r="N40" s="215"/>
      <c r="O40" s="215"/>
      <c r="P40" s="215"/>
      <c r="Q40" s="215"/>
    </row>
    <row r="41" spans="1:17" x14ac:dyDescent="0.2">
      <c r="A41" s="215"/>
      <c r="B41" s="215"/>
      <c r="C41" s="215"/>
      <c r="D41" s="215"/>
      <c r="E41" s="215"/>
      <c r="F41" s="215"/>
      <c r="G41" s="215"/>
      <c r="H41" s="215"/>
      <c r="I41" s="215"/>
      <c r="J41" s="215"/>
      <c r="K41" s="215"/>
      <c r="L41" s="215"/>
      <c r="M41" s="215"/>
      <c r="N41" s="215"/>
      <c r="O41" s="215"/>
      <c r="P41" s="215"/>
      <c r="Q41" s="215"/>
    </row>
    <row r="42" spans="1:17" x14ac:dyDescent="0.2">
      <c r="A42" s="215"/>
      <c r="B42" s="215"/>
      <c r="C42" s="215"/>
      <c r="D42" s="215"/>
      <c r="E42" s="215"/>
      <c r="F42" s="215"/>
      <c r="G42" s="215"/>
      <c r="H42" s="215"/>
      <c r="I42" s="215"/>
      <c r="J42" s="215"/>
      <c r="K42" s="215"/>
      <c r="L42" s="215"/>
      <c r="M42" s="215"/>
      <c r="N42" s="215"/>
      <c r="O42" s="215"/>
      <c r="P42" s="215"/>
      <c r="Q42" s="215"/>
    </row>
    <row r="43" spans="1:17" x14ac:dyDescent="0.2">
      <c r="A43" s="215"/>
      <c r="B43" s="215"/>
      <c r="C43" s="215"/>
      <c r="D43" s="215"/>
      <c r="E43" s="215"/>
      <c r="F43" s="215"/>
      <c r="G43" s="215"/>
      <c r="H43" s="215"/>
      <c r="I43" s="215"/>
      <c r="J43" s="215"/>
      <c r="K43" s="215"/>
      <c r="L43" s="215"/>
      <c r="M43" s="215"/>
      <c r="N43" s="215"/>
      <c r="O43" s="215"/>
      <c r="P43" s="215"/>
      <c r="Q43" s="215"/>
    </row>
    <row r="44" spans="1:17" x14ac:dyDescent="0.2">
      <c r="A44" s="215"/>
      <c r="B44" s="215"/>
      <c r="C44" s="215"/>
      <c r="D44" s="215"/>
      <c r="E44" s="215"/>
      <c r="F44" s="215"/>
      <c r="G44" s="215"/>
      <c r="H44" s="215"/>
      <c r="I44" s="215"/>
      <c r="J44" s="215"/>
      <c r="K44" s="215"/>
      <c r="L44" s="215"/>
      <c r="M44" s="215"/>
      <c r="N44" s="215"/>
      <c r="O44" s="215"/>
      <c r="P44" s="215"/>
      <c r="Q44" s="215"/>
    </row>
    <row r="45" spans="1:17" x14ac:dyDescent="0.2">
      <c r="A45" s="215"/>
      <c r="B45" s="215"/>
      <c r="C45" s="215"/>
      <c r="D45" s="215"/>
      <c r="E45" s="215"/>
      <c r="F45" s="215"/>
      <c r="G45" s="215"/>
      <c r="H45" s="215"/>
      <c r="I45" s="215"/>
      <c r="J45" s="215"/>
      <c r="K45" s="215"/>
      <c r="L45" s="215"/>
      <c r="M45" s="215"/>
      <c r="N45" s="215"/>
      <c r="O45" s="215"/>
      <c r="P45" s="215"/>
      <c r="Q45" s="215"/>
    </row>
    <row r="46" spans="1:17" x14ac:dyDescent="0.2">
      <c r="A46" s="215"/>
      <c r="B46" s="215"/>
      <c r="C46" s="215"/>
      <c r="D46" s="215"/>
      <c r="E46" s="215"/>
      <c r="F46" s="215"/>
      <c r="G46" s="215"/>
      <c r="H46" s="215"/>
      <c r="I46" s="215"/>
      <c r="J46" s="215"/>
      <c r="K46" s="215"/>
      <c r="L46" s="215"/>
      <c r="M46" s="215"/>
      <c r="N46" s="215"/>
      <c r="O46" s="215"/>
      <c r="P46" s="215"/>
      <c r="Q46" s="215"/>
    </row>
    <row r="47" spans="1:17" x14ac:dyDescent="0.2">
      <c r="A47" s="215"/>
      <c r="B47" s="215"/>
      <c r="C47" s="215"/>
      <c r="D47" s="215"/>
      <c r="E47" s="215"/>
      <c r="F47" s="215"/>
      <c r="G47" s="215"/>
      <c r="H47" s="215"/>
      <c r="I47" s="215"/>
      <c r="J47" s="215"/>
      <c r="K47" s="215"/>
      <c r="L47" s="215"/>
      <c r="M47" s="215"/>
      <c r="N47" s="215"/>
      <c r="O47" s="215"/>
      <c r="P47" s="215"/>
      <c r="Q47" s="215"/>
    </row>
    <row r="48" spans="1:17" x14ac:dyDescent="0.2">
      <c r="A48" s="215"/>
      <c r="B48" s="215"/>
      <c r="C48" s="215"/>
      <c r="D48" s="215"/>
      <c r="E48" s="215"/>
      <c r="F48" s="215"/>
      <c r="G48" s="215"/>
      <c r="H48" s="215"/>
      <c r="I48" s="215"/>
      <c r="J48" s="215"/>
      <c r="K48" s="215"/>
      <c r="L48" s="215"/>
      <c r="M48" s="215"/>
      <c r="N48" s="215"/>
      <c r="O48" s="215"/>
      <c r="P48" s="215"/>
      <c r="Q48" s="215"/>
    </row>
    <row r="49" spans="1:17" x14ac:dyDescent="0.2">
      <c r="A49" s="215"/>
      <c r="B49" s="215"/>
      <c r="C49" s="215"/>
      <c r="D49" s="215"/>
      <c r="E49" s="215"/>
      <c r="F49" s="215"/>
      <c r="G49" s="215"/>
      <c r="H49" s="215"/>
      <c r="I49" s="215"/>
      <c r="J49" s="215"/>
      <c r="K49" s="215"/>
      <c r="L49" s="215"/>
      <c r="M49" s="215"/>
      <c r="N49" s="215"/>
      <c r="O49" s="215"/>
      <c r="P49" s="215"/>
      <c r="Q49" s="215"/>
    </row>
    <row r="50" spans="1:17" x14ac:dyDescent="0.2">
      <c r="A50" s="215"/>
      <c r="B50" s="215"/>
      <c r="C50" s="215"/>
      <c r="D50" s="215"/>
      <c r="E50" s="215"/>
      <c r="F50" s="215"/>
      <c r="G50" s="215"/>
      <c r="H50" s="215"/>
      <c r="I50" s="215"/>
      <c r="J50" s="215"/>
      <c r="K50" s="215"/>
      <c r="L50" s="215"/>
      <c r="M50" s="215"/>
      <c r="N50" s="215"/>
      <c r="O50" s="215"/>
      <c r="P50" s="215"/>
      <c r="Q50" s="215"/>
    </row>
    <row r="51" spans="1:17" x14ac:dyDescent="0.2">
      <c r="A51" s="215"/>
      <c r="B51" s="215"/>
      <c r="C51" s="215"/>
      <c r="D51" s="215"/>
      <c r="E51" s="215"/>
      <c r="F51" s="215"/>
      <c r="G51" s="215"/>
      <c r="H51" s="215"/>
      <c r="I51" s="215"/>
      <c r="J51" s="215"/>
      <c r="K51" s="215"/>
      <c r="L51" s="215"/>
      <c r="M51" s="215"/>
      <c r="N51" s="215"/>
      <c r="O51" s="215"/>
      <c r="P51" s="215"/>
      <c r="Q51" s="215"/>
    </row>
    <row r="52" spans="1:17" x14ac:dyDescent="0.2">
      <c r="A52" s="215"/>
      <c r="B52" s="215"/>
      <c r="C52" s="215"/>
      <c r="D52" s="215"/>
      <c r="E52" s="215"/>
      <c r="F52" s="215"/>
      <c r="G52" s="215"/>
      <c r="H52" s="215"/>
      <c r="I52" s="215"/>
      <c r="J52" s="215"/>
      <c r="K52" s="215"/>
      <c r="L52" s="215"/>
      <c r="M52" s="215"/>
      <c r="N52" s="215"/>
      <c r="O52" s="215"/>
      <c r="P52" s="215"/>
      <c r="Q52" s="215"/>
    </row>
    <row r="53" spans="1:17" x14ac:dyDescent="0.2">
      <c r="A53" s="215"/>
      <c r="B53" s="215"/>
      <c r="C53" s="215"/>
      <c r="D53" s="215"/>
      <c r="E53" s="215"/>
      <c r="F53" s="215"/>
      <c r="G53" s="215"/>
      <c r="H53" s="215"/>
      <c r="I53" s="215"/>
      <c r="J53" s="215"/>
      <c r="K53" s="215"/>
      <c r="L53" s="215"/>
      <c r="M53" s="215"/>
      <c r="N53" s="215"/>
      <c r="O53" s="215"/>
      <c r="P53" s="215"/>
      <c r="Q53" s="215"/>
    </row>
    <row r="54" spans="1:17" x14ac:dyDescent="0.2">
      <c r="A54" s="215"/>
      <c r="B54" s="215"/>
      <c r="C54" s="215"/>
      <c r="D54" s="215"/>
      <c r="E54" s="215"/>
      <c r="F54" s="215"/>
      <c r="G54" s="215"/>
      <c r="H54" s="215"/>
      <c r="I54" s="215"/>
      <c r="J54" s="215"/>
      <c r="K54" s="215"/>
      <c r="L54" s="215"/>
      <c r="M54" s="215"/>
      <c r="N54" s="215"/>
      <c r="O54" s="215"/>
      <c r="P54" s="215"/>
      <c r="Q54" s="215"/>
    </row>
  </sheetData>
  <mergeCells count="3">
    <mergeCell ref="J2:N3"/>
    <mergeCell ref="A22:N22"/>
    <mergeCell ref="A24:N3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241CB-F203-4053-B661-4C2445B312F1}">
  <dimension ref="A1:J49"/>
  <sheetViews>
    <sheetView zoomScale="68" zoomScaleNormal="68" workbookViewId="0">
      <pane ySplit="2" topLeftCell="A13" activePane="bottomLeft" state="frozen"/>
      <selection activeCell="B99" sqref="B99:L99"/>
      <selection pane="bottomLeft" activeCell="B99" sqref="B99:L99"/>
    </sheetView>
  </sheetViews>
  <sheetFormatPr baseColWidth="10" defaultColWidth="11.42578125" defaultRowHeight="15" x14ac:dyDescent="0.25"/>
  <cols>
    <col min="1" max="1" width="33.85546875" customWidth="1"/>
    <col min="2" max="3" width="41" customWidth="1"/>
    <col min="4" max="4" width="47" customWidth="1"/>
    <col min="5" max="5" width="32.5703125" customWidth="1"/>
    <col min="6" max="7" width="18.7109375" customWidth="1"/>
    <col min="8" max="8" width="20" customWidth="1"/>
    <col min="9" max="9" width="16.7109375" customWidth="1"/>
    <col min="10" max="10" width="35.85546875" customWidth="1"/>
  </cols>
  <sheetData>
    <row r="1" spans="1:10" ht="30.75" customHeight="1" x14ac:dyDescent="0.25">
      <c r="A1" s="453" t="s">
        <v>125</v>
      </c>
      <c r="B1" s="453"/>
      <c r="C1" s="453"/>
      <c r="D1" s="453"/>
      <c r="E1" s="453"/>
      <c r="F1" s="453"/>
      <c r="G1" s="453"/>
      <c r="H1" s="453"/>
      <c r="I1" s="453"/>
      <c r="J1" s="453"/>
    </row>
    <row r="2" spans="1:10" ht="31.5" x14ac:dyDescent="0.25">
      <c r="A2" s="19" t="s">
        <v>126</v>
      </c>
      <c r="B2" s="19" t="s">
        <v>127</v>
      </c>
      <c r="C2" s="19" t="s">
        <v>128</v>
      </c>
      <c r="D2" s="19" t="s">
        <v>129</v>
      </c>
      <c r="E2" s="18" t="s">
        <v>130</v>
      </c>
      <c r="F2" s="18" t="s">
        <v>131</v>
      </c>
      <c r="G2" s="18" t="s">
        <v>132</v>
      </c>
      <c r="H2" s="18" t="s">
        <v>133</v>
      </c>
      <c r="I2" s="18" t="s">
        <v>134</v>
      </c>
      <c r="J2" s="18" t="s">
        <v>51</v>
      </c>
    </row>
    <row r="3" spans="1:10" ht="134.25" customHeight="1" x14ac:dyDescent="0.25">
      <c r="A3" s="451" t="s">
        <v>135</v>
      </c>
      <c r="B3" s="442" t="s">
        <v>136</v>
      </c>
      <c r="C3" s="29" t="s">
        <v>137</v>
      </c>
      <c r="D3" s="182" t="s">
        <v>138</v>
      </c>
      <c r="E3" s="29" t="s">
        <v>139</v>
      </c>
      <c r="F3" s="32">
        <v>0.97</v>
      </c>
      <c r="G3" s="33">
        <v>1</v>
      </c>
      <c r="H3" s="34">
        <v>0.97</v>
      </c>
      <c r="I3" s="31" t="str">
        <f>IF((H3&gt;=100%),"SI","NO")</f>
        <v>NO</v>
      </c>
      <c r="J3" s="270" t="s">
        <v>140</v>
      </c>
    </row>
    <row r="4" spans="1:10" ht="63" customHeight="1" x14ac:dyDescent="0.25">
      <c r="A4" s="452"/>
      <c r="B4" s="443"/>
      <c r="C4" s="29" t="s">
        <v>141</v>
      </c>
      <c r="D4" s="30" t="s">
        <v>142</v>
      </c>
      <c r="E4" s="29" t="s">
        <v>143</v>
      </c>
      <c r="F4" s="32">
        <v>0.95789999999999997</v>
      </c>
      <c r="G4" s="33">
        <v>1</v>
      </c>
      <c r="H4" s="34">
        <f>G4-((G4-F4))/G4</f>
        <v>0.95789999999999997</v>
      </c>
      <c r="I4" s="31" t="str">
        <f>IF((H4&gt;=100%),"SI","NO")</f>
        <v>NO</v>
      </c>
      <c r="J4" s="34"/>
    </row>
    <row r="5" spans="1:10" ht="78.75" customHeight="1" x14ac:dyDescent="0.25">
      <c r="A5" s="452"/>
      <c r="B5" s="447" t="s">
        <v>144</v>
      </c>
      <c r="C5" s="447" t="s">
        <v>145</v>
      </c>
      <c r="D5" s="444" t="s">
        <v>146</v>
      </c>
      <c r="E5" s="182" t="str">
        <f>Indicadores!A36</f>
        <v>Numero de capacitaciones realizadas durante la vigencia</v>
      </c>
      <c r="F5" s="33">
        <f>Indicadores!F36</f>
        <v>1</v>
      </c>
      <c r="G5" s="33">
        <f>Indicadores!F36</f>
        <v>1</v>
      </c>
      <c r="H5" s="34">
        <f t="shared" ref="H5:H20" si="0">G5-((G5-F5))/G5</f>
        <v>1</v>
      </c>
      <c r="I5" s="31" t="str">
        <f t="shared" ref="I5:I47" si="1">IF((H5&gt;=100%),"SI","NO")</f>
        <v>SI</v>
      </c>
      <c r="J5" s="31"/>
    </row>
    <row r="6" spans="1:10" ht="63" customHeight="1" x14ac:dyDescent="0.25">
      <c r="A6" s="452"/>
      <c r="B6" s="448"/>
      <c r="C6" s="448"/>
      <c r="D6" s="446"/>
      <c r="E6" s="182" t="str">
        <f>Indicadores!A37</f>
        <v xml:space="preserve">Numero  de  Asesorías educativo ambientales  realizadas por la CRA </v>
      </c>
      <c r="F6" s="33">
        <f>Indicadores!G37</f>
        <v>1</v>
      </c>
      <c r="G6" s="33">
        <f>Indicadores!F37</f>
        <v>1</v>
      </c>
      <c r="H6" s="34">
        <f t="shared" si="0"/>
        <v>1</v>
      </c>
      <c r="I6" s="31" t="str">
        <f t="shared" si="1"/>
        <v>SI</v>
      </c>
      <c r="J6" s="31"/>
    </row>
    <row r="7" spans="1:10" ht="83.25" customHeight="1" x14ac:dyDescent="0.25">
      <c r="A7" s="452"/>
      <c r="B7" s="447" t="s">
        <v>147</v>
      </c>
      <c r="C7" s="447" t="s">
        <v>148</v>
      </c>
      <c r="D7" s="444" t="s">
        <v>149</v>
      </c>
      <c r="E7" s="182" t="str">
        <f>Indicadores!A21</f>
        <v>Tiempo efectivo de duración del trámite de otorgamiento de licencias ambientales (número de días)</v>
      </c>
      <c r="F7" s="29">
        <f>Indicadores!G21</f>
        <v>102</v>
      </c>
      <c r="G7" s="183">
        <f>Indicadores!F21</f>
        <v>73</v>
      </c>
      <c r="H7" s="34">
        <f>1-((F7-G7)/F7)</f>
        <v>0.71568627450980393</v>
      </c>
      <c r="I7" s="31" t="str">
        <f t="shared" si="1"/>
        <v>NO</v>
      </c>
      <c r="J7" s="31"/>
    </row>
    <row r="8" spans="1:10" ht="63" customHeight="1" x14ac:dyDescent="0.25">
      <c r="A8" s="452"/>
      <c r="B8" s="450"/>
      <c r="C8" s="450"/>
      <c r="D8" s="445"/>
      <c r="E8" s="182" t="str">
        <f>Indicadores!A22</f>
        <v>Porcentaje de Licencias Ambientales vigentes con seguimiento en el período</v>
      </c>
      <c r="F8" s="184">
        <f>Indicadores!G22</f>
        <v>1</v>
      </c>
      <c r="G8" s="184">
        <f>Indicadores!F22</f>
        <v>1</v>
      </c>
      <c r="H8" s="34">
        <f t="shared" si="0"/>
        <v>1</v>
      </c>
      <c r="I8" s="31" t="str">
        <f t="shared" si="1"/>
        <v>SI</v>
      </c>
      <c r="J8" s="31"/>
    </row>
    <row r="9" spans="1:10" ht="83.25" customHeight="1" x14ac:dyDescent="0.25">
      <c r="A9" s="452"/>
      <c r="B9" s="450"/>
      <c r="C9" s="450"/>
      <c r="D9" s="445"/>
      <c r="E9" s="182" t="str">
        <f>Indicadores!A23</f>
        <v>Tiempo promedio de trámite para el otorgamiento o negación de Permiso de Aprovechamiento Forestal por la Corporación</v>
      </c>
      <c r="F9" s="29">
        <f>Indicadores!G23</f>
        <v>95</v>
      </c>
      <c r="G9" s="183">
        <f>Indicadores!F23</f>
        <v>60</v>
      </c>
      <c r="H9" s="34">
        <f>1-((F9-G9)/F9)</f>
        <v>0.63157894736842102</v>
      </c>
      <c r="I9" s="31" t="str">
        <f t="shared" si="1"/>
        <v>NO</v>
      </c>
      <c r="J9" s="31"/>
    </row>
    <row r="10" spans="1:10" ht="63" customHeight="1" x14ac:dyDescent="0.25">
      <c r="A10" s="452"/>
      <c r="B10" s="450"/>
      <c r="C10" s="450"/>
      <c r="D10" s="445"/>
      <c r="E10" s="182" t="str">
        <f>Indicadores!A24</f>
        <v>Porcentaje de Permisos de Aprovechamiento Forestal vigentes con seguimiento</v>
      </c>
      <c r="F10" s="184">
        <f>Indicadores!G24</f>
        <v>0.74</v>
      </c>
      <c r="G10" s="184">
        <f>Indicadores!F24</f>
        <v>1</v>
      </c>
      <c r="H10" s="34">
        <f t="shared" si="0"/>
        <v>0.74</v>
      </c>
      <c r="I10" s="31" t="str">
        <f t="shared" si="1"/>
        <v>NO</v>
      </c>
      <c r="J10" s="31"/>
    </row>
    <row r="11" spans="1:10" ht="63" customHeight="1" x14ac:dyDescent="0.25">
      <c r="A11" s="452"/>
      <c r="B11" s="450"/>
      <c r="C11" s="450"/>
      <c r="D11" s="445"/>
      <c r="E11" s="182" t="str">
        <f>Indicadores!A25</f>
        <v>Tiempo promedio de trámite para el otorgamiento o negación de Concesiones de Aguas</v>
      </c>
      <c r="F11" s="29">
        <f>Indicadores!G25</f>
        <v>100</v>
      </c>
      <c r="G11" s="183">
        <f>Indicadores!F25</f>
        <v>60</v>
      </c>
      <c r="H11" s="34">
        <f>1-((F11-G11)/F11)</f>
        <v>0.6</v>
      </c>
      <c r="I11" s="31" t="str">
        <f t="shared" si="1"/>
        <v>NO</v>
      </c>
      <c r="J11" s="31"/>
    </row>
    <row r="12" spans="1:10" ht="63" customHeight="1" x14ac:dyDescent="0.25">
      <c r="A12" s="452"/>
      <c r="B12" s="450"/>
      <c r="C12" s="450"/>
      <c r="D12" s="445"/>
      <c r="E12" s="182" t="str">
        <f>Indicadores!A26</f>
        <v xml:space="preserve">Porcentaje de Concesiones de Aguas vigentes con seguimiento
</v>
      </c>
      <c r="F12" s="184">
        <f>Indicadores!G26</f>
        <v>0.94</v>
      </c>
      <c r="G12" s="184">
        <f>Indicadores!F26</f>
        <v>1</v>
      </c>
      <c r="H12" s="34">
        <f t="shared" si="0"/>
        <v>0.94</v>
      </c>
      <c r="I12" s="31" t="str">
        <f t="shared" si="1"/>
        <v>NO</v>
      </c>
      <c r="J12" s="31"/>
    </row>
    <row r="13" spans="1:10" ht="63" customHeight="1" x14ac:dyDescent="0.25">
      <c r="A13" s="452"/>
      <c r="B13" s="450"/>
      <c r="C13" s="450"/>
      <c r="D13" s="445"/>
      <c r="E13" s="182" t="str">
        <f>Indicadores!A27</f>
        <v>Tiempo promedio de trámite para el otorgamiento o negación de Permisos de vertimiento</v>
      </c>
      <c r="F13" s="29">
        <f>Indicadores!G27</f>
        <v>108</v>
      </c>
      <c r="G13" s="183">
        <f>Indicadores!F27</f>
        <v>68</v>
      </c>
      <c r="H13" s="34">
        <f>1-((F13-G13)/F13)</f>
        <v>0.62962962962962965</v>
      </c>
      <c r="I13" s="31" t="str">
        <f t="shared" si="1"/>
        <v>NO</v>
      </c>
      <c r="J13" s="31"/>
    </row>
    <row r="14" spans="1:10" ht="63" customHeight="1" x14ac:dyDescent="0.25">
      <c r="A14" s="452"/>
      <c r="B14" s="450"/>
      <c r="C14" s="450"/>
      <c r="D14" s="445"/>
      <c r="E14" s="182" t="str">
        <f>Indicadores!A28</f>
        <v xml:space="preserve">Porcentaje de Permisos de Vertimientos vigentes con seguimiento
</v>
      </c>
      <c r="F14" s="184">
        <f>Indicadores!G28</f>
        <v>0.77</v>
      </c>
      <c r="G14" s="184">
        <f>Indicadores!F28</f>
        <v>1</v>
      </c>
      <c r="H14" s="34">
        <f t="shared" si="0"/>
        <v>0.77</v>
      </c>
      <c r="I14" s="31" t="str">
        <f t="shared" si="1"/>
        <v>NO</v>
      </c>
      <c r="J14" s="31"/>
    </row>
    <row r="15" spans="1:10" ht="71.25" customHeight="1" x14ac:dyDescent="0.25">
      <c r="A15" s="452"/>
      <c r="B15" s="450"/>
      <c r="C15" s="450"/>
      <c r="D15" s="445"/>
      <c r="E15" s="182" t="str">
        <f>Indicadores!A29</f>
        <v>Tiempo promedio de trámite para el otorgamiento o negación de Permiso de Emisiones Atmosféricas</v>
      </c>
      <c r="F15" s="29">
        <f>Indicadores!G29</f>
        <v>104</v>
      </c>
      <c r="G15" s="183">
        <f>Indicadores!F29</f>
        <v>70</v>
      </c>
      <c r="H15" s="34">
        <f>1-((F15-G15)/F15)</f>
        <v>0.67307692307692313</v>
      </c>
      <c r="I15" s="31" t="str">
        <f t="shared" si="1"/>
        <v>NO</v>
      </c>
      <c r="J15" s="31"/>
    </row>
    <row r="16" spans="1:10" ht="63" customHeight="1" x14ac:dyDescent="0.25">
      <c r="A16" s="452"/>
      <c r="B16" s="450"/>
      <c r="C16" s="450"/>
      <c r="D16" s="445"/>
      <c r="E16" s="182" t="str">
        <f>Indicadores!A30</f>
        <v>Porcentaje de Permisos de Emisiones Atmosféricas vigentes con seguimiento</v>
      </c>
      <c r="F16" s="184">
        <f>Indicadores!G30</f>
        <v>0.8</v>
      </c>
      <c r="G16" s="184">
        <f>Indicadores!F30</f>
        <v>1</v>
      </c>
      <c r="H16" s="34">
        <f t="shared" si="0"/>
        <v>0.8</v>
      </c>
      <c r="I16" s="31" t="str">
        <f t="shared" si="1"/>
        <v>NO</v>
      </c>
      <c r="J16" s="31"/>
    </row>
    <row r="17" spans="1:10" ht="117" customHeight="1" x14ac:dyDescent="0.25">
      <c r="A17" s="452"/>
      <c r="B17" s="450"/>
      <c r="C17" s="450"/>
      <c r="D17" s="445"/>
      <c r="E17" s="182" t="str">
        <f>Indicadores!A31</f>
        <v>Porcentaje de seguimiento anual a las obras de saneamiento ambiental (Planta de tratamiento de aguas residuales) para verificar el cumplimiento de las actividades priorizadas en los PSMV.</v>
      </c>
      <c r="F17" s="184">
        <f>Indicadores!G31</f>
        <v>1</v>
      </c>
      <c r="G17" s="184">
        <f>Indicadores!F31</f>
        <v>1</v>
      </c>
      <c r="H17" s="34">
        <f t="shared" si="0"/>
        <v>1</v>
      </c>
      <c r="I17" s="31" t="str">
        <f t="shared" si="1"/>
        <v>SI</v>
      </c>
      <c r="J17" s="31"/>
    </row>
    <row r="18" spans="1:10" ht="63" customHeight="1" x14ac:dyDescent="0.25">
      <c r="A18" s="452"/>
      <c r="B18" s="450"/>
      <c r="C18" s="450"/>
      <c r="D18" s="445"/>
      <c r="E18" s="182" t="str">
        <f>Indicadores!A32</f>
        <v>Porcentaje de denuncias ambientales atendidas</v>
      </c>
      <c r="F18" s="184">
        <f>Indicadores!G32</f>
        <v>0.65</v>
      </c>
      <c r="G18" s="184">
        <f>Indicadores!F32</f>
        <v>1</v>
      </c>
      <c r="H18" s="34">
        <f t="shared" si="0"/>
        <v>0.65</v>
      </c>
      <c r="I18" s="31" t="str">
        <f t="shared" si="1"/>
        <v>NO</v>
      </c>
      <c r="J18" s="31"/>
    </row>
    <row r="19" spans="1:10" ht="63" customHeight="1" x14ac:dyDescent="0.25">
      <c r="A19" s="452"/>
      <c r="B19" s="450"/>
      <c r="C19" s="450"/>
      <c r="D19" s="445"/>
      <c r="E19" s="182" t="str">
        <f>Indicadores!A33</f>
        <v>Porcentaje de procesos sancionatorios resueltos</v>
      </c>
      <c r="F19" s="184">
        <f>Indicadores!G33</f>
        <v>0.03</v>
      </c>
      <c r="G19" s="184">
        <f>Indicadores!F33</f>
        <v>1</v>
      </c>
      <c r="H19" s="34">
        <f t="shared" si="0"/>
        <v>3.0000000000000027E-2</v>
      </c>
      <c r="I19" s="31" t="str">
        <f t="shared" si="1"/>
        <v>NO</v>
      </c>
      <c r="J19" s="31"/>
    </row>
    <row r="20" spans="1:10" ht="95.25" customHeight="1" x14ac:dyDescent="0.25">
      <c r="A20" s="452"/>
      <c r="B20" s="450"/>
      <c r="C20" s="448"/>
      <c r="D20" s="446"/>
      <c r="E20" s="182" t="str">
        <f>Indicadores!A34</f>
        <v>Porcentaje de peticiones, solicitudes y consultas resueltas dentro del termino legal de competencia exclusiva de la subdirección de Gestión Ambiental</v>
      </c>
      <c r="F20" s="184">
        <f>Indicadores!G34</f>
        <v>0.7</v>
      </c>
      <c r="G20" s="184">
        <f>Indicadores!F34</f>
        <v>1</v>
      </c>
      <c r="H20" s="34">
        <f t="shared" si="0"/>
        <v>0.7</v>
      </c>
      <c r="I20" s="31" t="str">
        <f t="shared" si="1"/>
        <v>NO</v>
      </c>
      <c r="J20" s="31"/>
    </row>
    <row r="21" spans="1:10" ht="114.75" customHeight="1" x14ac:dyDescent="0.25">
      <c r="A21" s="452"/>
      <c r="B21" s="448"/>
      <c r="C21" s="46" t="s">
        <v>150</v>
      </c>
      <c r="D21" s="181" t="s">
        <v>151</v>
      </c>
      <c r="E21" s="182" t="s">
        <v>152</v>
      </c>
      <c r="F21" s="184">
        <f>Indicadores!G19</f>
        <v>1</v>
      </c>
      <c r="G21" s="184">
        <f>Indicadores!F19</f>
        <v>0.25</v>
      </c>
      <c r="H21" s="34">
        <f>F21/G21</f>
        <v>4</v>
      </c>
      <c r="I21" s="31" t="str">
        <f t="shared" si="1"/>
        <v>SI</v>
      </c>
      <c r="J21" s="31"/>
    </row>
    <row r="22" spans="1:10" ht="81.75" customHeight="1" x14ac:dyDescent="0.25">
      <c r="A22" s="452"/>
      <c r="B22" s="442" t="s">
        <v>153</v>
      </c>
      <c r="C22" s="41" t="s">
        <v>154</v>
      </c>
      <c r="D22" s="35" t="s">
        <v>155</v>
      </c>
      <c r="E22" s="29" t="s">
        <v>156</v>
      </c>
      <c r="F22" s="183">
        <f>Indicadores!G7+Indicadores!H7</f>
        <v>2</v>
      </c>
      <c r="G22" s="183">
        <f>Indicadores!F7</f>
        <v>2</v>
      </c>
      <c r="H22" s="33">
        <f>F22/G22</f>
        <v>1</v>
      </c>
      <c r="I22" s="31" t="str">
        <f t="shared" si="1"/>
        <v>SI</v>
      </c>
      <c r="J22" s="33"/>
    </row>
    <row r="23" spans="1:10" ht="116.25" customHeight="1" x14ac:dyDescent="0.25">
      <c r="A23" s="452"/>
      <c r="B23" s="443"/>
      <c r="C23" s="39" t="s">
        <v>157</v>
      </c>
      <c r="D23" s="35" t="s">
        <v>158</v>
      </c>
      <c r="E23" s="29" t="s">
        <v>159</v>
      </c>
      <c r="F23" s="184">
        <f>Indicadores!J52</f>
        <v>0.99</v>
      </c>
      <c r="G23" s="184">
        <f>Indicadores!F52</f>
        <v>0.9</v>
      </c>
      <c r="H23" s="33">
        <f>F23/G23</f>
        <v>1.0999999999999999</v>
      </c>
      <c r="I23" s="31" t="str">
        <f t="shared" si="1"/>
        <v>SI</v>
      </c>
      <c r="J23" s="33"/>
    </row>
    <row r="24" spans="1:10" ht="74.25" customHeight="1" x14ac:dyDescent="0.25">
      <c r="A24" s="452"/>
      <c r="B24" s="442" t="s">
        <v>160</v>
      </c>
      <c r="C24" s="447" t="s">
        <v>141</v>
      </c>
      <c r="D24" s="444" t="s">
        <v>161</v>
      </c>
      <c r="E24" s="29" t="s">
        <v>162</v>
      </c>
      <c r="F24" s="23">
        <v>0.97199999999999998</v>
      </c>
      <c r="G24" s="24">
        <v>1</v>
      </c>
      <c r="H24" s="25">
        <f>G24-((G24-F24))/G24</f>
        <v>0.97199999999999998</v>
      </c>
      <c r="I24" s="31" t="str">
        <f t="shared" si="1"/>
        <v>NO</v>
      </c>
      <c r="J24" s="20" t="s">
        <v>163</v>
      </c>
    </row>
    <row r="25" spans="1:10" ht="56.25" customHeight="1" x14ac:dyDescent="0.25">
      <c r="A25" s="452"/>
      <c r="B25" s="449"/>
      <c r="C25" s="450"/>
      <c r="D25" s="445"/>
      <c r="E25" s="29" t="s">
        <v>164</v>
      </c>
      <c r="F25" s="27">
        <v>179583</v>
      </c>
      <c r="G25" s="27">
        <v>173376</v>
      </c>
      <c r="H25" s="25">
        <f>(G25+(G25-F25))/G25</f>
        <v>0.96419919712070878</v>
      </c>
      <c r="I25" s="31" t="str">
        <f t="shared" si="1"/>
        <v>NO</v>
      </c>
      <c r="J25" s="20" t="s">
        <v>165</v>
      </c>
    </row>
    <row r="26" spans="1:10" ht="56.25" customHeight="1" x14ac:dyDescent="0.25">
      <c r="A26" s="452"/>
      <c r="B26" s="449"/>
      <c r="C26" s="450"/>
      <c r="D26" s="445"/>
      <c r="E26" s="29" t="s">
        <v>166</v>
      </c>
      <c r="F26" s="21">
        <v>90</v>
      </c>
      <c r="G26" s="21">
        <v>110</v>
      </c>
      <c r="H26" s="25">
        <f>(G26+(G26-F26))/G26</f>
        <v>1.1818181818181819</v>
      </c>
      <c r="I26" s="31" t="str">
        <f t="shared" si="1"/>
        <v>SI</v>
      </c>
      <c r="J26" s="20" t="s">
        <v>167</v>
      </c>
    </row>
    <row r="27" spans="1:10" ht="133.5" customHeight="1" x14ac:dyDescent="0.25">
      <c r="A27" s="452"/>
      <c r="B27" s="443"/>
      <c r="C27" s="448"/>
      <c r="D27" s="446"/>
      <c r="E27" s="29" t="s">
        <v>168</v>
      </c>
      <c r="F27" s="21" t="s">
        <v>169</v>
      </c>
      <c r="G27" s="21" t="s">
        <v>169</v>
      </c>
      <c r="H27" s="24">
        <v>1</v>
      </c>
      <c r="I27" s="31" t="str">
        <f t="shared" si="1"/>
        <v>SI</v>
      </c>
      <c r="J27" s="28" t="s">
        <v>170</v>
      </c>
    </row>
    <row r="28" spans="1:10" ht="79.5" customHeight="1" x14ac:dyDescent="0.25">
      <c r="A28" s="452"/>
      <c r="B28" s="217" t="s">
        <v>171</v>
      </c>
      <c r="C28" s="39" t="s">
        <v>137</v>
      </c>
      <c r="D28" s="218" t="s">
        <v>172</v>
      </c>
      <c r="E28" s="29" t="s">
        <v>173</v>
      </c>
      <c r="F28" s="21">
        <v>0.15</v>
      </c>
      <c r="G28" s="21">
        <v>0.15</v>
      </c>
      <c r="H28" s="24">
        <v>1</v>
      </c>
      <c r="I28" s="31" t="str">
        <f t="shared" si="1"/>
        <v>SI</v>
      </c>
      <c r="J28" s="28" t="s">
        <v>174</v>
      </c>
    </row>
    <row r="29" spans="1:10" ht="68.25" customHeight="1" x14ac:dyDescent="0.25">
      <c r="A29" s="452"/>
      <c r="B29" s="442" t="s">
        <v>175</v>
      </c>
      <c r="C29" s="447" t="s">
        <v>176</v>
      </c>
      <c r="D29" s="444" t="s">
        <v>138</v>
      </c>
      <c r="E29" s="29" t="s">
        <v>177</v>
      </c>
      <c r="F29" s="24">
        <f>Indicadores!G44</f>
        <v>1</v>
      </c>
      <c r="G29" s="24">
        <f>Indicadores!F44</f>
        <v>1</v>
      </c>
      <c r="H29" s="24">
        <f>F29/G29</f>
        <v>1</v>
      </c>
      <c r="I29" s="31" t="str">
        <f t="shared" si="1"/>
        <v>SI</v>
      </c>
      <c r="J29" s="24"/>
    </row>
    <row r="30" spans="1:10" ht="68.25" customHeight="1" x14ac:dyDescent="0.25">
      <c r="A30" s="452"/>
      <c r="B30" s="443"/>
      <c r="C30" s="448"/>
      <c r="D30" s="446"/>
      <c r="E30" s="29" t="s">
        <v>178</v>
      </c>
      <c r="F30" s="24">
        <f>Indicadores!G45</f>
        <v>0.95</v>
      </c>
      <c r="G30" s="24">
        <f>Indicadores!F45</f>
        <v>0.95</v>
      </c>
      <c r="H30" s="24">
        <f>F30/G30</f>
        <v>1</v>
      </c>
      <c r="I30" s="31" t="str">
        <f t="shared" si="1"/>
        <v>SI</v>
      </c>
      <c r="J30" s="24"/>
    </row>
    <row r="31" spans="1:10" ht="92.25" customHeight="1" x14ac:dyDescent="0.25">
      <c r="A31" s="452"/>
      <c r="B31" s="16" t="s">
        <v>179</v>
      </c>
      <c r="C31" s="41" t="s">
        <v>141</v>
      </c>
      <c r="D31" s="182" t="s">
        <v>161</v>
      </c>
      <c r="E31" s="29" t="s">
        <v>180</v>
      </c>
      <c r="F31" s="22">
        <f>Indicadores!J10</f>
        <v>0.33333333333333331</v>
      </c>
      <c r="G31" s="22">
        <f>Indicadores!F10</f>
        <v>0.75</v>
      </c>
      <c r="H31" s="24">
        <f>F31/G31</f>
        <v>0.44444444444444442</v>
      </c>
      <c r="I31" s="31" t="str">
        <f t="shared" si="1"/>
        <v>NO</v>
      </c>
      <c r="J31" s="22"/>
    </row>
    <row r="32" spans="1:10" ht="87.75" customHeight="1" x14ac:dyDescent="0.25">
      <c r="A32" s="452"/>
      <c r="B32" s="442" t="s">
        <v>181</v>
      </c>
      <c r="C32" s="447" t="s">
        <v>182</v>
      </c>
      <c r="D32" s="444" t="s">
        <v>183</v>
      </c>
      <c r="E32" s="29" t="s">
        <v>184</v>
      </c>
      <c r="F32" s="22">
        <f>Indicadores!F60</f>
        <v>1</v>
      </c>
      <c r="G32" s="22">
        <f>Indicadores!H60</f>
        <v>1</v>
      </c>
      <c r="H32" s="24">
        <f>G32/F32</f>
        <v>1</v>
      </c>
      <c r="I32" s="31" t="str">
        <f t="shared" si="1"/>
        <v>SI</v>
      </c>
      <c r="J32" s="22"/>
    </row>
    <row r="33" spans="1:10" ht="72.75" customHeight="1" x14ac:dyDescent="0.25">
      <c r="A33" s="452"/>
      <c r="B33" s="449"/>
      <c r="C33" s="450"/>
      <c r="D33" s="445"/>
      <c r="E33" s="29" t="s">
        <v>185</v>
      </c>
      <c r="F33" s="191">
        <f>AVERAGE(Indicadores!G61:H61)</f>
        <v>5.08</v>
      </c>
      <c r="G33" s="191">
        <f>Indicadores!F61</f>
        <v>10</v>
      </c>
      <c r="H33" s="24">
        <f>G33/F33</f>
        <v>1.9685039370078741</v>
      </c>
      <c r="I33" s="31" t="str">
        <f t="shared" si="1"/>
        <v>SI</v>
      </c>
      <c r="J33" s="22"/>
    </row>
    <row r="34" spans="1:10" ht="72.75" customHeight="1" x14ac:dyDescent="0.25">
      <c r="A34" s="452"/>
      <c r="B34" s="449"/>
      <c r="C34" s="450"/>
      <c r="D34" s="445"/>
      <c r="E34" s="29" t="s">
        <v>186</v>
      </c>
      <c r="F34" s="191">
        <f>AVERAGE(Indicadores!G62:H62)</f>
        <v>9.875</v>
      </c>
      <c r="G34" s="191">
        <f>Indicadores!F62</f>
        <v>30</v>
      </c>
      <c r="H34" s="24">
        <f t="shared" ref="H34:H35" si="2">G34/F34</f>
        <v>3.037974683544304</v>
      </c>
      <c r="I34" s="31" t="str">
        <f t="shared" si="1"/>
        <v>SI</v>
      </c>
      <c r="J34" s="22"/>
    </row>
    <row r="35" spans="1:10" ht="72.75" customHeight="1" x14ac:dyDescent="0.25">
      <c r="A35" s="452"/>
      <c r="B35" s="443"/>
      <c r="C35" s="448"/>
      <c r="D35" s="446"/>
      <c r="E35" s="29" t="s">
        <v>187</v>
      </c>
      <c r="F35" s="191">
        <f>AVERAGE(Indicadores!G63:H63)</f>
        <v>9.1</v>
      </c>
      <c r="G35" s="191">
        <f>Indicadores!F63</f>
        <v>15</v>
      </c>
      <c r="H35" s="24">
        <f t="shared" si="2"/>
        <v>1.6483516483516485</v>
      </c>
      <c r="I35" s="31" t="str">
        <f t="shared" si="1"/>
        <v>SI</v>
      </c>
      <c r="J35" s="22"/>
    </row>
    <row r="36" spans="1:10" ht="97.5" customHeight="1" x14ac:dyDescent="0.25">
      <c r="A36" s="452"/>
      <c r="B36" s="16" t="s">
        <v>188</v>
      </c>
      <c r="C36" s="41" t="s">
        <v>182</v>
      </c>
      <c r="D36" s="30" t="s">
        <v>183</v>
      </c>
      <c r="E36" s="29" t="s">
        <v>189</v>
      </c>
      <c r="F36" s="22">
        <f>Indicadores!G59</f>
        <v>1</v>
      </c>
      <c r="G36" s="22">
        <f>Indicadores!F59</f>
        <v>1</v>
      </c>
      <c r="H36" s="24">
        <f>F36/G36</f>
        <v>1</v>
      </c>
      <c r="I36" s="31" t="str">
        <f t="shared" si="1"/>
        <v>SI</v>
      </c>
      <c r="J36" s="22"/>
    </row>
    <row r="37" spans="1:10" ht="84" customHeight="1" x14ac:dyDescent="0.25">
      <c r="A37" s="452"/>
      <c r="B37" s="442" t="s">
        <v>190</v>
      </c>
      <c r="C37" s="447" t="s">
        <v>191</v>
      </c>
      <c r="D37" s="444" t="s">
        <v>192</v>
      </c>
      <c r="E37" s="29" t="s">
        <v>193</v>
      </c>
      <c r="F37" s="22">
        <f>Indicadores!H73</f>
        <v>1</v>
      </c>
      <c r="G37" s="22">
        <f>Indicadores!F73</f>
        <v>1</v>
      </c>
      <c r="H37" s="24">
        <f t="shared" ref="H37:H38" si="3">F37/G37</f>
        <v>1</v>
      </c>
      <c r="I37" s="31" t="str">
        <f t="shared" si="1"/>
        <v>SI</v>
      </c>
      <c r="J37" s="22"/>
    </row>
    <row r="38" spans="1:10" ht="84" customHeight="1" x14ac:dyDescent="0.25">
      <c r="A38" s="452"/>
      <c r="B38" s="443"/>
      <c r="C38" s="448"/>
      <c r="D38" s="446"/>
      <c r="E38" s="29" t="s">
        <v>194</v>
      </c>
      <c r="F38" s="186">
        <f>Indicadores!G74</f>
        <v>5</v>
      </c>
      <c r="G38" s="186">
        <f>Indicadores!F74</f>
        <v>5</v>
      </c>
      <c r="H38" s="24">
        <f t="shared" si="3"/>
        <v>1</v>
      </c>
      <c r="I38" s="31" t="str">
        <f t="shared" si="1"/>
        <v>SI</v>
      </c>
      <c r="J38" s="22"/>
    </row>
    <row r="39" spans="1:10" ht="81" customHeight="1" x14ac:dyDescent="0.25">
      <c r="A39" s="452"/>
      <c r="B39" s="442" t="s">
        <v>195</v>
      </c>
      <c r="C39" s="447" t="s">
        <v>196</v>
      </c>
      <c r="D39" s="444" t="s">
        <v>197</v>
      </c>
      <c r="E39" s="29" t="s">
        <v>198</v>
      </c>
      <c r="F39" s="22">
        <v>0.96130000000000004</v>
      </c>
      <c r="G39" s="22">
        <v>0.85</v>
      </c>
      <c r="H39" s="22">
        <v>1.1309411764705883</v>
      </c>
      <c r="I39" s="31" t="str">
        <f t="shared" si="1"/>
        <v>SI</v>
      </c>
      <c r="J39" s="196" t="s">
        <v>199</v>
      </c>
    </row>
    <row r="40" spans="1:10" ht="81" customHeight="1" x14ac:dyDescent="0.25">
      <c r="A40" s="452"/>
      <c r="B40" s="443"/>
      <c r="C40" s="448"/>
      <c r="D40" s="446"/>
      <c r="E40" s="29" t="s">
        <v>200</v>
      </c>
      <c r="F40" s="22">
        <v>1</v>
      </c>
      <c r="G40" s="22">
        <v>0.85</v>
      </c>
      <c r="H40" s="22">
        <v>1.1764705882352942</v>
      </c>
      <c r="I40" s="31" t="str">
        <f t="shared" si="1"/>
        <v>SI</v>
      </c>
      <c r="J40" s="28" t="s">
        <v>199</v>
      </c>
    </row>
    <row r="41" spans="1:10" ht="54.75" customHeight="1" x14ac:dyDescent="0.25">
      <c r="A41" s="452"/>
      <c r="B41" s="442" t="s">
        <v>201</v>
      </c>
      <c r="C41" s="447" t="s">
        <v>141</v>
      </c>
      <c r="D41" s="444" t="s">
        <v>161</v>
      </c>
      <c r="E41" s="29" t="s">
        <v>202</v>
      </c>
      <c r="F41" s="193">
        <f>Indicadores!G78</f>
        <v>0.46636771300448432</v>
      </c>
      <c r="G41" s="22">
        <v>0.1</v>
      </c>
      <c r="H41" s="25">
        <f>F41/G41</f>
        <v>4.6636771300448432</v>
      </c>
      <c r="I41" s="31" t="str">
        <f t="shared" si="1"/>
        <v>SI</v>
      </c>
      <c r="J41" s="22"/>
    </row>
    <row r="42" spans="1:10" ht="54.75" customHeight="1" x14ac:dyDescent="0.25">
      <c r="A42" s="452"/>
      <c r="B42" s="449"/>
      <c r="C42" s="450"/>
      <c r="D42" s="445"/>
      <c r="E42" s="29" t="s">
        <v>164</v>
      </c>
      <c r="F42" s="26">
        <v>14965.25</v>
      </c>
      <c r="G42" s="27">
        <v>15000</v>
      </c>
      <c r="H42" s="25">
        <f>(G42+(G42-F42))/G42</f>
        <v>1.0023166666666667</v>
      </c>
      <c r="I42" s="31" t="str">
        <f t="shared" si="1"/>
        <v>SI</v>
      </c>
      <c r="J42" s="20" t="s">
        <v>165</v>
      </c>
    </row>
    <row r="43" spans="1:10" ht="54.75" customHeight="1" x14ac:dyDescent="0.25">
      <c r="A43" s="452"/>
      <c r="B43" s="449"/>
      <c r="C43" s="450"/>
      <c r="D43" s="445"/>
      <c r="E43" s="29" t="s">
        <v>166</v>
      </c>
      <c r="F43" s="21">
        <v>90</v>
      </c>
      <c r="G43" s="21">
        <v>110</v>
      </c>
      <c r="H43" s="25">
        <f>(G43+(G43-F43))/G43</f>
        <v>1.1818181818181819</v>
      </c>
      <c r="I43" s="31" t="str">
        <f t="shared" si="1"/>
        <v>SI</v>
      </c>
      <c r="J43" s="20" t="s">
        <v>167</v>
      </c>
    </row>
    <row r="44" spans="1:10" ht="79.5" customHeight="1" x14ac:dyDescent="0.25">
      <c r="A44" s="452"/>
      <c r="B44" s="443"/>
      <c r="C44" s="448"/>
      <c r="D44" s="446"/>
      <c r="E44" s="29" t="s">
        <v>168</v>
      </c>
      <c r="F44" s="21" t="s">
        <v>169</v>
      </c>
      <c r="G44" s="21" t="s">
        <v>169</v>
      </c>
      <c r="H44" s="24">
        <v>1</v>
      </c>
      <c r="I44" s="31" t="str">
        <f t="shared" si="1"/>
        <v>SI</v>
      </c>
      <c r="J44" s="28" t="s">
        <v>170</v>
      </c>
    </row>
    <row r="45" spans="1:10" ht="63" customHeight="1" x14ac:dyDescent="0.25">
      <c r="A45" s="452"/>
      <c r="B45" s="442" t="s">
        <v>203</v>
      </c>
      <c r="C45" s="447" t="s">
        <v>196</v>
      </c>
      <c r="D45" s="444" t="s">
        <v>197</v>
      </c>
      <c r="E45" s="29" t="s">
        <v>198</v>
      </c>
      <c r="F45" s="22">
        <f>Indicadores!H48</f>
        <v>0.96130000000000004</v>
      </c>
      <c r="G45" s="22">
        <f>Indicadores!F48</f>
        <v>0.85</v>
      </c>
      <c r="H45" s="24">
        <f t="shared" ref="H45:H46" si="4">F45/G45</f>
        <v>1.1309411764705883</v>
      </c>
      <c r="I45" s="31" t="str">
        <f t="shared" si="1"/>
        <v>SI</v>
      </c>
      <c r="J45" s="195" t="s">
        <v>199</v>
      </c>
    </row>
    <row r="46" spans="1:10" ht="63" customHeight="1" x14ac:dyDescent="0.25">
      <c r="A46" s="452"/>
      <c r="B46" s="443"/>
      <c r="C46" s="448"/>
      <c r="D46" s="446"/>
      <c r="E46" s="29" t="s">
        <v>200</v>
      </c>
      <c r="F46" s="22">
        <f>Indicadores!H49</f>
        <v>1</v>
      </c>
      <c r="G46" s="22">
        <f>Indicadores!F49</f>
        <v>0.85</v>
      </c>
      <c r="H46" s="24">
        <f t="shared" si="4"/>
        <v>1.1764705882352942</v>
      </c>
      <c r="I46" s="31" t="str">
        <f t="shared" si="1"/>
        <v>SI</v>
      </c>
      <c r="J46" s="195" t="s">
        <v>199</v>
      </c>
    </row>
    <row r="47" spans="1:10" ht="63" customHeight="1" x14ac:dyDescent="0.25">
      <c r="A47" s="452"/>
      <c r="B47" s="16" t="s">
        <v>204</v>
      </c>
      <c r="C47" s="41" t="s">
        <v>137</v>
      </c>
      <c r="D47" s="182" t="s">
        <v>205</v>
      </c>
      <c r="E47" s="29" t="s">
        <v>206</v>
      </c>
      <c r="F47" s="22">
        <v>1</v>
      </c>
      <c r="G47" s="22">
        <v>1</v>
      </c>
      <c r="H47" s="24">
        <v>1</v>
      </c>
      <c r="I47" s="31" t="str">
        <f t="shared" si="1"/>
        <v>SI</v>
      </c>
      <c r="J47" s="271" t="s">
        <v>207</v>
      </c>
    </row>
    <row r="49" spans="4:9" x14ac:dyDescent="0.25">
      <c r="D49" s="45" t="s">
        <v>208</v>
      </c>
      <c r="I49" s="192">
        <f>(COUNTIF(I3:I47,"SI"))/(COUNT(H3:H47))</f>
        <v>0.62222222222222223</v>
      </c>
    </row>
  </sheetData>
  <autoFilter ref="B2:J47" xr:uid="{D76241CB-F203-4053-B661-4C2445B312F1}"/>
  <mergeCells count="31">
    <mergeCell ref="A3:A47"/>
    <mergeCell ref="A1:J1"/>
    <mergeCell ref="B3:B4"/>
    <mergeCell ref="B24:B27"/>
    <mergeCell ref="C24:C27"/>
    <mergeCell ref="B41:B44"/>
    <mergeCell ref="C41:C44"/>
    <mergeCell ref="B5:B6"/>
    <mergeCell ref="C5:C6"/>
    <mergeCell ref="D5:D6"/>
    <mergeCell ref="C7:C20"/>
    <mergeCell ref="D7:D20"/>
    <mergeCell ref="B29:B30"/>
    <mergeCell ref="C29:C30"/>
    <mergeCell ref="D29:D30"/>
    <mergeCell ref="B7:B21"/>
    <mergeCell ref="B22:B23"/>
    <mergeCell ref="D24:D27"/>
    <mergeCell ref="D41:D44"/>
    <mergeCell ref="B45:B46"/>
    <mergeCell ref="C45:C46"/>
    <mergeCell ref="D45:D46"/>
    <mergeCell ref="D39:D40"/>
    <mergeCell ref="B39:B40"/>
    <mergeCell ref="C39:C40"/>
    <mergeCell ref="B37:B38"/>
    <mergeCell ref="C37:C38"/>
    <mergeCell ref="D37:D38"/>
    <mergeCell ref="B32:B35"/>
    <mergeCell ref="C32:C35"/>
    <mergeCell ref="D32:D35"/>
  </mergeCells>
  <conditionalFormatting sqref="I3:I47">
    <cfRule type="containsText" dxfId="9" priority="7" operator="containsText" text="NO">
      <formula>NOT(ISERROR(SEARCH("NO",I3)))</formula>
    </cfRule>
    <cfRule type="containsText" dxfId="8" priority="8" operator="containsText" text="SI">
      <formula>NOT(ISERROR(SEARCH("SI",I3)))</formula>
    </cfRule>
  </conditionalFormatting>
  <hyperlinks>
    <hyperlink ref="D49" location="'Revisión ISO'!A1" display="Regresar" xr:uid="{4A78C989-BAC0-4FF8-B854-7F16956CA37A}"/>
  </hyperlinks>
  <pageMargins left="0.7" right="0.7" top="0.75" bottom="0.75" header="0.3" footer="0.3"/>
  <ignoredErrors>
    <ignoredError sqref="H7:H15 H22" formula="1"/>
    <ignoredError sqref="F33:H35"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36719-0D11-44DF-B562-3A7FB11A086E}">
  <dimension ref="A2:M80"/>
  <sheetViews>
    <sheetView zoomScale="55" zoomScaleNormal="55" workbookViewId="0">
      <pane ySplit="5" topLeftCell="A6" activePane="bottomLeft" state="frozen"/>
      <selection activeCell="B99" sqref="B99:L99"/>
      <selection pane="bottomLeft" activeCell="B99" sqref="B99:L99"/>
    </sheetView>
  </sheetViews>
  <sheetFormatPr baseColWidth="10" defaultColWidth="11.42578125" defaultRowHeight="15" x14ac:dyDescent="0.25"/>
  <cols>
    <col min="1" max="1" width="26.28515625" customWidth="1"/>
    <col min="2" max="2" width="22.140625" customWidth="1"/>
    <col min="3" max="3" width="23.7109375" customWidth="1"/>
    <col min="6" max="6" width="13.5703125" style="180" customWidth="1"/>
    <col min="7" max="7" width="13.5703125" customWidth="1"/>
    <col min="11" max="11" width="21" customWidth="1"/>
    <col min="12" max="12" width="31.140625" customWidth="1"/>
    <col min="13" max="13" width="17.5703125" customWidth="1"/>
  </cols>
  <sheetData>
    <row r="2" spans="1:12" ht="29.25" customHeight="1" x14ac:dyDescent="0.25">
      <c r="A2" s="455"/>
      <c r="B2" s="458" t="s">
        <v>209</v>
      </c>
      <c r="C2" s="459"/>
      <c r="D2" s="459"/>
      <c r="E2" s="459"/>
      <c r="F2" s="459"/>
      <c r="G2" s="459"/>
      <c r="H2" s="459"/>
      <c r="I2" s="459"/>
      <c r="J2" s="459"/>
      <c r="K2" s="460"/>
      <c r="L2" s="455"/>
    </row>
    <row r="3" spans="1:12" ht="27" customHeight="1" x14ac:dyDescent="0.25">
      <c r="A3" s="456"/>
      <c r="B3" s="458" t="s">
        <v>210</v>
      </c>
      <c r="C3" s="459"/>
      <c r="D3" s="459"/>
      <c r="E3" s="459"/>
      <c r="F3" s="459"/>
      <c r="G3" s="459"/>
      <c r="H3" s="459"/>
      <c r="I3" s="459"/>
      <c r="J3" s="459"/>
      <c r="K3" s="460"/>
      <c r="L3" s="456"/>
    </row>
    <row r="4" spans="1:12" ht="32.25" customHeight="1" x14ac:dyDescent="0.25">
      <c r="A4" s="457"/>
      <c r="B4" s="461" t="s">
        <v>211</v>
      </c>
      <c r="C4" s="462"/>
      <c r="D4" s="463" t="s">
        <v>212</v>
      </c>
      <c r="E4" s="464"/>
      <c r="F4" s="465"/>
      <c r="G4" s="464" t="s">
        <v>4</v>
      </c>
      <c r="H4" s="464"/>
      <c r="I4" s="464"/>
      <c r="J4" s="464"/>
      <c r="K4" s="465"/>
      <c r="L4" s="457"/>
    </row>
    <row r="5" spans="1:12" ht="25.5" x14ac:dyDescent="0.25">
      <c r="A5" s="74" t="s">
        <v>213</v>
      </c>
      <c r="B5" s="75" t="s">
        <v>214</v>
      </c>
      <c r="C5" s="74" t="s">
        <v>215</v>
      </c>
      <c r="D5" s="74" t="s">
        <v>216</v>
      </c>
      <c r="E5" s="74" t="s">
        <v>217</v>
      </c>
      <c r="F5" s="74" t="s">
        <v>218</v>
      </c>
      <c r="G5" s="75" t="s">
        <v>219</v>
      </c>
      <c r="H5" s="74" t="s">
        <v>220</v>
      </c>
      <c r="I5" s="74" t="s">
        <v>221</v>
      </c>
      <c r="J5" s="74" t="s">
        <v>222</v>
      </c>
      <c r="K5" s="74" t="s">
        <v>223</v>
      </c>
      <c r="L5" s="76" t="s">
        <v>61</v>
      </c>
    </row>
    <row r="6" spans="1:12" x14ac:dyDescent="0.25">
      <c r="A6" s="454" t="s">
        <v>224</v>
      </c>
      <c r="B6" s="466"/>
      <c r="C6" s="466"/>
      <c r="D6" s="466"/>
      <c r="E6" s="466"/>
      <c r="F6" s="466"/>
      <c r="G6" s="466"/>
      <c r="H6" s="466"/>
      <c r="I6" s="466"/>
      <c r="J6" s="466"/>
      <c r="K6" s="466"/>
      <c r="L6" s="466"/>
    </row>
    <row r="7" spans="1:12" ht="25.5" x14ac:dyDescent="0.25">
      <c r="A7" s="77" t="s">
        <v>156</v>
      </c>
      <c r="B7" s="77" t="s">
        <v>225</v>
      </c>
      <c r="C7" s="78" t="s">
        <v>226</v>
      </c>
      <c r="D7" s="77" t="s">
        <v>227</v>
      </c>
      <c r="E7" s="77" t="s">
        <v>228</v>
      </c>
      <c r="F7" s="79">
        <v>2</v>
      </c>
      <c r="G7" s="80">
        <v>1</v>
      </c>
      <c r="H7" s="81">
        <v>1</v>
      </c>
      <c r="I7" s="80" t="s">
        <v>169</v>
      </c>
      <c r="J7" s="80" t="s">
        <v>169</v>
      </c>
      <c r="K7" s="82" t="s">
        <v>229</v>
      </c>
      <c r="L7" s="82"/>
    </row>
    <row r="8" spans="1:12" ht="76.5" x14ac:dyDescent="0.25">
      <c r="A8" s="77" t="s">
        <v>230</v>
      </c>
      <c r="B8" s="77" t="s">
        <v>231</v>
      </c>
      <c r="C8" s="78" t="s">
        <v>232</v>
      </c>
      <c r="D8" s="77" t="s">
        <v>233</v>
      </c>
      <c r="E8" s="77" t="s">
        <v>234</v>
      </c>
      <c r="F8" s="79">
        <v>4</v>
      </c>
      <c r="G8" s="80">
        <v>4</v>
      </c>
      <c r="H8" s="80">
        <v>4</v>
      </c>
      <c r="I8" s="80">
        <v>4</v>
      </c>
      <c r="J8" s="80">
        <v>4</v>
      </c>
      <c r="K8" s="82" t="s">
        <v>235</v>
      </c>
      <c r="L8" s="82"/>
    </row>
    <row r="9" spans="1:12" x14ac:dyDescent="0.25">
      <c r="A9" s="467" t="s">
        <v>236</v>
      </c>
      <c r="B9" s="468"/>
      <c r="C9" s="468"/>
      <c r="D9" s="468"/>
      <c r="E9" s="468"/>
      <c r="F9" s="468"/>
      <c r="G9" s="468"/>
      <c r="H9" s="468"/>
      <c r="I9" s="468"/>
      <c r="J9" s="468"/>
      <c r="K9" s="468"/>
      <c r="L9" s="468"/>
    </row>
    <row r="10" spans="1:12" ht="104.25" customHeight="1" x14ac:dyDescent="0.25">
      <c r="A10" s="83" t="s">
        <v>180</v>
      </c>
      <c r="B10" s="84" t="s">
        <v>237</v>
      </c>
      <c r="C10" s="83" t="s">
        <v>238</v>
      </c>
      <c r="D10" s="83" t="s">
        <v>239</v>
      </c>
      <c r="E10" s="83" t="s">
        <v>240</v>
      </c>
      <c r="F10" s="85">
        <v>0.75</v>
      </c>
      <c r="G10" s="86" t="s">
        <v>169</v>
      </c>
      <c r="H10" s="86" t="s">
        <v>169</v>
      </c>
      <c r="I10" s="87" t="s">
        <v>169</v>
      </c>
      <c r="J10" s="185">
        <f>3/9</f>
        <v>0.33333333333333331</v>
      </c>
      <c r="K10" s="86" t="s">
        <v>241</v>
      </c>
      <c r="L10" s="88"/>
    </row>
    <row r="11" spans="1:12" ht="26.25" customHeight="1" x14ac:dyDescent="0.25">
      <c r="A11" s="83" t="s">
        <v>242</v>
      </c>
      <c r="B11" s="84" t="s">
        <v>243</v>
      </c>
      <c r="C11" s="83" t="s">
        <v>238</v>
      </c>
      <c r="D11" s="83" t="s">
        <v>239</v>
      </c>
      <c r="E11" s="83" t="s">
        <v>244</v>
      </c>
      <c r="F11" s="89">
        <v>110</v>
      </c>
      <c r="G11" s="86" t="s">
        <v>169</v>
      </c>
      <c r="H11" s="86" t="s">
        <v>169</v>
      </c>
      <c r="I11" s="87" t="s">
        <v>169</v>
      </c>
      <c r="J11" s="86">
        <v>90</v>
      </c>
      <c r="K11" s="86" t="s">
        <v>241</v>
      </c>
      <c r="L11" s="88"/>
    </row>
    <row r="12" spans="1:12" ht="29.25" customHeight="1" x14ac:dyDescent="0.25">
      <c r="A12" s="83" t="s">
        <v>164</v>
      </c>
      <c r="B12" s="84" t="s">
        <v>245</v>
      </c>
      <c r="C12" s="83" t="s">
        <v>238</v>
      </c>
      <c r="D12" s="83" t="s">
        <v>239</v>
      </c>
      <c r="E12" s="83" t="s">
        <v>246</v>
      </c>
      <c r="F12" s="89">
        <v>173376</v>
      </c>
      <c r="G12" s="86" t="s">
        <v>169</v>
      </c>
      <c r="H12" s="86" t="s">
        <v>169</v>
      </c>
      <c r="I12" s="87" t="s">
        <v>169</v>
      </c>
      <c r="J12" s="86">
        <v>179583</v>
      </c>
      <c r="K12" s="86" t="s">
        <v>241</v>
      </c>
      <c r="L12" s="88"/>
    </row>
    <row r="13" spans="1:12" x14ac:dyDescent="0.25">
      <c r="A13" s="467" t="s">
        <v>247</v>
      </c>
      <c r="B13" s="467"/>
      <c r="C13" s="467"/>
      <c r="D13" s="467"/>
      <c r="E13" s="467"/>
      <c r="F13" s="467"/>
      <c r="G13" s="467"/>
      <c r="H13" s="467"/>
      <c r="I13" s="467"/>
      <c r="J13" s="467"/>
      <c r="K13" s="467"/>
      <c r="L13" s="467"/>
    </row>
    <row r="14" spans="1:12" ht="111.75" customHeight="1" x14ac:dyDescent="0.25">
      <c r="A14" s="274" t="s">
        <v>248</v>
      </c>
      <c r="B14" s="274" t="s">
        <v>249</v>
      </c>
      <c r="C14" s="275" t="s">
        <v>238</v>
      </c>
      <c r="D14" s="275" t="s">
        <v>227</v>
      </c>
      <c r="E14" s="275" t="s">
        <v>250</v>
      </c>
      <c r="F14" s="276">
        <v>0.95</v>
      </c>
      <c r="G14" s="277">
        <v>1</v>
      </c>
      <c r="H14" s="278">
        <v>1</v>
      </c>
      <c r="I14" s="279" t="s">
        <v>169</v>
      </c>
      <c r="J14" s="279" t="s">
        <v>169</v>
      </c>
      <c r="K14" s="280" t="s">
        <v>251</v>
      </c>
      <c r="L14" s="281"/>
    </row>
    <row r="15" spans="1:12" ht="76.5" x14ac:dyDescent="0.25">
      <c r="A15" s="274" t="s">
        <v>252</v>
      </c>
      <c r="B15" s="274" t="s">
        <v>253</v>
      </c>
      <c r="C15" s="275" t="s">
        <v>238</v>
      </c>
      <c r="D15" s="275" t="s">
        <v>227</v>
      </c>
      <c r="E15" s="275" t="s">
        <v>250</v>
      </c>
      <c r="F15" s="276">
        <v>0.95</v>
      </c>
      <c r="G15" s="282">
        <v>0.94915254237288138</v>
      </c>
      <c r="H15" s="278">
        <v>0.96</v>
      </c>
      <c r="I15" s="279" t="s">
        <v>169</v>
      </c>
      <c r="J15" s="279" t="s">
        <v>169</v>
      </c>
      <c r="K15" s="280" t="s">
        <v>251</v>
      </c>
      <c r="L15" s="281"/>
    </row>
    <row r="16" spans="1:12" ht="76.5" x14ac:dyDescent="0.25">
      <c r="A16" s="274" t="s">
        <v>254</v>
      </c>
      <c r="B16" s="274" t="s">
        <v>255</v>
      </c>
      <c r="C16" s="275" t="s">
        <v>256</v>
      </c>
      <c r="D16" s="275" t="s">
        <v>239</v>
      </c>
      <c r="E16" s="275" t="s">
        <v>257</v>
      </c>
      <c r="F16" s="283">
        <v>30</v>
      </c>
      <c r="G16" s="284">
        <v>24</v>
      </c>
      <c r="H16" s="279" t="s">
        <v>169</v>
      </c>
      <c r="I16" s="279" t="s">
        <v>169</v>
      </c>
      <c r="J16" s="279" t="s">
        <v>169</v>
      </c>
      <c r="K16" s="280" t="s">
        <v>251</v>
      </c>
      <c r="L16" s="281"/>
    </row>
    <row r="17" spans="1:12" ht="50.25" customHeight="1" x14ac:dyDescent="0.25">
      <c r="A17" s="274" t="s">
        <v>258</v>
      </c>
      <c r="B17" s="274" t="s">
        <v>259</v>
      </c>
      <c r="C17" s="275" t="s">
        <v>238</v>
      </c>
      <c r="D17" s="275" t="s">
        <v>227</v>
      </c>
      <c r="E17" s="275" t="s">
        <v>250</v>
      </c>
      <c r="F17" s="276">
        <v>0.9</v>
      </c>
      <c r="G17" s="277">
        <v>1</v>
      </c>
      <c r="H17" s="282">
        <v>1</v>
      </c>
      <c r="I17" s="279" t="s">
        <v>169</v>
      </c>
      <c r="J17" s="279" t="s">
        <v>169</v>
      </c>
      <c r="K17" s="280" t="s">
        <v>251</v>
      </c>
      <c r="L17" s="281"/>
    </row>
    <row r="18" spans="1:12" ht="51" x14ac:dyDescent="0.25">
      <c r="A18" s="274" t="s">
        <v>260</v>
      </c>
      <c r="B18" s="274" t="s">
        <v>261</v>
      </c>
      <c r="C18" s="275" t="s">
        <v>238</v>
      </c>
      <c r="D18" s="275" t="s">
        <v>239</v>
      </c>
      <c r="E18" s="275" t="s">
        <v>250</v>
      </c>
      <c r="F18" s="276">
        <v>1</v>
      </c>
      <c r="G18" s="277">
        <v>1</v>
      </c>
      <c r="H18" s="279" t="s">
        <v>169</v>
      </c>
      <c r="I18" s="279" t="s">
        <v>169</v>
      </c>
      <c r="J18" s="279" t="s">
        <v>169</v>
      </c>
      <c r="K18" s="280" t="s">
        <v>251</v>
      </c>
      <c r="L18" s="281"/>
    </row>
    <row r="19" spans="1:12" ht="89.25" x14ac:dyDescent="0.25">
      <c r="A19" s="274" t="s">
        <v>152</v>
      </c>
      <c r="B19" s="274" t="s">
        <v>262</v>
      </c>
      <c r="C19" s="275" t="s">
        <v>238</v>
      </c>
      <c r="D19" s="275" t="s">
        <v>239</v>
      </c>
      <c r="E19" s="275" t="s">
        <v>250</v>
      </c>
      <c r="F19" s="285">
        <v>0.25</v>
      </c>
      <c r="G19" s="286">
        <v>1</v>
      </c>
      <c r="H19" s="279" t="s">
        <v>169</v>
      </c>
      <c r="I19" s="279" t="s">
        <v>169</v>
      </c>
      <c r="J19" s="279" t="s">
        <v>169</v>
      </c>
      <c r="K19" s="280" t="s">
        <v>251</v>
      </c>
      <c r="L19" s="281"/>
    </row>
    <row r="20" spans="1:12" x14ac:dyDescent="0.25">
      <c r="A20" s="469" t="s">
        <v>263</v>
      </c>
      <c r="B20" s="469"/>
      <c r="C20" s="469"/>
      <c r="D20" s="469"/>
      <c r="E20" s="469"/>
      <c r="F20" s="469"/>
      <c r="G20" s="469"/>
      <c r="H20" s="469"/>
      <c r="I20" s="469"/>
      <c r="J20" s="469"/>
      <c r="K20" s="469"/>
      <c r="L20" s="469"/>
    </row>
    <row r="21" spans="1:12" ht="234" x14ac:dyDescent="0.25">
      <c r="A21" s="84" t="s">
        <v>264</v>
      </c>
      <c r="B21" s="84" t="s">
        <v>265</v>
      </c>
      <c r="C21" s="83" t="s">
        <v>238</v>
      </c>
      <c r="D21" s="83" t="s">
        <v>239</v>
      </c>
      <c r="E21" s="83" t="s">
        <v>266</v>
      </c>
      <c r="F21" s="90">
        <v>73</v>
      </c>
      <c r="G21" s="91">
        <v>102</v>
      </c>
      <c r="H21" s="87" t="s">
        <v>169</v>
      </c>
      <c r="I21" s="87" t="s">
        <v>169</v>
      </c>
      <c r="J21" s="87" t="s">
        <v>169</v>
      </c>
      <c r="K21" s="84" t="s">
        <v>267</v>
      </c>
      <c r="L21" s="86"/>
    </row>
    <row r="22" spans="1:12" ht="165.75" customHeight="1" x14ac:dyDescent="0.25">
      <c r="A22" s="84" t="s">
        <v>268</v>
      </c>
      <c r="B22" s="84" t="s">
        <v>269</v>
      </c>
      <c r="C22" s="83" t="s">
        <v>232</v>
      </c>
      <c r="D22" s="83" t="s">
        <v>239</v>
      </c>
      <c r="E22" s="83" t="s">
        <v>250</v>
      </c>
      <c r="F22" s="85">
        <v>1</v>
      </c>
      <c r="G22" s="92">
        <v>1</v>
      </c>
      <c r="H22" s="87" t="s">
        <v>169</v>
      </c>
      <c r="I22" s="87" t="s">
        <v>169</v>
      </c>
      <c r="J22" s="87" t="s">
        <v>169</v>
      </c>
      <c r="K22" s="84" t="s">
        <v>267</v>
      </c>
      <c r="L22" s="89" t="s">
        <v>270</v>
      </c>
    </row>
    <row r="23" spans="1:12" ht="345.75" customHeight="1" x14ac:dyDescent="0.25">
      <c r="A23" s="84" t="s">
        <v>271</v>
      </c>
      <c r="B23" s="84" t="s">
        <v>272</v>
      </c>
      <c r="C23" s="83" t="s">
        <v>238</v>
      </c>
      <c r="D23" s="83" t="s">
        <v>239</v>
      </c>
      <c r="E23" s="83" t="s">
        <v>266</v>
      </c>
      <c r="F23" s="89">
        <v>60</v>
      </c>
      <c r="G23" s="86">
        <v>95</v>
      </c>
      <c r="H23" s="87" t="s">
        <v>169</v>
      </c>
      <c r="I23" s="87" t="s">
        <v>169</v>
      </c>
      <c r="J23" s="87" t="s">
        <v>169</v>
      </c>
      <c r="K23" s="84" t="s">
        <v>267</v>
      </c>
      <c r="L23" s="86"/>
    </row>
    <row r="24" spans="1:12" ht="127.5" x14ac:dyDescent="0.25">
      <c r="A24" s="83" t="s">
        <v>273</v>
      </c>
      <c r="B24" s="83" t="s">
        <v>274</v>
      </c>
      <c r="C24" s="83" t="s">
        <v>232</v>
      </c>
      <c r="D24" s="83" t="s">
        <v>239</v>
      </c>
      <c r="E24" s="83" t="s">
        <v>250</v>
      </c>
      <c r="F24" s="85">
        <v>1</v>
      </c>
      <c r="G24" s="93">
        <v>0.74</v>
      </c>
      <c r="H24" s="87" t="s">
        <v>169</v>
      </c>
      <c r="I24" s="87" t="s">
        <v>169</v>
      </c>
      <c r="J24" s="86" t="s">
        <v>169</v>
      </c>
      <c r="K24" s="84" t="s">
        <v>267</v>
      </c>
      <c r="L24" s="86"/>
    </row>
    <row r="25" spans="1:12" ht="234" x14ac:dyDescent="0.25">
      <c r="A25" s="83" t="s">
        <v>275</v>
      </c>
      <c r="B25" s="83" t="s">
        <v>276</v>
      </c>
      <c r="C25" s="83" t="s">
        <v>238</v>
      </c>
      <c r="D25" s="83" t="s">
        <v>239</v>
      </c>
      <c r="E25" s="83" t="s">
        <v>266</v>
      </c>
      <c r="F25" s="89">
        <v>60</v>
      </c>
      <c r="G25" s="86">
        <v>100</v>
      </c>
      <c r="H25" s="87" t="s">
        <v>169</v>
      </c>
      <c r="I25" s="87" t="s">
        <v>169</v>
      </c>
      <c r="J25" s="87" t="s">
        <v>169</v>
      </c>
      <c r="K25" s="84" t="s">
        <v>267</v>
      </c>
      <c r="L25" s="86"/>
    </row>
    <row r="26" spans="1:12" ht="222.75" customHeight="1" x14ac:dyDescent="0.25">
      <c r="A26" s="83" t="s">
        <v>277</v>
      </c>
      <c r="B26" s="84" t="s">
        <v>278</v>
      </c>
      <c r="C26" s="83" t="s">
        <v>232</v>
      </c>
      <c r="D26" s="83" t="s">
        <v>239</v>
      </c>
      <c r="E26" s="83" t="s">
        <v>250</v>
      </c>
      <c r="F26" s="85">
        <v>1</v>
      </c>
      <c r="G26" s="93">
        <v>0.94</v>
      </c>
      <c r="H26" s="87" t="s">
        <v>169</v>
      </c>
      <c r="I26" s="87" t="s">
        <v>169</v>
      </c>
      <c r="J26" s="86" t="s">
        <v>169</v>
      </c>
      <c r="K26" s="84" t="s">
        <v>267</v>
      </c>
      <c r="L26" s="86"/>
    </row>
    <row r="27" spans="1:12" ht="234" x14ac:dyDescent="0.25">
      <c r="A27" s="83" t="s">
        <v>279</v>
      </c>
      <c r="B27" s="83" t="s">
        <v>280</v>
      </c>
      <c r="C27" s="83" t="s">
        <v>238</v>
      </c>
      <c r="D27" s="83" t="s">
        <v>239</v>
      </c>
      <c r="E27" s="83" t="s">
        <v>266</v>
      </c>
      <c r="F27" s="89">
        <v>68</v>
      </c>
      <c r="G27" s="86">
        <v>108</v>
      </c>
      <c r="H27" s="87" t="s">
        <v>169</v>
      </c>
      <c r="I27" s="87" t="s">
        <v>169</v>
      </c>
      <c r="J27" s="87" t="s">
        <v>169</v>
      </c>
      <c r="K27" s="84" t="s">
        <v>267</v>
      </c>
      <c r="L27" s="86"/>
    </row>
    <row r="28" spans="1:12" ht="76.5" x14ac:dyDescent="0.25">
      <c r="A28" s="83" t="s">
        <v>281</v>
      </c>
      <c r="B28" s="83" t="s">
        <v>282</v>
      </c>
      <c r="C28" s="83" t="s">
        <v>232</v>
      </c>
      <c r="D28" s="83" t="s">
        <v>239</v>
      </c>
      <c r="E28" s="83" t="s">
        <v>250</v>
      </c>
      <c r="F28" s="85">
        <v>1</v>
      </c>
      <c r="G28" s="93">
        <v>0.77</v>
      </c>
      <c r="H28" s="87" t="s">
        <v>169</v>
      </c>
      <c r="I28" s="87" t="s">
        <v>169</v>
      </c>
      <c r="J28" s="87" t="s">
        <v>169</v>
      </c>
      <c r="K28" s="84" t="s">
        <v>267</v>
      </c>
      <c r="L28" s="86"/>
    </row>
    <row r="29" spans="1:12" ht="246.75" x14ac:dyDescent="0.25">
      <c r="A29" s="83" t="s">
        <v>283</v>
      </c>
      <c r="B29" s="83" t="s">
        <v>284</v>
      </c>
      <c r="C29" s="83" t="s">
        <v>238</v>
      </c>
      <c r="D29" s="83" t="s">
        <v>239</v>
      </c>
      <c r="E29" s="83" t="s">
        <v>266</v>
      </c>
      <c r="F29" s="89">
        <v>70</v>
      </c>
      <c r="G29" s="86">
        <v>104</v>
      </c>
      <c r="H29" s="87" t="s">
        <v>169</v>
      </c>
      <c r="I29" s="87" t="s">
        <v>169</v>
      </c>
      <c r="J29" s="87" t="s">
        <v>169</v>
      </c>
      <c r="K29" s="84" t="s">
        <v>267</v>
      </c>
      <c r="L29" s="86"/>
    </row>
    <row r="30" spans="1:12" ht="102" x14ac:dyDescent="0.25">
      <c r="A30" s="83" t="s">
        <v>285</v>
      </c>
      <c r="B30" s="83" t="s">
        <v>286</v>
      </c>
      <c r="C30" s="83" t="s">
        <v>232</v>
      </c>
      <c r="D30" s="83" t="s">
        <v>239</v>
      </c>
      <c r="E30" s="83" t="s">
        <v>250</v>
      </c>
      <c r="F30" s="85">
        <v>1</v>
      </c>
      <c r="G30" s="93">
        <v>0.8</v>
      </c>
      <c r="H30" s="87" t="s">
        <v>169</v>
      </c>
      <c r="I30" s="87" t="s">
        <v>169</v>
      </c>
      <c r="J30" s="87" t="s">
        <v>169</v>
      </c>
      <c r="K30" s="84" t="s">
        <v>267</v>
      </c>
      <c r="L30" s="86"/>
    </row>
    <row r="31" spans="1:12" ht="127.5" x14ac:dyDescent="0.25">
      <c r="A31" s="83" t="s">
        <v>287</v>
      </c>
      <c r="B31" s="83" t="s">
        <v>288</v>
      </c>
      <c r="C31" s="83" t="s">
        <v>232</v>
      </c>
      <c r="D31" s="83" t="s">
        <v>239</v>
      </c>
      <c r="E31" s="83" t="s">
        <v>289</v>
      </c>
      <c r="F31" s="85">
        <v>1</v>
      </c>
      <c r="G31" s="87">
        <v>1</v>
      </c>
      <c r="H31" s="87" t="s">
        <v>169</v>
      </c>
      <c r="I31" s="87" t="s">
        <v>169</v>
      </c>
      <c r="J31" s="87" t="s">
        <v>169</v>
      </c>
      <c r="K31" s="84" t="s">
        <v>267</v>
      </c>
      <c r="L31" s="86"/>
    </row>
    <row r="32" spans="1:12" ht="63.75" x14ac:dyDescent="0.25">
      <c r="A32" s="83" t="s">
        <v>290</v>
      </c>
      <c r="B32" s="83" t="s">
        <v>291</v>
      </c>
      <c r="C32" s="83" t="s">
        <v>238</v>
      </c>
      <c r="D32" s="83" t="s">
        <v>239</v>
      </c>
      <c r="E32" s="83" t="s">
        <v>250</v>
      </c>
      <c r="F32" s="85">
        <v>1</v>
      </c>
      <c r="G32" s="93">
        <v>0.65</v>
      </c>
      <c r="H32" s="87" t="s">
        <v>169</v>
      </c>
      <c r="I32" s="87" t="s">
        <v>169</v>
      </c>
      <c r="J32" s="87" t="s">
        <v>169</v>
      </c>
      <c r="K32" s="84" t="s">
        <v>267</v>
      </c>
      <c r="L32" s="86"/>
    </row>
    <row r="33" spans="1:12" ht="114.75" x14ac:dyDescent="0.25">
      <c r="A33" s="83" t="s">
        <v>292</v>
      </c>
      <c r="B33" s="83" t="s">
        <v>293</v>
      </c>
      <c r="C33" s="83" t="s">
        <v>238</v>
      </c>
      <c r="D33" s="83" t="s">
        <v>239</v>
      </c>
      <c r="E33" s="83" t="s">
        <v>250</v>
      </c>
      <c r="F33" s="85">
        <v>1</v>
      </c>
      <c r="G33" s="93">
        <v>0.03</v>
      </c>
      <c r="H33" s="87" t="s">
        <v>169</v>
      </c>
      <c r="I33" s="87" t="s">
        <v>169</v>
      </c>
      <c r="J33" s="86" t="s">
        <v>169</v>
      </c>
      <c r="K33" s="84" t="s">
        <v>267</v>
      </c>
      <c r="L33" s="86"/>
    </row>
    <row r="34" spans="1:12" ht="178.5" x14ac:dyDescent="0.25">
      <c r="A34" s="84" t="s">
        <v>294</v>
      </c>
      <c r="B34" s="84" t="s">
        <v>295</v>
      </c>
      <c r="C34" s="86" t="s">
        <v>238</v>
      </c>
      <c r="D34" s="86" t="s">
        <v>239</v>
      </c>
      <c r="E34" s="86" t="s">
        <v>250</v>
      </c>
      <c r="F34" s="94">
        <v>1</v>
      </c>
      <c r="G34" s="95">
        <v>0.7</v>
      </c>
      <c r="H34" s="86" t="s">
        <v>169</v>
      </c>
      <c r="I34" s="87" t="s">
        <v>169</v>
      </c>
      <c r="J34" s="86" t="s">
        <v>169</v>
      </c>
      <c r="K34" s="84" t="s">
        <v>267</v>
      </c>
      <c r="L34" s="88"/>
    </row>
    <row r="35" spans="1:12" x14ac:dyDescent="0.25">
      <c r="A35" s="467" t="s">
        <v>296</v>
      </c>
      <c r="B35" s="467"/>
      <c r="C35" s="467"/>
      <c r="D35" s="467"/>
      <c r="E35" s="467"/>
      <c r="F35" s="467"/>
      <c r="G35" s="467"/>
      <c r="H35" s="467"/>
      <c r="I35" s="467"/>
      <c r="J35" s="467"/>
      <c r="K35" s="467"/>
      <c r="L35" s="467"/>
    </row>
    <row r="36" spans="1:12" ht="76.5" x14ac:dyDescent="0.25">
      <c r="A36" s="96" t="s">
        <v>297</v>
      </c>
      <c r="B36" s="96" t="s">
        <v>298</v>
      </c>
      <c r="C36" s="96" t="s">
        <v>232</v>
      </c>
      <c r="D36" s="96" t="s">
        <v>239</v>
      </c>
      <c r="E36" s="96" t="s">
        <v>250</v>
      </c>
      <c r="F36" s="98">
        <v>1</v>
      </c>
      <c r="G36" s="99">
        <v>1</v>
      </c>
      <c r="H36" s="100" t="s">
        <v>169</v>
      </c>
      <c r="I36" s="100" t="s">
        <v>169</v>
      </c>
      <c r="J36" s="100" t="s">
        <v>169</v>
      </c>
      <c r="K36" s="97" t="s">
        <v>299</v>
      </c>
      <c r="L36" s="97"/>
    </row>
    <row r="37" spans="1:12" ht="141" customHeight="1" x14ac:dyDescent="0.25">
      <c r="A37" s="96" t="s">
        <v>300</v>
      </c>
      <c r="B37" s="96" t="s">
        <v>301</v>
      </c>
      <c r="C37" s="96" t="s">
        <v>238</v>
      </c>
      <c r="D37" s="96" t="s">
        <v>239</v>
      </c>
      <c r="E37" s="96" t="s">
        <v>250</v>
      </c>
      <c r="F37" s="98">
        <v>1</v>
      </c>
      <c r="G37" s="99">
        <v>1</v>
      </c>
      <c r="H37" s="100" t="s">
        <v>169</v>
      </c>
      <c r="I37" s="100" t="s">
        <v>169</v>
      </c>
      <c r="J37" s="100" t="s">
        <v>169</v>
      </c>
      <c r="K37" s="97" t="s">
        <v>299</v>
      </c>
      <c r="L37" s="101"/>
    </row>
    <row r="38" spans="1:12" x14ac:dyDescent="0.25">
      <c r="A38" s="454" t="s">
        <v>302</v>
      </c>
      <c r="B38" s="454"/>
      <c r="C38" s="454"/>
      <c r="D38" s="454"/>
      <c r="E38" s="454"/>
      <c r="F38" s="454"/>
      <c r="G38" s="454"/>
      <c r="H38" s="454"/>
      <c r="I38" s="454"/>
      <c r="J38" s="454"/>
      <c r="K38" s="454"/>
      <c r="L38" s="454"/>
    </row>
    <row r="39" spans="1:12" ht="89.25" x14ac:dyDescent="0.25">
      <c r="A39" s="102" t="s">
        <v>303</v>
      </c>
      <c r="B39" s="102" t="s">
        <v>304</v>
      </c>
      <c r="C39" s="103" t="s">
        <v>256</v>
      </c>
      <c r="D39" s="103" t="s">
        <v>239</v>
      </c>
      <c r="E39" s="103" t="s">
        <v>305</v>
      </c>
      <c r="F39" s="104">
        <v>30</v>
      </c>
      <c r="G39" s="105">
        <v>12</v>
      </c>
      <c r="H39" s="106" t="s">
        <v>169</v>
      </c>
      <c r="I39" s="106" t="s">
        <v>169</v>
      </c>
      <c r="J39" s="106" t="s">
        <v>169</v>
      </c>
      <c r="K39" s="102" t="s">
        <v>306</v>
      </c>
      <c r="L39" s="105"/>
    </row>
    <row r="40" spans="1:12" ht="51" x14ac:dyDescent="0.25">
      <c r="A40" s="102" t="s">
        <v>307</v>
      </c>
      <c r="B40" s="102" t="s">
        <v>308</v>
      </c>
      <c r="C40" s="103" t="s">
        <v>238</v>
      </c>
      <c r="D40" s="103" t="s">
        <v>239</v>
      </c>
      <c r="E40" s="103" t="s">
        <v>250</v>
      </c>
      <c r="F40" s="107">
        <v>1</v>
      </c>
      <c r="G40" s="108">
        <v>1</v>
      </c>
      <c r="H40" s="106" t="s">
        <v>169</v>
      </c>
      <c r="I40" s="106" t="s">
        <v>169</v>
      </c>
      <c r="J40" s="106" t="s">
        <v>169</v>
      </c>
      <c r="K40" s="102" t="s">
        <v>306</v>
      </c>
      <c r="L40" s="105"/>
    </row>
    <row r="41" spans="1:12" x14ac:dyDescent="0.25">
      <c r="A41" s="470" t="s">
        <v>309</v>
      </c>
      <c r="B41" s="470"/>
      <c r="C41" s="470"/>
      <c r="D41" s="470"/>
      <c r="E41" s="470"/>
      <c r="F41" s="470"/>
      <c r="G41" s="470"/>
      <c r="H41" s="470"/>
      <c r="I41" s="470"/>
      <c r="J41" s="470"/>
      <c r="K41" s="470"/>
      <c r="L41" s="470"/>
    </row>
    <row r="42" spans="1:12" ht="51" x14ac:dyDescent="0.25">
      <c r="A42" s="109" t="s">
        <v>310</v>
      </c>
      <c r="B42" s="109" t="s">
        <v>311</v>
      </c>
      <c r="C42" s="109" t="s">
        <v>238</v>
      </c>
      <c r="D42" s="109" t="s">
        <v>239</v>
      </c>
      <c r="E42" s="109" t="s">
        <v>250</v>
      </c>
      <c r="F42" s="110">
        <v>0.9</v>
      </c>
      <c r="G42" s="111">
        <v>1</v>
      </c>
      <c r="H42" s="111" t="s">
        <v>169</v>
      </c>
      <c r="I42" s="111" t="s">
        <v>169</v>
      </c>
      <c r="J42" s="111" t="s">
        <v>169</v>
      </c>
      <c r="K42" s="109" t="s">
        <v>312</v>
      </c>
      <c r="L42" s="112"/>
    </row>
    <row r="43" spans="1:12" ht="51" x14ac:dyDescent="0.25">
      <c r="A43" s="109" t="s">
        <v>313</v>
      </c>
      <c r="B43" s="109" t="s">
        <v>314</v>
      </c>
      <c r="C43" s="109" t="s">
        <v>238</v>
      </c>
      <c r="D43" s="109" t="s">
        <v>239</v>
      </c>
      <c r="E43" s="109" t="s">
        <v>250</v>
      </c>
      <c r="F43" s="110">
        <v>0.7</v>
      </c>
      <c r="G43" s="111">
        <v>0.95</v>
      </c>
      <c r="H43" s="111" t="s">
        <v>169</v>
      </c>
      <c r="I43" s="111" t="s">
        <v>169</v>
      </c>
      <c r="J43" s="111" t="s">
        <v>169</v>
      </c>
      <c r="K43" s="109" t="s">
        <v>312</v>
      </c>
      <c r="L43" s="112"/>
    </row>
    <row r="44" spans="1:12" ht="51" x14ac:dyDescent="0.25">
      <c r="A44" s="109" t="s">
        <v>177</v>
      </c>
      <c r="B44" s="109" t="s">
        <v>315</v>
      </c>
      <c r="C44" s="109" t="s">
        <v>238</v>
      </c>
      <c r="D44" s="109" t="s">
        <v>239</v>
      </c>
      <c r="E44" s="109" t="s">
        <v>250</v>
      </c>
      <c r="F44" s="110">
        <v>1</v>
      </c>
      <c r="G44" s="111">
        <v>1</v>
      </c>
      <c r="H44" s="111" t="s">
        <v>169</v>
      </c>
      <c r="I44" s="111" t="s">
        <v>169</v>
      </c>
      <c r="J44" s="111" t="s">
        <v>169</v>
      </c>
      <c r="K44" s="109" t="s">
        <v>312</v>
      </c>
      <c r="L44" s="112"/>
    </row>
    <row r="45" spans="1:12" ht="102" x14ac:dyDescent="0.25">
      <c r="A45" s="113" t="s">
        <v>178</v>
      </c>
      <c r="B45" s="113" t="s">
        <v>316</v>
      </c>
      <c r="C45" s="114" t="s">
        <v>232</v>
      </c>
      <c r="D45" s="114" t="s">
        <v>239</v>
      </c>
      <c r="E45" s="114" t="s">
        <v>250</v>
      </c>
      <c r="F45" s="115">
        <v>0.95</v>
      </c>
      <c r="G45" s="116">
        <v>0.95</v>
      </c>
      <c r="H45" s="111" t="s">
        <v>169</v>
      </c>
      <c r="I45" s="111" t="s">
        <v>169</v>
      </c>
      <c r="J45" s="111" t="s">
        <v>169</v>
      </c>
      <c r="K45" s="109" t="s">
        <v>312</v>
      </c>
      <c r="L45" s="114"/>
    </row>
    <row r="46" spans="1:12" ht="102" x14ac:dyDescent="0.25">
      <c r="A46" s="113" t="s">
        <v>317</v>
      </c>
      <c r="B46" s="113" t="s">
        <v>318</v>
      </c>
      <c r="C46" s="109" t="s">
        <v>256</v>
      </c>
      <c r="D46" s="109" t="s">
        <v>227</v>
      </c>
      <c r="E46" s="109" t="s">
        <v>250</v>
      </c>
      <c r="F46" s="110">
        <v>0.15</v>
      </c>
      <c r="G46" s="111">
        <v>0.43</v>
      </c>
      <c r="H46" s="111">
        <v>0.43</v>
      </c>
      <c r="I46" s="111" t="s">
        <v>169</v>
      </c>
      <c r="J46" s="111" t="s">
        <v>169</v>
      </c>
      <c r="K46" s="109" t="s">
        <v>312</v>
      </c>
      <c r="L46" s="112"/>
    </row>
    <row r="47" spans="1:12" x14ac:dyDescent="0.25">
      <c r="A47" s="454" t="s">
        <v>319</v>
      </c>
      <c r="B47" s="454"/>
      <c r="C47" s="454"/>
      <c r="D47" s="454"/>
      <c r="E47" s="454"/>
      <c r="F47" s="454"/>
      <c r="G47" s="454"/>
      <c r="H47" s="454"/>
      <c r="I47" s="454"/>
      <c r="J47" s="454"/>
      <c r="K47" s="454"/>
      <c r="L47" s="454"/>
    </row>
    <row r="48" spans="1:12" ht="102" x14ac:dyDescent="0.25">
      <c r="A48" s="117" t="s">
        <v>198</v>
      </c>
      <c r="B48" s="117" t="s">
        <v>320</v>
      </c>
      <c r="C48" s="117" t="s">
        <v>238</v>
      </c>
      <c r="D48" s="118" t="s">
        <v>227</v>
      </c>
      <c r="E48" s="118" t="s">
        <v>250</v>
      </c>
      <c r="F48" s="119">
        <v>0.85</v>
      </c>
      <c r="G48" s="120">
        <v>0.46150000000000002</v>
      </c>
      <c r="H48" s="121">
        <v>0.96130000000000004</v>
      </c>
      <c r="I48" s="122" t="s">
        <v>169</v>
      </c>
      <c r="J48" s="122" t="s">
        <v>169</v>
      </c>
      <c r="K48" s="117" t="s">
        <v>321</v>
      </c>
      <c r="L48" s="117" t="s">
        <v>322</v>
      </c>
    </row>
    <row r="49" spans="1:13" ht="89.25" x14ac:dyDescent="0.25">
      <c r="A49" s="123" t="s">
        <v>200</v>
      </c>
      <c r="B49" s="123" t="s">
        <v>323</v>
      </c>
      <c r="C49" s="118" t="s">
        <v>256</v>
      </c>
      <c r="D49" s="118" t="s">
        <v>227</v>
      </c>
      <c r="E49" s="118" t="s">
        <v>250</v>
      </c>
      <c r="F49" s="124">
        <v>0.85</v>
      </c>
      <c r="G49" s="125">
        <v>1</v>
      </c>
      <c r="H49" s="126">
        <v>1</v>
      </c>
      <c r="I49" s="122" t="s">
        <v>169</v>
      </c>
      <c r="J49" s="122" t="s">
        <v>169</v>
      </c>
      <c r="K49" s="117" t="s">
        <v>321</v>
      </c>
      <c r="L49" s="117" t="s">
        <v>322</v>
      </c>
    </row>
    <row r="50" spans="1:13" x14ac:dyDescent="0.25">
      <c r="A50" s="454" t="s">
        <v>324</v>
      </c>
      <c r="B50" s="454"/>
      <c r="C50" s="454"/>
      <c r="D50" s="454"/>
      <c r="E50" s="454"/>
      <c r="F50" s="454"/>
      <c r="G50" s="454"/>
      <c r="H50" s="454"/>
      <c r="I50" s="454"/>
      <c r="J50" s="454"/>
      <c r="K50" s="454"/>
      <c r="L50" s="454"/>
    </row>
    <row r="51" spans="1:13" ht="63.75" x14ac:dyDescent="0.25">
      <c r="A51" s="127" t="s">
        <v>325</v>
      </c>
      <c r="B51" s="127" t="s">
        <v>326</v>
      </c>
      <c r="C51" s="127" t="s">
        <v>232</v>
      </c>
      <c r="D51" s="127" t="s">
        <v>233</v>
      </c>
      <c r="E51" s="127" t="s">
        <v>250</v>
      </c>
      <c r="F51" s="128">
        <v>0.85</v>
      </c>
      <c r="G51" s="129">
        <v>0.89</v>
      </c>
      <c r="H51" s="129">
        <v>0.97099999999999997</v>
      </c>
      <c r="I51" s="129">
        <v>0.96699999999999997</v>
      </c>
      <c r="J51" s="129">
        <v>0.82299999999999995</v>
      </c>
      <c r="K51" s="130" t="s">
        <v>327</v>
      </c>
      <c r="L51" s="130"/>
    </row>
    <row r="52" spans="1:13" ht="51" x14ac:dyDescent="0.25">
      <c r="A52" s="127" t="s">
        <v>159</v>
      </c>
      <c r="B52" s="130" t="s">
        <v>328</v>
      </c>
      <c r="C52" s="127" t="s">
        <v>232</v>
      </c>
      <c r="D52" s="127" t="s">
        <v>233</v>
      </c>
      <c r="E52" s="127" t="s">
        <v>250</v>
      </c>
      <c r="F52" s="128">
        <v>0.9</v>
      </c>
      <c r="G52" s="131">
        <v>0.66339999999999999</v>
      </c>
      <c r="H52" s="131">
        <v>0.72799999999999998</v>
      </c>
      <c r="I52" s="131">
        <v>0.95</v>
      </c>
      <c r="J52" s="131">
        <v>0.99</v>
      </c>
      <c r="K52" s="130" t="s">
        <v>329</v>
      </c>
      <c r="L52" s="130" t="s">
        <v>330</v>
      </c>
    </row>
    <row r="53" spans="1:13" ht="68.25" customHeight="1" x14ac:dyDescent="0.25">
      <c r="A53" s="127" t="s">
        <v>331</v>
      </c>
      <c r="B53" s="130" t="s">
        <v>332</v>
      </c>
      <c r="C53" s="127" t="s">
        <v>232</v>
      </c>
      <c r="D53" s="127" t="s">
        <v>233</v>
      </c>
      <c r="E53" s="127" t="s">
        <v>250</v>
      </c>
      <c r="F53" s="128">
        <v>0.8</v>
      </c>
      <c r="G53" s="131">
        <v>0.14080000000000001</v>
      </c>
      <c r="H53" s="131">
        <v>0.54</v>
      </c>
      <c r="I53" s="131">
        <v>0.63900000000000001</v>
      </c>
      <c r="J53" s="131">
        <v>0.85799999999999998</v>
      </c>
      <c r="K53" s="130" t="s">
        <v>329</v>
      </c>
      <c r="L53" s="132" t="s">
        <v>330</v>
      </c>
    </row>
    <row r="54" spans="1:13" ht="82.5" customHeight="1" x14ac:dyDescent="0.25">
      <c r="A54" s="127" t="s">
        <v>333</v>
      </c>
      <c r="B54" s="127" t="s">
        <v>334</v>
      </c>
      <c r="C54" s="127" t="s">
        <v>232</v>
      </c>
      <c r="D54" s="127" t="s">
        <v>227</v>
      </c>
      <c r="E54" s="127" t="s">
        <v>250</v>
      </c>
      <c r="F54" s="128">
        <v>0.9</v>
      </c>
      <c r="G54" s="133">
        <v>0.59</v>
      </c>
      <c r="H54" s="133">
        <v>1</v>
      </c>
      <c r="I54" s="133" t="s">
        <v>169</v>
      </c>
      <c r="J54" s="133" t="s">
        <v>169</v>
      </c>
      <c r="K54" s="130" t="s">
        <v>335</v>
      </c>
      <c r="L54" s="134" t="s">
        <v>336</v>
      </c>
    </row>
    <row r="55" spans="1:13" ht="71.25" customHeight="1" x14ac:dyDescent="0.25">
      <c r="A55" s="127" t="s">
        <v>337</v>
      </c>
      <c r="B55" s="127" t="s">
        <v>338</v>
      </c>
      <c r="C55" s="127" t="s">
        <v>232</v>
      </c>
      <c r="D55" s="127" t="s">
        <v>239</v>
      </c>
      <c r="E55" s="127" t="s">
        <v>250</v>
      </c>
      <c r="F55" s="128">
        <v>0.8</v>
      </c>
      <c r="G55" s="133">
        <v>0.88</v>
      </c>
      <c r="H55" s="133" t="s">
        <v>169</v>
      </c>
      <c r="I55" s="133" t="s">
        <v>169</v>
      </c>
      <c r="J55" s="133" t="s">
        <v>169</v>
      </c>
      <c r="K55" s="130" t="s">
        <v>335</v>
      </c>
      <c r="L55" s="134" t="s">
        <v>339</v>
      </c>
    </row>
    <row r="56" spans="1:13" ht="140.25" x14ac:dyDescent="0.25">
      <c r="A56" s="130" t="s">
        <v>340</v>
      </c>
      <c r="B56" s="130" t="s">
        <v>341</v>
      </c>
      <c r="C56" s="132" t="s">
        <v>256</v>
      </c>
      <c r="D56" s="132" t="s">
        <v>233</v>
      </c>
      <c r="E56" s="132" t="s">
        <v>250</v>
      </c>
      <c r="F56" s="135">
        <v>0.03</v>
      </c>
      <c r="G56" s="136">
        <v>0</v>
      </c>
      <c r="H56" s="136">
        <v>0</v>
      </c>
      <c r="I56" s="136">
        <v>0</v>
      </c>
      <c r="J56" s="136">
        <v>0</v>
      </c>
      <c r="K56" s="130" t="s">
        <v>327</v>
      </c>
      <c r="L56" s="134" t="s">
        <v>342</v>
      </c>
    </row>
    <row r="57" spans="1:13" ht="153" x14ac:dyDescent="0.25">
      <c r="A57" s="130" t="s">
        <v>343</v>
      </c>
      <c r="B57" s="130" t="s">
        <v>344</v>
      </c>
      <c r="C57" s="132" t="s">
        <v>256</v>
      </c>
      <c r="D57" s="132" t="s">
        <v>233</v>
      </c>
      <c r="E57" s="132" t="s">
        <v>250</v>
      </c>
      <c r="F57" s="135">
        <v>0.03</v>
      </c>
      <c r="G57" s="137" t="s">
        <v>169</v>
      </c>
      <c r="H57" s="137">
        <v>0.7</v>
      </c>
      <c r="I57" s="137" t="s">
        <v>169</v>
      </c>
      <c r="J57" s="137" t="s">
        <v>169</v>
      </c>
      <c r="K57" s="130" t="s">
        <v>327</v>
      </c>
      <c r="L57" s="127" t="s">
        <v>345</v>
      </c>
    </row>
    <row r="58" spans="1:13" x14ac:dyDescent="0.25">
      <c r="A58" s="454" t="s">
        <v>346</v>
      </c>
      <c r="B58" s="454"/>
      <c r="C58" s="454"/>
      <c r="D58" s="454"/>
      <c r="E58" s="454"/>
      <c r="F58" s="454"/>
      <c r="G58" s="454"/>
      <c r="H58" s="454"/>
      <c r="I58" s="454"/>
      <c r="J58" s="454"/>
      <c r="K58" s="454"/>
      <c r="L58" s="454"/>
    </row>
    <row r="59" spans="1:13" ht="51" x14ac:dyDescent="0.25">
      <c r="A59" s="138" t="s">
        <v>189</v>
      </c>
      <c r="B59" s="138" t="s">
        <v>347</v>
      </c>
      <c r="C59" s="139" t="s">
        <v>238</v>
      </c>
      <c r="D59" s="139" t="s">
        <v>239</v>
      </c>
      <c r="E59" s="139" t="s">
        <v>250</v>
      </c>
      <c r="F59" s="140">
        <v>1</v>
      </c>
      <c r="G59" s="141">
        <v>1</v>
      </c>
      <c r="H59" s="142" t="s">
        <v>169</v>
      </c>
      <c r="I59" s="142" t="s">
        <v>169</v>
      </c>
      <c r="J59" s="141" t="s">
        <v>169</v>
      </c>
      <c r="K59" s="143" t="s">
        <v>348</v>
      </c>
      <c r="L59" s="144"/>
    </row>
    <row r="60" spans="1:13" ht="114.75" x14ac:dyDescent="0.25">
      <c r="A60" s="144" t="s">
        <v>349</v>
      </c>
      <c r="B60" s="144" t="s">
        <v>350</v>
      </c>
      <c r="C60" s="139" t="s">
        <v>238</v>
      </c>
      <c r="D60" s="139" t="s">
        <v>227</v>
      </c>
      <c r="E60" s="139" t="s">
        <v>250</v>
      </c>
      <c r="F60" s="145">
        <v>1</v>
      </c>
      <c r="G60" s="141">
        <v>1</v>
      </c>
      <c r="H60" s="141">
        <v>1</v>
      </c>
      <c r="I60" s="142" t="s">
        <v>169</v>
      </c>
      <c r="J60" s="142" t="s">
        <v>169</v>
      </c>
      <c r="K60" s="143" t="s">
        <v>351</v>
      </c>
      <c r="L60" s="144" t="s">
        <v>352</v>
      </c>
    </row>
    <row r="61" spans="1:13" ht="84.75" customHeight="1" x14ac:dyDescent="0.25">
      <c r="A61" s="471" t="s">
        <v>353</v>
      </c>
      <c r="B61" s="471" t="s">
        <v>354</v>
      </c>
      <c r="C61" s="474" t="s">
        <v>256</v>
      </c>
      <c r="D61" s="474" t="s">
        <v>227</v>
      </c>
      <c r="E61" s="474" t="s">
        <v>305</v>
      </c>
      <c r="F61" s="188">
        <v>10</v>
      </c>
      <c r="G61" s="189">
        <v>6</v>
      </c>
      <c r="H61" s="190">
        <v>4.16</v>
      </c>
      <c r="I61" s="142" t="s">
        <v>169</v>
      </c>
      <c r="J61" s="142" t="s">
        <v>169</v>
      </c>
      <c r="K61" s="471" t="s">
        <v>351</v>
      </c>
      <c r="L61" s="144" t="s">
        <v>355</v>
      </c>
      <c r="M61" s="187"/>
    </row>
    <row r="62" spans="1:13" ht="84.75" customHeight="1" x14ac:dyDescent="0.25">
      <c r="A62" s="472"/>
      <c r="B62" s="472"/>
      <c r="C62" s="475"/>
      <c r="D62" s="475"/>
      <c r="E62" s="475"/>
      <c r="F62" s="188">
        <v>30</v>
      </c>
      <c r="G62" s="189">
        <v>14</v>
      </c>
      <c r="H62" s="190">
        <v>5.75</v>
      </c>
      <c r="I62" s="142" t="s">
        <v>169</v>
      </c>
      <c r="J62" s="142" t="s">
        <v>169</v>
      </c>
      <c r="K62" s="472"/>
      <c r="L62" s="144" t="s">
        <v>356</v>
      </c>
      <c r="M62" s="187"/>
    </row>
    <row r="63" spans="1:13" ht="84.75" customHeight="1" x14ac:dyDescent="0.25">
      <c r="A63" s="473"/>
      <c r="B63" s="473"/>
      <c r="C63" s="476"/>
      <c r="D63" s="476"/>
      <c r="E63" s="476"/>
      <c r="F63" s="188">
        <v>15</v>
      </c>
      <c r="G63" s="189" t="s">
        <v>169</v>
      </c>
      <c r="H63" s="190">
        <v>9.1</v>
      </c>
      <c r="I63" s="142" t="s">
        <v>169</v>
      </c>
      <c r="J63" s="142" t="s">
        <v>169</v>
      </c>
      <c r="K63" s="473"/>
      <c r="L63" s="144" t="s">
        <v>357</v>
      </c>
      <c r="M63" s="187"/>
    </row>
    <row r="64" spans="1:13" x14ac:dyDescent="0.25">
      <c r="A64" s="454" t="s">
        <v>358</v>
      </c>
      <c r="B64" s="454"/>
      <c r="C64" s="454"/>
      <c r="D64" s="454"/>
      <c r="E64" s="454"/>
      <c r="F64" s="454"/>
      <c r="G64" s="454"/>
      <c r="H64" s="454"/>
      <c r="I64" s="454"/>
      <c r="J64" s="454"/>
      <c r="K64" s="454"/>
      <c r="L64" s="454"/>
    </row>
    <row r="65" spans="1:12" ht="129.75" customHeight="1" x14ac:dyDescent="0.25">
      <c r="A65" s="77" t="s">
        <v>359</v>
      </c>
      <c r="B65" s="82" t="s">
        <v>360</v>
      </c>
      <c r="C65" s="77" t="s">
        <v>238</v>
      </c>
      <c r="D65" s="77" t="s">
        <v>239</v>
      </c>
      <c r="E65" s="77" t="s">
        <v>250</v>
      </c>
      <c r="F65" s="287">
        <v>0.65</v>
      </c>
      <c r="G65" s="288">
        <v>0.48</v>
      </c>
      <c r="H65" s="289" t="s">
        <v>169</v>
      </c>
      <c r="I65" s="289" t="s">
        <v>169</v>
      </c>
      <c r="J65" s="289" t="s">
        <v>169</v>
      </c>
      <c r="K65" s="290" t="s">
        <v>361</v>
      </c>
      <c r="L65" s="291" t="s">
        <v>362</v>
      </c>
    </row>
    <row r="66" spans="1:12" ht="188.25" customHeight="1" x14ac:dyDescent="0.25">
      <c r="A66" s="82" t="s">
        <v>363</v>
      </c>
      <c r="B66" s="82" t="s">
        <v>364</v>
      </c>
      <c r="C66" s="77" t="s">
        <v>256</v>
      </c>
      <c r="D66" s="77" t="s">
        <v>365</v>
      </c>
      <c r="E66" s="77" t="s">
        <v>366</v>
      </c>
      <c r="F66" s="287" t="s">
        <v>367</v>
      </c>
      <c r="G66" s="292">
        <v>34.409999999999997</v>
      </c>
      <c r="H66" s="292">
        <v>57.53</v>
      </c>
      <c r="I66" s="292">
        <v>38.380000000000003</v>
      </c>
      <c r="J66" s="289" t="s">
        <v>169</v>
      </c>
      <c r="K66" s="290" t="s">
        <v>361</v>
      </c>
      <c r="L66" s="293" t="s">
        <v>368</v>
      </c>
    </row>
    <row r="67" spans="1:12" ht="216.75" x14ac:dyDescent="0.25">
      <c r="A67" s="82" t="s">
        <v>369</v>
      </c>
      <c r="B67" s="82" t="s">
        <v>370</v>
      </c>
      <c r="C67" s="80" t="s">
        <v>238</v>
      </c>
      <c r="D67" s="82" t="s">
        <v>371</v>
      </c>
      <c r="E67" s="80" t="s">
        <v>250</v>
      </c>
      <c r="F67" s="294">
        <v>0.15</v>
      </c>
      <c r="G67" s="295">
        <v>0.66759999999999997</v>
      </c>
      <c r="H67" s="296"/>
      <c r="I67" s="296"/>
      <c r="J67" s="296"/>
      <c r="K67" s="290" t="s">
        <v>361</v>
      </c>
      <c r="L67" s="293" t="s">
        <v>372</v>
      </c>
    </row>
    <row r="68" spans="1:12" ht="120" x14ac:dyDescent="0.25">
      <c r="A68" s="297" t="s">
        <v>373</v>
      </c>
      <c r="B68" s="297" t="s">
        <v>374</v>
      </c>
      <c r="C68" s="298" t="s">
        <v>375</v>
      </c>
      <c r="D68" s="297" t="s">
        <v>376</v>
      </c>
      <c r="E68" s="297" t="s">
        <v>377</v>
      </c>
      <c r="F68" s="297" t="s">
        <v>378</v>
      </c>
      <c r="G68" s="299"/>
      <c r="H68" s="299"/>
      <c r="I68" s="299"/>
      <c r="J68" s="299"/>
      <c r="K68" s="290" t="s">
        <v>361</v>
      </c>
      <c r="L68" s="293" t="s">
        <v>379</v>
      </c>
    </row>
    <row r="69" spans="1:12" x14ac:dyDescent="0.25">
      <c r="A69" s="454" t="s">
        <v>380</v>
      </c>
      <c r="B69" s="466"/>
      <c r="C69" s="466"/>
      <c r="D69" s="466"/>
      <c r="E69" s="466"/>
      <c r="F69" s="466"/>
      <c r="G69" s="466"/>
      <c r="H69" s="466"/>
      <c r="I69" s="466"/>
      <c r="J69" s="466"/>
      <c r="K69" s="466"/>
      <c r="L69" s="466"/>
    </row>
    <row r="70" spans="1:12" ht="63.75" x14ac:dyDescent="0.25">
      <c r="A70" s="146" t="s">
        <v>381</v>
      </c>
      <c r="B70" s="147" t="s">
        <v>382</v>
      </c>
      <c r="C70" s="146" t="s">
        <v>383</v>
      </c>
      <c r="D70" s="146" t="s">
        <v>239</v>
      </c>
      <c r="E70" s="146" t="s">
        <v>250</v>
      </c>
      <c r="F70" s="148">
        <v>0.95</v>
      </c>
      <c r="G70" s="149">
        <v>1</v>
      </c>
      <c r="H70" s="150" t="s">
        <v>169</v>
      </c>
      <c r="I70" s="150" t="s">
        <v>169</v>
      </c>
      <c r="J70" s="150" t="s">
        <v>169</v>
      </c>
      <c r="K70" s="151" t="s">
        <v>384</v>
      </c>
      <c r="L70" s="152"/>
    </row>
    <row r="71" spans="1:12" ht="51" x14ac:dyDescent="0.25">
      <c r="A71" s="146" t="s">
        <v>385</v>
      </c>
      <c r="B71" s="146" t="s">
        <v>386</v>
      </c>
      <c r="C71" s="153" t="s">
        <v>256</v>
      </c>
      <c r="D71" s="146" t="s">
        <v>239</v>
      </c>
      <c r="E71" s="146" t="s">
        <v>250</v>
      </c>
      <c r="F71" s="148">
        <v>0.18</v>
      </c>
      <c r="G71" s="154">
        <v>8.3299999999999999E-2</v>
      </c>
      <c r="H71" s="150" t="s">
        <v>169</v>
      </c>
      <c r="I71" s="150" t="s">
        <v>169</v>
      </c>
      <c r="J71" s="150" t="s">
        <v>169</v>
      </c>
      <c r="K71" s="151" t="s">
        <v>384</v>
      </c>
      <c r="L71" s="155"/>
    </row>
    <row r="72" spans="1:12" x14ac:dyDescent="0.25">
      <c r="A72" s="454" t="s">
        <v>387</v>
      </c>
      <c r="B72" s="454"/>
      <c r="C72" s="454"/>
      <c r="D72" s="454"/>
      <c r="E72" s="454"/>
      <c r="F72" s="454"/>
      <c r="G72" s="454"/>
      <c r="H72" s="454"/>
      <c r="I72" s="454"/>
      <c r="J72" s="454"/>
      <c r="K72" s="454"/>
      <c r="L72" s="454"/>
    </row>
    <row r="73" spans="1:12" ht="63.75" x14ac:dyDescent="0.25">
      <c r="A73" s="156" t="s">
        <v>193</v>
      </c>
      <c r="B73" s="156" t="s">
        <v>388</v>
      </c>
      <c r="C73" s="156" t="s">
        <v>238</v>
      </c>
      <c r="D73" s="156" t="s">
        <v>227</v>
      </c>
      <c r="E73" s="156" t="s">
        <v>250</v>
      </c>
      <c r="F73" s="157">
        <v>1</v>
      </c>
      <c r="G73" s="158">
        <v>0</v>
      </c>
      <c r="H73" s="159">
        <v>1</v>
      </c>
      <c r="I73" s="160" t="s">
        <v>169</v>
      </c>
      <c r="J73" s="160" t="s">
        <v>169</v>
      </c>
      <c r="K73" s="123" t="s">
        <v>389</v>
      </c>
      <c r="L73" s="161" t="s">
        <v>390</v>
      </c>
    </row>
    <row r="74" spans="1:12" ht="63.75" x14ac:dyDescent="0.25">
      <c r="A74" s="123" t="s">
        <v>391</v>
      </c>
      <c r="B74" s="123" t="s">
        <v>392</v>
      </c>
      <c r="C74" s="162" t="s">
        <v>256</v>
      </c>
      <c r="D74" s="162" t="s">
        <v>227</v>
      </c>
      <c r="E74" s="162" t="s">
        <v>305</v>
      </c>
      <c r="F74" s="163">
        <v>5</v>
      </c>
      <c r="G74" s="164">
        <v>5</v>
      </c>
      <c r="H74" s="164">
        <v>2</v>
      </c>
      <c r="I74" s="160" t="s">
        <v>169</v>
      </c>
      <c r="J74" s="160" t="s">
        <v>169</v>
      </c>
      <c r="K74" s="123" t="s">
        <v>393</v>
      </c>
      <c r="L74" s="165"/>
    </row>
    <row r="75" spans="1:12" x14ac:dyDescent="0.25">
      <c r="A75" s="454" t="s">
        <v>394</v>
      </c>
      <c r="B75" s="454"/>
      <c r="C75" s="454"/>
      <c r="D75" s="454"/>
      <c r="E75" s="454"/>
      <c r="F75" s="454"/>
      <c r="G75" s="454"/>
      <c r="H75" s="454"/>
      <c r="I75" s="454"/>
      <c r="J75" s="454"/>
      <c r="K75" s="454"/>
      <c r="L75" s="454"/>
    </row>
    <row r="76" spans="1:12" ht="51" x14ac:dyDescent="0.25">
      <c r="A76" s="166" t="s">
        <v>395</v>
      </c>
      <c r="B76" s="167" t="s">
        <v>396</v>
      </c>
      <c r="C76" s="166" t="s">
        <v>232</v>
      </c>
      <c r="D76" s="166" t="s">
        <v>227</v>
      </c>
      <c r="E76" s="166" t="s">
        <v>250</v>
      </c>
      <c r="F76" s="168">
        <v>0.9</v>
      </c>
      <c r="G76" s="169">
        <v>0.97</v>
      </c>
      <c r="H76" s="170" t="s">
        <v>169</v>
      </c>
      <c r="I76" s="170" t="s">
        <v>169</v>
      </c>
      <c r="J76" s="170" t="s">
        <v>169</v>
      </c>
      <c r="K76" s="171" t="s">
        <v>397</v>
      </c>
      <c r="L76" s="172"/>
    </row>
    <row r="77" spans="1:12" ht="76.5" x14ac:dyDescent="0.25">
      <c r="A77" s="171" t="s">
        <v>398</v>
      </c>
      <c r="B77" s="171" t="s">
        <v>399</v>
      </c>
      <c r="C77" s="171" t="s">
        <v>238</v>
      </c>
      <c r="D77" s="171" t="s">
        <v>227</v>
      </c>
      <c r="E77" s="171" t="s">
        <v>250</v>
      </c>
      <c r="F77" s="173">
        <v>0.95</v>
      </c>
      <c r="G77" s="169">
        <f>4/4</f>
        <v>1</v>
      </c>
      <c r="H77" s="170" t="s">
        <v>169</v>
      </c>
      <c r="I77" s="170" t="s">
        <v>169</v>
      </c>
      <c r="J77" s="170" t="s">
        <v>169</v>
      </c>
      <c r="K77" s="171" t="s">
        <v>397</v>
      </c>
      <c r="L77" s="172"/>
    </row>
    <row r="78" spans="1:12" ht="66.75" customHeight="1" x14ac:dyDescent="0.25">
      <c r="A78" s="171" t="s">
        <v>400</v>
      </c>
      <c r="B78" s="171" t="s">
        <v>401</v>
      </c>
      <c r="C78" s="171" t="s">
        <v>238</v>
      </c>
      <c r="D78" s="171" t="s">
        <v>239</v>
      </c>
      <c r="E78" s="171" t="s">
        <v>250</v>
      </c>
      <c r="F78" s="173" t="s">
        <v>402</v>
      </c>
      <c r="G78" s="194">
        <f>(223-119)/223</f>
        <v>0.46636771300448432</v>
      </c>
      <c r="H78" s="169" t="s">
        <v>169</v>
      </c>
      <c r="I78" s="170" t="s">
        <v>169</v>
      </c>
      <c r="J78" s="170" t="s">
        <v>169</v>
      </c>
      <c r="K78" s="171" t="s">
        <v>397</v>
      </c>
      <c r="L78" s="172"/>
    </row>
    <row r="79" spans="1:12" x14ac:dyDescent="0.25">
      <c r="A79" s="454" t="s">
        <v>403</v>
      </c>
      <c r="B79" s="454"/>
      <c r="C79" s="454"/>
      <c r="D79" s="454"/>
      <c r="E79" s="454"/>
      <c r="F79" s="454"/>
      <c r="G79" s="454"/>
      <c r="H79" s="454"/>
      <c r="I79" s="454"/>
      <c r="J79" s="454"/>
      <c r="K79" s="454"/>
      <c r="L79" s="454"/>
    </row>
    <row r="80" spans="1:12" ht="408" customHeight="1" x14ac:dyDescent="0.25">
      <c r="A80" s="174" t="s">
        <v>404</v>
      </c>
      <c r="B80" s="174" t="s">
        <v>405</v>
      </c>
      <c r="C80" s="174" t="s">
        <v>238</v>
      </c>
      <c r="D80" s="174" t="s">
        <v>239</v>
      </c>
      <c r="E80" s="174" t="s">
        <v>250</v>
      </c>
      <c r="F80" s="175">
        <v>1</v>
      </c>
      <c r="G80" s="176">
        <v>1</v>
      </c>
      <c r="H80" s="177" t="s">
        <v>169</v>
      </c>
      <c r="I80" s="177" t="s">
        <v>169</v>
      </c>
      <c r="J80" s="177" t="s">
        <v>169</v>
      </c>
      <c r="K80" s="178" t="s">
        <v>406</v>
      </c>
      <c r="L80" s="179" t="s">
        <v>407</v>
      </c>
    </row>
  </sheetData>
  <mergeCells count="28">
    <mergeCell ref="A72:L72"/>
    <mergeCell ref="A75:L75"/>
    <mergeCell ref="A79:L79"/>
    <mergeCell ref="A41:L41"/>
    <mergeCell ref="A47:L47"/>
    <mergeCell ref="A50:L50"/>
    <mergeCell ref="A58:L58"/>
    <mergeCell ref="A64:L64"/>
    <mergeCell ref="A69:L69"/>
    <mergeCell ref="A61:A63"/>
    <mergeCell ref="B61:B63"/>
    <mergeCell ref="C61:C63"/>
    <mergeCell ref="D61:D63"/>
    <mergeCell ref="E61:E63"/>
    <mergeCell ref="K61:K63"/>
    <mergeCell ref="A38:L38"/>
    <mergeCell ref="A2:A4"/>
    <mergeCell ref="B2:K2"/>
    <mergeCell ref="L2:L4"/>
    <mergeCell ref="B3:K3"/>
    <mergeCell ref="B4:C4"/>
    <mergeCell ref="D4:F4"/>
    <mergeCell ref="G4:K4"/>
    <mergeCell ref="A6:L6"/>
    <mergeCell ref="A9:L9"/>
    <mergeCell ref="A13:L13"/>
    <mergeCell ref="A20:L20"/>
    <mergeCell ref="A35:L35"/>
  </mergeCells>
  <conditionalFormatting sqref="G52:J52">
    <cfRule type="cellIs" dxfId="7" priority="6" operator="lessThan">
      <formula>$F$52</formula>
    </cfRule>
  </conditionalFormatting>
  <conditionalFormatting sqref="G53:J53">
    <cfRule type="cellIs" dxfId="6" priority="5" operator="lessThan">
      <formula>$F$53</formula>
    </cfRule>
  </conditionalFormatting>
  <conditionalFormatting sqref="G54:J54">
    <cfRule type="cellIs" dxfId="5" priority="4" operator="lessThan">
      <formula>$F$54</formula>
    </cfRule>
  </conditionalFormatting>
  <conditionalFormatting sqref="G55:J55">
    <cfRule type="cellIs" dxfId="4" priority="3" operator="lessThan">
      <formula>$F$55</formula>
    </cfRule>
  </conditionalFormatting>
  <conditionalFormatting sqref="G56:J56">
    <cfRule type="cellIs" dxfId="3" priority="2" operator="lessThan">
      <formula>$F$56</formula>
    </cfRule>
  </conditionalFormatting>
  <conditionalFormatting sqref="G57:J57">
    <cfRule type="cellIs" dxfId="2" priority="1" operator="lessThan">
      <formula>$F$57</formula>
    </cfRule>
  </conditionalFormatting>
  <conditionalFormatting sqref="J51">
    <cfRule type="cellIs" dxfId="1" priority="7" operator="lessThan">
      <formula>$F$51</formula>
    </cfRule>
  </conditionalFormatting>
  <conditionalFormatting sqref="L56">
    <cfRule type="cellIs" dxfId="0" priority="8" operator="lessThan">
      <formula>$F$6</formula>
    </cfRule>
  </conditionalFormatting>
  <pageMargins left="0.7" right="0.7" top="0.75" bottom="0.75" header="0.3" footer="0.3"/>
  <pageSetup orientation="portrait" r:id="rId1"/>
  <ignoredErrors>
    <ignoredError sqref="J10"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7111F-6BC3-426B-9C88-775A03E08130}">
  <dimension ref="A2:Y53"/>
  <sheetViews>
    <sheetView zoomScale="70" zoomScaleNormal="70" workbookViewId="0">
      <selection activeCell="B99" sqref="B99:L99"/>
    </sheetView>
  </sheetViews>
  <sheetFormatPr baseColWidth="10" defaultColWidth="11.42578125" defaultRowHeight="15" x14ac:dyDescent="0.25"/>
  <cols>
    <col min="1" max="1" width="30.7109375" bestFit="1" customWidth="1"/>
    <col min="2" max="9" width="47.7109375" customWidth="1"/>
    <col min="10" max="10" width="8" bestFit="1" customWidth="1"/>
    <col min="11" max="11" width="8.28515625" bestFit="1" customWidth="1"/>
    <col min="12" max="12" width="8" bestFit="1" customWidth="1"/>
    <col min="13" max="15" width="7" bestFit="1" customWidth="1"/>
    <col min="16" max="16" width="9.140625" bestFit="1" customWidth="1"/>
    <col min="17" max="17" width="7.42578125" bestFit="1" customWidth="1"/>
    <col min="18" max="18" width="11.42578125" bestFit="1" customWidth="1"/>
    <col min="19" max="19" width="8.5703125" bestFit="1" customWidth="1"/>
    <col min="20" max="20" width="11.140625" bestFit="1" customWidth="1"/>
    <col min="21" max="21" width="10.42578125" bestFit="1" customWidth="1"/>
    <col min="22" max="22" width="15.85546875" customWidth="1"/>
    <col min="23" max="23" width="13.42578125" bestFit="1" customWidth="1"/>
    <col min="24" max="24" width="13.5703125" customWidth="1"/>
    <col min="25" max="25" width="49.42578125" customWidth="1"/>
  </cols>
  <sheetData>
    <row r="2" spans="1:25" ht="21.75" customHeight="1" x14ac:dyDescent="0.25">
      <c r="A2" s="521" t="s">
        <v>408</v>
      </c>
      <c r="B2" s="522"/>
      <c r="C2" s="522"/>
      <c r="D2" s="522"/>
      <c r="E2" s="522"/>
      <c r="F2" s="522"/>
      <c r="G2" s="522"/>
      <c r="H2" s="522"/>
      <c r="I2" s="522"/>
      <c r="J2" s="522"/>
      <c r="K2" s="522"/>
      <c r="L2" s="522"/>
      <c r="M2" s="522"/>
      <c r="N2" s="522"/>
      <c r="O2" s="522"/>
      <c r="P2" s="522"/>
      <c r="Q2" s="522"/>
      <c r="R2" s="522"/>
      <c r="S2" s="522"/>
      <c r="T2" s="522"/>
      <c r="U2" s="522"/>
      <c r="V2" s="522"/>
      <c r="W2" s="522"/>
      <c r="X2" s="522"/>
      <c r="Y2" s="237"/>
    </row>
    <row r="3" spans="1:25" ht="21.75" customHeight="1" x14ac:dyDescent="0.25">
      <c r="A3" s="521" t="s">
        <v>409</v>
      </c>
      <c r="B3" s="522"/>
      <c r="C3" s="522"/>
      <c r="D3" s="522"/>
      <c r="E3" s="522"/>
      <c r="F3" s="522"/>
      <c r="G3" s="522"/>
      <c r="H3" s="522"/>
      <c r="I3" s="523"/>
      <c r="J3" s="521">
        <v>2022</v>
      </c>
      <c r="K3" s="522"/>
      <c r="L3" s="522"/>
      <c r="M3" s="522"/>
      <c r="N3" s="522"/>
      <c r="O3" s="522"/>
      <c r="P3" s="522"/>
      <c r="Q3" s="522"/>
      <c r="R3" s="522"/>
      <c r="S3" s="522"/>
      <c r="T3" s="522"/>
      <c r="U3" s="523"/>
      <c r="V3" s="521" t="s">
        <v>410</v>
      </c>
      <c r="W3" s="522"/>
      <c r="X3" s="523"/>
      <c r="Y3" s="237"/>
    </row>
    <row r="4" spans="1:25" ht="25.5" x14ac:dyDescent="0.25">
      <c r="A4" s="238" t="s">
        <v>411</v>
      </c>
      <c r="B4" s="238" t="s">
        <v>130</v>
      </c>
      <c r="C4" s="238" t="s">
        <v>412</v>
      </c>
      <c r="D4" s="238" t="s">
        <v>413</v>
      </c>
      <c r="E4" s="238" t="s">
        <v>414</v>
      </c>
      <c r="F4" s="239" t="s">
        <v>415</v>
      </c>
      <c r="G4" s="238" t="s">
        <v>416</v>
      </c>
      <c r="H4" s="238" t="s">
        <v>417</v>
      </c>
      <c r="I4" s="238" t="s">
        <v>418</v>
      </c>
      <c r="J4" s="238" t="s">
        <v>419</v>
      </c>
      <c r="K4" s="238" t="s">
        <v>420</v>
      </c>
      <c r="L4" s="238" t="s">
        <v>421</v>
      </c>
      <c r="M4" s="238" t="s">
        <v>422</v>
      </c>
      <c r="N4" s="238" t="s">
        <v>423</v>
      </c>
      <c r="O4" s="238" t="s">
        <v>424</v>
      </c>
      <c r="P4" s="238" t="s">
        <v>425</v>
      </c>
      <c r="Q4" s="238" t="s">
        <v>426</v>
      </c>
      <c r="R4" s="238" t="s">
        <v>427</v>
      </c>
      <c r="S4" s="238" t="s">
        <v>428</v>
      </c>
      <c r="T4" s="238" t="s">
        <v>429</v>
      </c>
      <c r="U4" s="238" t="s">
        <v>430</v>
      </c>
      <c r="V4" s="238" t="s">
        <v>431</v>
      </c>
      <c r="W4" s="238" t="s">
        <v>132</v>
      </c>
      <c r="X4" s="238" t="s">
        <v>133</v>
      </c>
      <c r="Y4" s="238" t="s">
        <v>432</v>
      </c>
    </row>
    <row r="5" spans="1:25" ht="25.5" x14ac:dyDescent="0.25">
      <c r="A5" s="498" t="s">
        <v>433</v>
      </c>
      <c r="B5" s="515" t="s">
        <v>434</v>
      </c>
      <c r="C5" s="498" t="s">
        <v>435</v>
      </c>
      <c r="D5" s="240" t="s">
        <v>436</v>
      </c>
      <c r="E5" s="496" t="s">
        <v>437</v>
      </c>
      <c r="F5" s="496" t="s">
        <v>438</v>
      </c>
      <c r="G5" s="496" t="s">
        <v>439</v>
      </c>
      <c r="H5" s="240" t="s">
        <v>440</v>
      </c>
      <c r="I5" s="496" t="s">
        <v>239</v>
      </c>
      <c r="J5" s="519">
        <v>1</v>
      </c>
      <c r="K5" s="496"/>
      <c r="L5" s="496"/>
      <c r="M5" s="496"/>
      <c r="N5" s="496"/>
      <c r="O5" s="496"/>
      <c r="P5" s="496"/>
      <c r="Q5" s="496"/>
      <c r="R5" s="496"/>
      <c r="S5" s="496"/>
      <c r="T5" s="496"/>
      <c r="U5" s="496"/>
      <c r="V5" s="479">
        <v>1</v>
      </c>
      <c r="W5" s="479">
        <v>1</v>
      </c>
      <c r="X5" s="483">
        <v>1</v>
      </c>
      <c r="Y5" s="509"/>
    </row>
    <row r="6" spans="1:25" x14ac:dyDescent="0.25">
      <c r="A6" s="524"/>
      <c r="B6" s="525"/>
      <c r="C6" s="524"/>
      <c r="D6" s="241" t="s">
        <v>441</v>
      </c>
      <c r="E6" s="501"/>
      <c r="F6" s="501"/>
      <c r="G6" s="501"/>
      <c r="H6" s="241" t="s">
        <v>442</v>
      </c>
      <c r="I6" s="501"/>
      <c r="J6" s="526"/>
      <c r="K6" s="501"/>
      <c r="L6" s="501"/>
      <c r="M6" s="501"/>
      <c r="N6" s="501"/>
      <c r="O6" s="501"/>
      <c r="P6" s="501"/>
      <c r="Q6" s="501"/>
      <c r="R6" s="501"/>
      <c r="S6" s="501"/>
      <c r="T6" s="501"/>
      <c r="U6" s="501"/>
      <c r="V6" s="508"/>
      <c r="W6" s="508"/>
      <c r="X6" s="493"/>
      <c r="Y6" s="510"/>
    </row>
    <row r="7" spans="1:25" x14ac:dyDescent="0.25">
      <c r="A7" s="499"/>
      <c r="B7" s="516"/>
      <c r="C7" s="499"/>
      <c r="D7" s="242" t="s">
        <v>443</v>
      </c>
      <c r="E7" s="497"/>
      <c r="F7" s="497"/>
      <c r="G7" s="497"/>
      <c r="H7" s="242"/>
      <c r="I7" s="497"/>
      <c r="J7" s="520"/>
      <c r="K7" s="497"/>
      <c r="L7" s="497"/>
      <c r="M7" s="497"/>
      <c r="N7" s="497"/>
      <c r="O7" s="497"/>
      <c r="P7" s="497"/>
      <c r="Q7" s="497"/>
      <c r="R7" s="497"/>
      <c r="S7" s="497"/>
      <c r="T7" s="497"/>
      <c r="U7" s="497"/>
      <c r="V7" s="480"/>
      <c r="W7" s="480"/>
      <c r="X7" s="484"/>
      <c r="Y7" s="511"/>
    </row>
    <row r="8" spans="1:25" ht="38.25" x14ac:dyDescent="0.25">
      <c r="A8" s="243" t="s">
        <v>433</v>
      </c>
      <c r="B8" s="244" t="s">
        <v>444</v>
      </c>
      <c r="C8" s="243" t="s">
        <v>445</v>
      </c>
      <c r="D8" s="245" t="s">
        <v>446</v>
      </c>
      <c r="E8" s="245" t="s">
        <v>447</v>
      </c>
      <c r="F8" s="246"/>
      <c r="G8" s="245" t="s">
        <v>448</v>
      </c>
      <c r="H8" s="245" t="s">
        <v>449</v>
      </c>
      <c r="I8" s="245" t="s">
        <v>239</v>
      </c>
      <c r="J8" s="247">
        <v>1</v>
      </c>
      <c r="K8" s="245"/>
      <c r="L8" s="245"/>
      <c r="M8" s="245"/>
      <c r="N8" s="245"/>
      <c r="O8" s="245"/>
      <c r="P8" s="245"/>
      <c r="Q8" s="245"/>
      <c r="R8" s="245"/>
      <c r="S8" s="245"/>
      <c r="T8" s="245"/>
      <c r="U8" s="245"/>
      <c r="V8" s="224">
        <v>1</v>
      </c>
      <c r="W8" s="224">
        <v>1</v>
      </c>
      <c r="X8" s="248">
        <v>1</v>
      </c>
      <c r="Y8" s="249"/>
    </row>
    <row r="9" spans="1:25" ht="38.25" x14ac:dyDescent="0.25">
      <c r="A9" s="243" t="s">
        <v>433</v>
      </c>
      <c r="B9" s="244" t="s">
        <v>450</v>
      </c>
      <c r="C9" s="243" t="s">
        <v>451</v>
      </c>
      <c r="D9" s="245" t="s">
        <v>452</v>
      </c>
      <c r="E9" s="245" t="s">
        <v>453</v>
      </c>
      <c r="F9" s="246"/>
      <c r="G9" s="245" t="s">
        <v>454</v>
      </c>
      <c r="H9" s="245" t="s">
        <v>455</v>
      </c>
      <c r="I9" s="245" t="s">
        <v>239</v>
      </c>
      <c r="J9" s="247">
        <v>1</v>
      </c>
      <c r="K9" s="243"/>
      <c r="L9" s="245"/>
      <c r="M9" s="245"/>
      <c r="N9" s="245"/>
      <c r="O9" s="245"/>
      <c r="P9" s="245"/>
      <c r="Q9" s="245"/>
      <c r="R9" s="245"/>
      <c r="S9" s="243"/>
      <c r="T9" s="243"/>
      <c r="U9" s="243"/>
      <c r="V9" s="224">
        <v>1</v>
      </c>
      <c r="W9" s="224">
        <v>1</v>
      </c>
      <c r="X9" s="248">
        <v>1</v>
      </c>
      <c r="Y9" s="249"/>
    </row>
    <row r="10" spans="1:25" ht="38.25" x14ac:dyDescent="0.25">
      <c r="A10" s="243" t="s">
        <v>433</v>
      </c>
      <c r="B10" s="244" t="s">
        <v>456</v>
      </c>
      <c r="C10" s="243" t="s">
        <v>457</v>
      </c>
      <c r="D10" s="245" t="s">
        <v>458</v>
      </c>
      <c r="E10" s="245" t="s">
        <v>459</v>
      </c>
      <c r="F10" s="246"/>
      <c r="G10" s="245" t="s">
        <v>460</v>
      </c>
      <c r="H10" s="245" t="s">
        <v>461</v>
      </c>
      <c r="I10" s="245" t="s">
        <v>239</v>
      </c>
      <c r="J10" s="247">
        <v>1</v>
      </c>
      <c r="K10" s="245"/>
      <c r="L10" s="245"/>
      <c r="M10" s="245"/>
      <c r="N10" s="245"/>
      <c r="O10" s="245"/>
      <c r="P10" s="245"/>
      <c r="Q10" s="245"/>
      <c r="R10" s="245"/>
      <c r="S10" s="245"/>
      <c r="T10" s="245"/>
      <c r="U10" s="243"/>
      <c r="V10" s="224">
        <v>1</v>
      </c>
      <c r="W10" s="224">
        <v>1</v>
      </c>
      <c r="X10" s="248">
        <v>1</v>
      </c>
      <c r="Y10" s="249"/>
    </row>
    <row r="11" spans="1:25" x14ac:dyDescent="0.25">
      <c r="A11" s="498" t="s">
        <v>433</v>
      </c>
      <c r="B11" s="515" t="s">
        <v>462</v>
      </c>
      <c r="C11" s="498" t="s">
        <v>463</v>
      </c>
      <c r="D11" s="496" t="s">
        <v>464</v>
      </c>
      <c r="E11" s="496" t="s">
        <v>465</v>
      </c>
      <c r="F11" s="517"/>
      <c r="G11" s="496" t="s">
        <v>466</v>
      </c>
      <c r="H11" s="240" t="s">
        <v>467</v>
      </c>
      <c r="I11" s="496" t="s">
        <v>239</v>
      </c>
      <c r="J11" s="519">
        <v>1</v>
      </c>
      <c r="K11" s="496"/>
      <c r="L11" s="496"/>
      <c r="M11" s="496"/>
      <c r="N11" s="496"/>
      <c r="O11" s="496"/>
      <c r="P11" s="496"/>
      <c r="Q11" s="496"/>
      <c r="R11" s="496"/>
      <c r="S11" s="496"/>
      <c r="T11" s="496"/>
      <c r="U11" s="498"/>
      <c r="V11" s="479">
        <v>1</v>
      </c>
      <c r="W11" s="479">
        <v>1</v>
      </c>
      <c r="X11" s="483">
        <v>1</v>
      </c>
      <c r="Y11" s="509"/>
    </row>
    <row r="12" spans="1:25" x14ac:dyDescent="0.25">
      <c r="A12" s="499"/>
      <c r="B12" s="516"/>
      <c r="C12" s="499"/>
      <c r="D12" s="497"/>
      <c r="E12" s="497"/>
      <c r="F12" s="518"/>
      <c r="G12" s="497"/>
      <c r="H12" s="242" t="s">
        <v>468</v>
      </c>
      <c r="I12" s="497"/>
      <c r="J12" s="520"/>
      <c r="K12" s="497"/>
      <c r="L12" s="497"/>
      <c r="M12" s="497"/>
      <c r="N12" s="497"/>
      <c r="O12" s="497"/>
      <c r="P12" s="497"/>
      <c r="Q12" s="497"/>
      <c r="R12" s="497"/>
      <c r="S12" s="497"/>
      <c r="T12" s="497"/>
      <c r="U12" s="499"/>
      <c r="V12" s="480"/>
      <c r="W12" s="480"/>
      <c r="X12" s="484"/>
      <c r="Y12" s="511"/>
    </row>
    <row r="13" spans="1:25" ht="51" x14ac:dyDescent="0.25">
      <c r="A13" s="243" t="s">
        <v>433</v>
      </c>
      <c r="B13" s="244" t="s">
        <v>469</v>
      </c>
      <c r="C13" s="243" t="s">
        <v>470</v>
      </c>
      <c r="D13" s="245" t="s">
        <v>471</v>
      </c>
      <c r="E13" s="245" t="s">
        <v>472</v>
      </c>
      <c r="F13" s="246"/>
      <c r="G13" s="245" t="s">
        <v>473</v>
      </c>
      <c r="H13" s="245" t="s">
        <v>474</v>
      </c>
      <c r="I13" s="245" t="s">
        <v>239</v>
      </c>
      <c r="J13" s="247">
        <v>1</v>
      </c>
      <c r="K13" s="245"/>
      <c r="L13" s="245"/>
      <c r="M13" s="245"/>
      <c r="N13" s="245"/>
      <c r="O13" s="245"/>
      <c r="P13" s="245"/>
      <c r="Q13" s="245"/>
      <c r="R13" s="245"/>
      <c r="S13" s="245"/>
      <c r="T13" s="245"/>
      <c r="U13" s="243"/>
      <c r="V13" s="224">
        <v>1</v>
      </c>
      <c r="W13" s="224">
        <v>1</v>
      </c>
      <c r="X13" s="248">
        <v>1</v>
      </c>
      <c r="Y13" s="249"/>
    </row>
    <row r="14" spans="1:25" ht="38.25" x14ac:dyDescent="0.25">
      <c r="A14" s="243" t="s">
        <v>433</v>
      </c>
      <c r="B14" s="244" t="s">
        <v>475</v>
      </c>
      <c r="C14" s="243" t="s">
        <v>476</v>
      </c>
      <c r="D14" s="245" t="s">
        <v>477</v>
      </c>
      <c r="E14" s="245" t="s">
        <v>478</v>
      </c>
      <c r="F14" s="246"/>
      <c r="G14" s="245" t="s">
        <v>479</v>
      </c>
      <c r="H14" s="245" t="s">
        <v>480</v>
      </c>
      <c r="I14" s="245" t="s">
        <v>481</v>
      </c>
      <c r="J14" s="247">
        <v>1</v>
      </c>
      <c r="K14" s="247">
        <v>1</v>
      </c>
      <c r="L14" s="247">
        <v>1</v>
      </c>
      <c r="M14" s="247">
        <v>1</v>
      </c>
      <c r="N14" s="247">
        <v>1</v>
      </c>
      <c r="O14" s="247">
        <v>1</v>
      </c>
      <c r="P14" s="247">
        <v>1</v>
      </c>
      <c r="Q14" s="247">
        <v>1</v>
      </c>
      <c r="R14" s="247">
        <v>1</v>
      </c>
      <c r="S14" s="247">
        <v>1</v>
      </c>
      <c r="T14" s="247">
        <v>1</v>
      </c>
      <c r="U14" s="247">
        <v>1</v>
      </c>
      <c r="V14" s="224">
        <v>1</v>
      </c>
      <c r="W14" s="224">
        <v>1</v>
      </c>
      <c r="X14" s="248">
        <v>1</v>
      </c>
      <c r="Y14" s="249"/>
    </row>
    <row r="15" spans="1:25" ht="25.5" x14ac:dyDescent="0.25">
      <c r="A15" s="243" t="s">
        <v>433</v>
      </c>
      <c r="B15" s="244" t="s">
        <v>482</v>
      </c>
      <c r="C15" s="243" t="s">
        <v>483</v>
      </c>
      <c r="D15" s="245" t="s">
        <v>484</v>
      </c>
      <c r="E15" s="245" t="s">
        <v>485</v>
      </c>
      <c r="F15" s="246"/>
      <c r="G15" s="245" t="s">
        <v>486</v>
      </c>
      <c r="H15" s="245" t="s">
        <v>487</v>
      </c>
      <c r="I15" s="245" t="s">
        <v>239</v>
      </c>
      <c r="J15" s="247">
        <v>1</v>
      </c>
      <c r="K15" s="245"/>
      <c r="L15" s="245"/>
      <c r="M15" s="245"/>
      <c r="N15" s="245"/>
      <c r="O15" s="245"/>
      <c r="P15" s="245"/>
      <c r="Q15" s="245"/>
      <c r="R15" s="245"/>
      <c r="S15" s="245"/>
      <c r="T15" s="245"/>
      <c r="U15" s="243"/>
      <c r="V15" s="224">
        <v>1</v>
      </c>
      <c r="W15" s="224">
        <v>1</v>
      </c>
      <c r="X15" s="248">
        <v>1</v>
      </c>
      <c r="Y15" s="249"/>
    </row>
    <row r="16" spans="1:25" ht="51" x14ac:dyDescent="0.25">
      <c r="A16" s="243" t="s">
        <v>433</v>
      </c>
      <c r="B16" s="244" t="s">
        <v>488</v>
      </c>
      <c r="C16" s="243" t="s">
        <v>489</v>
      </c>
      <c r="D16" s="245" t="s">
        <v>490</v>
      </c>
      <c r="E16" s="245" t="s">
        <v>491</v>
      </c>
      <c r="F16" s="246"/>
      <c r="G16" s="245" t="s">
        <v>492</v>
      </c>
      <c r="H16" s="245" t="s">
        <v>493</v>
      </c>
      <c r="I16" s="245" t="s">
        <v>494</v>
      </c>
      <c r="J16" s="245"/>
      <c r="K16" s="245"/>
      <c r="L16" s="245"/>
      <c r="M16" s="245"/>
      <c r="N16" s="245"/>
      <c r="O16" s="245"/>
      <c r="P16" s="245"/>
      <c r="Q16" s="245"/>
      <c r="R16" s="245"/>
      <c r="S16" s="245"/>
      <c r="T16" s="245"/>
      <c r="U16" s="247">
        <v>1</v>
      </c>
      <c r="V16" s="224">
        <v>1</v>
      </c>
      <c r="W16" s="224">
        <v>1</v>
      </c>
      <c r="X16" s="248">
        <v>1</v>
      </c>
      <c r="Y16" s="249"/>
    </row>
    <row r="17" spans="1:25" ht="51" x14ac:dyDescent="0.25">
      <c r="A17" s="243" t="s">
        <v>433</v>
      </c>
      <c r="B17" s="244" t="s">
        <v>495</v>
      </c>
      <c r="C17" s="243" t="s">
        <v>496</v>
      </c>
      <c r="D17" s="245" t="s">
        <v>497</v>
      </c>
      <c r="E17" s="245" t="s">
        <v>498</v>
      </c>
      <c r="F17" s="235"/>
      <c r="G17" s="245" t="s">
        <v>499</v>
      </c>
      <c r="H17" s="245" t="s">
        <v>500</v>
      </c>
      <c r="I17" s="245" t="s">
        <v>494</v>
      </c>
      <c r="J17" s="245"/>
      <c r="K17" s="245"/>
      <c r="L17" s="245"/>
      <c r="M17" s="245"/>
      <c r="N17" s="245"/>
      <c r="O17" s="245"/>
      <c r="P17" s="245"/>
      <c r="Q17" s="245"/>
      <c r="R17" s="245"/>
      <c r="S17" s="247">
        <v>1</v>
      </c>
      <c r="T17" s="245"/>
      <c r="U17" s="245"/>
      <c r="V17" s="224">
        <v>1</v>
      </c>
      <c r="W17" s="224">
        <v>1</v>
      </c>
      <c r="X17" s="248">
        <v>1</v>
      </c>
      <c r="Y17" s="249"/>
    </row>
    <row r="18" spans="1:25" ht="38.25" x14ac:dyDescent="0.25">
      <c r="A18" s="243" t="s">
        <v>433</v>
      </c>
      <c r="B18" s="244" t="s">
        <v>501</v>
      </c>
      <c r="C18" s="243" t="s">
        <v>502</v>
      </c>
      <c r="D18" s="243" t="s">
        <v>503</v>
      </c>
      <c r="E18" s="243" t="s">
        <v>504</v>
      </c>
      <c r="F18" s="250"/>
      <c r="G18" s="245" t="s">
        <v>505</v>
      </c>
      <c r="H18" s="245" t="s">
        <v>506</v>
      </c>
      <c r="I18" s="245" t="s">
        <v>494</v>
      </c>
      <c r="J18" s="247">
        <v>1</v>
      </c>
      <c r="K18" s="245"/>
      <c r="L18" s="237"/>
      <c r="M18" s="245"/>
      <c r="N18" s="245"/>
      <c r="O18" s="245"/>
      <c r="P18" s="245"/>
      <c r="Q18" s="245"/>
      <c r="R18" s="245"/>
      <c r="S18" s="245"/>
      <c r="T18" s="245"/>
      <c r="U18" s="245"/>
      <c r="V18" s="224">
        <v>1</v>
      </c>
      <c r="W18" s="224">
        <v>1</v>
      </c>
      <c r="X18" s="248">
        <v>1</v>
      </c>
      <c r="Y18" s="249"/>
    </row>
    <row r="19" spans="1:25" ht="42.75" x14ac:dyDescent="0.25">
      <c r="A19" s="250" t="s">
        <v>507</v>
      </c>
      <c r="B19" s="251" t="s">
        <v>508</v>
      </c>
      <c r="C19" s="250" t="s">
        <v>509</v>
      </c>
      <c r="D19" s="235" t="s">
        <v>510</v>
      </c>
      <c r="E19" s="235" t="s">
        <v>511</v>
      </c>
      <c r="F19" s="235"/>
      <c r="G19" s="235" t="s">
        <v>512</v>
      </c>
      <c r="H19" s="245" t="s">
        <v>513</v>
      </c>
      <c r="I19" s="245" t="s">
        <v>239</v>
      </c>
      <c r="J19" s="250"/>
      <c r="K19" s="250"/>
      <c r="L19" s="250"/>
      <c r="M19" s="250"/>
      <c r="N19" s="250"/>
      <c r="O19" s="250"/>
      <c r="P19" s="250"/>
      <c r="Q19" s="250"/>
      <c r="R19" s="250"/>
      <c r="S19" s="250"/>
      <c r="T19" s="250"/>
      <c r="U19" s="252">
        <v>1</v>
      </c>
      <c r="V19" s="224">
        <v>1</v>
      </c>
      <c r="W19" s="224">
        <v>0.9</v>
      </c>
      <c r="X19" s="248">
        <v>1.1000000000000001</v>
      </c>
      <c r="Y19" s="226"/>
    </row>
    <row r="20" spans="1:25" ht="15" customHeight="1" x14ac:dyDescent="0.25">
      <c r="A20" s="487" t="s">
        <v>507</v>
      </c>
      <c r="B20" s="489" t="s">
        <v>450</v>
      </c>
      <c r="C20" s="487" t="s">
        <v>514</v>
      </c>
      <c r="D20" s="491" t="s">
        <v>515</v>
      </c>
      <c r="E20" s="491" t="s">
        <v>516</v>
      </c>
      <c r="F20" s="491"/>
      <c r="G20" s="491" t="s">
        <v>517</v>
      </c>
      <c r="H20" s="240" t="s">
        <v>518</v>
      </c>
      <c r="I20" s="496" t="s">
        <v>519</v>
      </c>
      <c r="J20" s="477">
        <v>1</v>
      </c>
      <c r="K20" s="477">
        <v>1</v>
      </c>
      <c r="L20" s="477">
        <v>1</v>
      </c>
      <c r="M20" s="477">
        <v>1</v>
      </c>
      <c r="N20" s="477">
        <v>1</v>
      </c>
      <c r="O20" s="477">
        <v>1</v>
      </c>
      <c r="P20" s="477">
        <v>1</v>
      </c>
      <c r="Q20" s="477">
        <v>1</v>
      </c>
      <c r="R20" s="477">
        <v>1</v>
      </c>
      <c r="S20" s="477">
        <v>1</v>
      </c>
      <c r="T20" s="477">
        <v>1</v>
      </c>
      <c r="U20" s="477">
        <v>0.99</v>
      </c>
      <c r="V20" s="479">
        <v>0.99</v>
      </c>
      <c r="W20" s="479">
        <v>0.93</v>
      </c>
      <c r="X20" s="483">
        <v>1.07</v>
      </c>
      <c r="Y20" s="485"/>
    </row>
    <row r="21" spans="1:25" ht="15" customHeight="1" x14ac:dyDescent="0.25">
      <c r="A21" s="488"/>
      <c r="B21" s="490"/>
      <c r="C21" s="488"/>
      <c r="D21" s="492"/>
      <c r="E21" s="492"/>
      <c r="F21" s="492"/>
      <c r="G21" s="492"/>
      <c r="H21" s="242" t="s">
        <v>520</v>
      </c>
      <c r="I21" s="497"/>
      <c r="J21" s="478"/>
      <c r="K21" s="478"/>
      <c r="L21" s="478"/>
      <c r="M21" s="478"/>
      <c r="N21" s="478"/>
      <c r="O21" s="478"/>
      <c r="P21" s="478"/>
      <c r="Q21" s="478"/>
      <c r="R21" s="478"/>
      <c r="S21" s="478"/>
      <c r="T21" s="478"/>
      <c r="U21" s="478"/>
      <c r="V21" s="480"/>
      <c r="W21" s="480"/>
      <c r="X21" s="484"/>
      <c r="Y21" s="486"/>
    </row>
    <row r="22" spans="1:25" ht="42.75" x14ac:dyDescent="0.25">
      <c r="A22" s="250" t="s">
        <v>507</v>
      </c>
      <c r="B22" s="251" t="s">
        <v>501</v>
      </c>
      <c r="C22" s="250" t="s">
        <v>521</v>
      </c>
      <c r="D22" s="235" t="s">
        <v>522</v>
      </c>
      <c r="E22" s="235" t="s">
        <v>523</v>
      </c>
      <c r="F22" s="235"/>
      <c r="G22" s="235" t="s">
        <v>517</v>
      </c>
      <c r="H22" s="245" t="s">
        <v>524</v>
      </c>
      <c r="I22" s="245" t="s">
        <v>519</v>
      </c>
      <c r="J22" s="252">
        <v>1</v>
      </c>
      <c r="K22" s="252">
        <v>1</v>
      </c>
      <c r="L22" s="252">
        <v>1</v>
      </c>
      <c r="M22" s="252">
        <v>1</v>
      </c>
      <c r="N22" s="252">
        <v>1</v>
      </c>
      <c r="O22" s="252">
        <v>1</v>
      </c>
      <c r="P22" s="252">
        <v>1</v>
      </c>
      <c r="Q22" s="252">
        <v>1</v>
      </c>
      <c r="R22" s="252">
        <v>1</v>
      </c>
      <c r="S22" s="252">
        <v>1</v>
      </c>
      <c r="T22" s="252">
        <v>1</v>
      </c>
      <c r="U22" s="252">
        <v>1</v>
      </c>
      <c r="V22" s="227">
        <v>1</v>
      </c>
      <c r="W22" s="224">
        <v>0.93</v>
      </c>
      <c r="X22" s="248">
        <v>1.08</v>
      </c>
      <c r="Y22" s="226"/>
    </row>
    <row r="23" spans="1:25" ht="28.5" x14ac:dyDescent="0.25">
      <c r="A23" s="250" t="s">
        <v>507</v>
      </c>
      <c r="B23" s="251" t="s">
        <v>173</v>
      </c>
      <c r="C23" s="250" t="s">
        <v>525</v>
      </c>
      <c r="D23" s="235" t="s">
        <v>526</v>
      </c>
      <c r="E23" s="235" t="s">
        <v>527</v>
      </c>
      <c r="F23" s="235"/>
      <c r="G23" s="235" t="s">
        <v>528</v>
      </c>
      <c r="H23" s="243" t="s">
        <v>529</v>
      </c>
      <c r="I23" s="245" t="s">
        <v>239</v>
      </c>
      <c r="J23" s="250"/>
      <c r="K23" s="250"/>
      <c r="L23" s="250"/>
      <c r="M23" s="250"/>
      <c r="N23" s="250"/>
      <c r="O23" s="250"/>
      <c r="P23" s="250"/>
      <c r="Q23" s="250"/>
      <c r="R23" s="250"/>
      <c r="S23" s="250"/>
      <c r="T23" s="250"/>
      <c r="U23" s="252">
        <v>0.15</v>
      </c>
      <c r="V23" s="224">
        <v>0.15</v>
      </c>
      <c r="W23" s="224">
        <v>0.15</v>
      </c>
      <c r="X23" s="248">
        <v>1</v>
      </c>
      <c r="Y23" s="226"/>
    </row>
    <row r="24" spans="1:25" ht="42.75" x14ac:dyDescent="0.25">
      <c r="A24" s="487" t="s">
        <v>507</v>
      </c>
      <c r="B24" s="489" t="s">
        <v>488</v>
      </c>
      <c r="C24" s="487" t="s">
        <v>530</v>
      </c>
      <c r="D24" s="230" t="s">
        <v>531</v>
      </c>
      <c r="E24" s="487" t="s">
        <v>532</v>
      </c>
      <c r="F24" s="487"/>
      <c r="G24" s="487" t="s">
        <v>533</v>
      </c>
      <c r="H24" s="498" t="s">
        <v>534</v>
      </c>
      <c r="I24" s="496" t="s">
        <v>239</v>
      </c>
      <c r="J24" s="487"/>
      <c r="K24" s="487"/>
      <c r="L24" s="487"/>
      <c r="M24" s="487"/>
      <c r="N24" s="487"/>
      <c r="O24" s="487"/>
      <c r="P24" s="487"/>
      <c r="Q24" s="487"/>
      <c r="R24" s="487"/>
      <c r="S24" s="487"/>
      <c r="T24" s="487"/>
      <c r="U24" s="513">
        <v>100</v>
      </c>
      <c r="V24" s="479">
        <v>100</v>
      </c>
      <c r="W24" s="479">
        <v>1</v>
      </c>
      <c r="X24" s="483">
        <v>1</v>
      </c>
      <c r="Y24" s="485"/>
    </row>
    <row r="25" spans="1:25" x14ac:dyDescent="0.25">
      <c r="A25" s="488"/>
      <c r="B25" s="490"/>
      <c r="C25" s="488"/>
      <c r="D25" s="229" t="s">
        <v>535</v>
      </c>
      <c r="E25" s="488"/>
      <c r="F25" s="488"/>
      <c r="G25" s="488"/>
      <c r="H25" s="499"/>
      <c r="I25" s="497"/>
      <c r="J25" s="512"/>
      <c r="K25" s="512"/>
      <c r="L25" s="512"/>
      <c r="M25" s="512"/>
      <c r="N25" s="512"/>
      <c r="O25" s="512"/>
      <c r="P25" s="512"/>
      <c r="Q25" s="512"/>
      <c r="R25" s="512"/>
      <c r="S25" s="512"/>
      <c r="T25" s="512"/>
      <c r="U25" s="514"/>
      <c r="V25" s="480"/>
      <c r="W25" s="480"/>
      <c r="X25" s="484"/>
      <c r="Y25" s="486"/>
    </row>
    <row r="26" spans="1:25" ht="85.5" x14ac:dyDescent="0.25">
      <c r="A26" s="250" t="s">
        <v>507</v>
      </c>
      <c r="B26" s="251" t="s">
        <v>536</v>
      </c>
      <c r="C26" s="250" t="s">
        <v>537</v>
      </c>
      <c r="D26" s="235" t="s">
        <v>538</v>
      </c>
      <c r="E26" s="235" t="s">
        <v>539</v>
      </c>
      <c r="F26" s="235"/>
      <c r="G26" s="235" t="s">
        <v>540</v>
      </c>
      <c r="H26" s="245" t="s">
        <v>541</v>
      </c>
      <c r="I26" s="256" t="s">
        <v>542</v>
      </c>
      <c r="J26" s="257"/>
      <c r="K26" s="258">
        <v>1</v>
      </c>
      <c r="L26" s="257"/>
      <c r="M26" s="258">
        <v>1</v>
      </c>
      <c r="N26" s="258">
        <v>1</v>
      </c>
      <c r="O26" s="257"/>
      <c r="P26" s="258">
        <v>1</v>
      </c>
      <c r="Q26" s="258">
        <v>1</v>
      </c>
      <c r="R26" s="258">
        <v>1</v>
      </c>
      <c r="S26" s="258">
        <v>1</v>
      </c>
      <c r="T26" s="258">
        <v>0.83</v>
      </c>
      <c r="U26" s="259"/>
      <c r="V26" s="260">
        <v>0.98</v>
      </c>
      <c r="W26" s="224">
        <v>1</v>
      </c>
      <c r="X26" s="248">
        <v>0.98</v>
      </c>
      <c r="Y26" s="228" t="s">
        <v>543</v>
      </c>
    </row>
    <row r="27" spans="1:25" ht="28.5" x14ac:dyDescent="0.25">
      <c r="A27" s="250" t="s">
        <v>507</v>
      </c>
      <c r="B27" s="251" t="s">
        <v>544</v>
      </c>
      <c r="C27" s="250" t="s">
        <v>545</v>
      </c>
      <c r="D27" s="235" t="s">
        <v>546</v>
      </c>
      <c r="E27" s="235" t="s">
        <v>547</v>
      </c>
      <c r="F27" s="235"/>
      <c r="G27" s="235" t="s">
        <v>548</v>
      </c>
      <c r="H27" s="245" t="s">
        <v>549</v>
      </c>
      <c r="I27" s="245" t="s">
        <v>550</v>
      </c>
      <c r="J27" s="254"/>
      <c r="K27" s="254"/>
      <c r="L27" s="254"/>
      <c r="M27" s="254"/>
      <c r="N27" s="254"/>
      <c r="O27" s="254"/>
      <c r="P27" s="254"/>
      <c r="Q27" s="254"/>
      <c r="R27" s="254"/>
      <c r="S27" s="237"/>
      <c r="T27" s="255">
        <v>1</v>
      </c>
      <c r="U27" s="259"/>
      <c r="V27" s="224">
        <v>1</v>
      </c>
      <c r="W27" s="224">
        <v>1</v>
      </c>
      <c r="X27" s="248">
        <v>1</v>
      </c>
      <c r="Y27" s="226"/>
    </row>
    <row r="28" spans="1:25" ht="57" x14ac:dyDescent="0.25">
      <c r="A28" s="250" t="s">
        <v>507</v>
      </c>
      <c r="B28" s="251" t="s">
        <v>551</v>
      </c>
      <c r="C28" s="250" t="s">
        <v>552</v>
      </c>
      <c r="D28" s="235" t="s">
        <v>553</v>
      </c>
      <c r="E28" s="235" t="s">
        <v>554</v>
      </c>
      <c r="F28" s="235"/>
      <c r="G28" s="235" t="s">
        <v>555</v>
      </c>
      <c r="H28" s="245" t="s">
        <v>556</v>
      </c>
      <c r="I28" s="245" t="s">
        <v>550</v>
      </c>
      <c r="J28" s="235"/>
      <c r="K28" s="250"/>
      <c r="L28" s="237"/>
      <c r="M28" s="250"/>
      <c r="N28" s="250"/>
      <c r="O28" s="237"/>
      <c r="P28" s="252">
        <v>1</v>
      </c>
      <c r="Q28" s="250"/>
      <c r="R28" s="250"/>
      <c r="S28" s="250"/>
      <c r="T28" s="250"/>
      <c r="U28" s="252">
        <v>0.94</v>
      </c>
      <c r="V28" s="224">
        <v>0.97</v>
      </c>
      <c r="W28" s="224">
        <v>0.9</v>
      </c>
      <c r="X28" s="248">
        <v>1.08</v>
      </c>
      <c r="Y28" s="226"/>
    </row>
    <row r="29" spans="1:25" ht="24" x14ac:dyDescent="0.25">
      <c r="A29" s="250" t="s">
        <v>507</v>
      </c>
      <c r="B29" s="251" t="s">
        <v>557</v>
      </c>
      <c r="C29" s="225" t="s">
        <v>558</v>
      </c>
      <c r="D29" s="261" t="s">
        <v>559</v>
      </c>
      <c r="E29" s="225" t="s">
        <v>560</v>
      </c>
      <c r="F29" s="225"/>
      <c r="G29" s="262" t="s">
        <v>561</v>
      </c>
      <c r="H29" s="261" t="s">
        <v>557</v>
      </c>
      <c r="I29" s="245" t="s">
        <v>542</v>
      </c>
      <c r="J29" s="263">
        <v>0</v>
      </c>
      <c r="K29" s="263">
        <v>1</v>
      </c>
      <c r="L29" s="263">
        <v>0</v>
      </c>
      <c r="M29" s="263">
        <v>2</v>
      </c>
      <c r="N29" s="263">
        <v>2</v>
      </c>
      <c r="O29" s="263">
        <v>0</v>
      </c>
      <c r="P29" s="263">
        <v>2</v>
      </c>
      <c r="Q29" s="263">
        <v>0</v>
      </c>
      <c r="R29" s="263">
        <v>3</v>
      </c>
      <c r="S29" s="263">
        <v>5</v>
      </c>
      <c r="T29" s="263">
        <v>5</v>
      </c>
      <c r="U29" s="263">
        <v>0</v>
      </c>
      <c r="V29" s="236">
        <v>20</v>
      </c>
      <c r="W29" s="236">
        <v>20</v>
      </c>
      <c r="X29" s="248">
        <v>1</v>
      </c>
      <c r="Y29" s="226"/>
    </row>
    <row r="30" spans="1:25" ht="42.75" x14ac:dyDescent="0.25">
      <c r="A30" s="250" t="s">
        <v>507</v>
      </c>
      <c r="B30" s="251" t="s">
        <v>562</v>
      </c>
      <c r="C30" s="250" t="s">
        <v>563</v>
      </c>
      <c r="D30" s="250" t="s">
        <v>564</v>
      </c>
      <c r="E30" s="250" t="s">
        <v>565</v>
      </c>
      <c r="F30" s="250"/>
      <c r="G30" s="250" t="s">
        <v>566</v>
      </c>
      <c r="H30" s="243" t="s">
        <v>567</v>
      </c>
      <c r="I30" s="245" t="s">
        <v>542</v>
      </c>
      <c r="J30" s="263">
        <v>0</v>
      </c>
      <c r="K30" s="263">
        <v>1</v>
      </c>
      <c r="L30" s="263">
        <v>0</v>
      </c>
      <c r="M30" s="263">
        <v>2</v>
      </c>
      <c r="N30" s="263">
        <v>2</v>
      </c>
      <c r="O30" s="263">
        <v>0</v>
      </c>
      <c r="P30" s="263">
        <v>2</v>
      </c>
      <c r="Q30" s="263">
        <v>0</v>
      </c>
      <c r="R30" s="263">
        <v>1</v>
      </c>
      <c r="S30" s="263">
        <v>2</v>
      </c>
      <c r="T30" s="263">
        <v>5</v>
      </c>
      <c r="U30" s="263">
        <v>0</v>
      </c>
      <c r="V30" s="224">
        <v>1</v>
      </c>
      <c r="W30" s="224">
        <v>1</v>
      </c>
      <c r="X30" s="248">
        <v>1</v>
      </c>
      <c r="Y30" s="226"/>
    </row>
    <row r="31" spans="1:25" ht="42.75" x14ac:dyDescent="0.25">
      <c r="A31" s="250" t="s">
        <v>507</v>
      </c>
      <c r="B31" s="251" t="s">
        <v>568</v>
      </c>
      <c r="C31" s="250" t="s">
        <v>569</v>
      </c>
      <c r="D31" s="235" t="s">
        <v>570</v>
      </c>
      <c r="E31" s="235" t="s">
        <v>571</v>
      </c>
      <c r="F31" s="235"/>
      <c r="G31" s="235" t="s">
        <v>572</v>
      </c>
      <c r="H31" s="245" t="s">
        <v>573</v>
      </c>
      <c r="I31" s="245" t="s">
        <v>542</v>
      </c>
      <c r="J31" s="263">
        <v>0</v>
      </c>
      <c r="K31" s="263">
        <v>1</v>
      </c>
      <c r="L31" s="263">
        <v>0</v>
      </c>
      <c r="M31" s="263">
        <v>2</v>
      </c>
      <c r="N31" s="263">
        <v>2</v>
      </c>
      <c r="O31" s="263">
        <v>0</v>
      </c>
      <c r="P31" s="263">
        <v>2</v>
      </c>
      <c r="Q31" s="263">
        <v>0</v>
      </c>
      <c r="R31" s="263">
        <v>1</v>
      </c>
      <c r="S31" s="263">
        <v>2</v>
      </c>
      <c r="T31" s="263">
        <v>5</v>
      </c>
      <c r="U31" s="263">
        <v>0</v>
      </c>
      <c r="V31" s="224">
        <v>1</v>
      </c>
      <c r="W31" s="224">
        <v>1</v>
      </c>
      <c r="X31" s="248">
        <v>1</v>
      </c>
      <c r="Y31" s="226"/>
    </row>
    <row r="32" spans="1:25" ht="57" x14ac:dyDescent="0.25">
      <c r="A32" s="250" t="s">
        <v>507</v>
      </c>
      <c r="B32" s="251" t="s">
        <v>495</v>
      </c>
      <c r="C32" s="250" t="s">
        <v>574</v>
      </c>
      <c r="D32" s="250" t="s">
        <v>575</v>
      </c>
      <c r="E32" s="235" t="s">
        <v>576</v>
      </c>
      <c r="F32" s="235"/>
      <c r="G32" s="235" t="s">
        <v>577</v>
      </c>
      <c r="H32" s="245" t="s">
        <v>578</v>
      </c>
      <c r="I32" s="245" t="s">
        <v>519</v>
      </c>
      <c r="J32" s="250"/>
      <c r="K32" s="250"/>
      <c r="L32" s="250"/>
      <c r="M32" s="250"/>
      <c r="N32" s="250"/>
      <c r="O32" s="250"/>
      <c r="P32" s="250"/>
      <c r="Q32" s="250"/>
      <c r="R32" s="252">
        <v>1</v>
      </c>
      <c r="S32" s="252">
        <v>1</v>
      </c>
      <c r="T32" s="252">
        <v>1</v>
      </c>
      <c r="U32" s="234"/>
      <c r="V32" s="224">
        <v>1</v>
      </c>
      <c r="W32" s="224">
        <v>1</v>
      </c>
      <c r="X32" s="248">
        <v>1</v>
      </c>
      <c r="Y32" s="226"/>
    </row>
    <row r="33" spans="1:25" ht="28.5" x14ac:dyDescent="0.25">
      <c r="A33" s="250" t="s">
        <v>507</v>
      </c>
      <c r="B33" s="251" t="s">
        <v>482</v>
      </c>
      <c r="C33" s="250" t="s">
        <v>579</v>
      </c>
      <c r="D33" s="235" t="s">
        <v>580</v>
      </c>
      <c r="E33" s="235" t="s">
        <v>581</v>
      </c>
      <c r="F33" s="235"/>
      <c r="G33" s="235" t="s">
        <v>582</v>
      </c>
      <c r="H33" s="245" t="s">
        <v>583</v>
      </c>
      <c r="I33" s="245" t="s">
        <v>494</v>
      </c>
      <c r="J33" s="250"/>
      <c r="K33" s="250"/>
      <c r="L33" s="250"/>
      <c r="M33" s="250"/>
      <c r="N33" s="250"/>
      <c r="O33" s="250"/>
      <c r="P33" s="250"/>
      <c r="Q33" s="250"/>
      <c r="R33" s="250"/>
      <c r="S33" s="250"/>
      <c r="T33" s="250"/>
      <c r="U33" s="252">
        <v>1</v>
      </c>
      <c r="V33" s="224">
        <v>1</v>
      </c>
      <c r="W33" s="224">
        <v>1</v>
      </c>
      <c r="X33" s="248">
        <v>1</v>
      </c>
      <c r="Y33" s="226"/>
    </row>
    <row r="34" spans="1:25" ht="76.5" x14ac:dyDescent="0.25">
      <c r="A34" s="487" t="s">
        <v>584</v>
      </c>
      <c r="B34" s="489" t="s">
        <v>139</v>
      </c>
      <c r="C34" s="487" t="s">
        <v>585</v>
      </c>
      <c r="D34" s="491" t="s">
        <v>586</v>
      </c>
      <c r="E34" s="491" t="s">
        <v>587</v>
      </c>
      <c r="F34" s="491"/>
      <c r="G34" s="491" t="s">
        <v>588</v>
      </c>
      <c r="H34" s="496" t="s">
        <v>589</v>
      </c>
      <c r="I34" s="496" t="s">
        <v>550</v>
      </c>
      <c r="J34" s="487"/>
      <c r="K34" s="487"/>
      <c r="L34" s="487"/>
      <c r="M34" s="487"/>
      <c r="N34" s="487"/>
      <c r="O34" s="477">
        <v>0.97</v>
      </c>
      <c r="P34" s="487"/>
      <c r="Q34" s="487"/>
      <c r="R34" s="487"/>
      <c r="S34" s="487"/>
      <c r="T34" s="487"/>
      <c r="U34" s="477">
        <v>0.97</v>
      </c>
      <c r="V34" s="479">
        <v>0.97</v>
      </c>
      <c r="W34" s="479">
        <v>1</v>
      </c>
      <c r="X34" s="483">
        <v>0.97</v>
      </c>
      <c r="Y34" s="233" t="s">
        <v>590</v>
      </c>
    </row>
    <row r="35" spans="1:25" ht="25.5" x14ac:dyDescent="0.25">
      <c r="A35" s="488"/>
      <c r="B35" s="490"/>
      <c r="C35" s="488"/>
      <c r="D35" s="492"/>
      <c r="E35" s="492"/>
      <c r="F35" s="492"/>
      <c r="G35" s="492"/>
      <c r="H35" s="497"/>
      <c r="I35" s="497"/>
      <c r="J35" s="488"/>
      <c r="K35" s="488"/>
      <c r="L35" s="488"/>
      <c r="M35" s="488"/>
      <c r="N35" s="488"/>
      <c r="O35" s="478"/>
      <c r="P35" s="488"/>
      <c r="Q35" s="488"/>
      <c r="R35" s="488"/>
      <c r="S35" s="488"/>
      <c r="T35" s="488"/>
      <c r="U35" s="478"/>
      <c r="V35" s="480"/>
      <c r="W35" s="480"/>
      <c r="X35" s="484"/>
      <c r="Y35" s="231" t="s">
        <v>591</v>
      </c>
    </row>
    <row r="36" spans="1:25" ht="63.75" x14ac:dyDescent="0.25">
      <c r="A36" s="487" t="s">
        <v>584</v>
      </c>
      <c r="B36" s="489" t="s">
        <v>444</v>
      </c>
      <c r="C36" s="487" t="s">
        <v>592</v>
      </c>
      <c r="D36" s="491" t="s">
        <v>593</v>
      </c>
      <c r="E36" s="491" t="s">
        <v>594</v>
      </c>
      <c r="F36" s="491"/>
      <c r="G36" s="491" t="s">
        <v>595</v>
      </c>
      <c r="H36" s="496" t="s">
        <v>596</v>
      </c>
      <c r="I36" s="496" t="s">
        <v>494</v>
      </c>
      <c r="J36" s="487"/>
      <c r="K36" s="487"/>
      <c r="L36" s="487"/>
      <c r="M36" s="487"/>
      <c r="N36" s="487"/>
      <c r="O36" s="487"/>
      <c r="P36" s="504"/>
      <c r="Q36" s="487"/>
      <c r="R36" s="487"/>
      <c r="S36" s="487"/>
      <c r="T36" s="487"/>
      <c r="U36" s="477">
        <v>0.8</v>
      </c>
      <c r="V36" s="479">
        <v>0.8</v>
      </c>
      <c r="W36" s="479">
        <v>0.9</v>
      </c>
      <c r="X36" s="483">
        <v>0.89</v>
      </c>
      <c r="Y36" s="233" t="s">
        <v>597</v>
      </c>
    </row>
    <row r="37" spans="1:25" ht="76.5" x14ac:dyDescent="0.25">
      <c r="A37" s="500"/>
      <c r="B37" s="502"/>
      <c r="C37" s="500"/>
      <c r="D37" s="503"/>
      <c r="E37" s="503"/>
      <c r="F37" s="503"/>
      <c r="G37" s="503"/>
      <c r="H37" s="501"/>
      <c r="I37" s="501"/>
      <c r="J37" s="500"/>
      <c r="K37" s="500"/>
      <c r="L37" s="500"/>
      <c r="M37" s="500"/>
      <c r="N37" s="500"/>
      <c r="O37" s="500"/>
      <c r="P37" s="505"/>
      <c r="Q37" s="500"/>
      <c r="R37" s="500"/>
      <c r="S37" s="500"/>
      <c r="T37" s="500"/>
      <c r="U37" s="507"/>
      <c r="V37" s="508"/>
      <c r="W37" s="508"/>
      <c r="X37" s="493"/>
      <c r="Y37" s="232" t="s">
        <v>598</v>
      </c>
    </row>
    <row r="38" spans="1:25" ht="51" x14ac:dyDescent="0.25">
      <c r="A38" s="488"/>
      <c r="B38" s="490"/>
      <c r="C38" s="488"/>
      <c r="D38" s="492"/>
      <c r="E38" s="492"/>
      <c r="F38" s="492"/>
      <c r="G38" s="492"/>
      <c r="H38" s="497"/>
      <c r="I38" s="497"/>
      <c r="J38" s="488"/>
      <c r="K38" s="488"/>
      <c r="L38" s="488"/>
      <c r="M38" s="488"/>
      <c r="N38" s="488"/>
      <c r="O38" s="488"/>
      <c r="P38" s="506"/>
      <c r="Q38" s="488"/>
      <c r="R38" s="488"/>
      <c r="S38" s="488"/>
      <c r="T38" s="488"/>
      <c r="U38" s="478"/>
      <c r="V38" s="480"/>
      <c r="W38" s="480"/>
      <c r="X38" s="484"/>
      <c r="Y38" s="231" t="s">
        <v>599</v>
      </c>
    </row>
    <row r="39" spans="1:25" x14ac:dyDescent="0.25">
      <c r="A39" s="487" t="s">
        <v>584</v>
      </c>
      <c r="B39" s="489" t="s">
        <v>450</v>
      </c>
      <c r="C39" s="487" t="s">
        <v>600</v>
      </c>
      <c r="D39" s="253" t="s">
        <v>601</v>
      </c>
      <c r="E39" s="491" t="s">
        <v>602</v>
      </c>
      <c r="F39" s="494" t="s">
        <v>602</v>
      </c>
      <c r="G39" s="491" t="s">
        <v>603</v>
      </c>
      <c r="H39" s="496" t="s">
        <v>604</v>
      </c>
      <c r="I39" s="496" t="s">
        <v>542</v>
      </c>
      <c r="J39" s="477">
        <v>1</v>
      </c>
      <c r="K39" s="477">
        <v>1</v>
      </c>
      <c r="L39" s="477">
        <v>1</v>
      </c>
      <c r="M39" s="477">
        <v>1</v>
      </c>
      <c r="N39" s="477">
        <v>1</v>
      </c>
      <c r="O39" s="477">
        <v>1</v>
      </c>
      <c r="P39" s="477">
        <v>1</v>
      </c>
      <c r="Q39" s="477">
        <v>1</v>
      </c>
      <c r="R39" s="477">
        <v>1</v>
      </c>
      <c r="S39" s="477">
        <v>1</v>
      </c>
      <c r="T39" s="477">
        <v>1</v>
      </c>
      <c r="U39" s="477">
        <v>0.99</v>
      </c>
      <c r="V39" s="479">
        <v>0.99</v>
      </c>
      <c r="W39" s="479">
        <v>0.93</v>
      </c>
      <c r="X39" s="483">
        <v>1.07</v>
      </c>
      <c r="Y39" s="485"/>
    </row>
    <row r="40" spans="1:25" ht="28.5" x14ac:dyDescent="0.25">
      <c r="A40" s="488"/>
      <c r="B40" s="490"/>
      <c r="C40" s="488"/>
      <c r="D40" s="254" t="s">
        <v>605</v>
      </c>
      <c r="E40" s="492"/>
      <c r="F40" s="495"/>
      <c r="G40" s="492"/>
      <c r="H40" s="497"/>
      <c r="I40" s="497"/>
      <c r="J40" s="478"/>
      <c r="K40" s="478"/>
      <c r="L40" s="478"/>
      <c r="M40" s="478"/>
      <c r="N40" s="478"/>
      <c r="O40" s="478"/>
      <c r="P40" s="478"/>
      <c r="Q40" s="478"/>
      <c r="R40" s="478"/>
      <c r="S40" s="478"/>
      <c r="T40" s="478"/>
      <c r="U40" s="478"/>
      <c r="V40" s="480"/>
      <c r="W40" s="480"/>
      <c r="X40" s="484"/>
      <c r="Y40" s="486"/>
    </row>
    <row r="41" spans="1:25" ht="57" x14ac:dyDescent="0.25">
      <c r="A41" s="250" t="s">
        <v>584</v>
      </c>
      <c r="B41" s="251" t="s">
        <v>606</v>
      </c>
      <c r="C41" s="264" t="s">
        <v>607</v>
      </c>
      <c r="D41" s="250" t="s">
        <v>608</v>
      </c>
      <c r="E41" s="250" t="s">
        <v>609</v>
      </c>
      <c r="F41" s="250"/>
      <c r="G41" s="250" t="s">
        <v>610</v>
      </c>
      <c r="H41" s="245" t="s">
        <v>611</v>
      </c>
      <c r="I41" s="245" t="s">
        <v>542</v>
      </c>
      <c r="J41" s="252">
        <v>0</v>
      </c>
      <c r="K41" s="252">
        <v>0</v>
      </c>
      <c r="L41" s="252">
        <v>0</v>
      </c>
      <c r="M41" s="252">
        <v>0</v>
      </c>
      <c r="N41" s="252">
        <v>0</v>
      </c>
      <c r="O41" s="252">
        <v>0</v>
      </c>
      <c r="P41" s="252">
        <v>0</v>
      </c>
      <c r="Q41" s="252">
        <v>0</v>
      </c>
      <c r="R41" s="252">
        <v>0</v>
      </c>
      <c r="S41" s="252">
        <v>0</v>
      </c>
      <c r="T41" s="252">
        <v>0</v>
      </c>
      <c r="U41" s="252">
        <v>0</v>
      </c>
      <c r="V41" s="224">
        <v>0</v>
      </c>
      <c r="W41" s="224">
        <v>0</v>
      </c>
      <c r="X41" s="248">
        <v>1</v>
      </c>
      <c r="Y41" s="226"/>
    </row>
    <row r="42" spans="1:25" ht="99.75" x14ac:dyDescent="0.25">
      <c r="A42" s="250" t="s">
        <v>584</v>
      </c>
      <c r="B42" s="251" t="s">
        <v>612</v>
      </c>
      <c r="C42" s="264" t="s">
        <v>613</v>
      </c>
      <c r="D42" s="250" t="s">
        <v>614</v>
      </c>
      <c r="E42" s="250" t="s">
        <v>615</v>
      </c>
      <c r="F42" s="250"/>
      <c r="G42" s="250" t="s">
        <v>616</v>
      </c>
      <c r="H42" s="245" t="s">
        <v>617</v>
      </c>
      <c r="I42" s="245" t="s">
        <v>542</v>
      </c>
      <c r="J42" s="250"/>
      <c r="K42" s="252">
        <v>1</v>
      </c>
      <c r="L42" s="250"/>
      <c r="M42" s="252">
        <v>1</v>
      </c>
      <c r="N42" s="252">
        <v>1</v>
      </c>
      <c r="O42" s="250"/>
      <c r="P42" s="252">
        <v>1</v>
      </c>
      <c r="Q42" s="252">
        <v>1</v>
      </c>
      <c r="R42" s="252">
        <v>1</v>
      </c>
      <c r="S42" s="252">
        <v>1</v>
      </c>
      <c r="T42" s="252">
        <v>0.83</v>
      </c>
      <c r="U42" s="250"/>
      <c r="V42" s="224">
        <v>0.98</v>
      </c>
      <c r="W42" s="224">
        <v>1</v>
      </c>
      <c r="X42" s="248">
        <v>0.98</v>
      </c>
      <c r="Y42" s="228" t="s">
        <v>618</v>
      </c>
    </row>
    <row r="43" spans="1:25" ht="28.5" x14ac:dyDescent="0.25">
      <c r="A43" s="250" t="s">
        <v>584</v>
      </c>
      <c r="B43" s="251" t="s">
        <v>551</v>
      </c>
      <c r="C43" s="250" t="s">
        <v>619</v>
      </c>
      <c r="D43" s="235" t="s">
        <v>620</v>
      </c>
      <c r="E43" s="235" t="s">
        <v>621</v>
      </c>
      <c r="F43" s="235"/>
      <c r="G43" s="235" t="s">
        <v>622</v>
      </c>
      <c r="H43" s="245" t="s">
        <v>623</v>
      </c>
      <c r="I43" s="245" t="s">
        <v>550</v>
      </c>
      <c r="J43" s="250"/>
      <c r="K43" s="250"/>
      <c r="L43" s="250"/>
      <c r="M43" s="250"/>
      <c r="N43" s="250"/>
      <c r="O43" s="252">
        <v>1</v>
      </c>
      <c r="P43" s="250"/>
      <c r="Q43" s="250"/>
      <c r="R43" s="250"/>
      <c r="S43" s="250"/>
      <c r="T43" s="250"/>
      <c r="U43" s="252">
        <v>0.95</v>
      </c>
      <c r="V43" s="227">
        <v>1</v>
      </c>
      <c r="W43" s="224">
        <v>0.9</v>
      </c>
      <c r="X43" s="248">
        <v>1</v>
      </c>
      <c r="Y43" s="226"/>
    </row>
    <row r="44" spans="1:25" ht="42.75" x14ac:dyDescent="0.25">
      <c r="A44" s="250" t="s">
        <v>584</v>
      </c>
      <c r="B44" s="251" t="s">
        <v>624</v>
      </c>
      <c r="C44" s="250" t="s">
        <v>625</v>
      </c>
      <c r="D44" s="235" t="s">
        <v>626</v>
      </c>
      <c r="E44" s="235" t="s">
        <v>627</v>
      </c>
      <c r="F44" s="235"/>
      <c r="G44" s="235" t="s">
        <v>628</v>
      </c>
      <c r="H44" s="245" t="s">
        <v>629</v>
      </c>
      <c r="I44" s="245" t="s">
        <v>239</v>
      </c>
      <c r="J44" s="250"/>
      <c r="K44" s="250"/>
      <c r="L44" s="250"/>
      <c r="M44" s="250"/>
      <c r="N44" s="250"/>
      <c r="O44" s="250"/>
      <c r="P44" s="250"/>
      <c r="Q44" s="250"/>
      <c r="R44" s="250"/>
      <c r="S44" s="250"/>
      <c r="T44" s="250"/>
      <c r="U44" s="252">
        <v>1</v>
      </c>
      <c r="V44" s="224">
        <v>1</v>
      </c>
      <c r="W44" s="224">
        <v>1</v>
      </c>
      <c r="X44" s="248">
        <v>1</v>
      </c>
      <c r="Y44" s="226"/>
    </row>
    <row r="45" spans="1:25" ht="71.25" x14ac:dyDescent="0.25">
      <c r="A45" s="487" t="s">
        <v>584</v>
      </c>
      <c r="B45" s="489" t="s">
        <v>630</v>
      </c>
      <c r="C45" s="487" t="s">
        <v>631</v>
      </c>
      <c r="D45" s="253" t="s">
        <v>632</v>
      </c>
      <c r="E45" s="491" t="s">
        <v>633</v>
      </c>
      <c r="F45" s="491"/>
      <c r="G45" s="491" t="s">
        <v>634</v>
      </c>
      <c r="H45" s="498" t="s">
        <v>635</v>
      </c>
      <c r="I45" s="496" t="s">
        <v>227</v>
      </c>
      <c r="J45" s="487"/>
      <c r="K45" s="487"/>
      <c r="L45" s="487"/>
      <c r="M45" s="487"/>
      <c r="N45" s="487"/>
      <c r="O45" s="487"/>
      <c r="P45" s="487"/>
      <c r="Q45" s="487"/>
      <c r="R45" s="487"/>
      <c r="S45" s="487"/>
      <c r="T45" s="487"/>
      <c r="U45" s="477">
        <v>0.11</v>
      </c>
      <c r="V45" s="479">
        <v>0.11</v>
      </c>
      <c r="W45" s="481">
        <v>0.1</v>
      </c>
      <c r="X45" s="483">
        <v>1.08</v>
      </c>
      <c r="Y45" s="485"/>
    </row>
    <row r="46" spans="1:25" ht="15" customHeight="1" x14ac:dyDescent="0.25">
      <c r="A46" s="488"/>
      <c r="B46" s="490"/>
      <c r="C46" s="488"/>
      <c r="D46" s="254" t="s">
        <v>636</v>
      </c>
      <c r="E46" s="492"/>
      <c r="F46" s="492"/>
      <c r="G46" s="492"/>
      <c r="H46" s="499"/>
      <c r="I46" s="497"/>
      <c r="J46" s="488"/>
      <c r="K46" s="488"/>
      <c r="L46" s="488"/>
      <c r="M46" s="488"/>
      <c r="N46" s="488"/>
      <c r="O46" s="488"/>
      <c r="P46" s="488"/>
      <c r="Q46" s="488"/>
      <c r="R46" s="488"/>
      <c r="S46" s="488"/>
      <c r="T46" s="488"/>
      <c r="U46" s="478"/>
      <c r="V46" s="480"/>
      <c r="W46" s="482"/>
      <c r="X46" s="484"/>
      <c r="Y46" s="486"/>
    </row>
    <row r="47" spans="1:25" ht="42.75" x14ac:dyDescent="0.25">
      <c r="A47" s="250" t="s">
        <v>584</v>
      </c>
      <c r="B47" s="251" t="s">
        <v>544</v>
      </c>
      <c r="C47" s="250" t="s">
        <v>637</v>
      </c>
      <c r="D47" s="235" t="s">
        <v>638</v>
      </c>
      <c r="E47" s="235" t="s">
        <v>639</v>
      </c>
      <c r="F47" s="225" t="s">
        <v>602</v>
      </c>
      <c r="G47" s="235" t="s">
        <v>640</v>
      </c>
      <c r="H47" s="245" t="s">
        <v>641</v>
      </c>
      <c r="I47" s="245" t="s">
        <v>550</v>
      </c>
      <c r="J47" s="250"/>
      <c r="K47" s="250"/>
      <c r="L47" s="250"/>
      <c r="M47" s="250"/>
      <c r="N47" s="250"/>
      <c r="O47" s="250"/>
      <c r="P47" s="250"/>
      <c r="Q47" s="250"/>
      <c r="R47" s="250"/>
      <c r="S47" s="250"/>
      <c r="T47" s="250"/>
      <c r="U47" s="252">
        <v>1</v>
      </c>
      <c r="V47" s="224">
        <v>1</v>
      </c>
      <c r="W47" s="224">
        <v>1</v>
      </c>
      <c r="X47" s="248">
        <v>1</v>
      </c>
      <c r="Y47" s="226"/>
    </row>
    <row r="48" spans="1:25" ht="42.75" x14ac:dyDescent="0.25">
      <c r="A48" s="250" t="s">
        <v>642</v>
      </c>
      <c r="B48" s="265" t="s">
        <v>643</v>
      </c>
      <c r="C48" s="29" t="s">
        <v>644</v>
      </c>
      <c r="D48" s="235" t="s">
        <v>645</v>
      </c>
      <c r="E48" s="29" t="s">
        <v>646</v>
      </c>
      <c r="F48" s="29"/>
      <c r="G48" s="29" t="s">
        <v>647</v>
      </c>
      <c r="H48" s="243" t="s">
        <v>557</v>
      </c>
      <c r="I48" s="21" t="s">
        <v>542</v>
      </c>
      <c r="J48" s="263">
        <v>0</v>
      </c>
      <c r="K48" s="263">
        <v>0.31</v>
      </c>
      <c r="L48" s="263">
        <v>0</v>
      </c>
      <c r="M48" s="263">
        <v>0</v>
      </c>
      <c r="N48" s="263">
        <v>0</v>
      </c>
      <c r="O48" s="263">
        <v>0</v>
      </c>
      <c r="P48" s="263">
        <v>0.31</v>
      </c>
      <c r="Q48" s="263">
        <v>0</v>
      </c>
      <c r="R48" s="263">
        <v>0</v>
      </c>
      <c r="S48" s="263">
        <v>0</v>
      </c>
      <c r="T48" s="263">
        <v>0</v>
      </c>
      <c r="U48" s="263">
        <v>0</v>
      </c>
      <c r="V48" s="236">
        <v>5.0900000000000001E-2</v>
      </c>
      <c r="W48" s="236">
        <v>2.2400000000000002</v>
      </c>
      <c r="X48" s="248">
        <v>1.98</v>
      </c>
      <c r="Y48" s="226"/>
    </row>
    <row r="49" spans="1:25" ht="57" x14ac:dyDescent="0.25">
      <c r="A49" s="250" t="s">
        <v>642</v>
      </c>
      <c r="B49" s="265" t="s">
        <v>648</v>
      </c>
      <c r="C49" s="29" t="s">
        <v>649</v>
      </c>
      <c r="D49" s="235" t="s">
        <v>645</v>
      </c>
      <c r="E49" s="29" t="s">
        <v>650</v>
      </c>
      <c r="F49" s="29"/>
      <c r="G49" s="29" t="s">
        <v>651</v>
      </c>
      <c r="H49" s="243" t="s">
        <v>557</v>
      </c>
      <c r="I49" s="21" t="s">
        <v>542</v>
      </c>
      <c r="J49" s="263">
        <v>0</v>
      </c>
      <c r="K49" s="263">
        <v>0</v>
      </c>
      <c r="L49" s="263">
        <v>0</v>
      </c>
      <c r="M49" s="263">
        <v>0</v>
      </c>
      <c r="N49" s="263">
        <v>0</v>
      </c>
      <c r="O49" s="263">
        <v>0</v>
      </c>
      <c r="P49" s="263">
        <v>9.7899999999999991</v>
      </c>
      <c r="Q49" s="263">
        <v>0</v>
      </c>
      <c r="R49" s="263">
        <v>0</v>
      </c>
      <c r="S49" s="263">
        <v>0</v>
      </c>
      <c r="T49" s="263">
        <v>0</v>
      </c>
      <c r="U49" s="263">
        <v>0</v>
      </c>
      <c r="V49" s="236">
        <v>0.81</v>
      </c>
      <c r="W49" s="236">
        <v>3.24</v>
      </c>
      <c r="X49" s="248">
        <v>1.75</v>
      </c>
      <c r="Y49" s="226"/>
    </row>
    <row r="50" spans="1:25" ht="42.75" x14ac:dyDescent="0.25">
      <c r="A50" s="250" t="s">
        <v>642</v>
      </c>
      <c r="B50" s="265" t="s">
        <v>652</v>
      </c>
      <c r="C50" s="29" t="s">
        <v>653</v>
      </c>
      <c r="D50" s="235" t="s">
        <v>645</v>
      </c>
      <c r="E50" s="29" t="s">
        <v>654</v>
      </c>
      <c r="F50" s="29"/>
      <c r="G50" s="29" t="s">
        <v>655</v>
      </c>
      <c r="H50" s="243" t="s">
        <v>557</v>
      </c>
      <c r="I50" s="21" t="s">
        <v>239</v>
      </c>
      <c r="J50" s="252">
        <v>0</v>
      </c>
      <c r="K50" s="252">
        <v>0</v>
      </c>
      <c r="L50" s="252">
        <v>0</v>
      </c>
      <c r="M50" s="252">
        <v>0</v>
      </c>
      <c r="N50" s="252">
        <v>0</v>
      </c>
      <c r="O50" s="252">
        <v>0</v>
      </c>
      <c r="P50" s="252">
        <v>0</v>
      </c>
      <c r="Q50" s="252">
        <v>0</v>
      </c>
      <c r="R50" s="252">
        <v>0</v>
      </c>
      <c r="S50" s="252">
        <v>0</v>
      </c>
      <c r="T50" s="252">
        <v>0</v>
      </c>
      <c r="U50" s="252">
        <v>0</v>
      </c>
      <c r="V50" s="224">
        <v>0</v>
      </c>
      <c r="W50" s="224">
        <v>0</v>
      </c>
      <c r="X50" s="248">
        <v>1</v>
      </c>
      <c r="Y50" s="226"/>
    </row>
    <row r="51" spans="1:25" ht="42.75" x14ac:dyDescent="0.25">
      <c r="A51" s="250" t="s">
        <v>642</v>
      </c>
      <c r="B51" s="265" t="s">
        <v>656</v>
      </c>
      <c r="C51" s="29" t="s">
        <v>657</v>
      </c>
      <c r="D51" s="235" t="s">
        <v>645</v>
      </c>
      <c r="E51" s="29" t="s">
        <v>658</v>
      </c>
      <c r="F51" s="29"/>
      <c r="G51" s="29" t="s">
        <v>659</v>
      </c>
      <c r="H51" s="243" t="s">
        <v>660</v>
      </c>
      <c r="I51" s="21" t="s">
        <v>239</v>
      </c>
      <c r="J51" s="252">
        <v>0</v>
      </c>
      <c r="K51" s="252">
        <v>0</v>
      </c>
      <c r="L51" s="252">
        <v>0</v>
      </c>
      <c r="M51" s="252">
        <v>0</v>
      </c>
      <c r="N51" s="252">
        <v>0</v>
      </c>
      <c r="O51" s="252">
        <v>0</v>
      </c>
      <c r="P51" s="252">
        <v>0</v>
      </c>
      <c r="Q51" s="252">
        <v>0</v>
      </c>
      <c r="R51" s="252">
        <v>0</v>
      </c>
      <c r="S51" s="252">
        <v>0</v>
      </c>
      <c r="T51" s="252">
        <v>0</v>
      </c>
      <c r="U51" s="252">
        <v>0</v>
      </c>
      <c r="V51" s="224">
        <v>0</v>
      </c>
      <c r="W51" s="224">
        <v>0</v>
      </c>
      <c r="X51" s="248">
        <v>1</v>
      </c>
      <c r="Y51" s="226"/>
    </row>
    <row r="52" spans="1:25" ht="42.75" x14ac:dyDescent="0.25">
      <c r="A52" s="250" t="s">
        <v>642</v>
      </c>
      <c r="B52" s="265" t="s">
        <v>661</v>
      </c>
      <c r="C52" s="29" t="s">
        <v>662</v>
      </c>
      <c r="D52" s="235" t="s">
        <v>645</v>
      </c>
      <c r="E52" s="29" t="s">
        <v>663</v>
      </c>
      <c r="F52" s="29"/>
      <c r="G52" s="29" t="s">
        <v>664</v>
      </c>
      <c r="H52" s="243" t="s">
        <v>660</v>
      </c>
      <c r="I52" s="21" t="s">
        <v>239</v>
      </c>
      <c r="J52" s="252">
        <v>0</v>
      </c>
      <c r="K52" s="252">
        <v>0</v>
      </c>
      <c r="L52" s="252">
        <v>0</v>
      </c>
      <c r="M52" s="252">
        <v>0</v>
      </c>
      <c r="N52" s="252">
        <v>0</v>
      </c>
      <c r="O52" s="252">
        <v>0</v>
      </c>
      <c r="P52" s="252">
        <v>0</v>
      </c>
      <c r="Q52" s="252">
        <v>0</v>
      </c>
      <c r="R52" s="252">
        <v>0</v>
      </c>
      <c r="S52" s="252">
        <v>0</v>
      </c>
      <c r="T52" s="252">
        <v>0</v>
      </c>
      <c r="U52" s="252">
        <v>0</v>
      </c>
      <c r="V52" s="224">
        <v>0</v>
      </c>
      <c r="W52" s="224">
        <v>0</v>
      </c>
      <c r="X52" s="248">
        <v>1</v>
      </c>
      <c r="Y52" s="226"/>
    </row>
    <row r="53" spans="1:25" ht="42.75" x14ac:dyDescent="0.25">
      <c r="A53" s="250" t="s">
        <v>642</v>
      </c>
      <c r="B53" s="265" t="s">
        <v>665</v>
      </c>
      <c r="C53" s="29" t="s">
        <v>666</v>
      </c>
      <c r="D53" s="235" t="s">
        <v>645</v>
      </c>
      <c r="E53" s="29" t="s">
        <v>667</v>
      </c>
      <c r="F53" s="29"/>
      <c r="G53" s="29" t="s">
        <v>668</v>
      </c>
      <c r="H53" s="243" t="s">
        <v>669</v>
      </c>
      <c r="I53" s="21" t="s">
        <v>542</v>
      </c>
      <c r="J53" s="266">
        <v>0.52629999999999999</v>
      </c>
      <c r="K53" s="266">
        <v>0.32</v>
      </c>
      <c r="L53" s="266">
        <v>0.1</v>
      </c>
      <c r="M53" s="266">
        <v>0</v>
      </c>
      <c r="N53" s="266">
        <v>0</v>
      </c>
      <c r="O53" s="266">
        <v>0</v>
      </c>
      <c r="P53" s="266">
        <v>1.5238</v>
      </c>
      <c r="Q53" s="266">
        <v>0</v>
      </c>
      <c r="R53" s="266">
        <v>0</v>
      </c>
      <c r="S53" s="266">
        <v>0</v>
      </c>
      <c r="T53" s="266">
        <v>0</v>
      </c>
      <c r="U53" s="266">
        <v>0</v>
      </c>
      <c r="V53" s="227">
        <v>0.2039</v>
      </c>
      <c r="W53" s="227">
        <v>0.27</v>
      </c>
      <c r="X53" s="248">
        <v>1.24</v>
      </c>
      <c r="Y53" s="226"/>
    </row>
  </sheetData>
  <mergeCells count="195">
    <mergeCell ref="P5:P7"/>
    <mergeCell ref="Q5:Q7"/>
    <mergeCell ref="O11:O12"/>
    <mergeCell ref="P11:P12"/>
    <mergeCell ref="Q11:Q12"/>
    <mergeCell ref="A2:X2"/>
    <mergeCell ref="A3:I3"/>
    <mergeCell ref="J3:U3"/>
    <mergeCell ref="V3:X3"/>
    <mergeCell ref="A5:A7"/>
    <mergeCell ref="B5:B7"/>
    <mergeCell ref="C5:C7"/>
    <mergeCell ref="E5:E7"/>
    <mergeCell ref="F5:F7"/>
    <mergeCell ref="G5:G7"/>
    <mergeCell ref="R5:R7"/>
    <mergeCell ref="S5:S7"/>
    <mergeCell ref="T5:T7"/>
    <mergeCell ref="I5:I7"/>
    <mergeCell ref="J5:J7"/>
    <mergeCell ref="K5:K7"/>
    <mergeCell ref="L5:L7"/>
    <mergeCell ref="M5:M7"/>
    <mergeCell ref="N5:N7"/>
    <mergeCell ref="M11:M12"/>
    <mergeCell ref="A11:A12"/>
    <mergeCell ref="B11:B12"/>
    <mergeCell ref="C11:C12"/>
    <mergeCell ref="F20:F21"/>
    <mergeCell ref="G20:G21"/>
    <mergeCell ref="I20:I21"/>
    <mergeCell ref="J20:J21"/>
    <mergeCell ref="K20:K21"/>
    <mergeCell ref="L20:L21"/>
    <mergeCell ref="D11:D12"/>
    <mergeCell ref="E11:E12"/>
    <mergeCell ref="F11:F12"/>
    <mergeCell ref="G11:G12"/>
    <mergeCell ref="I11:I12"/>
    <mergeCell ref="J11:J12"/>
    <mergeCell ref="K11:K12"/>
    <mergeCell ref="L11:L12"/>
    <mergeCell ref="A20:A21"/>
    <mergeCell ref="B20:B21"/>
    <mergeCell ref="C20:C21"/>
    <mergeCell ref="D20:D21"/>
    <mergeCell ref="E20:E21"/>
    <mergeCell ref="M20:M21"/>
    <mergeCell ref="N20:N21"/>
    <mergeCell ref="O20:O21"/>
    <mergeCell ref="P20:P21"/>
    <mergeCell ref="Q20:Q21"/>
    <mergeCell ref="R20:R21"/>
    <mergeCell ref="G34:G35"/>
    <mergeCell ref="H34:H35"/>
    <mergeCell ref="I34:I35"/>
    <mergeCell ref="K24:K25"/>
    <mergeCell ref="L24:L25"/>
    <mergeCell ref="M24:M25"/>
    <mergeCell ref="R34:R35"/>
    <mergeCell ref="J34:J35"/>
    <mergeCell ref="K34:K35"/>
    <mergeCell ref="L34:L35"/>
    <mergeCell ref="N24:N25"/>
    <mergeCell ref="O24:O25"/>
    <mergeCell ref="P24:P25"/>
    <mergeCell ref="Q24:Q25"/>
    <mergeCell ref="R24:R25"/>
    <mergeCell ref="A24:A25"/>
    <mergeCell ref="B24:B25"/>
    <mergeCell ref="C24:C25"/>
    <mergeCell ref="E24:E25"/>
    <mergeCell ref="F24:F25"/>
    <mergeCell ref="G24:G25"/>
    <mergeCell ref="H24:H25"/>
    <mergeCell ref="I24:I25"/>
    <mergeCell ref="J24:J25"/>
    <mergeCell ref="R11:R12"/>
    <mergeCell ref="S11:S12"/>
    <mergeCell ref="N11:N12"/>
    <mergeCell ref="S20:S21"/>
    <mergeCell ref="O5:O7"/>
    <mergeCell ref="Y5:Y7"/>
    <mergeCell ref="Y11:Y12"/>
    <mergeCell ref="Y20:Y21"/>
    <mergeCell ref="Y24:Y25"/>
    <mergeCell ref="X5:X7"/>
    <mergeCell ref="X11:X12"/>
    <mergeCell ref="S24:S25"/>
    <mergeCell ref="U5:U7"/>
    <mergeCell ref="V5:V7"/>
    <mergeCell ref="W5:W7"/>
    <mergeCell ref="T24:T25"/>
    <mergeCell ref="U24:U25"/>
    <mergeCell ref="V24:V25"/>
    <mergeCell ref="W20:W21"/>
    <mergeCell ref="T11:T12"/>
    <mergeCell ref="U11:U12"/>
    <mergeCell ref="V11:V12"/>
    <mergeCell ref="W11:W12"/>
    <mergeCell ref="T20:T21"/>
    <mergeCell ref="W36:W38"/>
    <mergeCell ref="V20:V21"/>
    <mergeCell ref="W34:W35"/>
    <mergeCell ref="X34:X35"/>
    <mergeCell ref="W24:W25"/>
    <mergeCell ref="X24:X25"/>
    <mergeCell ref="X20:X21"/>
    <mergeCell ref="S34:S35"/>
    <mergeCell ref="T34:T35"/>
    <mergeCell ref="U34:U35"/>
    <mergeCell ref="U20:U21"/>
    <mergeCell ref="Q36:Q38"/>
    <mergeCell ref="R36:R38"/>
    <mergeCell ref="V34:V35"/>
    <mergeCell ref="M34:M35"/>
    <mergeCell ref="N34:N35"/>
    <mergeCell ref="O34:O35"/>
    <mergeCell ref="P34:P35"/>
    <mergeCell ref="Q34:Q35"/>
    <mergeCell ref="N36:N38"/>
    <mergeCell ref="O36:O38"/>
    <mergeCell ref="P36:P38"/>
    <mergeCell ref="T36:T38"/>
    <mergeCell ref="S36:S38"/>
    <mergeCell ref="U36:U38"/>
    <mergeCell ref="V36:V38"/>
    <mergeCell ref="J39:J40"/>
    <mergeCell ref="K36:K38"/>
    <mergeCell ref="L36:L38"/>
    <mergeCell ref="M36:M38"/>
    <mergeCell ref="H36:H38"/>
    <mergeCell ref="I36:I38"/>
    <mergeCell ref="J36:J38"/>
    <mergeCell ref="A34:A35"/>
    <mergeCell ref="B34:B35"/>
    <mergeCell ref="C34:C35"/>
    <mergeCell ref="D34:D35"/>
    <mergeCell ref="E34:E35"/>
    <mergeCell ref="F34:F35"/>
    <mergeCell ref="A36:A38"/>
    <mergeCell ref="B36:B38"/>
    <mergeCell ref="C36:C38"/>
    <mergeCell ref="D36:D38"/>
    <mergeCell ref="E36:E38"/>
    <mergeCell ref="F36:F38"/>
    <mergeCell ref="G36:G38"/>
    <mergeCell ref="Q45:Q46"/>
    <mergeCell ref="X36:X38"/>
    <mergeCell ref="A39:A40"/>
    <mergeCell ref="B39:B40"/>
    <mergeCell ref="C39:C40"/>
    <mergeCell ref="E39:E40"/>
    <mergeCell ref="F39:F40"/>
    <mergeCell ref="G39:G40"/>
    <mergeCell ref="I45:I46"/>
    <mergeCell ref="J45:J46"/>
    <mergeCell ref="K45:K46"/>
    <mergeCell ref="L45:L46"/>
    <mergeCell ref="M45:M46"/>
    <mergeCell ref="N45:N46"/>
    <mergeCell ref="G45:G46"/>
    <mergeCell ref="H45:H46"/>
    <mergeCell ref="Q39:Q40"/>
    <mergeCell ref="R39:R40"/>
    <mergeCell ref="K39:K40"/>
    <mergeCell ref="L39:L40"/>
    <mergeCell ref="M39:M40"/>
    <mergeCell ref="N39:N40"/>
    <mergeCell ref="H39:H40"/>
    <mergeCell ref="I39:I40"/>
    <mergeCell ref="O39:O40"/>
    <mergeCell ref="P39:P40"/>
    <mergeCell ref="U45:U46"/>
    <mergeCell ref="V45:V46"/>
    <mergeCell ref="W45:W46"/>
    <mergeCell ref="X45:X46"/>
    <mergeCell ref="Y45:Y46"/>
    <mergeCell ref="A45:A46"/>
    <mergeCell ref="B45:B46"/>
    <mergeCell ref="C45:C46"/>
    <mergeCell ref="E45:E46"/>
    <mergeCell ref="F45:F46"/>
    <mergeCell ref="R45:R46"/>
    <mergeCell ref="S45:S46"/>
    <mergeCell ref="T45:T46"/>
    <mergeCell ref="W39:W40"/>
    <mergeCell ref="X39:X40"/>
    <mergeCell ref="Y39:Y40"/>
    <mergeCell ref="S39:S40"/>
    <mergeCell ref="T39:T40"/>
    <mergeCell ref="U39:U40"/>
    <mergeCell ref="V39:V40"/>
    <mergeCell ref="O45:O46"/>
    <mergeCell ref="P45:P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521AD-EEE4-4D31-A9BB-D6069E3E9BE9}">
  <dimension ref="A1:AC27"/>
  <sheetViews>
    <sheetView topLeftCell="A4" zoomScale="70" zoomScaleNormal="70" workbookViewId="0">
      <selection activeCell="B99" sqref="B99:L99"/>
    </sheetView>
  </sheetViews>
  <sheetFormatPr baseColWidth="10" defaultColWidth="11.42578125" defaultRowHeight="15" x14ac:dyDescent="0.25"/>
  <cols>
    <col min="1" max="1" width="21" customWidth="1"/>
    <col min="3" max="3" width="17.140625" customWidth="1"/>
    <col min="4" max="4" width="18.140625" customWidth="1"/>
    <col min="5" max="5" width="20" customWidth="1"/>
    <col min="6" max="6" width="27" customWidth="1"/>
    <col min="7" max="7" width="28" customWidth="1"/>
    <col min="8" max="8" width="23.42578125" customWidth="1"/>
    <col min="28" max="28" width="36.42578125" bestFit="1" customWidth="1"/>
    <col min="29" max="29" width="20.5703125" bestFit="1" customWidth="1"/>
  </cols>
  <sheetData>
    <row r="1" spans="1:29" ht="30" x14ac:dyDescent="0.25">
      <c r="A1" s="50" t="s">
        <v>670</v>
      </c>
      <c r="B1" s="51" t="s">
        <v>671</v>
      </c>
      <c r="C1" s="51" t="s">
        <v>672</v>
      </c>
      <c r="D1" s="51" t="s">
        <v>673</v>
      </c>
      <c r="E1" s="51" t="s">
        <v>674</v>
      </c>
      <c r="F1" s="51" t="s">
        <v>675</v>
      </c>
      <c r="G1" s="51" t="s">
        <v>676</v>
      </c>
      <c r="H1" s="52" t="s">
        <v>677</v>
      </c>
    </row>
    <row r="2" spans="1:29" ht="47.25" customHeight="1" x14ac:dyDescent="0.25">
      <c r="A2" s="38">
        <v>237</v>
      </c>
      <c r="B2" s="41">
        <v>2022</v>
      </c>
      <c r="C2" s="41">
        <v>6</v>
      </c>
      <c r="D2" s="43">
        <v>118643000</v>
      </c>
      <c r="E2" s="41" t="s">
        <v>678</v>
      </c>
      <c r="F2" s="42">
        <v>44827</v>
      </c>
      <c r="G2" s="41" t="s">
        <v>679</v>
      </c>
      <c r="H2" s="37" t="s">
        <v>680</v>
      </c>
      <c r="AB2" s="57" t="s">
        <v>681</v>
      </c>
      <c r="AC2" t="s">
        <v>682</v>
      </c>
    </row>
    <row r="3" spans="1:29" ht="47.25" customHeight="1" x14ac:dyDescent="0.25">
      <c r="A3" s="38">
        <v>365</v>
      </c>
      <c r="B3" s="41">
        <v>2022</v>
      </c>
      <c r="C3" s="41">
        <v>1.5</v>
      </c>
      <c r="D3" s="43">
        <v>35081200</v>
      </c>
      <c r="E3" s="41" t="s">
        <v>678</v>
      </c>
      <c r="F3" s="42">
        <v>44939</v>
      </c>
      <c r="G3" s="41" t="s">
        <v>679</v>
      </c>
      <c r="H3" s="37" t="s">
        <v>680</v>
      </c>
      <c r="AB3" s="58" t="s">
        <v>680</v>
      </c>
      <c r="AC3" s="59">
        <v>153724200</v>
      </c>
    </row>
    <row r="4" spans="1:29" ht="47.25" customHeight="1" x14ac:dyDescent="0.25">
      <c r="A4" s="48">
        <v>267</v>
      </c>
      <c r="B4" s="44">
        <v>2022</v>
      </c>
      <c r="C4" s="36">
        <v>7</v>
      </c>
      <c r="D4" s="43">
        <v>14792429</v>
      </c>
      <c r="E4" s="41" t="s">
        <v>683</v>
      </c>
      <c r="F4" s="42">
        <v>44988</v>
      </c>
      <c r="G4" s="36" t="s">
        <v>684</v>
      </c>
      <c r="H4" s="37" t="s">
        <v>685</v>
      </c>
      <c r="AB4" s="58" t="s">
        <v>686</v>
      </c>
      <c r="AC4" s="59">
        <v>110000000</v>
      </c>
    </row>
    <row r="5" spans="1:29" ht="47.25" customHeight="1" x14ac:dyDescent="0.25">
      <c r="A5" s="48">
        <v>296</v>
      </c>
      <c r="B5" s="44">
        <v>2021</v>
      </c>
      <c r="C5" s="41">
        <v>6</v>
      </c>
      <c r="D5" s="43">
        <v>20000000</v>
      </c>
      <c r="E5" s="41" t="s">
        <v>687</v>
      </c>
      <c r="F5" s="42">
        <v>44721</v>
      </c>
      <c r="G5" s="41" t="s">
        <v>688</v>
      </c>
      <c r="H5" s="37" t="s">
        <v>685</v>
      </c>
      <c r="AB5" s="58" t="s">
        <v>689</v>
      </c>
      <c r="AC5" s="59">
        <v>45000000</v>
      </c>
    </row>
    <row r="6" spans="1:29" ht="47.25" customHeight="1" x14ac:dyDescent="0.25">
      <c r="A6" s="48">
        <v>349</v>
      </c>
      <c r="B6" s="44">
        <v>2022</v>
      </c>
      <c r="C6" s="41">
        <v>3</v>
      </c>
      <c r="D6" s="43">
        <v>6759200</v>
      </c>
      <c r="E6" s="41" t="s">
        <v>690</v>
      </c>
      <c r="F6" s="42">
        <v>44956</v>
      </c>
      <c r="G6" s="41" t="s">
        <v>688</v>
      </c>
      <c r="H6" s="37" t="s">
        <v>685</v>
      </c>
      <c r="AB6" s="58" t="s">
        <v>685</v>
      </c>
      <c r="AC6" s="59">
        <v>65334694.390000001</v>
      </c>
    </row>
    <row r="7" spans="1:29" ht="47.25" customHeight="1" x14ac:dyDescent="0.25">
      <c r="A7" s="48">
        <v>263</v>
      </c>
      <c r="B7" s="44">
        <v>2021</v>
      </c>
      <c r="C7" s="41">
        <v>12</v>
      </c>
      <c r="D7" s="43">
        <v>16000000</v>
      </c>
      <c r="E7" s="41" t="s">
        <v>691</v>
      </c>
      <c r="F7" s="42">
        <v>44883</v>
      </c>
      <c r="G7" s="41" t="s">
        <v>692</v>
      </c>
      <c r="H7" s="37" t="s">
        <v>685</v>
      </c>
      <c r="AB7" s="58" t="s">
        <v>693</v>
      </c>
      <c r="AC7" s="59">
        <v>49182956</v>
      </c>
    </row>
    <row r="8" spans="1:29" ht="47.25" customHeight="1" x14ac:dyDescent="0.25">
      <c r="A8" s="48">
        <v>262</v>
      </c>
      <c r="B8" s="44">
        <v>2022</v>
      </c>
      <c r="C8" s="41">
        <v>0.5</v>
      </c>
      <c r="D8" s="43">
        <v>5117000</v>
      </c>
      <c r="E8" s="41" t="s">
        <v>694</v>
      </c>
      <c r="F8" s="42">
        <v>44776</v>
      </c>
      <c r="G8" s="41" t="s">
        <v>695</v>
      </c>
      <c r="H8" s="37" t="s">
        <v>696</v>
      </c>
      <c r="AB8" s="58" t="s">
        <v>697</v>
      </c>
      <c r="AC8" s="59">
        <v>18515602</v>
      </c>
    </row>
    <row r="9" spans="1:29" ht="47.25" customHeight="1" x14ac:dyDescent="0.25">
      <c r="A9" s="38">
        <v>212</v>
      </c>
      <c r="B9" s="41">
        <v>2022</v>
      </c>
      <c r="C9" s="41">
        <v>2</v>
      </c>
      <c r="D9" s="43">
        <v>110000000</v>
      </c>
      <c r="E9" s="41" t="s">
        <v>698</v>
      </c>
      <c r="F9" s="42">
        <v>44789</v>
      </c>
      <c r="G9" s="41" t="s">
        <v>699</v>
      </c>
      <c r="H9" s="37" t="s">
        <v>686</v>
      </c>
      <c r="AB9" s="58" t="s">
        <v>700</v>
      </c>
      <c r="AC9" s="59">
        <v>56882770</v>
      </c>
    </row>
    <row r="10" spans="1:29" ht="47.25" customHeight="1" x14ac:dyDescent="0.25">
      <c r="A10" s="49" t="s">
        <v>701</v>
      </c>
      <c r="B10" s="41">
        <v>2022</v>
      </c>
      <c r="C10" s="41" t="s">
        <v>169</v>
      </c>
      <c r="D10" s="43">
        <v>4869260</v>
      </c>
      <c r="E10" s="41" t="s">
        <v>702</v>
      </c>
      <c r="F10" s="42">
        <v>44599</v>
      </c>
      <c r="G10" s="41" t="s">
        <v>703</v>
      </c>
      <c r="H10" s="37" t="s">
        <v>693</v>
      </c>
      <c r="AB10" s="58" t="s">
        <v>696</v>
      </c>
      <c r="AC10" s="59">
        <v>39009254</v>
      </c>
    </row>
    <row r="11" spans="1:29" ht="47.25" customHeight="1" x14ac:dyDescent="0.25">
      <c r="A11" s="49" t="s">
        <v>704</v>
      </c>
      <c r="B11" s="41">
        <v>2022</v>
      </c>
      <c r="C11" s="41" t="s">
        <v>169</v>
      </c>
      <c r="D11" s="43">
        <v>30000000</v>
      </c>
      <c r="E11" s="41" t="s">
        <v>705</v>
      </c>
      <c r="F11" s="42">
        <v>44609</v>
      </c>
      <c r="G11" s="41" t="s">
        <v>706</v>
      </c>
      <c r="H11" s="37" t="s">
        <v>689</v>
      </c>
      <c r="AB11" s="58" t="s">
        <v>707</v>
      </c>
      <c r="AC11" s="59">
        <v>125892095.37</v>
      </c>
    </row>
    <row r="12" spans="1:29" ht="47.25" customHeight="1" x14ac:dyDescent="0.25">
      <c r="A12" s="49" t="s">
        <v>708</v>
      </c>
      <c r="B12" s="41">
        <v>2022</v>
      </c>
      <c r="C12" s="41" t="s">
        <v>169</v>
      </c>
      <c r="D12" s="43">
        <v>23420987</v>
      </c>
      <c r="E12" s="41" t="s">
        <v>709</v>
      </c>
      <c r="F12" s="42">
        <v>44656</v>
      </c>
      <c r="G12" s="41" t="s">
        <v>710</v>
      </c>
      <c r="H12" s="37" t="s">
        <v>696</v>
      </c>
      <c r="AB12" s="58" t="s">
        <v>711</v>
      </c>
      <c r="AC12" s="59">
        <v>12896000</v>
      </c>
    </row>
    <row r="13" spans="1:29" ht="47.25" customHeight="1" x14ac:dyDescent="0.25">
      <c r="A13" s="49" t="s">
        <v>712</v>
      </c>
      <c r="B13" s="41">
        <v>2022</v>
      </c>
      <c r="C13" s="41" t="s">
        <v>169</v>
      </c>
      <c r="D13" s="43">
        <v>5384250</v>
      </c>
      <c r="E13" s="41" t="s">
        <v>713</v>
      </c>
      <c r="F13" s="42">
        <v>44671</v>
      </c>
      <c r="G13" s="41" t="s">
        <v>710</v>
      </c>
      <c r="H13" s="37" t="s">
        <v>696</v>
      </c>
      <c r="AB13" s="58" t="s">
        <v>714</v>
      </c>
      <c r="AC13" s="59">
        <v>676437571.75999999</v>
      </c>
    </row>
    <row r="14" spans="1:29" ht="47.25" customHeight="1" x14ac:dyDescent="0.25">
      <c r="A14" s="49" t="s">
        <v>715</v>
      </c>
      <c r="B14" s="41">
        <v>2022</v>
      </c>
      <c r="C14" s="41" t="s">
        <v>169</v>
      </c>
      <c r="D14" s="43">
        <v>5087017</v>
      </c>
      <c r="E14" s="41" t="s">
        <v>716</v>
      </c>
      <c r="F14" s="42">
        <v>44671</v>
      </c>
      <c r="G14" s="41" t="s">
        <v>710</v>
      </c>
      <c r="H14" s="37" t="s">
        <v>696</v>
      </c>
    </row>
    <row r="15" spans="1:29" ht="47.25" customHeight="1" x14ac:dyDescent="0.25">
      <c r="A15" s="49" t="s">
        <v>717</v>
      </c>
      <c r="B15" s="41">
        <v>2022</v>
      </c>
      <c r="C15" s="41" t="s">
        <v>169</v>
      </c>
      <c r="D15" s="43">
        <v>7866212</v>
      </c>
      <c r="E15" s="41" t="s">
        <v>709</v>
      </c>
      <c r="F15" s="42">
        <v>44690</v>
      </c>
      <c r="G15" s="41" t="s">
        <v>718</v>
      </c>
      <c r="H15" s="37" t="s">
        <v>700</v>
      </c>
    </row>
    <row r="16" spans="1:29" ht="47.25" customHeight="1" x14ac:dyDescent="0.25">
      <c r="A16" s="49" t="s">
        <v>719</v>
      </c>
      <c r="B16" s="41">
        <v>2022</v>
      </c>
      <c r="C16" s="41" t="s">
        <v>169</v>
      </c>
      <c r="D16" s="43">
        <v>7240028</v>
      </c>
      <c r="E16" s="41" t="s">
        <v>713</v>
      </c>
      <c r="F16" s="42">
        <v>44691</v>
      </c>
      <c r="G16" s="41" t="s">
        <v>718</v>
      </c>
      <c r="H16" s="37" t="s">
        <v>700</v>
      </c>
    </row>
    <row r="17" spans="1:8" ht="47.25" customHeight="1" x14ac:dyDescent="0.25">
      <c r="A17" s="49" t="s">
        <v>720</v>
      </c>
      <c r="B17" s="41">
        <v>2022</v>
      </c>
      <c r="C17" s="41" t="s">
        <v>169</v>
      </c>
      <c r="D17" s="43">
        <v>3387640</v>
      </c>
      <c r="E17" s="41" t="s">
        <v>716</v>
      </c>
      <c r="F17" s="42">
        <v>44691</v>
      </c>
      <c r="G17" s="41" t="s">
        <v>718</v>
      </c>
      <c r="H17" s="37" t="s">
        <v>700</v>
      </c>
    </row>
    <row r="18" spans="1:8" ht="47.25" customHeight="1" x14ac:dyDescent="0.25">
      <c r="A18" s="49" t="s">
        <v>721</v>
      </c>
      <c r="B18" s="41">
        <v>2022</v>
      </c>
      <c r="C18" s="41" t="s">
        <v>169</v>
      </c>
      <c r="D18" s="43">
        <v>2396150</v>
      </c>
      <c r="E18" s="41" t="s">
        <v>722</v>
      </c>
      <c r="F18" s="42">
        <v>44691</v>
      </c>
      <c r="G18" s="41" t="s">
        <v>723</v>
      </c>
      <c r="H18" s="37" t="s">
        <v>700</v>
      </c>
    </row>
    <row r="19" spans="1:8" ht="47.25" customHeight="1" x14ac:dyDescent="0.25">
      <c r="A19" s="49" t="s">
        <v>724</v>
      </c>
      <c r="B19" s="41">
        <v>2022</v>
      </c>
      <c r="C19" s="41" t="s">
        <v>169</v>
      </c>
      <c r="D19" s="43">
        <v>15275661</v>
      </c>
      <c r="E19" s="41" t="s">
        <v>725</v>
      </c>
      <c r="F19" s="42">
        <v>44715</v>
      </c>
      <c r="G19" s="41" t="s">
        <v>726</v>
      </c>
      <c r="H19" s="37" t="s">
        <v>697</v>
      </c>
    </row>
    <row r="20" spans="1:8" ht="47.25" customHeight="1" x14ac:dyDescent="0.25">
      <c r="A20" s="49" t="s">
        <v>727</v>
      </c>
      <c r="B20" s="41">
        <v>2022</v>
      </c>
      <c r="C20" s="41" t="s">
        <v>169</v>
      </c>
      <c r="D20" s="43">
        <v>125892095.37</v>
      </c>
      <c r="E20" s="41" t="s">
        <v>728</v>
      </c>
      <c r="F20" s="42">
        <v>44942</v>
      </c>
      <c r="G20" s="41" t="s">
        <v>729</v>
      </c>
      <c r="H20" s="37" t="s">
        <v>707</v>
      </c>
    </row>
    <row r="21" spans="1:8" ht="47.25" customHeight="1" x14ac:dyDescent="0.25">
      <c r="A21" s="49" t="s">
        <v>730</v>
      </c>
      <c r="B21" s="41">
        <v>2022</v>
      </c>
      <c r="C21" s="41" t="s">
        <v>169</v>
      </c>
      <c r="D21" s="43">
        <v>7783065.3899999997</v>
      </c>
      <c r="E21" s="41" t="s">
        <v>731</v>
      </c>
      <c r="F21" s="42">
        <v>44776</v>
      </c>
      <c r="G21" s="41" t="s">
        <v>732</v>
      </c>
      <c r="H21" s="37" t="s">
        <v>685</v>
      </c>
    </row>
    <row r="22" spans="1:8" ht="47.25" customHeight="1" x14ac:dyDescent="0.25">
      <c r="A22" s="49" t="s">
        <v>733</v>
      </c>
      <c r="B22" s="41">
        <v>2022</v>
      </c>
      <c r="C22" s="41" t="s">
        <v>169</v>
      </c>
      <c r="D22" s="43">
        <v>3239941</v>
      </c>
      <c r="E22" s="41" t="s">
        <v>725</v>
      </c>
      <c r="F22" s="42">
        <v>44786</v>
      </c>
      <c r="G22" s="41" t="s">
        <v>734</v>
      </c>
      <c r="H22" s="37" t="s">
        <v>697</v>
      </c>
    </row>
    <row r="23" spans="1:8" ht="47.25" customHeight="1" x14ac:dyDescent="0.25">
      <c r="A23" s="49" t="s">
        <v>735</v>
      </c>
      <c r="B23" s="41">
        <v>2022</v>
      </c>
      <c r="C23" s="41" t="s">
        <v>169</v>
      </c>
      <c r="D23" s="43">
        <v>35992740</v>
      </c>
      <c r="E23" s="41" t="s">
        <v>736</v>
      </c>
      <c r="F23" s="42">
        <v>44789</v>
      </c>
      <c r="G23" s="41" t="s">
        <v>737</v>
      </c>
      <c r="H23" s="37" t="s">
        <v>700</v>
      </c>
    </row>
    <row r="24" spans="1:8" ht="47.25" customHeight="1" x14ac:dyDescent="0.25">
      <c r="A24" s="49" t="s">
        <v>738</v>
      </c>
      <c r="B24" s="41">
        <v>2022</v>
      </c>
      <c r="C24" s="41" t="s">
        <v>169</v>
      </c>
      <c r="D24" s="43">
        <v>15000000</v>
      </c>
      <c r="E24" s="41" t="s">
        <v>705</v>
      </c>
      <c r="F24" s="42">
        <v>44791</v>
      </c>
      <c r="G24" s="41" t="s">
        <v>706</v>
      </c>
      <c r="H24" s="37" t="s">
        <v>689</v>
      </c>
    </row>
    <row r="25" spans="1:8" ht="47.25" customHeight="1" x14ac:dyDescent="0.25">
      <c r="A25" s="49" t="s">
        <v>739</v>
      </c>
      <c r="B25" s="41">
        <v>2022</v>
      </c>
      <c r="C25" s="41" t="s">
        <v>169</v>
      </c>
      <c r="D25" s="43">
        <v>44313696</v>
      </c>
      <c r="E25" s="41" t="s">
        <v>740</v>
      </c>
      <c r="F25" s="42">
        <v>44813</v>
      </c>
      <c r="G25" s="41" t="s">
        <v>741</v>
      </c>
      <c r="H25" s="37" t="s">
        <v>693</v>
      </c>
    </row>
    <row r="26" spans="1:8" ht="47.25" customHeight="1" x14ac:dyDescent="0.25">
      <c r="A26" s="53" t="s">
        <v>742</v>
      </c>
      <c r="B26" s="39">
        <v>2022</v>
      </c>
      <c r="C26" s="39" t="s">
        <v>169</v>
      </c>
      <c r="D26" s="54">
        <v>12896000</v>
      </c>
      <c r="E26" s="39" t="s">
        <v>709</v>
      </c>
      <c r="F26" s="55">
        <v>44886</v>
      </c>
      <c r="G26" s="39" t="s">
        <v>743</v>
      </c>
      <c r="H26" s="56" t="s">
        <v>711</v>
      </c>
    </row>
    <row r="27" spans="1:8" ht="35.25" customHeight="1" x14ac:dyDescent="0.25">
      <c r="A27" s="527" t="s">
        <v>744</v>
      </c>
      <c r="B27" s="527"/>
      <c r="C27" s="527"/>
      <c r="D27" s="47">
        <f>SUM(D2:D26)</f>
        <v>676437571.75999999</v>
      </c>
    </row>
  </sheetData>
  <mergeCells count="1">
    <mergeCell ref="A27:C27"/>
  </mergeCells>
  <pageMargins left="0.7" right="0.7" top="0.75" bottom="0.75" header="0.3" footer="0.3"/>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8EDEF-9421-41AD-A7FD-18E2D9067624}">
  <dimension ref="A1:D10"/>
  <sheetViews>
    <sheetView workbookViewId="0">
      <selection activeCell="B99" sqref="B99:L99"/>
    </sheetView>
  </sheetViews>
  <sheetFormatPr baseColWidth="10" defaultColWidth="11.42578125" defaultRowHeight="15" x14ac:dyDescent="0.25"/>
  <cols>
    <col min="1" max="1" width="35.85546875" customWidth="1"/>
    <col min="2" max="3" width="17.7109375" customWidth="1"/>
    <col min="4" max="4" width="19.7109375" customWidth="1"/>
  </cols>
  <sheetData>
    <row r="1" spans="1:4" ht="33" customHeight="1" x14ac:dyDescent="0.25">
      <c r="A1" s="60" t="s">
        <v>745</v>
      </c>
      <c r="B1" s="46" t="s">
        <v>746</v>
      </c>
      <c r="C1" s="46" t="s">
        <v>747</v>
      </c>
      <c r="D1" s="61" t="s">
        <v>748</v>
      </c>
    </row>
    <row r="2" spans="1:4" ht="29.25" customHeight="1" x14ac:dyDescent="0.25">
      <c r="A2" s="62" t="s">
        <v>749</v>
      </c>
      <c r="B2" s="36">
        <v>951</v>
      </c>
      <c r="C2" s="36">
        <v>951</v>
      </c>
      <c r="D2" s="63">
        <f>C2/B2</f>
        <v>1</v>
      </c>
    </row>
    <row r="3" spans="1:4" ht="29.25" customHeight="1" x14ac:dyDescent="0.25">
      <c r="A3" s="62" t="s">
        <v>750</v>
      </c>
      <c r="B3" s="36">
        <v>20</v>
      </c>
      <c r="C3" s="36">
        <v>15</v>
      </c>
      <c r="D3" s="63">
        <f t="shared" ref="D3:D10" si="0">C3/B3</f>
        <v>0.75</v>
      </c>
    </row>
    <row r="4" spans="1:4" ht="29.25" customHeight="1" x14ac:dyDescent="0.25">
      <c r="A4" s="62" t="s">
        <v>751</v>
      </c>
      <c r="B4" s="36">
        <v>17</v>
      </c>
      <c r="C4" s="36">
        <v>15</v>
      </c>
      <c r="D4" s="63">
        <f t="shared" si="0"/>
        <v>0.88235294117647056</v>
      </c>
    </row>
    <row r="5" spans="1:4" ht="29.25" customHeight="1" x14ac:dyDescent="0.25">
      <c r="A5" s="62" t="s">
        <v>752</v>
      </c>
      <c r="B5" s="36">
        <v>306</v>
      </c>
      <c r="C5" s="36">
        <v>229</v>
      </c>
      <c r="D5" s="63">
        <f t="shared" si="0"/>
        <v>0.74836601307189543</v>
      </c>
    </row>
    <row r="6" spans="1:4" ht="29.25" customHeight="1" x14ac:dyDescent="0.25">
      <c r="A6" s="62" t="s">
        <v>753</v>
      </c>
      <c r="B6" s="36">
        <v>309</v>
      </c>
      <c r="C6" s="36">
        <v>216</v>
      </c>
      <c r="D6" s="63">
        <f t="shared" si="0"/>
        <v>0.69902912621359226</v>
      </c>
    </row>
    <row r="7" spans="1:4" ht="29.25" customHeight="1" x14ac:dyDescent="0.25">
      <c r="A7" s="62" t="s">
        <v>754</v>
      </c>
      <c r="B7" s="36">
        <v>68</v>
      </c>
      <c r="C7" s="36">
        <v>64</v>
      </c>
      <c r="D7" s="63">
        <f t="shared" si="0"/>
        <v>0.94117647058823528</v>
      </c>
    </row>
    <row r="8" spans="1:4" ht="29.25" customHeight="1" x14ac:dyDescent="0.25">
      <c r="A8" s="62" t="s">
        <v>755</v>
      </c>
      <c r="B8" s="36">
        <v>2</v>
      </c>
      <c r="C8" s="36">
        <v>2</v>
      </c>
      <c r="D8" s="63">
        <f t="shared" si="0"/>
        <v>1</v>
      </c>
    </row>
    <row r="9" spans="1:4" ht="29.25" customHeight="1" x14ac:dyDescent="0.25">
      <c r="A9" s="62" t="s">
        <v>229</v>
      </c>
      <c r="B9" s="36">
        <v>1</v>
      </c>
      <c r="C9" s="36">
        <v>1</v>
      </c>
      <c r="D9" s="63">
        <f t="shared" si="0"/>
        <v>1</v>
      </c>
    </row>
    <row r="10" spans="1:4" ht="42.75" x14ac:dyDescent="0.25">
      <c r="A10" s="64" t="s">
        <v>756</v>
      </c>
      <c r="B10" s="65">
        <f>SUM(B2:B9)</f>
        <v>1674</v>
      </c>
      <c r="C10" s="65">
        <f>SUM(C2:C9)</f>
        <v>1493</v>
      </c>
      <c r="D10" s="66">
        <f t="shared" si="0"/>
        <v>0.89187574671445635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A04F-F5F1-4147-95D8-49AC68ED9390}">
  <dimension ref="A1:I12"/>
  <sheetViews>
    <sheetView topLeftCell="A10" zoomScaleNormal="100" workbookViewId="0">
      <selection activeCell="B99" sqref="B99:L99"/>
    </sheetView>
  </sheetViews>
  <sheetFormatPr baseColWidth="10" defaultColWidth="11.42578125" defaultRowHeight="15" x14ac:dyDescent="0.25"/>
  <cols>
    <col min="1" max="1" width="23.28515625" customWidth="1"/>
    <col min="2" max="6" width="18.42578125" customWidth="1"/>
    <col min="7" max="7" width="16.42578125" customWidth="1"/>
    <col min="8" max="8" width="21.85546875" customWidth="1"/>
    <col min="9" max="9" width="24" customWidth="1"/>
  </cols>
  <sheetData>
    <row r="1" spans="1:9" ht="52.5" customHeight="1" x14ac:dyDescent="0.25">
      <c r="A1" s="72" t="s">
        <v>757</v>
      </c>
      <c r="B1" s="528" t="s">
        <v>758</v>
      </c>
      <c r="C1" s="528"/>
      <c r="D1" s="528"/>
      <c r="E1" s="528"/>
      <c r="F1" s="528"/>
      <c r="G1" s="72" t="s">
        <v>759</v>
      </c>
      <c r="H1" s="73" t="s">
        <v>760</v>
      </c>
      <c r="I1" s="73" t="s">
        <v>761</v>
      </c>
    </row>
    <row r="2" spans="1:9" ht="42.75" customHeight="1" x14ac:dyDescent="0.25">
      <c r="A2" s="67" t="s">
        <v>762</v>
      </c>
      <c r="B2" s="529" t="s">
        <v>763</v>
      </c>
      <c r="C2" s="529"/>
      <c r="D2" s="529"/>
      <c r="E2" s="529"/>
      <c r="F2" s="529"/>
      <c r="G2" s="69" t="s">
        <v>764</v>
      </c>
      <c r="H2" s="70">
        <v>1</v>
      </c>
      <c r="I2" s="68" t="s">
        <v>169</v>
      </c>
    </row>
    <row r="3" spans="1:9" ht="102" customHeight="1" x14ac:dyDescent="0.25">
      <c r="A3" s="67" t="s">
        <v>765</v>
      </c>
      <c r="B3" s="529" t="s">
        <v>766</v>
      </c>
      <c r="C3" s="529"/>
      <c r="D3" s="529"/>
      <c r="E3" s="529"/>
      <c r="F3" s="529"/>
      <c r="G3" s="69" t="s">
        <v>767</v>
      </c>
      <c r="H3" s="70">
        <v>1</v>
      </c>
      <c r="I3" s="68" t="s">
        <v>169</v>
      </c>
    </row>
    <row r="4" spans="1:9" ht="117.75" customHeight="1" x14ac:dyDescent="0.25">
      <c r="A4" s="67" t="s">
        <v>768</v>
      </c>
      <c r="B4" s="529" t="s">
        <v>769</v>
      </c>
      <c r="C4" s="529"/>
      <c r="D4" s="529"/>
      <c r="E4" s="529"/>
      <c r="F4" s="529"/>
      <c r="G4" s="69" t="s">
        <v>767</v>
      </c>
      <c r="H4" s="70">
        <v>0.7</v>
      </c>
      <c r="I4" s="71" t="s">
        <v>770</v>
      </c>
    </row>
    <row r="5" spans="1:9" ht="185.25" customHeight="1" x14ac:dyDescent="0.25">
      <c r="A5" s="67" t="s">
        <v>771</v>
      </c>
      <c r="B5" s="529" t="s">
        <v>772</v>
      </c>
      <c r="C5" s="529"/>
      <c r="D5" s="529"/>
      <c r="E5" s="529"/>
      <c r="F5" s="529"/>
      <c r="G5" s="69" t="s">
        <v>767</v>
      </c>
      <c r="H5" s="70">
        <v>0.6</v>
      </c>
      <c r="I5" s="71" t="s">
        <v>773</v>
      </c>
    </row>
    <row r="6" spans="1:9" ht="78" customHeight="1" x14ac:dyDescent="0.25">
      <c r="A6" s="67" t="s">
        <v>774</v>
      </c>
      <c r="B6" s="529" t="s">
        <v>775</v>
      </c>
      <c r="C6" s="529"/>
      <c r="D6" s="529"/>
      <c r="E6" s="529"/>
      <c r="F6" s="529"/>
      <c r="G6" s="69" t="s">
        <v>767</v>
      </c>
      <c r="H6" s="70">
        <v>1</v>
      </c>
      <c r="I6" s="68" t="s">
        <v>169</v>
      </c>
    </row>
    <row r="7" spans="1:9" ht="87" customHeight="1" x14ac:dyDescent="0.25">
      <c r="A7" s="67" t="s">
        <v>776</v>
      </c>
      <c r="B7" s="451" t="s">
        <v>777</v>
      </c>
      <c r="C7" s="452"/>
      <c r="D7" s="452"/>
      <c r="E7" s="452"/>
      <c r="F7" s="452"/>
      <c r="G7" s="41" t="s">
        <v>778</v>
      </c>
      <c r="H7" s="272">
        <v>0.5</v>
      </c>
      <c r="I7" s="273" t="s">
        <v>779</v>
      </c>
    </row>
    <row r="8" spans="1:9" ht="180" customHeight="1" x14ac:dyDescent="0.25">
      <c r="A8" s="67" t="s">
        <v>776</v>
      </c>
      <c r="B8" s="451" t="s">
        <v>780</v>
      </c>
      <c r="C8" s="452"/>
      <c r="D8" s="452"/>
      <c r="E8" s="452"/>
      <c r="F8" s="452"/>
      <c r="G8" s="41" t="s">
        <v>781</v>
      </c>
      <c r="H8" s="272">
        <v>1</v>
      </c>
      <c r="I8" s="16" t="s">
        <v>169</v>
      </c>
    </row>
    <row r="9" spans="1:9" ht="123" customHeight="1" x14ac:dyDescent="0.25">
      <c r="A9" s="67" t="s">
        <v>776</v>
      </c>
      <c r="B9" s="529" t="s">
        <v>782</v>
      </c>
      <c r="C9" s="529"/>
      <c r="D9" s="529"/>
      <c r="E9" s="529"/>
      <c r="F9" s="529"/>
      <c r="G9" s="69" t="s">
        <v>778</v>
      </c>
      <c r="H9" s="70">
        <v>0.8</v>
      </c>
      <c r="I9" s="71" t="s">
        <v>783</v>
      </c>
    </row>
    <row r="10" spans="1:9" ht="116.25" customHeight="1" x14ac:dyDescent="0.25">
      <c r="A10" s="67" t="s">
        <v>762</v>
      </c>
      <c r="B10" s="529" t="s">
        <v>784</v>
      </c>
      <c r="C10" s="529"/>
      <c r="D10" s="529"/>
      <c r="E10" s="529"/>
      <c r="F10" s="529"/>
      <c r="G10" s="69" t="s">
        <v>785</v>
      </c>
      <c r="H10" s="70">
        <v>0.7</v>
      </c>
      <c r="I10" s="71" t="s">
        <v>786</v>
      </c>
    </row>
    <row r="11" spans="1:9" ht="142.5" customHeight="1" x14ac:dyDescent="0.25">
      <c r="A11" s="67" t="s">
        <v>765</v>
      </c>
      <c r="B11" s="529" t="s">
        <v>787</v>
      </c>
      <c r="C11" s="529"/>
      <c r="D11" s="529"/>
      <c r="E11" s="529"/>
      <c r="F11" s="529"/>
      <c r="G11" s="69" t="s">
        <v>785</v>
      </c>
      <c r="H11" s="70">
        <v>0.6</v>
      </c>
      <c r="I11" s="71" t="s">
        <v>788</v>
      </c>
    </row>
    <row r="12" spans="1:9" ht="104.25" customHeight="1" x14ac:dyDescent="0.25">
      <c r="A12" s="67" t="s">
        <v>762</v>
      </c>
      <c r="B12" s="529" t="s">
        <v>789</v>
      </c>
      <c r="C12" s="529"/>
      <c r="D12" s="529"/>
      <c r="E12" s="529"/>
      <c r="F12" s="529"/>
      <c r="G12" s="69" t="s">
        <v>785</v>
      </c>
      <c r="H12" s="70">
        <v>0.6</v>
      </c>
      <c r="I12" s="68" t="s">
        <v>790</v>
      </c>
    </row>
  </sheetData>
  <mergeCells count="12">
    <mergeCell ref="B1:F1"/>
    <mergeCell ref="B10:F10"/>
    <mergeCell ref="B11:F11"/>
    <mergeCell ref="B12:F12"/>
    <mergeCell ref="B5:F5"/>
    <mergeCell ref="B6:F6"/>
    <mergeCell ref="B9:F9"/>
    <mergeCell ref="B2:F2"/>
    <mergeCell ref="B3:F3"/>
    <mergeCell ref="B4:F4"/>
    <mergeCell ref="B7:F7"/>
    <mergeCell ref="B8:F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A98D5-3A49-4EA1-80E3-F149FEB9A258}">
  <dimension ref="A1:P39"/>
  <sheetViews>
    <sheetView view="pageBreakPreview" topLeftCell="A13" zoomScale="85" zoomScaleNormal="100" zoomScaleSheetLayoutView="85" workbookViewId="0">
      <selection activeCell="B99" sqref="B99:L99"/>
    </sheetView>
  </sheetViews>
  <sheetFormatPr baseColWidth="10" defaultColWidth="11.42578125" defaultRowHeight="12.75" x14ac:dyDescent="0.2"/>
  <cols>
    <col min="1" max="1" width="30.5703125" style="197" customWidth="1"/>
    <col min="2" max="2" width="7.85546875" style="198" customWidth="1"/>
    <col min="3" max="14" width="11.28515625" style="198" customWidth="1"/>
    <col min="15" max="16384" width="11.42578125" style="198"/>
  </cols>
  <sheetData>
    <row r="1" spans="1:16" ht="21.75" customHeight="1" thickBot="1" x14ac:dyDescent="0.25">
      <c r="A1" s="551"/>
      <c r="B1" s="553" t="s">
        <v>0</v>
      </c>
      <c r="C1" s="554"/>
      <c r="D1" s="554"/>
      <c r="E1" s="554"/>
      <c r="F1" s="554"/>
      <c r="G1" s="554"/>
      <c r="H1" s="554"/>
      <c r="I1" s="554"/>
      <c r="J1" s="554"/>
      <c r="K1" s="554"/>
      <c r="L1" s="555"/>
      <c r="M1" s="551"/>
      <c r="N1" s="551"/>
    </row>
    <row r="2" spans="1:16" ht="91.5" customHeight="1" thickBot="1" x14ac:dyDescent="0.25">
      <c r="A2" s="551"/>
      <c r="B2" s="553" t="s">
        <v>791</v>
      </c>
      <c r="C2" s="554"/>
      <c r="D2" s="554"/>
      <c r="E2" s="554"/>
      <c r="F2" s="554"/>
      <c r="G2" s="554"/>
      <c r="H2" s="554"/>
      <c r="I2" s="554"/>
      <c r="J2" s="554"/>
      <c r="K2" s="554"/>
      <c r="L2" s="555"/>
      <c r="M2" s="551"/>
      <c r="N2" s="551"/>
    </row>
    <row r="3" spans="1:16" ht="14.25" customHeight="1" thickBot="1" x14ac:dyDescent="0.25">
      <c r="A3" s="552"/>
      <c r="B3" s="556" t="s">
        <v>792</v>
      </c>
      <c r="C3" s="552"/>
      <c r="D3" s="552"/>
      <c r="E3" s="552"/>
      <c r="F3" s="557" t="s">
        <v>212</v>
      </c>
      <c r="G3" s="558"/>
      <c r="H3" s="558"/>
      <c r="I3" s="559"/>
      <c r="J3" s="552" t="s">
        <v>4</v>
      </c>
      <c r="K3" s="552"/>
      <c r="L3" s="560"/>
      <c r="M3" s="552"/>
      <c r="N3" s="552"/>
    </row>
    <row r="5" spans="1:16" x14ac:dyDescent="0.2">
      <c r="A5" s="199" t="s">
        <v>793</v>
      </c>
      <c r="B5" s="561" t="s">
        <v>794</v>
      </c>
      <c r="C5" s="561"/>
      <c r="D5" s="561"/>
      <c r="E5" s="561"/>
      <c r="F5" s="562" t="s">
        <v>795</v>
      </c>
      <c r="G5" s="563"/>
      <c r="H5" s="201" t="s">
        <v>796</v>
      </c>
      <c r="I5" s="201" t="s">
        <v>797</v>
      </c>
      <c r="J5" s="201" t="s">
        <v>798</v>
      </c>
    </row>
    <row r="6" spans="1:16" x14ac:dyDescent="0.2">
      <c r="F6" s="202"/>
      <c r="H6" s="203">
        <v>31</v>
      </c>
      <c r="I6" s="203">
        <v>1</v>
      </c>
      <c r="J6" s="203">
        <v>2023</v>
      </c>
    </row>
    <row r="7" spans="1:16" x14ac:dyDescent="0.2">
      <c r="A7" s="199" t="s">
        <v>799</v>
      </c>
      <c r="B7" s="561" t="s">
        <v>800</v>
      </c>
      <c r="C7" s="561"/>
      <c r="D7" s="561"/>
      <c r="E7" s="561"/>
      <c r="F7" s="561"/>
      <c r="G7" s="561"/>
      <c r="H7" s="561"/>
      <c r="I7" s="561"/>
      <c r="J7" s="561"/>
    </row>
    <row r="9" spans="1:16" x14ac:dyDescent="0.2">
      <c r="A9" s="199" t="s">
        <v>801</v>
      </c>
      <c r="B9" s="564" t="s">
        <v>802</v>
      </c>
      <c r="C9" s="565"/>
      <c r="D9" s="204">
        <v>15000</v>
      </c>
      <c r="E9" s="205" t="s">
        <v>246</v>
      </c>
      <c r="F9" s="205"/>
      <c r="G9" s="205"/>
      <c r="H9" s="205"/>
      <c r="I9" s="205"/>
      <c r="J9" s="205"/>
    </row>
    <row r="10" spans="1:16" x14ac:dyDescent="0.2">
      <c r="A10" s="199"/>
    </row>
    <row r="11" spans="1:16" x14ac:dyDescent="0.2">
      <c r="A11" s="199"/>
    </row>
    <row r="12" spans="1:16" ht="16.5" customHeight="1" x14ac:dyDescent="0.2">
      <c r="A12" s="199" t="s">
        <v>803</v>
      </c>
      <c r="B12" s="201" t="s">
        <v>804</v>
      </c>
      <c r="C12" s="201" t="s">
        <v>419</v>
      </c>
      <c r="D12" s="201" t="s">
        <v>805</v>
      </c>
      <c r="E12" s="201" t="s">
        <v>806</v>
      </c>
      <c r="F12" s="201" t="s">
        <v>422</v>
      </c>
      <c r="G12" s="201" t="s">
        <v>423</v>
      </c>
      <c r="H12" s="201" t="s">
        <v>424</v>
      </c>
      <c r="I12" s="201" t="s">
        <v>425</v>
      </c>
      <c r="J12" s="201" t="s">
        <v>807</v>
      </c>
      <c r="K12" s="201" t="s">
        <v>808</v>
      </c>
      <c r="L12" s="201" t="s">
        <v>809</v>
      </c>
      <c r="M12" s="201" t="s">
        <v>810</v>
      </c>
      <c r="N12" s="201" t="s">
        <v>811</v>
      </c>
      <c r="P12" s="206"/>
    </row>
    <row r="13" spans="1:16" ht="18.75" customHeight="1" x14ac:dyDescent="0.2">
      <c r="A13" s="200"/>
      <c r="B13" s="201" t="s">
        <v>812</v>
      </c>
      <c r="C13" s="204">
        <v>14429</v>
      </c>
      <c r="D13" s="204">
        <v>13728</v>
      </c>
      <c r="E13" s="204">
        <v>13012</v>
      </c>
      <c r="F13" s="204">
        <v>14916</v>
      </c>
      <c r="G13" s="204">
        <v>12499</v>
      </c>
      <c r="H13" s="204">
        <v>14095</v>
      </c>
      <c r="I13" s="204">
        <v>16516</v>
      </c>
      <c r="J13" s="204">
        <v>14292</v>
      </c>
      <c r="K13" s="204">
        <v>14563</v>
      </c>
      <c r="L13" s="204">
        <v>18155</v>
      </c>
      <c r="M13" s="204">
        <v>17747</v>
      </c>
      <c r="N13" s="204">
        <v>15631</v>
      </c>
    </row>
    <row r="14" spans="1:16" ht="13.5" thickBot="1" x14ac:dyDescent="0.25">
      <c r="A14" s="200"/>
      <c r="C14" s="207">
        <f t="shared" ref="C14:N14" si="0">$D$9</f>
        <v>15000</v>
      </c>
      <c r="D14" s="207">
        <f t="shared" si="0"/>
        <v>15000</v>
      </c>
      <c r="E14" s="207">
        <f t="shared" si="0"/>
        <v>15000</v>
      </c>
      <c r="F14" s="207">
        <f t="shared" si="0"/>
        <v>15000</v>
      </c>
      <c r="G14" s="207">
        <f t="shared" si="0"/>
        <v>15000</v>
      </c>
      <c r="H14" s="207">
        <f t="shared" si="0"/>
        <v>15000</v>
      </c>
      <c r="I14" s="207">
        <f t="shared" si="0"/>
        <v>15000</v>
      </c>
      <c r="J14" s="207">
        <f t="shared" si="0"/>
        <v>15000</v>
      </c>
      <c r="K14" s="207">
        <f t="shared" si="0"/>
        <v>15000</v>
      </c>
      <c r="L14" s="207">
        <f t="shared" si="0"/>
        <v>15000</v>
      </c>
      <c r="M14" s="207">
        <f t="shared" si="0"/>
        <v>15000</v>
      </c>
      <c r="N14" s="207">
        <f t="shared" si="0"/>
        <v>15000</v>
      </c>
    </row>
    <row r="15" spans="1:16" ht="16.5" thickTop="1" x14ac:dyDescent="0.25">
      <c r="A15" s="208" t="s">
        <v>813</v>
      </c>
      <c r="B15" s="209"/>
      <c r="C15" s="209"/>
      <c r="D15" s="209"/>
      <c r="E15" s="209"/>
      <c r="F15" s="209"/>
      <c r="G15" s="209"/>
      <c r="H15" s="209"/>
      <c r="I15" s="209"/>
      <c r="J15" s="566" t="s">
        <v>814</v>
      </c>
      <c r="K15" s="566"/>
      <c r="L15" s="209"/>
      <c r="M15" s="209"/>
      <c r="N15" s="210"/>
    </row>
    <row r="16" spans="1:16" ht="15.75" x14ac:dyDescent="0.25">
      <c r="A16" s="211"/>
      <c r="J16" s="547" t="s">
        <v>815</v>
      </c>
      <c r="K16" s="547"/>
      <c r="L16" s="547"/>
      <c r="M16" s="547"/>
      <c r="N16" s="548"/>
    </row>
    <row r="17" spans="1:14" x14ac:dyDescent="0.2">
      <c r="A17" s="212"/>
      <c r="J17" s="547"/>
      <c r="K17" s="547"/>
      <c r="L17" s="547"/>
      <c r="M17" s="547"/>
      <c r="N17" s="548"/>
    </row>
    <row r="18" spans="1:14" x14ac:dyDescent="0.2">
      <c r="A18" s="212"/>
      <c r="J18" s="547"/>
      <c r="K18" s="547"/>
      <c r="L18" s="547"/>
      <c r="M18" s="547"/>
      <c r="N18" s="548"/>
    </row>
    <row r="19" spans="1:14" x14ac:dyDescent="0.2">
      <c r="A19" s="212"/>
      <c r="J19" s="547"/>
      <c r="K19" s="547"/>
      <c r="L19" s="547"/>
      <c r="M19" s="547"/>
      <c r="N19" s="548"/>
    </row>
    <row r="20" spans="1:14" x14ac:dyDescent="0.2">
      <c r="A20" s="212"/>
      <c r="J20" s="547"/>
      <c r="K20" s="547"/>
      <c r="L20" s="547"/>
      <c r="M20" s="547"/>
      <c r="N20" s="548"/>
    </row>
    <row r="21" spans="1:14" x14ac:dyDescent="0.2">
      <c r="A21" s="212"/>
      <c r="J21" s="547"/>
      <c r="K21" s="547"/>
      <c r="L21" s="547"/>
      <c r="M21" s="547"/>
      <c r="N21" s="548"/>
    </row>
    <row r="22" spans="1:14" x14ac:dyDescent="0.2">
      <c r="A22" s="212"/>
      <c r="J22" s="547"/>
      <c r="K22" s="547"/>
      <c r="L22" s="547"/>
      <c r="M22" s="547"/>
      <c r="N22" s="548"/>
    </row>
    <row r="23" spans="1:14" x14ac:dyDescent="0.2">
      <c r="A23" s="212"/>
      <c r="J23" s="547"/>
      <c r="K23" s="547"/>
      <c r="L23" s="547"/>
      <c r="M23" s="547"/>
      <c r="N23" s="548"/>
    </row>
    <row r="24" spans="1:14" x14ac:dyDescent="0.2">
      <c r="A24" s="212"/>
      <c r="J24" s="547"/>
      <c r="K24" s="547"/>
      <c r="L24" s="547"/>
      <c r="M24" s="547"/>
      <c r="N24" s="548"/>
    </row>
    <row r="25" spans="1:14" ht="13.5" thickBot="1" x14ac:dyDescent="0.25">
      <c r="A25" s="213"/>
      <c r="B25" s="214"/>
      <c r="C25" s="214"/>
      <c r="D25" s="214"/>
      <c r="E25" s="214"/>
      <c r="F25" s="214"/>
      <c r="G25" s="214"/>
      <c r="H25" s="214"/>
      <c r="I25" s="214"/>
      <c r="J25" s="549"/>
      <c r="K25" s="549"/>
      <c r="L25" s="549"/>
      <c r="M25" s="549"/>
      <c r="N25" s="550"/>
    </row>
    <row r="26" spans="1:14" ht="16.5" thickTop="1" x14ac:dyDescent="0.25">
      <c r="A26" s="530" t="s">
        <v>816</v>
      </c>
      <c r="B26" s="531"/>
      <c r="C26" s="531"/>
      <c r="D26" s="531"/>
      <c r="E26" s="531"/>
      <c r="F26" s="531"/>
      <c r="G26" s="531"/>
      <c r="H26" s="531"/>
      <c r="I26" s="531"/>
      <c r="J26" s="531"/>
      <c r="K26" s="531"/>
      <c r="L26" s="531"/>
      <c r="M26" s="531"/>
      <c r="N26" s="532"/>
    </row>
    <row r="27" spans="1:14" x14ac:dyDescent="0.2">
      <c r="A27" s="533" t="s">
        <v>817</v>
      </c>
      <c r="B27" s="534"/>
      <c r="C27" s="534"/>
      <c r="D27" s="534"/>
      <c r="E27" s="534"/>
      <c r="F27" s="534"/>
      <c r="G27" s="534"/>
      <c r="H27" s="534"/>
      <c r="I27" s="534"/>
      <c r="J27" s="534"/>
      <c r="K27" s="534"/>
      <c r="L27" s="534"/>
      <c r="M27" s="534"/>
      <c r="N27" s="535"/>
    </row>
    <row r="28" spans="1:14" x14ac:dyDescent="0.2">
      <c r="A28" s="536"/>
      <c r="B28" s="534"/>
      <c r="C28" s="534"/>
      <c r="D28" s="534"/>
      <c r="E28" s="534"/>
      <c r="F28" s="534"/>
      <c r="G28" s="534"/>
      <c r="H28" s="534"/>
      <c r="I28" s="534"/>
      <c r="J28" s="534"/>
      <c r="K28" s="534"/>
      <c r="L28" s="534"/>
      <c r="M28" s="534"/>
      <c r="N28" s="535"/>
    </row>
    <row r="29" spans="1:14" x14ac:dyDescent="0.2">
      <c r="A29" s="536"/>
      <c r="B29" s="534"/>
      <c r="C29" s="534"/>
      <c r="D29" s="534"/>
      <c r="E29" s="534"/>
      <c r="F29" s="534"/>
      <c r="G29" s="534"/>
      <c r="H29" s="534"/>
      <c r="I29" s="534"/>
      <c r="J29" s="534"/>
      <c r="K29" s="534"/>
      <c r="L29" s="534"/>
      <c r="M29" s="534"/>
      <c r="N29" s="535"/>
    </row>
    <row r="30" spans="1:14" x14ac:dyDescent="0.2">
      <c r="A30" s="536"/>
      <c r="B30" s="534"/>
      <c r="C30" s="534"/>
      <c r="D30" s="534"/>
      <c r="E30" s="534"/>
      <c r="F30" s="534"/>
      <c r="G30" s="534"/>
      <c r="H30" s="534"/>
      <c r="I30" s="534"/>
      <c r="J30" s="534"/>
      <c r="K30" s="534"/>
      <c r="L30" s="534"/>
      <c r="M30" s="534"/>
      <c r="N30" s="535"/>
    </row>
    <row r="31" spans="1:14" ht="13.5" thickBot="1" x14ac:dyDescent="0.25">
      <c r="A31" s="537"/>
      <c r="B31" s="538"/>
      <c r="C31" s="538"/>
      <c r="D31" s="538"/>
      <c r="E31" s="538"/>
      <c r="F31" s="538"/>
      <c r="G31" s="538"/>
      <c r="H31" s="538"/>
      <c r="I31" s="538"/>
      <c r="J31" s="538"/>
      <c r="K31" s="538"/>
      <c r="L31" s="538"/>
      <c r="M31" s="538"/>
      <c r="N31" s="539"/>
    </row>
    <row r="32" spans="1:14" ht="16.5" thickTop="1" x14ac:dyDescent="0.25">
      <c r="A32" s="530" t="s">
        <v>818</v>
      </c>
      <c r="B32" s="531"/>
      <c r="C32" s="531"/>
      <c r="D32" s="531"/>
      <c r="E32" s="531"/>
      <c r="F32" s="531"/>
      <c r="G32" s="531"/>
      <c r="H32" s="531"/>
      <c r="I32" s="531"/>
      <c r="J32" s="531"/>
      <c r="K32" s="531"/>
      <c r="L32" s="531"/>
      <c r="M32" s="531"/>
      <c r="N32" s="532"/>
    </row>
    <row r="33" spans="1:14" ht="15.75" customHeight="1" x14ac:dyDescent="0.2">
      <c r="A33" s="540" t="s">
        <v>819</v>
      </c>
      <c r="B33" s="541"/>
      <c r="C33" s="541"/>
      <c r="D33" s="541"/>
      <c r="E33" s="541"/>
      <c r="F33" s="541"/>
      <c r="G33" s="541"/>
      <c r="H33" s="541"/>
      <c r="I33" s="541"/>
      <c r="J33" s="541"/>
      <c r="K33" s="541"/>
      <c r="L33" s="541"/>
      <c r="M33" s="541"/>
      <c r="N33" s="542"/>
    </row>
    <row r="34" spans="1:14" ht="15.75" customHeight="1" x14ac:dyDescent="0.2">
      <c r="A34" s="540"/>
      <c r="B34" s="541"/>
      <c r="C34" s="541"/>
      <c r="D34" s="541"/>
      <c r="E34" s="541"/>
      <c r="F34" s="541"/>
      <c r="G34" s="541"/>
      <c r="H34" s="541"/>
      <c r="I34" s="541"/>
      <c r="J34" s="541"/>
      <c r="K34" s="541"/>
      <c r="L34" s="541"/>
      <c r="M34" s="541"/>
      <c r="N34" s="542"/>
    </row>
    <row r="35" spans="1:14" ht="15.75" customHeight="1" x14ac:dyDescent="0.2">
      <c r="A35" s="540"/>
      <c r="B35" s="541"/>
      <c r="C35" s="541"/>
      <c r="D35" s="541"/>
      <c r="E35" s="541"/>
      <c r="F35" s="541"/>
      <c r="G35" s="541"/>
      <c r="H35" s="541"/>
      <c r="I35" s="541"/>
      <c r="J35" s="541"/>
      <c r="K35" s="541"/>
      <c r="L35" s="541"/>
      <c r="M35" s="541"/>
      <c r="N35" s="542"/>
    </row>
    <row r="36" spans="1:14" ht="15.75" customHeight="1" x14ac:dyDescent="0.2">
      <c r="A36" s="540"/>
      <c r="B36" s="541"/>
      <c r="C36" s="541"/>
      <c r="D36" s="541"/>
      <c r="E36" s="541"/>
      <c r="F36" s="541"/>
      <c r="G36" s="541"/>
      <c r="H36" s="541"/>
      <c r="I36" s="541"/>
      <c r="J36" s="541"/>
      <c r="K36" s="541"/>
      <c r="L36" s="541"/>
      <c r="M36" s="541"/>
      <c r="N36" s="542"/>
    </row>
    <row r="37" spans="1:14" ht="15.75" customHeight="1" thickBot="1" x14ac:dyDescent="0.25">
      <c r="A37" s="543"/>
      <c r="B37" s="544"/>
      <c r="C37" s="544"/>
      <c r="D37" s="544"/>
      <c r="E37" s="544"/>
      <c r="F37" s="544"/>
      <c r="G37" s="544"/>
      <c r="H37" s="544"/>
      <c r="I37" s="544"/>
      <c r="J37" s="544"/>
      <c r="K37" s="544"/>
      <c r="L37" s="544"/>
      <c r="M37" s="544"/>
      <c r="N37" s="545"/>
    </row>
    <row r="38" spans="1:14" ht="19.5" customHeight="1" thickTop="1" x14ac:dyDescent="0.2">
      <c r="F38" s="546" t="s">
        <v>820</v>
      </c>
      <c r="G38" s="546"/>
      <c r="H38" s="546"/>
    </row>
    <row r="39" spans="1:14" ht="19.5" customHeight="1" x14ac:dyDescent="0.2">
      <c r="F39" s="312"/>
      <c r="G39" s="312"/>
      <c r="H39" s="312"/>
    </row>
  </sheetData>
  <mergeCells count="18">
    <mergeCell ref="J16:N25"/>
    <mergeCell ref="A1:A3"/>
    <mergeCell ref="B1:L1"/>
    <mergeCell ref="M1:N3"/>
    <mergeCell ref="B2:L2"/>
    <mergeCell ref="B3:E3"/>
    <mergeCell ref="F3:I3"/>
    <mergeCell ref="J3:L3"/>
    <mergeCell ref="B5:E5"/>
    <mergeCell ref="F5:G5"/>
    <mergeCell ref="B7:J7"/>
    <mergeCell ref="B9:C9"/>
    <mergeCell ref="J15:K15"/>
    <mergeCell ref="A26:N26"/>
    <mergeCell ref="A27:N31"/>
    <mergeCell ref="A32:N32"/>
    <mergeCell ref="A33:N37"/>
    <mergeCell ref="F38:H39"/>
  </mergeCells>
  <hyperlinks>
    <hyperlink ref="F38:H39" location="Agua!A1" display="CONTINUAR A INDICADOR AGUA" xr:uid="{EE27AC73-A968-47E7-BA0E-8DE4100E13C6}"/>
  </hyperlinks>
  <pageMargins left="0.63" right="0.46" top="0.41" bottom="0.56000000000000005" header="0" footer="0.35"/>
  <pageSetup scale="72"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06008-0D0D-429A-9D1F-611FE8F647D9}">
  <dimension ref="A1:N39"/>
  <sheetViews>
    <sheetView view="pageBreakPreview" zoomScale="85" zoomScaleNormal="100" zoomScaleSheetLayoutView="85" workbookViewId="0">
      <selection activeCell="B99" sqref="B99:L99"/>
    </sheetView>
  </sheetViews>
  <sheetFormatPr baseColWidth="10" defaultColWidth="11.42578125" defaultRowHeight="12.75" x14ac:dyDescent="0.2"/>
  <cols>
    <col min="1" max="1" width="30.5703125" style="197" customWidth="1"/>
    <col min="2" max="2" width="7.85546875" style="198" customWidth="1"/>
    <col min="3" max="14" width="10.85546875" style="198" customWidth="1"/>
    <col min="15" max="16384" width="11.42578125" style="198"/>
  </cols>
  <sheetData>
    <row r="1" spans="1:14" ht="21.75" customHeight="1" thickBot="1" x14ac:dyDescent="0.25">
      <c r="A1" s="551"/>
      <c r="B1" s="553" t="s">
        <v>0</v>
      </c>
      <c r="C1" s="554"/>
      <c r="D1" s="554"/>
      <c r="E1" s="554"/>
      <c r="F1" s="554"/>
      <c r="G1" s="554"/>
      <c r="H1" s="554"/>
      <c r="I1" s="554"/>
      <c r="J1" s="554"/>
      <c r="K1" s="554"/>
      <c r="L1" s="555"/>
      <c r="M1" s="551"/>
      <c r="N1" s="551"/>
    </row>
    <row r="2" spans="1:14" ht="91.5" customHeight="1" thickBot="1" x14ac:dyDescent="0.25">
      <c r="A2" s="551"/>
      <c r="B2" s="553" t="s">
        <v>791</v>
      </c>
      <c r="C2" s="554"/>
      <c r="D2" s="554"/>
      <c r="E2" s="554"/>
      <c r="F2" s="554"/>
      <c r="G2" s="554"/>
      <c r="H2" s="554"/>
      <c r="I2" s="554"/>
      <c r="J2" s="554"/>
      <c r="K2" s="554"/>
      <c r="L2" s="555"/>
      <c r="M2" s="551"/>
      <c r="N2" s="551"/>
    </row>
    <row r="3" spans="1:14" ht="14.25" customHeight="1" thickBot="1" x14ac:dyDescent="0.25">
      <c r="A3" s="552"/>
      <c r="B3" s="556" t="s">
        <v>792</v>
      </c>
      <c r="C3" s="552"/>
      <c r="D3" s="552"/>
      <c r="E3" s="552"/>
      <c r="F3" s="557" t="s">
        <v>212</v>
      </c>
      <c r="G3" s="558"/>
      <c r="H3" s="558"/>
      <c r="I3" s="559"/>
      <c r="J3" s="552" t="s">
        <v>4</v>
      </c>
      <c r="K3" s="552"/>
      <c r="L3" s="560"/>
      <c r="M3" s="552"/>
      <c r="N3" s="552"/>
    </row>
    <row r="5" spans="1:14" x14ac:dyDescent="0.2">
      <c r="A5" s="199" t="s">
        <v>793</v>
      </c>
      <c r="B5" s="561" t="s">
        <v>794</v>
      </c>
      <c r="C5" s="561"/>
      <c r="D5" s="561"/>
      <c r="E5" s="561"/>
      <c r="F5" s="562" t="s">
        <v>795</v>
      </c>
      <c r="G5" s="563"/>
      <c r="H5" s="201" t="s">
        <v>796</v>
      </c>
      <c r="I5" s="201" t="s">
        <v>797</v>
      </c>
      <c r="J5" s="201" t="s">
        <v>798</v>
      </c>
    </row>
    <row r="6" spans="1:14" x14ac:dyDescent="0.2">
      <c r="F6" s="202"/>
      <c r="H6" s="203">
        <v>31</v>
      </c>
      <c r="I6" s="203">
        <v>1</v>
      </c>
      <c r="J6" s="203">
        <v>2023</v>
      </c>
    </row>
    <row r="7" spans="1:14" x14ac:dyDescent="0.2">
      <c r="A7" s="199" t="s">
        <v>799</v>
      </c>
      <c r="B7" s="561" t="s">
        <v>242</v>
      </c>
      <c r="C7" s="561"/>
      <c r="D7" s="561"/>
      <c r="E7" s="561"/>
      <c r="F7" s="561"/>
      <c r="G7" s="561"/>
      <c r="H7" s="561"/>
      <c r="I7" s="561"/>
      <c r="J7" s="561"/>
    </row>
    <row r="9" spans="1:14" x14ac:dyDescent="0.2">
      <c r="A9" s="199" t="s">
        <v>801</v>
      </c>
      <c r="B9" s="564" t="s">
        <v>802</v>
      </c>
      <c r="C9" s="565"/>
      <c r="D9" s="204">
        <v>110</v>
      </c>
      <c r="E9" s="205" t="s">
        <v>821</v>
      </c>
      <c r="F9" s="205"/>
      <c r="G9" s="205"/>
      <c r="H9" s="205"/>
      <c r="I9" s="205"/>
      <c r="J9" s="205"/>
    </row>
    <row r="10" spans="1:14" x14ac:dyDescent="0.2">
      <c r="A10" s="199"/>
    </row>
    <row r="11" spans="1:14" x14ac:dyDescent="0.2">
      <c r="A11" s="199"/>
    </row>
    <row r="12" spans="1:14" ht="16.5" customHeight="1" x14ac:dyDescent="0.2">
      <c r="A12" s="199" t="s">
        <v>803</v>
      </c>
      <c r="B12" s="201" t="s">
        <v>804</v>
      </c>
      <c r="C12" s="201" t="s">
        <v>419</v>
      </c>
      <c r="D12" s="201" t="s">
        <v>805</v>
      </c>
      <c r="E12" s="201" t="s">
        <v>806</v>
      </c>
      <c r="F12" s="201" t="s">
        <v>422</v>
      </c>
      <c r="G12" s="201" t="s">
        <v>423</v>
      </c>
      <c r="H12" s="201" t="s">
        <v>424</v>
      </c>
      <c r="I12" s="201" t="s">
        <v>425</v>
      </c>
      <c r="J12" s="201" t="s">
        <v>807</v>
      </c>
      <c r="K12" s="201" t="s">
        <v>808</v>
      </c>
      <c r="L12" s="201" t="s">
        <v>809</v>
      </c>
      <c r="M12" s="201" t="s">
        <v>810</v>
      </c>
      <c r="N12" s="201" t="s">
        <v>811</v>
      </c>
    </row>
    <row r="13" spans="1:14" ht="18.75" customHeight="1" x14ac:dyDescent="0.2">
      <c r="A13" s="200"/>
      <c r="B13" s="201" t="s">
        <v>812</v>
      </c>
      <c r="C13" s="204">
        <v>88</v>
      </c>
      <c r="D13" s="204">
        <v>75</v>
      </c>
      <c r="E13" s="204">
        <v>76</v>
      </c>
      <c r="F13" s="204">
        <v>117</v>
      </c>
      <c r="G13" s="204">
        <v>123</v>
      </c>
      <c r="H13" s="204">
        <v>86</v>
      </c>
      <c r="I13" s="204">
        <v>85</v>
      </c>
      <c r="J13" s="204">
        <v>82</v>
      </c>
      <c r="K13" s="204">
        <v>92</v>
      </c>
      <c r="L13" s="204">
        <v>89</v>
      </c>
      <c r="M13" s="204">
        <v>83</v>
      </c>
      <c r="N13" s="204">
        <v>84</v>
      </c>
    </row>
    <row r="14" spans="1:14" ht="13.5" thickBot="1" x14ac:dyDescent="0.25">
      <c r="A14" s="200"/>
      <c r="C14" s="207">
        <f t="shared" ref="C14:N14" si="0">$D$9</f>
        <v>110</v>
      </c>
      <c r="D14" s="207">
        <f t="shared" si="0"/>
        <v>110</v>
      </c>
      <c r="E14" s="207">
        <f t="shared" si="0"/>
        <v>110</v>
      </c>
      <c r="F14" s="207">
        <f t="shared" si="0"/>
        <v>110</v>
      </c>
      <c r="G14" s="207">
        <f t="shared" si="0"/>
        <v>110</v>
      </c>
      <c r="H14" s="207">
        <f t="shared" si="0"/>
        <v>110</v>
      </c>
      <c r="I14" s="207">
        <f t="shared" si="0"/>
        <v>110</v>
      </c>
      <c r="J14" s="207">
        <f t="shared" si="0"/>
        <v>110</v>
      </c>
      <c r="K14" s="207">
        <f t="shared" si="0"/>
        <v>110</v>
      </c>
      <c r="L14" s="207">
        <f t="shared" si="0"/>
        <v>110</v>
      </c>
      <c r="M14" s="207">
        <f t="shared" si="0"/>
        <v>110</v>
      </c>
      <c r="N14" s="207">
        <f t="shared" si="0"/>
        <v>110</v>
      </c>
    </row>
    <row r="15" spans="1:14" ht="16.5" thickTop="1" x14ac:dyDescent="0.25">
      <c r="A15" s="208" t="s">
        <v>813</v>
      </c>
      <c r="B15" s="209"/>
      <c r="C15" s="209"/>
      <c r="D15" s="209"/>
      <c r="E15" s="209"/>
      <c r="F15" s="209"/>
      <c r="G15" s="209"/>
      <c r="H15" s="209"/>
      <c r="I15" s="209"/>
      <c r="J15" s="566" t="s">
        <v>814</v>
      </c>
      <c r="K15" s="566"/>
      <c r="L15" s="209"/>
      <c r="M15" s="209"/>
      <c r="N15" s="210"/>
    </row>
    <row r="16" spans="1:14" ht="15.75" x14ac:dyDescent="0.25">
      <c r="A16" s="211"/>
      <c r="J16" s="547" t="s">
        <v>822</v>
      </c>
      <c r="K16" s="547"/>
      <c r="L16" s="547"/>
      <c r="M16" s="547"/>
      <c r="N16" s="548"/>
    </row>
    <row r="17" spans="1:14" x14ac:dyDescent="0.2">
      <c r="A17" s="212"/>
      <c r="J17" s="547"/>
      <c r="K17" s="547"/>
      <c r="L17" s="547"/>
      <c r="M17" s="547"/>
      <c r="N17" s="548"/>
    </row>
    <row r="18" spans="1:14" x14ac:dyDescent="0.2">
      <c r="A18" s="212"/>
      <c r="J18" s="547"/>
      <c r="K18" s="547"/>
      <c r="L18" s="547"/>
      <c r="M18" s="547"/>
      <c r="N18" s="548"/>
    </row>
    <row r="19" spans="1:14" x14ac:dyDescent="0.2">
      <c r="A19" s="212"/>
      <c r="J19" s="547"/>
      <c r="K19" s="547"/>
      <c r="L19" s="547"/>
      <c r="M19" s="547"/>
      <c r="N19" s="548"/>
    </row>
    <row r="20" spans="1:14" x14ac:dyDescent="0.2">
      <c r="A20" s="212"/>
      <c r="J20" s="547"/>
      <c r="K20" s="547"/>
      <c r="L20" s="547"/>
      <c r="M20" s="547"/>
      <c r="N20" s="548"/>
    </row>
    <row r="21" spans="1:14" x14ac:dyDescent="0.2">
      <c r="A21" s="212"/>
      <c r="J21" s="547"/>
      <c r="K21" s="547"/>
      <c r="L21" s="547"/>
      <c r="M21" s="547"/>
      <c r="N21" s="548"/>
    </row>
    <row r="22" spans="1:14" x14ac:dyDescent="0.2">
      <c r="A22" s="212"/>
      <c r="J22" s="547"/>
      <c r="K22" s="547"/>
      <c r="L22" s="547"/>
      <c r="M22" s="547"/>
      <c r="N22" s="548"/>
    </row>
    <row r="23" spans="1:14" x14ac:dyDescent="0.2">
      <c r="A23" s="212"/>
      <c r="J23" s="547"/>
      <c r="K23" s="547"/>
      <c r="L23" s="547"/>
      <c r="M23" s="547"/>
      <c r="N23" s="548"/>
    </row>
    <row r="24" spans="1:14" x14ac:dyDescent="0.2">
      <c r="A24" s="212"/>
      <c r="J24" s="547"/>
      <c r="K24" s="547"/>
      <c r="L24" s="547"/>
      <c r="M24" s="547"/>
      <c r="N24" s="548"/>
    </row>
    <row r="25" spans="1:14" ht="13.5" thickBot="1" x14ac:dyDescent="0.25">
      <c r="A25" s="213"/>
      <c r="B25" s="214"/>
      <c r="C25" s="214"/>
      <c r="D25" s="214"/>
      <c r="E25" s="214"/>
      <c r="F25" s="214"/>
      <c r="G25" s="214"/>
      <c r="H25" s="214"/>
      <c r="I25" s="214"/>
      <c r="J25" s="549"/>
      <c r="K25" s="549"/>
      <c r="L25" s="549"/>
      <c r="M25" s="549"/>
      <c r="N25" s="550"/>
    </row>
    <row r="26" spans="1:14" ht="16.5" thickTop="1" x14ac:dyDescent="0.25">
      <c r="A26" s="530" t="s">
        <v>816</v>
      </c>
      <c r="B26" s="531"/>
      <c r="C26" s="531"/>
      <c r="D26" s="531"/>
      <c r="E26" s="531"/>
      <c r="F26" s="531"/>
      <c r="G26" s="531"/>
      <c r="H26" s="531"/>
      <c r="I26" s="531"/>
      <c r="J26" s="531"/>
      <c r="K26" s="531"/>
      <c r="L26" s="531"/>
      <c r="M26" s="531"/>
      <c r="N26" s="532"/>
    </row>
    <row r="27" spans="1:14" x14ac:dyDescent="0.2">
      <c r="A27" s="567" t="s">
        <v>823</v>
      </c>
      <c r="B27" s="534"/>
      <c r="C27" s="534"/>
      <c r="D27" s="534"/>
      <c r="E27" s="534"/>
      <c r="F27" s="534"/>
      <c r="G27" s="534"/>
      <c r="H27" s="534"/>
      <c r="I27" s="534"/>
      <c r="J27" s="534"/>
      <c r="K27" s="534"/>
      <c r="L27" s="534"/>
      <c r="M27" s="534"/>
      <c r="N27" s="535"/>
    </row>
    <row r="28" spans="1:14" x14ac:dyDescent="0.2">
      <c r="A28" s="536"/>
      <c r="B28" s="534"/>
      <c r="C28" s="534"/>
      <c r="D28" s="534"/>
      <c r="E28" s="534"/>
      <c r="F28" s="534"/>
      <c r="G28" s="534"/>
      <c r="H28" s="534"/>
      <c r="I28" s="534"/>
      <c r="J28" s="534"/>
      <c r="K28" s="534"/>
      <c r="L28" s="534"/>
      <c r="M28" s="534"/>
      <c r="N28" s="535"/>
    </row>
    <row r="29" spans="1:14" x14ac:dyDescent="0.2">
      <c r="A29" s="536"/>
      <c r="B29" s="534"/>
      <c r="C29" s="534"/>
      <c r="D29" s="534"/>
      <c r="E29" s="534"/>
      <c r="F29" s="534"/>
      <c r="G29" s="534"/>
      <c r="H29" s="534"/>
      <c r="I29" s="534"/>
      <c r="J29" s="534"/>
      <c r="K29" s="534"/>
      <c r="L29" s="534"/>
      <c r="M29" s="534"/>
      <c r="N29" s="535"/>
    </row>
    <row r="30" spans="1:14" x14ac:dyDescent="0.2">
      <c r="A30" s="536"/>
      <c r="B30" s="534"/>
      <c r="C30" s="534"/>
      <c r="D30" s="534"/>
      <c r="E30" s="534"/>
      <c r="F30" s="534"/>
      <c r="G30" s="534"/>
      <c r="H30" s="534"/>
      <c r="I30" s="534"/>
      <c r="J30" s="534"/>
      <c r="K30" s="534"/>
      <c r="L30" s="534"/>
      <c r="M30" s="534"/>
      <c r="N30" s="535"/>
    </row>
    <row r="31" spans="1:14" ht="13.5" thickBot="1" x14ac:dyDescent="0.25">
      <c r="A31" s="537"/>
      <c r="B31" s="538"/>
      <c r="C31" s="538"/>
      <c r="D31" s="538"/>
      <c r="E31" s="538"/>
      <c r="F31" s="538"/>
      <c r="G31" s="538"/>
      <c r="H31" s="538"/>
      <c r="I31" s="538"/>
      <c r="J31" s="538"/>
      <c r="K31" s="538"/>
      <c r="L31" s="538"/>
      <c r="M31" s="538"/>
      <c r="N31" s="539"/>
    </row>
    <row r="32" spans="1:14" ht="16.5" thickTop="1" x14ac:dyDescent="0.25">
      <c r="A32" s="530" t="s">
        <v>818</v>
      </c>
      <c r="B32" s="531"/>
      <c r="C32" s="531"/>
      <c r="D32" s="531"/>
      <c r="E32" s="531"/>
      <c r="F32" s="531"/>
      <c r="G32" s="531"/>
      <c r="H32" s="531"/>
      <c r="I32" s="531"/>
      <c r="J32" s="531"/>
      <c r="K32" s="531"/>
      <c r="L32" s="531"/>
      <c r="M32" s="531"/>
      <c r="N32" s="532"/>
    </row>
    <row r="33" spans="1:14" ht="15.75" customHeight="1" x14ac:dyDescent="0.2">
      <c r="A33" s="540" t="s">
        <v>824</v>
      </c>
      <c r="B33" s="541"/>
      <c r="C33" s="541"/>
      <c r="D33" s="541"/>
      <c r="E33" s="541"/>
      <c r="F33" s="541"/>
      <c r="G33" s="541"/>
      <c r="H33" s="541"/>
      <c r="I33" s="541"/>
      <c r="J33" s="541"/>
      <c r="K33" s="541"/>
      <c r="L33" s="541"/>
      <c r="M33" s="541"/>
      <c r="N33" s="542"/>
    </row>
    <row r="34" spans="1:14" ht="15.75" customHeight="1" x14ac:dyDescent="0.2">
      <c r="A34" s="540"/>
      <c r="B34" s="541"/>
      <c r="C34" s="541"/>
      <c r="D34" s="541"/>
      <c r="E34" s="541"/>
      <c r="F34" s="541"/>
      <c r="G34" s="541"/>
      <c r="H34" s="541"/>
      <c r="I34" s="541"/>
      <c r="J34" s="541"/>
      <c r="K34" s="541"/>
      <c r="L34" s="541"/>
      <c r="M34" s="541"/>
      <c r="N34" s="542"/>
    </row>
    <row r="35" spans="1:14" ht="15.75" customHeight="1" x14ac:dyDescent="0.2">
      <c r="A35" s="540"/>
      <c r="B35" s="541"/>
      <c r="C35" s="541"/>
      <c r="D35" s="541"/>
      <c r="E35" s="541"/>
      <c r="F35" s="541"/>
      <c r="G35" s="541"/>
      <c r="H35" s="541"/>
      <c r="I35" s="541"/>
      <c r="J35" s="541"/>
      <c r="K35" s="541"/>
      <c r="L35" s="541"/>
      <c r="M35" s="541"/>
      <c r="N35" s="542"/>
    </row>
    <row r="36" spans="1:14" ht="15.75" customHeight="1" x14ac:dyDescent="0.2">
      <c r="A36" s="540"/>
      <c r="B36" s="541"/>
      <c r="C36" s="541"/>
      <c r="D36" s="541"/>
      <c r="E36" s="541"/>
      <c r="F36" s="541"/>
      <c r="G36" s="541"/>
      <c r="H36" s="541"/>
      <c r="I36" s="541"/>
      <c r="J36" s="541"/>
      <c r="K36" s="541"/>
      <c r="L36" s="541"/>
      <c r="M36" s="541"/>
      <c r="N36" s="542"/>
    </row>
    <row r="37" spans="1:14" ht="15.75" customHeight="1" thickBot="1" x14ac:dyDescent="0.25">
      <c r="A37" s="543"/>
      <c r="B37" s="544"/>
      <c r="C37" s="544"/>
      <c r="D37" s="544"/>
      <c r="E37" s="544"/>
      <c r="F37" s="544"/>
      <c r="G37" s="544"/>
      <c r="H37" s="544"/>
      <c r="I37" s="544"/>
      <c r="J37" s="544"/>
      <c r="K37" s="544"/>
      <c r="L37" s="544"/>
      <c r="M37" s="544"/>
      <c r="N37" s="545"/>
    </row>
    <row r="38" spans="1:14" ht="13.5" thickTop="1" x14ac:dyDescent="0.2">
      <c r="F38" s="568" t="s">
        <v>825</v>
      </c>
      <c r="G38" s="568"/>
      <c r="H38" s="568"/>
    </row>
    <row r="39" spans="1:14" x14ac:dyDescent="0.2">
      <c r="F39" s="569"/>
      <c r="G39" s="569"/>
      <c r="H39" s="569"/>
    </row>
  </sheetData>
  <mergeCells count="18">
    <mergeCell ref="J16:N25"/>
    <mergeCell ref="A1:A3"/>
    <mergeCell ref="B1:L1"/>
    <mergeCell ref="M1:N3"/>
    <mergeCell ref="B2:L2"/>
    <mergeCell ref="B3:E3"/>
    <mergeCell ref="F3:I3"/>
    <mergeCell ref="J3:L3"/>
    <mergeCell ref="B5:E5"/>
    <mergeCell ref="F5:G5"/>
    <mergeCell ref="B7:J7"/>
    <mergeCell ref="B9:C9"/>
    <mergeCell ref="J15:K15"/>
    <mergeCell ref="A26:N26"/>
    <mergeCell ref="A27:N31"/>
    <mergeCell ref="A32:N32"/>
    <mergeCell ref="A33:N37"/>
    <mergeCell ref="F38:H39"/>
  </mergeCells>
  <hyperlinks>
    <hyperlink ref="F38:H39" location="'Revisión ISO'!A1" display="REGRESAR" xr:uid="{175C147B-6A03-4E42-8F73-A8456D7827CD}"/>
  </hyperlinks>
  <pageMargins left="0.63" right="0.46" top="0.41" bottom="0.56000000000000005" header="0" footer="0.35"/>
  <pageSetup scale="74"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Revisión ISO</vt:lpstr>
      <vt:lpstr>Cumplimiento P y O</vt:lpstr>
      <vt:lpstr>Indicadores</vt:lpstr>
      <vt:lpstr>Indicadores SST</vt:lpstr>
      <vt:lpstr> Proveedores SGI</vt:lpstr>
      <vt:lpstr>PQRS</vt:lpstr>
      <vt:lpstr>A. Correctivas</vt:lpstr>
      <vt:lpstr>Energía</vt:lpstr>
      <vt:lpstr>Agua</vt:lpstr>
      <vt:lpstr>Req SGA</vt:lpstr>
      <vt:lpstr>Agua!Área_de_impresión</vt:lpstr>
      <vt:lpstr>Energía!Área_de_impresión</vt:lpstr>
      <vt:lpstr>'Revisión ISO'!Área_de_impresión</vt:lpstr>
      <vt:lpstr>'Revisión ISO'!Títulos_a_imprimir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Agudelo Rios</dc:creator>
  <cp:keywords/>
  <dc:description/>
  <cp:lastModifiedBy>Sistema de Gestión Integrado CRA</cp:lastModifiedBy>
  <cp:revision/>
  <cp:lastPrinted>2023-09-12T17:05:47Z</cp:lastPrinted>
  <dcterms:created xsi:type="dcterms:W3CDTF">2015-06-18T15:37:22Z</dcterms:created>
  <dcterms:modified xsi:type="dcterms:W3CDTF">2023-09-12T17:05:52Z</dcterms:modified>
  <cp:category/>
  <cp:contentStatus/>
</cp:coreProperties>
</file>